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7950" activeTab="0"/>
  </bookViews>
  <sheets>
    <sheet name="celkový" sheetId="1" r:id="rId1"/>
  </sheets>
  <definedNames/>
  <calcPr fullCalcOnLoad="1"/>
</workbook>
</file>

<file path=xl/sharedStrings.xml><?xml version="1.0" encoding="utf-8"?>
<sst xmlns="http://schemas.openxmlformats.org/spreadsheetml/2006/main" count="209" uniqueCount="94">
  <si>
    <t>m2</t>
  </si>
  <si>
    <t>Specifikace</t>
  </si>
  <si>
    <t>l</t>
  </si>
  <si>
    <t>MJ</t>
  </si>
  <si>
    <t>množství</t>
  </si>
  <si>
    <t>Herbicid</t>
  </si>
  <si>
    <t>celkem bez DPH</t>
  </si>
  <si>
    <t>m3</t>
  </si>
  <si>
    <t>poř.č.</t>
  </si>
  <si>
    <t>jedn. Cena</t>
  </si>
  <si>
    <t>Celkem za dílo bez DPH</t>
  </si>
  <si>
    <t>Cenová hladina dle katalogu URS 2014</t>
  </si>
  <si>
    <t>Celkem za zemní práce bez DPH</t>
  </si>
  <si>
    <t>Zemní práce URS 800-1</t>
  </si>
  <si>
    <t>121 11 2011</t>
  </si>
  <si>
    <t>162 20 1211</t>
  </si>
  <si>
    <t>Vodorovné přemístění výkopku stavebním kolečkem s vyprázděním do dopravního prostředku</t>
  </si>
  <si>
    <t>162 60 1102</t>
  </si>
  <si>
    <t>Vodorovné přemístění výkopku dopravním prostředkem do 5000 m</t>
  </si>
  <si>
    <t xml:space="preserve">184 80 2111 </t>
  </si>
  <si>
    <t>181 30 1101</t>
  </si>
  <si>
    <t>182 00 1111</t>
  </si>
  <si>
    <t>ks</t>
  </si>
  <si>
    <t>183 21 1312</t>
  </si>
  <si>
    <t>184 91 1161</t>
  </si>
  <si>
    <t>Mulčování záhonů kačírkem tl. Přes 50 mm do 100 mm - štěrkový záhon</t>
  </si>
  <si>
    <t xml:space="preserve">Zakládací substrát včetně dovozu </t>
  </si>
  <si>
    <t>Plošná úprava terénu v zemině 1-4 v rovině nebo svah do 1:5 - štěrkový záho pro výsadbu trvalek</t>
  </si>
  <si>
    <t>Výsadba  trvalek</t>
  </si>
  <si>
    <t>Výsadba trvalek bez DPH</t>
  </si>
  <si>
    <t>Rozprostření  ornice v rovnině nebo svahu do 1:5,  vrstva do 100 mm (= 30 mm ornice + písek)</t>
  </si>
  <si>
    <t>trvalky</t>
  </si>
  <si>
    <t>cibuloviny</t>
  </si>
  <si>
    <t>183 21 1313</t>
  </si>
  <si>
    <t>Výsadba cibulí nebo hlíz do připravené půdy se zalitím</t>
  </si>
  <si>
    <t>Sejmutí ornice ručně tlouštky vrstvy do 150 mm ( na hloubku 100 mm )</t>
  </si>
  <si>
    <t>Chemické odplevelení půdy před založením postřikem rovina nebo svah sklon do 1:5 ( 320 + 84 )</t>
  </si>
  <si>
    <t xml:space="preserve">Výsadba trvalek do připravené půdy se zalitím </t>
  </si>
  <si>
    <t>916 33 1112</t>
  </si>
  <si>
    <t>Osazení zahradniho obrubníku bez boční opěry (plastový obrubník 78 x 100 x 1000 mm )</t>
  </si>
  <si>
    <t>m</t>
  </si>
  <si>
    <t>Plastový obrubník 78 x 100 x 1000</t>
  </si>
  <si>
    <t>Sadové úpravy Záhon před MěÚ - trvalkový záhon - půlkruh</t>
  </si>
  <si>
    <t>Trávník parkový</t>
  </si>
  <si>
    <t>184 80 2111</t>
  </si>
  <si>
    <t xml:space="preserve">Chemické odplevelení půdy před založením postřikem rovina nebo svah sklon do 1:5 </t>
  </si>
  <si>
    <t>183 40 2121</t>
  </si>
  <si>
    <t xml:space="preserve">Rozrušení půdy hloubky do 0,15m rovina nebo svah do sklonu 1:5     </t>
  </si>
  <si>
    <t>181 11 1111</t>
  </si>
  <si>
    <t>Plošná úprava  ter. nerovnosti do 0,1m v rovině</t>
  </si>
  <si>
    <t xml:space="preserve">183 40 3114 </t>
  </si>
  <si>
    <t>Obdělání půdy kultivátorem rovina nebo svah do sklonu 1:5 - 2x</t>
  </si>
  <si>
    <t xml:space="preserve">183 40 3153 </t>
  </si>
  <si>
    <t>Obdělání půdy hrabáním rovina nebo svah do sklonu 1:5 2x</t>
  </si>
  <si>
    <t xml:space="preserve">183 40 3161 </t>
  </si>
  <si>
    <t>Obdělání půdy válením rovina nebo svah do sklonu 1:5 - 2x</t>
  </si>
  <si>
    <t xml:space="preserve">185 80 2113 </t>
  </si>
  <si>
    <t>Hnojení umělým hnojivem rovina nebo svah do sklonu 1:5 plošně</t>
  </si>
  <si>
    <t>t</t>
  </si>
  <si>
    <t>181 41 1131</t>
  </si>
  <si>
    <t>Založení parkového trávníku výsevem rovina nebo svah do sklonu 1:5</t>
  </si>
  <si>
    <t xml:space="preserve">Osivo </t>
  </si>
  <si>
    <t>kg</t>
  </si>
  <si>
    <t xml:space="preserve">Hnojivo </t>
  </si>
  <si>
    <t>Celkem za založení trávníku včetně materiálu bez DPH</t>
  </si>
  <si>
    <t>Následná péče po dobu 1 roku</t>
  </si>
  <si>
    <t>185 85 1121</t>
  </si>
  <si>
    <t>Dovoz vody pro zálivku na vzdálenost do 6 km</t>
  </si>
  <si>
    <t>185 80 4252</t>
  </si>
  <si>
    <t>185 80 4514</t>
  </si>
  <si>
    <t>185 80 4312</t>
  </si>
  <si>
    <t>Zalití rostlin přes 20 m2 (10x 20 l / m2 )</t>
  </si>
  <si>
    <t>Celkem následná péče v 1. roce bez DPH</t>
  </si>
  <si>
    <t>Následná péče po dobu 2. roku</t>
  </si>
  <si>
    <t>Celkem následná péče v 2. roce bez DPH</t>
  </si>
  <si>
    <t>Následná péče po dobu 3. roku</t>
  </si>
  <si>
    <t>Celkem následná péče v 3. roce bez DPH</t>
  </si>
  <si>
    <t>Trvalky, traviny</t>
  </si>
  <si>
    <t>Odplevelení výsadeb s nakypřením, 4x v rovině nebo ve svahu do 1:5</t>
  </si>
  <si>
    <t>Odstranění odkvetlých a odumřelých částí rostlin, 1x</t>
  </si>
  <si>
    <t>Trávník</t>
  </si>
  <si>
    <t>Vyhrabání trávníku souvislé plochy do 1000 m2 v rovině</t>
  </si>
  <si>
    <t>185 81 1211</t>
  </si>
  <si>
    <t>Pokosení trávníku parkového do 1000 m2 v rovině -  5x vč.odvozu pokos.hmoty</t>
  </si>
  <si>
    <t>111 15 1121</t>
  </si>
  <si>
    <t>Prořezání trávníku bez přísevu trávního semene do 1000 m2</t>
  </si>
  <si>
    <t>183 45 1411</t>
  </si>
  <si>
    <t xml:space="preserve">Shrabání listí v rovině ve vrstvě do 50 mm do 1000 m2 - </t>
  </si>
  <si>
    <t>185 81 1111</t>
  </si>
  <si>
    <t>Drcené kamenivo fr. 8-16 mm</t>
  </si>
  <si>
    <t>Odplevelení výsadeb , 4x v rovině nebo ve svahu do 1:5</t>
  </si>
  <si>
    <t>184 92 1093</t>
  </si>
  <si>
    <t>Mulčování štěrkem  - tl. do 100 mm v rovině nebo svah do 1:5, doplnění vrstvy o 20 mm</t>
  </si>
  <si>
    <t>Štěrk praný fr. 8-16 mm, zelený pískovec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</si>
</sst>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_-* #,##0\ &quot;Kč&quot;_-;\-* #,##0\ &quot;Kč&quot;_-;_-* &quot;-&quot;??\ &quot;Kč&quot;_-;_-@_-"/>
    <numFmt numFmtId="168" formatCode="#,##0.000"/>
    <numFmt numFmtId="169" formatCode="0.00000"/>
    <numFmt numFmtId="170" formatCode="0.000000"/>
    <numFmt numFmtId="171" formatCode="0.0000000"/>
    <numFmt numFmtId="172" formatCode="0.00000000"/>
  </numFmts>
  <fonts count="4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name val="MS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44" fontId="0" fillId="0" borderId="0" xfId="38" applyFont="1" applyFill="1" applyBorder="1" applyAlignment="1">
      <alignment/>
    </xf>
    <xf numFmtId="44" fontId="3" fillId="0" borderId="0" xfId="38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44" fontId="0" fillId="0" borderId="0" xfId="38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1" fillId="0" borderId="10" xfId="0" applyNumberFormat="1" applyFont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left" vertical="top" wrapText="1"/>
    </xf>
    <xf numFmtId="44" fontId="1" fillId="0" borderId="14" xfId="38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 vertical="top" wrapText="1"/>
    </xf>
    <xf numFmtId="44" fontId="1" fillId="0" borderId="15" xfId="38" applyFont="1" applyFill="1" applyBorder="1" applyAlignment="1">
      <alignment/>
    </xf>
    <xf numFmtId="44" fontId="1" fillId="0" borderId="16" xfId="38" applyFont="1" applyFill="1" applyBorder="1" applyAlignment="1">
      <alignment/>
    </xf>
    <xf numFmtId="44" fontId="0" fillId="0" borderId="15" xfId="38" applyFont="1" applyBorder="1" applyAlignment="1" quotePrefix="1">
      <alignment/>
    </xf>
    <xf numFmtId="0" fontId="5" fillId="0" borderId="0" xfId="0" applyFont="1" applyFill="1" applyBorder="1" applyAlignment="1">
      <alignment/>
    </xf>
    <xf numFmtId="44" fontId="3" fillId="0" borderId="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" fillId="0" borderId="20" xfId="0" applyNumberFormat="1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20" xfId="0" applyNumberFormat="1" applyFont="1" applyBorder="1" applyAlignment="1">
      <alignment horizontal="center"/>
    </xf>
    <xf numFmtId="44" fontId="0" fillId="0" borderId="16" xfId="38" applyFont="1" applyBorder="1" applyAlignment="1" quotePrefix="1">
      <alignment/>
    </xf>
    <xf numFmtId="3" fontId="0" fillId="0" borderId="10" xfId="0" applyNumberFormat="1" applyFont="1" applyBorder="1" applyAlignment="1">
      <alignment horizontal="left"/>
    </xf>
    <xf numFmtId="7" fontId="0" fillId="0" borderId="1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 quotePrefix="1">
      <alignment/>
    </xf>
    <xf numFmtId="0" fontId="0" fillId="0" borderId="10" xfId="0" applyNumberFormat="1" applyFont="1" applyBorder="1" applyAlignment="1">
      <alignment horizontal="center"/>
    </xf>
    <xf numFmtId="1" fontId="1" fillId="0" borderId="22" xfId="0" applyNumberFormat="1" applyFont="1" applyFill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vertical="top" wrapText="1"/>
    </xf>
    <xf numFmtId="1" fontId="1" fillId="0" borderId="21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/>
    </xf>
    <xf numFmtId="44" fontId="0" fillId="0" borderId="15" xfId="38" applyFont="1" applyFill="1" applyBorder="1" applyAlignment="1">
      <alignment/>
    </xf>
    <xf numFmtId="3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4" fontId="0" fillId="0" borderId="23" xfId="38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/>
    </xf>
    <xf numFmtId="44" fontId="0" fillId="0" borderId="16" xfId="38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10" fillId="0" borderId="10" xfId="47" applyFont="1" applyBorder="1" applyAlignment="1">
      <alignment/>
      <protection/>
    </xf>
    <xf numFmtId="0" fontId="10" fillId="0" borderId="10" xfId="46" applyFont="1" applyBorder="1" applyAlignment="1">
      <alignment/>
      <protection/>
    </xf>
    <xf numFmtId="0" fontId="0" fillId="0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 vertical="top" wrapText="1"/>
    </xf>
    <xf numFmtId="1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44" fontId="0" fillId="0" borderId="25" xfId="38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horizontal="left" vertical="top" wrapText="1"/>
    </xf>
    <xf numFmtId="0" fontId="10" fillId="0" borderId="20" xfId="47" applyFont="1" applyBorder="1" applyAlignment="1">
      <alignment/>
      <protection/>
    </xf>
    <xf numFmtId="0" fontId="4" fillId="0" borderId="0" xfId="0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/>
    </xf>
    <xf numFmtId="0" fontId="1" fillId="33" borderId="2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2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right"/>
    </xf>
    <xf numFmtId="0" fontId="0" fillId="33" borderId="10" xfId="38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vertical="center"/>
    </xf>
    <xf numFmtId="44" fontId="3" fillId="34" borderId="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7ZŠ01" xfId="46"/>
    <cellStyle name="normální_CENÍK 200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7"/>
  <sheetViews>
    <sheetView tabSelected="1" zoomScalePageLayoutView="0" workbookViewId="0" topLeftCell="A76">
      <selection activeCell="G97" sqref="G97"/>
    </sheetView>
  </sheetViews>
  <sheetFormatPr defaultColWidth="9.140625" defaultRowHeight="12.75"/>
  <cols>
    <col min="1" max="1" width="4.8515625" style="7" customWidth="1"/>
    <col min="2" max="2" width="13.140625" style="12" customWidth="1"/>
    <col min="3" max="3" width="84.00390625" style="7" customWidth="1"/>
    <col min="4" max="4" width="3.57421875" style="12" bestFit="1" customWidth="1"/>
    <col min="5" max="5" width="9.140625" style="8" customWidth="1"/>
    <col min="6" max="6" width="10.57421875" style="14" bestFit="1" customWidth="1"/>
    <col min="7" max="7" width="15.7109375" style="9" customWidth="1"/>
    <col min="8" max="8" width="10.57421875" style="7" bestFit="1" customWidth="1"/>
    <col min="9" max="16384" width="9.140625" style="7" customWidth="1"/>
  </cols>
  <sheetData>
    <row r="2" ht="18">
      <c r="C2" s="37" t="s">
        <v>42</v>
      </c>
    </row>
    <row r="5" ht="12.75">
      <c r="B5" s="12" t="s">
        <v>11</v>
      </c>
    </row>
    <row r="6" spans="2:7" s="5" customFormat="1" ht="12.75">
      <c r="B6" s="17"/>
      <c r="D6" s="17"/>
      <c r="E6" s="20"/>
      <c r="F6" s="18"/>
      <c r="G6" s="19"/>
    </row>
    <row r="8" ht="12.75">
      <c r="A8" s="5"/>
    </row>
    <row r="9" spans="1:7" ht="12.75">
      <c r="A9" s="7" t="s">
        <v>8</v>
      </c>
      <c r="B9" s="13" t="s">
        <v>13</v>
      </c>
      <c r="D9" s="12" t="s">
        <v>3</v>
      </c>
      <c r="E9" s="8" t="s">
        <v>4</v>
      </c>
      <c r="F9" s="14" t="s">
        <v>9</v>
      </c>
      <c r="G9" s="9" t="s">
        <v>6</v>
      </c>
    </row>
    <row r="10" spans="1:7" ht="12.75">
      <c r="A10" s="28">
        <v>1</v>
      </c>
      <c r="B10" s="24" t="s">
        <v>14</v>
      </c>
      <c r="C10" s="4" t="s">
        <v>35</v>
      </c>
      <c r="D10" s="26" t="s">
        <v>7</v>
      </c>
      <c r="E10" s="22">
        <v>11.7</v>
      </c>
      <c r="F10" s="109"/>
      <c r="G10" s="36">
        <f>F10*E10</f>
        <v>0</v>
      </c>
    </row>
    <row r="11" spans="1:7" ht="12.75">
      <c r="A11" s="41">
        <v>2</v>
      </c>
      <c r="B11" s="24" t="s">
        <v>15</v>
      </c>
      <c r="C11" s="4" t="s">
        <v>16</v>
      </c>
      <c r="D11" s="26" t="s">
        <v>7</v>
      </c>
      <c r="E11" s="22">
        <f>+E10</f>
        <v>11.7</v>
      </c>
      <c r="F11" s="109"/>
      <c r="G11" s="36">
        <f>F11*E11</f>
        <v>0</v>
      </c>
    </row>
    <row r="12" spans="1:7" ht="13.5" thickBot="1">
      <c r="A12" s="54">
        <v>3</v>
      </c>
      <c r="B12" s="55" t="s">
        <v>17</v>
      </c>
      <c r="C12" s="53" t="s">
        <v>18</v>
      </c>
      <c r="D12" s="56" t="s">
        <v>7</v>
      </c>
      <c r="E12" s="57">
        <f>+E11</f>
        <v>11.7</v>
      </c>
      <c r="F12" s="110"/>
      <c r="G12" s="58">
        <f>F12*E12</f>
        <v>0</v>
      </c>
    </row>
    <row r="13" spans="1:8" ht="12.75">
      <c r="A13" s="40"/>
      <c r="C13" s="23" t="s">
        <v>12</v>
      </c>
      <c r="D13" s="13"/>
      <c r="E13" s="21"/>
      <c r="F13" s="16"/>
      <c r="G13" s="10">
        <f>SUM(G10:G12)</f>
        <v>0</v>
      </c>
      <c r="H13" s="11"/>
    </row>
    <row r="14" ht="12.75">
      <c r="A14" s="40"/>
    </row>
    <row r="16" spans="1:7" ht="13.5" customHeight="1" thickBot="1">
      <c r="A16" s="7" t="s">
        <v>8</v>
      </c>
      <c r="B16" s="108" t="s">
        <v>28</v>
      </c>
      <c r="C16" s="108"/>
      <c r="D16" s="12" t="s">
        <v>3</v>
      </c>
      <c r="E16" s="8" t="s">
        <v>4</v>
      </c>
      <c r="F16" s="14" t="s">
        <v>9</v>
      </c>
      <c r="G16" s="9" t="s">
        <v>6</v>
      </c>
    </row>
    <row r="17" spans="1:7" s="1" customFormat="1" ht="13.5" customHeight="1">
      <c r="A17" s="30">
        <v>4</v>
      </c>
      <c r="B17" s="31" t="s">
        <v>19</v>
      </c>
      <c r="C17" s="2" t="s">
        <v>36</v>
      </c>
      <c r="D17" s="31" t="s">
        <v>0</v>
      </c>
      <c r="E17" s="63">
        <v>408</v>
      </c>
      <c r="F17" s="111"/>
      <c r="G17" s="32">
        <f aca="true" t="shared" si="0" ref="G17:G29">F17*E17</f>
        <v>0</v>
      </c>
    </row>
    <row r="18" spans="1:7" s="1" customFormat="1" ht="13.5" customHeight="1">
      <c r="A18" s="33">
        <v>5</v>
      </c>
      <c r="B18" s="42" t="s">
        <v>20</v>
      </c>
      <c r="C18" s="43" t="s">
        <v>30</v>
      </c>
      <c r="D18" s="43" t="s">
        <v>0</v>
      </c>
      <c r="E18" s="44">
        <v>117</v>
      </c>
      <c r="F18" s="112"/>
      <c r="G18" s="34">
        <f t="shared" si="0"/>
        <v>0</v>
      </c>
    </row>
    <row r="19" spans="1:7" s="1" customFormat="1" ht="13.5" customHeight="1">
      <c r="A19" s="33">
        <v>6</v>
      </c>
      <c r="B19" s="42" t="s">
        <v>21</v>
      </c>
      <c r="C19" s="43" t="s">
        <v>27</v>
      </c>
      <c r="D19" s="43" t="s">
        <v>0</v>
      </c>
      <c r="E19" s="44">
        <v>117</v>
      </c>
      <c r="F19" s="112"/>
      <c r="G19" s="34">
        <f t="shared" si="0"/>
        <v>0</v>
      </c>
    </row>
    <row r="20" spans="1:8" s="62" customFormat="1" ht="12.75">
      <c r="A20" s="33">
        <v>7</v>
      </c>
      <c r="B20" s="59" t="s">
        <v>38</v>
      </c>
      <c r="C20" s="27" t="s">
        <v>39</v>
      </c>
      <c r="D20" s="60" t="s">
        <v>40</v>
      </c>
      <c r="E20" s="25">
        <v>30</v>
      </c>
      <c r="F20" s="113"/>
      <c r="G20" s="34">
        <f t="shared" si="0"/>
        <v>0</v>
      </c>
      <c r="H20" s="61"/>
    </row>
    <row r="21" spans="1:7" s="45" customFormat="1" ht="12.75">
      <c r="A21" s="33">
        <v>8</v>
      </c>
      <c r="B21" s="3" t="s">
        <v>23</v>
      </c>
      <c r="C21" s="2" t="s">
        <v>37</v>
      </c>
      <c r="D21" s="3" t="s">
        <v>22</v>
      </c>
      <c r="E21" s="29">
        <v>1044</v>
      </c>
      <c r="F21" s="114"/>
      <c r="G21" s="34">
        <f t="shared" si="0"/>
        <v>0</v>
      </c>
    </row>
    <row r="22" spans="1:7" s="45" customFormat="1" ht="12.75">
      <c r="A22" s="33">
        <v>9</v>
      </c>
      <c r="B22" s="3" t="s">
        <v>33</v>
      </c>
      <c r="C22" s="2" t="s">
        <v>34</v>
      </c>
      <c r="D22" s="3" t="s">
        <v>22</v>
      </c>
      <c r="E22" s="29">
        <v>2320</v>
      </c>
      <c r="F22" s="114"/>
      <c r="G22" s="34">
        <f t="shared" si="0"/>
        <v>0</v>
      </c>
    </row>
    <row r="23" spans="1:7" s="1" customFormat="1" ht="13.5" customHeight="1">
      <c r="A23" s="33">
        <v>10</v>
      </c>
      <c r="B23" s="3" t="s">
        <v>24</v>
      </c>
      <c r="C23" s="2" t="s">
        <v>25</v>
      </c>
      <c r="D23" s="3" t="s">
        <v>0</v>
      </c>
      <c r="E23" s="29">
        <v>117</v>
      </c>
      <c r="F23" s="115"/>
      <c r="G23" s="34">
        <f t="shared" si="0"/>
        <v>0</v>
      </c>
    </row>
    <row r="24" spans="1:9" ht="12.75">
      <c r="A24" s="33">
        <v>11</v>
      </c>
      <c r="B24" s="3" t="s">
        <v>1</v>
      </c>
      <c r="C24" s="3" t="s">
        <v>5</v>
      </c>
      <c r="D24" s="3" t="s">
        <v>2</v>
      </c>
      <c r="E24" s="25">
        <f>10*E17/10000</f>
        <v>0.408</v>
      </c>
      <c r="F24" s="116"/>
      <c r="G24" s="34">
        <f t="shared" si="0"/>
        <v>0</v>
      </c>
      <c r="I24" s="7">
        <f>+E24*0.001</f>
        <v>0.000408</v>
      </c>
    </row>
    <row r="25" spans="1:8" ht="12.75">
      <c r="A25" s="33">
        <v>12</v>
      </c>
      <c r="B25" s="3" t="s">
        <v>1</v>
      </c>
      <c r="C25" s="3" t="s">
        <v>41</v>
      </c>
      <c r="D25" s="3" t="s">
        <v>40</v>
      </c>
      <c r="E25" s="25">
        <v>30</v>
      </c>
      <c r="F25" s="113"/>
      <c r="G25" s="34">
        <f t="shared" si="0"/>
        <v>0</v>
      </c>
      <c r="H25" s="14"/>
    </row>
    <row r="26" spans="1:7" ht="12.75">
      <c r="A26" s="33">
        <v>13</v>
      </c>
      <c r="B26" s="3" t="s">
        <v>1</v>
      </c>
      <c r="C26" s="3" t="s">
        <v>31</v>
      </c>
      <c r="D26" s="3" t="s">
        <v>22</v>
      </c>
      <c r="E26" s="25">
        <v>1044</v>
      </c>
      <c r="F26" s="116"/>
      <c r="G26" s="34">
        <f>F26*E26</f>
        <v>0</v>
      </c>
    </row>
    <row r="27" spans="1:7" ht="12.75">
      <c r="A27" s="33">
        <v>14</v>
      </c>
      <c r="B27" s="3" t="s">
        <v>1</v>
      </c>
      <c r="C27" s="3" t="s">
        <v>32</v>
      </c>
      <c r="D27" s="3" t="s">
        <v>22</v>
      </c>
      <c r="E27" s="25">
        <v>2320</v>
      </c>
      <c r="F27" s="116"/>
      <c r="G27" s="34">
        <f t="shared" si="0"/>
        <v>0</v>
      </c>
    </row>
    <row r="28" spans="1:9" ht="12.75">
      <c r="A28" s="28">
        <v>15</v>
      </c>
      <c r="B28" s="3" t="s">
        <v>1</v>
      </c>
      <c r="C28" s="27" t="s">
        <v>26</v>
      </c>
      <c r="D28" s="46" t="s">
        <v>7</v>
      </c>
      <c r="E28" s="47">
        <f>E18*0.03</f>
        <v>3.51</v>
      </c>
      <c r="F28" s="117"/>
      <c r="G28" s="34">
        <f t="shared" si="0"/>
        <v>0</v>
      </c>
      <c r="I28" s="7">
        <f>+E28*1.3</f>
        <v>4.563</v>
      </c>
    </row>
    <row r="29" spans="1:9" ht="12.75">
      <c r="A29" s="28">
        <v>16</v>
      </c>
      <c r="B29" s="3" t="s">
        <v>1</v>
      </c>
      <c r="C29" s="48" t="s">
        <v>89</v>
      </c>
      <c r="D29" s="49" t="s">
        <v>7</v>
      </c>
      <c r="E29" s="47">
        <f>E18*0.07</f>
        <v>8.190000000000001</v>
      </c>
      <c r="F29" s="116"/>
      <c r="G29" s="34">
        <f t="shared" si="0"/>
        <v>0</v>
      </c>
      <c r="I29" s="7">
        <f>+E29*1.7</f>
        <v>13.923000000000002</v>
      </c>
    </row>
    <row r="30" spans="1:7" ht="12.75">
      <c r="A30" s="50"/>
      <c r="B30" s="51"/>
      <c r="C30" s="52" t="s">
        <v>29</v>
      </c>
      <c r="G30" s="10">
        <f>SUM(G17:G29)</f>
        <v>0</v>
      </c>
    </row>
    <row r="31" ht="12.75">
      <c r="C31" s="13"/>
    </row>
    <row r="32" spans="2:7" ht="13.5" thickBot="1">
      <c r="B32" s="13" t="s">
        <v>43</v>
      </c>
      <c r="D32" s="12" t="s">
        <v>3</v>
      </c>
      <c r="E32" s="8" t="s">
        <v>4</v>
      </c>
      <c r="F32" s="14" t="s">
        <v>9</v>
      </c>
      <c r="G32" s="9" t="s">
        <v>6</v>
      </c>
    </row>
    <row r="33" spans="1:8" s="1" customFormat="1" ht="13.5" customHeight="1">
      <c r="A33" s="30">
        <v>17</v>
      </c>
      <c r="B33" s="31" t="s">
        <v>44</v>
      </c>
      <c r="C33" s="31" t="s">
        <v>45</v>
      </c>
      <c r="D33" s="31" t="s">
        <v>0</v>
      </c>
      <c r="E33" s="39">
        <v>291</v>
      </c>
      <c r="F33" s="111"/>
      <c r="G33" s="32">
        <f>F33*E33</f>
        <v>0</v>
      </c>
      <c r="H33" s="15"/>
    </row>
    <row r="34" spans="1:8" s="1" customFormat="1" ht="13.5" customHeight="1">
      <c r="A34" s="33">
        <v>18</v>
      </c>
      <c r="B34" s="3" t="s">
        <v>46</v>
      </c>
      <c r="C34" s="3" t="s">
        <v>47</v>
      </c>
      <c r="D34" s="3" t="s">
        <v>0</v>
      </c>
      <c r="E34" s="29">
        <f>+E33</f>
        <v>291</v>
      </c>
      <c r="F34" s="115"/>
      <c r="G34" s="34">
        <f>F34*E34</f>
        <v>0</v>
      </c>
      <c r="H34" s="64"/>
    </row>
    <row r="35" spans="1:8" s="62" customFormat="1" ht="12.75">
      <c r="A35" s="33">
        <v>19</v>
      </c>
      <c r="B35" s="59" t="s">
        <v>48</v>
      </c>
      <c r="C35" s="65" t="s">
        <v>49</v>
      </c>
      <c r="D35" s="60" t="s">
        <v>0</v>
      </c>
      <c r="E35" s="66">
        <f>+E33</f>
        <v>291</v>
      </c>
      <c r="F35" s="113"/>
      <c r="G35" s="34">
        <f aca="true" t="shared" si="1" ref="G35:G43">F35*E35</f>
        <v>0</v>
      </c>
      <c r="H35" s="61"/>
    </row>
    <row r="36" spans="1:8" s="1" customFormat="1" ht="13.5" customHeight="1">
      <c r="A36" s="33">
        <v>20</v>
      </c>
      <c r="B36" s="3" t="s">
        <v>50</v>
      </c>
      <c r="C36" s="3" t="s">
        <v>51</v>
      </c>
      <c r="D36" s="3" t="s">
        <v>0</v>
      </c>
      <c r="E36" s="29">
        <f>+E33*2</f>
        <v>582</v>
      </c>
      <c r="F36" s="115"/>
      <c r="G36" s="34">
        <f t="shared" si="1"/>
        <v>0</v>
      </c>
      <c r="H36" s="15"/>
    </row>
    <row r="37" spans="1:8" s="1" customFormat="1" ht="13.5" customHeight="1">
      <c r="A37" s="33">
        <v>21</v>
      </c>
      <c r="B37" s="3" t="s">
        <v>52</v>
      </c>
      <c r="C37" s="3" t="s">
        <v>53</v>
      </c>
      <c r="D37" s="3" t="s">
        <v>0</v>
      </c>
      <c r="E37" s="29">
        <f>+E36</f>
        <v>582</v>
      </c>
      <c r="F37" s="115"/>
      <c r="G37" s="34">
        <f t="shared" si="1"/>
        <v>0</v>
      </c>
      <c r="H37" s="15"/>
    </row>
    <row r="38" spans="1:8" s="1" customFormat="1" ht="13.5" customHeight="1">
      <c r="A38" s="33">
        <v>22</v>
      </c>
      <c r="B38" s="3" t="s">
        <v>54</v>
      </c>
      <c r="C38" s="3" t="s">
        <v>55</v>
      </c>
      <c r="D38" s="3" t="s">
        <v>0</v>
      </c>
      <c r="E38" s="29">
        <f>+E36</f>
        <v>582</v>
      </c>
      <c r="F38" s="115"/>
      <c r="G38" s="34">
        <f t="shared" si="1"/>
        <v>0</v>
      </c>
      <c r="H38" s="15"/>
    </row>
    <row r="39" spans="1:8" s="1" customFormat="1" ht="13.5" customHeight="1">
      <c r="A39" s="67">
        <v>23</v>
      </c>
      <c r="B39" s="3" t="s">
        <v>56</v>
      </c>
      <c r="C39" s="3" t="s">
        <v>57</v>
      </c>
      <c r="D39" s="3" t="s">
        <v>58</v>
      </c>
      <c r="E39" s="68">
        <f>(E33)*0.03*0.001</f>
        <v>0.00873</v>
      </c>
      <c r="F39" s="115"/>
      <c r="G39" s="34">
        <f t="shared" si="1"/>
        <v>0</v>
      </c>
      <c r="H39" s="15"/>
    </row>
    <row r="40" spans="1:8" s="1" customFormat="1" ht="13.5" customHeight="1">
      <c r="A40" s="33">
        <v>24</v>
      </c>
      <c r="B40" s="2" t="s">
        <v>59</v>
      </c>
      <c r="C40" s="3" t="s">
        <v>60</v>
      </c>
      <c r="D40" s="2" t="s">
        <v>0</v>
      </c>
      <c r="E40" s="69">
        <f>+E33</f>
        <v>291</v>
      </c>
      <c r="F40" s="115"/>
      <c r="G40" s="34">
        <f t="shared" si="1"/>
        <v>0</v>
      </c>
      <c r="H40" s="70"/>
    </row>
    <row r="41" spans="1:8" ht="12.75">
      <c r="A41" s="33">
        <v>25</v>
      </c>
      <c r="B41" s="3" t="s">
        <v>1</v>
      </c>
      <c r="C41" s="3" t="s">
        <v>61</v>
      </c>
      <c r="D41" s="3" t="s">
        <v>62</v>
      </c>
      <c r="E41" s="25">
        <f>(E33)*0.03</f>
        <v>8.73</v>
      </c>
      <c r="F41" s="113"/>
      <c r="G41" s="34">
        <f t="shared" si="1"/>
        <v>0</v>
      </c>
      <c r="H41" s="64"/>
    </row>
    <row r="42" spans="1:8" ht="12.75">
      <c r="A42" s="33">
        <v>26</v>
      </c>
      <c r="B42" s="3" t="s">
        <v>1</v>
      </c>
      <c r="C42" s="3" t="s">
        <v>63</v>
      </c>
      <c r="D42" s="3" t="s">
        <v>62</v>
      </c>
      <c r="E42" s="25">
        <f>(E33)*0.03</f>
        <v>8.73</v>
      </c>
      <c r="F42" s="113"/>
      <c r="G42" s="34">
        <f t="shared" si="1"/>
        <v>0</v>
      </c>
      <c r="H42" s="14"/>
    </row>
    <row r="43" spans="1:8" ht="13.5" thickBot="1">
      <c r="A43" s="71">
        <v>27</v>
      </c>
      <c r="B43" s="72" t="s">
        <v>1</v>
      </c>
      <c r="C43" s="73" t="s">
        <v>5</v>
      </c>
      <c r="D43" s="72" t="s">
        <v>2</v>
      </c>
      <c r="E43" s="74">
        <f>10*(E33)/10000</f>
        <v>0.291</v>
      </c>
      <c r="F43" s="118"/>
      <c r="G43" s="35">
        <f t="shared" si="1"/>
        <v>0</v>
      </c>
      <c r="H43" s="14"/>
    </row>
    <row r="44" spans="3:8" ht="12.75">
      <c r="C44" s="6" t="s">
        <v>64</v>
      </c>
      <c r="G44" s="10">
        <f>SUM(G33:G43)</f>
        <v>0</v>
      </c>
      <c r="H44" s="11"/>
    </row>
    <row r="46" spans="1:7" s="6" customFormat="1" ht="12.75">
      <c r="A46" s="7" t="s">
        <v>8</v>
      </c>
      <c r="B46" s="13" t="s">
        <v>65</v>
      </c>
      <c r="D46" s="12" t="s">
        <v>3</v>
      </c>
      <c r="E46" s="8" t="s">
        <v>4</v>
      </c>
      <c r="F46" s="14" t="s">
        <v>9</v>
      </c>
      <c r="G46" s="9" t="s">
        <v>6</v>
      </c>
    </row>
    <row r="47" spans="1:7" s="6" customFormat="1" ht="12.75">
      <c r="A47" s="50"/>
      <c r="B47" s="13" t="s">
        <v>77</v>
      </c>
      <c r="C47" s="7"/>
      <c r="D47" s="12"/>
      <c r="E47" s="8"/>
      <c r="F47" s="14"/>
      <c r="G47" s="81"/>
    </row>
    <row r="48" spans="1:7" s="6" customFormat="1" ht="12.75">
      <c r="A48" s="28">
        <v>28</v>
      </c>
      <c r="B48" s="75" t="s">
        <v>68</v>
      </c>
      <c r="C48" s="84" t="s">
        <v>79</v>
      </c>
      <c r="D48" s="83" t="s">
        <v>0</v>
      </c>
      <c r="E48" s="25">
        <f>117*1</f>
        <v>117</v>
      </c>
      <c r="F48" s="116"/>
      <c r="G48" s="77">
        <f>F48*E48</f>
        <v>0</v>
      </c>
    </row>
    <row r="49" spans="1:7" s="6" customFormat="1" ht="12.75">
      <c r="A49" s="28">
        <v>29</v>
      </c>
      <c r="B49" s="82" t="s">
        <v>69</v>
      </c>
      <c r="C49" s="85" t="s">
        <v>90</v>
      </c>
      <c r="D49" s="76" t="s">
        <v>0</v>
      </c>
      <c r="E49" s="25">
        <f>117*4</f>
        <v>468</v>
      </c>
      <c r="F49" s="116"/>
      <c r="G49" s="77">
        <f>F49*E49</f>
        <v>0</v>
      </c>
    </row>
    <row r="50" spans="1:7" s="6" customFormat="1" ht="12.75">
      <c r="A50" s="28">
        <v>30</v>
      </c>
      <c r="B50" s="78" t="s">
        <v>70</v>
      </c>
      <c r="C50" s="79" t="s">
        <v>71</v>
      </c>
      <c r="D50" s="80" t="s">
        <v>7</v>
      </c>
      <c r="E50" s="25">
        <f>117*0.02*10</f>
        <v>23.4</v>
      </c>
      <c r="F50" s="116"/>
      <c r="G50" s="77">
        <f>F50*E50</f>
        <v>0</v>
      </c>
    </row>
    <row r="51" spans="1:7" ht="13.5" thickBot="1">
      <c r="A51" s="54">
        <v>31</v>
      </c>
      <c r="B51" s="78" t="s">
        <v>66</v>
      </c>
      <c r="C51" s="86" t="s">
        <v>67</v>
      </c>
      <c r="D51" s="87" t="s">
        <v>7</v>
      </c>
      <c r="E51" s="74">
        <f>E50</f>
        <v>23.4</v>
      </c>
      <c r="F51" s="119"/>
      <c r="G51" s="88">
        <f>F51*E51</f>
        <v>0</v>
      </c>
    </row>
    <row r="52" spans="1:7" ht="12.75">
      <c r="A52" s="50"/>
      <c r="B52" s="91"/>
      <c r="C52" s="92"/>
      <c r="D52" s="93"/>
      <c r="G52" s="81"/>
    </row>
    <row r="53" spans="1:7" s="6" customFormat="1" ht="12.75">
      <c r="A53" s="50"/>
      <c r="B53" s="13" t="s">
        <v>80</v>
      </c>
      <c r="C53" s="7"/>
      <c r="D53" s="12"/>
      <c r="E53" s="8"/>
      <c r="F53" s="14"/>
      <c r="G53" s="81"/>
    </row>
    <row r="54" spans="1:7" s="6" customFormat="1" ht="12.75">
      <c r="A54" s="28">
        <v>32</v>
      </c>
      <c r="B54" s="75" t="s">
        <v>82</v>
      </c>
      <c r="C54" s="94" t="s">
        <v>81</v>
      </c>
      <c r="D54" s="83" t="s">
        <v>0</v>
      </c>
      <c r="E54" s="25">
        <v>291</v>
      </c>
      <c r="F54" s="116"/>
      <c r="G54" s="77">
        <f>F54*E54</f>
        <v>0</v>
      </c>
    </row>
    <row r="55" spans="1:7" s="6" customFormat="1" ht="12.75">
      <c r="A55" s="28">
        <v>33</v>
      </c>
      <c r="B55" s="82" t="s">
        <v>84</v>
      </c>
      <c r="C55" s="95" t="s">
        <v>83</v>
      </c>
      <c r="D55" s="76" t="s">
        <v>0</v>
      </c>
      <c r="E55" s="25">
        <f>+E54*5</f>
        <v>1455</v>
      </c>
      <c r="F55" s="116"/>
      <c r="G55" s="77">
        <f>F55*E55</f>
        <v>0</v>
      </c>
    </row>
    <row r="56" spans="1:7" s="6" customFormat="1" ht="12.75">
      <c r="A56" s="28">
        <v>34</v>
      </c>
      <c r="B56" s="78" t="s">
        <v>86</v>
      </c>
      <c r="C56" s="95" t="s">
        <v>85</v>
      </c>
      <c r="D56" s="80" t="s">
        <v>0</v>
      </c>
      <c r="E56" s="25">
        <f>+E54</f>
        <v>291</v>
      </c>
      <c r="F56" s="116"/>
      <c r="G56" s="77">
        <f>F56*E56</f>
        <v>0</v>
      </c>
    </row>
    <row r="57" spans="1:7" ht="13.5" thickBot="1">
      <c r="A57" s="54">
        <v>35</v>
      </c>
      <c r="B57" s="78" t="s">
        <v>88</v>
      </c>
      <c r="C57" s="94" t="s">
        <v>87</v>
      </c>
      <c r="D57" s="87" t="s">
        <v>0</v>
      </c>
      <c r="E57" s="74">
        <f>E56</f>
        <v>291</v>
      </c>
      <c r="F57" s="119"/>
      <c r="G57" s="88">
        <f>F57*E57</f>
        <v>0</v>
      </c>
    </row>
    <row r="58" spans="2:7" ht="12.75">
      <c r="B58" s="89"/>
      <c r="C58" s="90" t="s">
        <v>72</v>
      </c>
      <c r="G58" s="10">
        <f>SUM(G47:G57)</f>
        <v>0</v>
      </c>
    </row>
    <row r="59" spans="2:7" ht="12.75">
      <c r="B59" s="89"/>
      <c r="C59" s="90"/>
      <c r="G59" s="10"/>
    </row>
    <row r="60" spans="1:7" s="6" customFormat="1" ht="12.75">
      <c r="A60" s="7" t="s">
        <v>8</v>
      </c>
      <c r="B60" s="13" t="s">
        <v>73</v>
      </c>
      <c r="D60" s="12" t="s">
        <v>3</v>
      </c>
      <c r="E60" s="8" t="s">
        <v>4</v>
      </c>
      <c r="F60" s="14" t="s">
        <v>9</v>
      </c>
      <c r="G60" s="9" t="s">
        <v>6</v>
      </c>
    </row>
    <row r="61" spans="1:7" s="6" customFormat="1" ht="12.75">
      <c r="A61" s="50"/>
      <c r="B61" s="13" t="s">
        <v>77</v>
      </c>
      <c r="C61" s="7"/>
      <c r="D61" s="12"/>
      <c r="E61" s="8"/>
      <c r="F61" s="14"/>
      <c r="G61" s="81"/>
    </row>
    <row r="62" spans="1:7" s="6" customFormat="1" ht="12.75">
      <c r="A62" s="28">
        <v>36</v>
      </c>
      <c r="B62" s="75" t="s">
        <v>68</v>
      </c>
      <c r="C62" s="84" t="s">
        <v>79</v>
      </c>
      <c r="D62" s="83" t="s">
        <v>0</v>
      </c>
      <c r="E62" s="25">
        <f>+E48</f>
        <v>117</v>
      </c>
      <c r="F62" s="116"/>
      <c r="G62" s="77">
        <f>F62*E62</f>
        <v>0</v>
      </c>
    </row>
    <row r="63" spans="1:7" s="6" customFormat="1" ht="12.75">
      <c r="A63" s="28">
        <v>37</v>
      </c>
      <c r="B63" s="82" t="s">
        <v>69</v>
      </c>
      <c r="C63" s="85" t="s">
        <v>90</v>
      </c>
      <c r="D63" s="76" t="s">
        <v>0</v>
      </c>
      <c r="E63" s="25">
        <f>+E49</f>
        <v>468</v>
      </c>
      <c r="F63" s="116"/>
      <c r="G63" s="77">
        <f>F63*E63</f>
        <v>0</v>
      </c>
    </row>
    <row r="64" spans="1:7" s="6" customFormat="1" ht="12.75">
      <c r="A64" s="28">
        <v>38</v>
      </c>
      <c r="B64" s="78" t="s">
        <v>70</v>
      </c>
      <c r="C64" s="79" t="s">
        <v>71</v>
      </c>
      <c r="D64" s="80" t="s">
        <v>7</v>
      </c>
      <c r="E64" s="25">
        <f>+E50</f>
        <v>23.4</v>
      </c>
      <c r="F64" s="116"/>
      <c r="G64" s="77">
        <f>F64*E64</f>
        <v>0</v>
      </c>
    </row>
    <row r="65" spans="1:7" ht="13.5" thickBot="1">
      <c r="A65" s="54">
        <v>39</v>
      </c>
      <c r="B65" s="78" t="s">
        <v>66</v>
      </c>
      <c r="C65" s="86" t="s">
        <v>67</v>
      </c>
      <c r="D65" s="87" t="s">
        <v>7</v>
      </c>
      <c r="E65" s="74">
        <f>+E51</f>
        <v>23.4</v>
      </c>
      <c r="F65" s="119"/>
      <c r="G65" s="88">
        <f>F65*E65</f>
        <v>0</v>
      </c>
    </row>
    <row r="66" spans="1:7" ht="12.75">
      <c r="A66" s="50"/>
      <c r="B66" s="91"/>
      <c r="C66" s="92"/>
      <c r="D66" s="93"/>
      <c r="G66" s="81"/>
    </row>
    <row r="67" spans="1:7" s="6" customFormat="1" ht="12.75">
      <c r="A67" s="50"/>
      <c r="B67" s="13" t="s">
        <v>80</v>
      </c>
      <c r="C67" s="7"/>
      <c r="D67" s="12"/>
      <c r="E67" s="8"/>
      <c r="F67" s="14"/>
      <c r="G67" s="81"/>
    </row>
    <row r="68" spans="1:7" s="6" customFormat="1" ht="12.75">
      <c r="A68" s="28">
        <v>40</v>
      </c>
      <c r="B68" s="75" t="s">
        <v>82</v>
      </c>
      <c r="C68" s="94" t="s">
        <v>81</v>
      </c>
      <c r="D68" s="83" t="s">
        <v>0</v>
      </c>
      <c r="E68" s="25">
        <v>291</v>
      </c>
      <c r="F68" s="116"/>
      <c r="G68" s="77">
        <f>F68*E68</f>
        <v>0</v>
      </c>
    </row>
    <row r="69" spans="1:7" s="6" customFormat="1" ht="12.75">
      <c r="A69" s="28">
        <v>41</v>
      </c>
      <c r="B69" s="82" t="s">
        <v>84</v>
      </c>
      <c r="C69" s="95" t="s">
        <v>83</v>
      </c>
      <c r="D69" s="76" t="s">
        <v>0</v>
      </c>
      <c r="E69" s="25">
        <f>+E68*5</f>
        <v>1455</v>
      </c>
      <c r="F69" s="116"/>
      <c r="G69" s="77">
        <f>F69*E69</f>
        <v>0</v>
      </c>
    </row>
    <row r="70" spans="1:7" s="6" customFormat="1" ht="12.75">
      <c r="A70" s="28">
        <v>42</v>
      </c>
      <c r="B70" s="78" t="s">
        <v>86</v>
      </c>
      <c r="C70" s="95" t="s">
        <v>85</v>
      </c>
      <c r="D70" s="80" t="s">
        <v>0</v>
      </c>
      <c r="E70" s="25">
        <f>+E68</f>
        <v>291</v>
      </c>
      <c r="F70" s="116"/>
      <c r="G70" s="77">
        <f>F70*E70</f>
        <v>0</v>
      </c>
    </row>
    <row r="71" spans="1:7" ht="13.5" thickBot="1">
      <c r="A71" s="54">
        <v>43</v>
      </c>
      <c r="B71" s="78" t="s">
        <v>88</v>
      </c>
      <c r="C71" s="94" t="s">
        <v>87</v>
      </c>
      <c r="D71" s="87" t="s">
        <v>0</v>
      </c>
      <c r="E71" s="74">
        <f>E70</f>
        <v>291</v>
      </c>
      <c r="F71" s="119"/>
      <c r="G71" s="88">
        <f>F71*E71</f>
        <v>0</v>
      </c>
    </row>
    <row r="72" spans="2:7" ht="12.75">
      <c r="B72" s="89"/>
      <c r="C72" s="90" t="s">
        <v>74</v>
      </c>
      <c r="G72" s="10">
        <f>SUM(G61:G71)</f>
        <v>0</v>
      </c>
    </row>
    <row r="73" spans="2:7" ht="12.75">
      <c r="B73" s="89"/>
      <c r="C73" s="90"/>
      <c r="G73" s="10"/>
    </row>
    <row r="74" spans="1:7" s="6" customFormat="1" ht="12.75">
      <c r="A74" s="7" t="s">
        <v>8</v>
      </c>
      <c r="B74" s="13" t="s">
        <v>75</v>
      </c>
      <c r="D74" s="12" t="s">
        <v>3</v>
      </c>
      <c r="E74" s="8" t="s">
        <v>4</v>
      </c>
      <c r="F74" s="14" t="s">
        <v>9</v>
      </c>
      <c r="G74" s="9" t="s">
        <v>6</v>
      </c>
    </row>
    <row r="75" spans="1:7" s="6" customFormat="1" ht="12.75">
      <c r="A75" s="50"/>
      <c r="B75" s="13" t="s">
        <v>77</v>
      </c>
      <c r="C75" s="7"/>
      <c r="D75" s="12"/>
      <c r="E75" s="8"/>
      <c r="F75" s="14"/>
      <c r="G75" s="81"/>
    </row>
    <row r="76" spans="1:7" s="6" customFormat="1" ht="12.75">
      <c r="A76" s="28">
        <v>44</v>
      </c>
      <c r="B76" s="75" t="s">
        <v>68</v>
      </c>
      <c r="C76" s="84" t="s">
        <v>79</v>
      </c>
      <c r="D76" s="83" t="s">
        <v>0</v>
      </c>
      <c r="E76" s="25">
        <f>+E62</f>
        <v>117</v>
      </c>
      <c r="F76" s="116"/>
      <c r="G76" s="77">
        <f aca="true" t="shared" si="2" ref="G76:G81">F76*E76</f>
        <v>0</v>
      </c>
    </row>
    <row r="77" spans="1:7" s="6" customFormat="1" ht="12.75">
      <c r="A77" s="28">
        <v>45</v>
      </c>
      <c r="B77" s="82" t="s">
        <v>69</v>
      </c>
      <c r="C77" s="85" t="s">
        <v>78</v>
      </c>
      <c r="D77" s="76" t="s">
        <v>0</v>
      </c>
      <c r="E77" s="25">
        <f>+E63</f>
        <v>468</v>
      </c>
      <c r="F77" s="116"/>
      <c r="G77" s="77">
        <f t="shared" si="2"/>
        <v>0</v>
      </c>
    </row>
    <row r="78" spans="1:7" s="6" customFormat="1" ht="12.75">
      <c r="A78" s="28">
        <v>46</v>
      </c>
      <c r="B78" s="78" t="s">
        <v>70</v>
      </c>
      <c r="C78" s="79" t="s">
        <v>71</v>
      </c>
      <c r="D78" s="80" t="s">
        <v>7</v>
      </c>
      <c r="E78" s="25">
        <f>+E64</f>
        <v>23.4</v>
      </c>
      <c r="F78" s="116"/>
      <c r="G78" s="77">
        <f t="shared" si="2"/>
        <v>0</v>
      </c>
    </row>
    <row r="79" spans="1:7" ht="13.5" thickBot="1">
      <c r="A79" s="54">
        <v>47</v>
      </c>
      <c r="B79" s="78" t="s">
        <v>66</v>
      </c>
      <c r="C79" s="105" t="s">
        <v>67</v>
      </c>
      <c r="D79" s="76" t="s">
        <v>7</v>
      </c>
      <c r="E79" s="25">
        <f>+E65</f>
        <v>23.4</v>
      </c>
      <c r="F79" s="116"/>
      <c r="G79" s="77">
        <f t="shared" si="2"/>
        <v>0</v>
      </c>
    </row>
    <row r="80" spans="1:7" s="6" customFormat="1" ht="12.75">
      <c r="A80" s="28">
        <v>48</v>
      </c>
      <c r="B80" s="102" t="s">
        <v>91</v>
      </c>
      <c r="C80" s="102" t="s">
        <v>92</v>
      </c>
      <c r="D80" s="102" t="s">
        <v>0</v>
      </c>
      <c r="E80" s="103">
        <v>117</v>
      </c>
      <c r="F80" s="120"/>
      <c r="G80" s="104">
        <f t="shared" si="2"/>
        <v>0</v>
      </c>
    </row>
    <row r="81" spans="1:7" s="6" customFormat="1" ht="13.5" thickBot="1">
      <c r="A81" s="54">
        <v>49</v>
      </c>
      <c r="B81" s="96" t="s">
        <v>1</v>
      </c>
      <c r="C81" s="96" t="s">
        <v>93</v>
      </c>
      <c r="D81" s="97" t="s">
        <v>7</v>
      </c>
      <c r="E81" s="98">
        <f>+E80*0.02</f>
        <v>2.34</v>
      </c>
      <c r="F81" s="119"/>
      <c r="G81" s="88">
        <f t="shared" si="2"/>
        <v>0</v>
      </c>
    </row>
    <row r="82" spans="1:7" s="6" customFormat="1" ht="12.75">
      <c r="A82" s="50"/>
      <c r="B82" s="99"/>
      <c r="C82" s="99"/>
      <c r="D82" s="100"/>
      <c r="E82" s="101"/>
      <c r="F82" s="14"/>
      <c r="G82" s="81"/>
    </row>
    <row r="83" spans="1:7" s="6" customFormat="1" ht="12.75">
      <c r="A83" s="50"/>
      <c r="B83" s="13" t="s">
        <v>80</v>
      </c>
      <c r="C83" s="7"/>
      <c r="D83" s="12"/>
      <c r="E83" s="8"/>
      <c r="F83" s="14"/>
      <c r="G83" s="81"/>
    </row>
    <row r="84" spans="1:7" s="6" customFormat="1" ht="12.75">
      <c r="A84" s="28">
        <v>50</v>
      </c>
      <c r="B84" s="75" t="s">
        <v>82</v>
      </c>
      <c r="C84" s="94" t="s">
        <v>81</v>
      </c>
      <c r="D84" s="83" t="s">
        <v>0</v>
      </c>
      <c r="E84" s="25">
        <v>291</v>
      </c>
      <c r="F84" s="116"/>
      <c r="G84" s="77">
        <f>F84*E84</f>
        <v>0</v>
      </c>
    </row>
    <row r="85" spans="1:7" ht="12.75">
      <c r="A85" s="28">
        <v>51</v>
      </c>
      <c r="B85" s="82" t="s">
        <v>84</v>
      </c>
      <c r="C85" s="95" t="s">
        <v>83</v>
      </c>
      <c r="D85" s="76" t="s">
        <v>0</v>
      </c>
      <c r="E85" s="25">
        <f>+E84*5</f>
        <v>1455</v>
      </c>
      <c r="F85" s="116"/>
      <c r="G85" s="77">
        <f>F85*E85</f>
        <v>0</v>
      </c>
    </row>
    <row r="86" spans="1:7" ht="12.75">
      <c r="A86" s="28">
        <v>52</v>
      </c>
      <c r="B86" s="78" t="s">
        <v>86</v>
      </c>
      <c r="C86" s="95" t="s">
        <v>85</v>
      </c>
      <c r="D86" s="80" t="s">
        <v>0</v>
      </c>
      <c r="E86" s="25">
        <f>+E84</f>
        <v>291</v>
      </c>
      <c r="F86" s="116"/>
      <c r="G86" s="77">
        <f>F86*E86</f>
        <v>0</v>
      </c>
    </row>
    <row r="87" spans="1:7" ht="13.5" thickBot="1">
      <c r="A87" s="54">
        <v>53</v>
      </c>
      <c r="B87" s="106" t="s">
        <v>88</v>
      </c>
      <c r="C87" s="107" t="s">
        <v>87</v>
      </c>
      <c r="D87" s="87" t="s">
        <v>0</v>
      </c>
      <c r="E87" s="74">
        <f>E86</f>
        <v>291</v>
      </c>
      <c r="F87" s="119"/>
      <c r="G87" s="88">
        <f>F87*E87</f>
        <v>0</v>
      </c>
    </row>
    <row r="88" spans="2:7" ht="12.75">
      <c r="B88" s="89"/>
      <c r="C88" s="90" t="s">
        <v>76</v>
      </c>
      <c r="G88" s="10">
        <f>SUM(G75:G87)</f>
        <v>0</v>
      </c>
    </row>
    <row r="90" spans="3:7" ht="12.75">
      <c r="C90" s="6" t="str">
        <f>C13</f>
        <v>Celkem za zemní práce bez DPH</v>
      </c>
      <c r="D90" s="13"/>
      <c r="E90" s="21"/>
      <c r="F90" s="16"/>
      <c r="G90" s="38">
        <f>G13</f>
        <v>0</v>
      </c>
    </row>
    <row r="91" spans="3:7" ht="12.75">
      <c r="C91" s="6" t="str">
        <f>+C30</f>
        <v>Výsadba trvalek bez DPH</v>
      </c>
      <c r="D91" s="13"/>
      <c r="E91" s="21"/>
      <c r="F91" s="16"/>
      <c r="G91" s="10">
        <f>+G30</f>
        <v>0</v>
      </c>
    </row>
    <row r="92" spans="3:7" ht="12.75">
      <c r="C92" s="6" t="str">
        <f>+C44</f>
        <v>Celkem za založení trávníku včetně materiálu bez DPH</v>
      </c>
      <c r="D92" s="13"/>
      <c r="E92" s="21"/>
      <c r="F92" s="16"/>
      <c r="G92" s="38">
        <f>+G44</f>
        <v>0</v>
      </c>
    </row>
    <row r="93" spans="3:7" ht="12.75">
      <c r="C93" s="6" t="str">
        <f>+C58</f>
        <v>Celkem následná péče v 1. roce bez DPH</v>
      </c>
      <c r="D93" s="13"/>
      <c r="E93" s="21"/>
      <c r="F93" s="16"/>
      <c r="G93" s="38">
        <f>+G58</f>
        <v>0</v>
      </c>
    </row>
    <row r="94" spans="3:7" ht="12.75">
      <c r="C94" s="6" t="str">
        <f>+C72</f>
        <v>Celkem následná péče v 2. roce bez DPH</v>
      </c>
      <c r="D94" s="13"/>
      <c r="E94" s="21"/>
      <c r="F94" s="16"/>
      <c r="G94" s="38">
        <f>+G72</f>
        <v>0</v>
      </c>
    </row>
    <row r="95" spans="3:7" ht="12.75">
      <c r="C95" s="6" t="str">
        <f>+C88</f>
        <v>Celkem následná péče v 3. roce bez DPH</v>
      </c>
      <c r="D95" s="13"/>
      <c r="E95" s="21"/>
      <c r="F95" s="16"/>
      <c r="G95" s="38">
        <f>+G88</f>
        <v>0</v>
      </c>
    </row>
    <row r="96" spans="3:7" ht="12.75">
      <c r="C96" s="6"/>
      <c r="D96" s="13"/>
      <c r="E96" s="21"/>
      <c r="F96" s="16"/>
      <c r="G96" s="21"/>
    </row>
    <row r="97" spans="3:7" ht="12.75">
      <c r="C97" s="6" t="s">
        <v>10</v>
      </c>
      <c r="D97" s="13"/>
      <c r="E97" s="21"/>
      <c r="F97" s="16"/>
      <c r="G97" s="121">
        <f>SUM(G90:G95)</f>
        <v>0</v>
      </c>
    </row>
  </sheetData>
  <sheetProtection selectLockedCells="1" selectUnlockedCells="1"/>
  <mergeCells count="1">
    <mergeCell ref="B16:C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Petr Kulich</cp:lastModifiedBy>
  <cp:lastPrinted>2011-12-28T08:38:43Z</cp:lastPrinted>
  <dcterms:created xsi:type="dcterms:W3CDTF">2011-04-19T19:51:16Z</dcterms:created>
  <dcterms:modified xsi:type="dcterms:W3CDTF">2016-06-02T07:22:17Z</dcterms:modified>
  <cp:category/>
  <cp:version/>
  <cp:contentType/>
  <cp:contentStatus/>
</cp:coreProperties>
</file>