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0"/>
  </bookViews>
  <sheets>
    <sheet name="Výkaz výměr" sheetId="1" r:id="rId1"/>
    <sheet name="Rostlinný materiál bez cen" sheetId="2" r:id="rId2"/>
  </sheets>
  <definedNames>
    <definedName name="_xlnm.Print_Area" localSheetId="1">'Rostlinný materiál bez cen'!$A$2:$J$22</definedName>
    <definedName name="_xlnm.Print_Area" localSheetId="0">'Výkaz výměr'!$A$1:$H$415</definedName>
  </definedNames>
  <calcPr fullCalcOnLoad="1"/>
</workbook>
</file>

<file path=xl/sharedStrings.xml><?xml version="1.0" encoding="utf-8"?>
<sst xmlns="http://schemas.openxmlformats.org/spreadsheetml/2006/main" count="640" uniqueCount="226">
  <si>
    <t>ks</t>
  </si>
  <si>
    <t>Číslo pol.</t>
  </si>
  <si>
    <t>Název položky</t>
  </si>
  <si>
    <t>M.j.</t>
  </si>
  <si>
    <t>Poč. m.j.</t>
  </si>
  <si>
    <t>Cena m.j.</t>
  </si>
  <si>
    <t>Celkem Kč</t>
  </si>
  <si>
    <t>Hm.jedn.</t>
  </si>
  <si>
    <t>Hm.celk.</t>
  </si>
  <si>
    <t>Výsadba stromů, keřů</t>
  </si>
  <si>
    <t>Založení trávníku</t>
  </si>
  <si>
    <t xml:space="preserve">Celkem vegetační úpravy </t>
  </si>
  <si>
    <t>D P H   21%</t>
  </si>
  <si>
    <t>Celkem včetně DPH</t>
  </si>
  <si>
    <t>1 - Zemní práce</t>
  </si>
  <si>
    <t>Z R N</t>
  </si>
  <si>
    <t>V R N   GZS 0,95%</t>
  </si>
  <si>
    <t>Celkem ZRN + VRN</t>
  </si>
  <si>
    <t>823 - 1</t>
  </si>
  <si>
    <t>m2</t>
  </si>
  <si>
    <t>18480-2111</t>
  </si>
  <si>
    <t>Chemické odplevelení před zal. v rov. postřikem</t>
  </si>
  <si>
    <t>800 - 1</t>
  </si>
  <si>
    <t>16270-1105</t>
  </si>
  <si>
    <t>Vodor. přem. výkopku z h. 1-4 do 10000 m</t>
  </si>
  <si>
    <t>m3</t>
  </si>
  <si>
    <t>16710-1101</t>
  </si>
  <si>
    <t>Nakládání výkopku, množství do 100 m3, z h. 1-4</t>
  </si>
  <si>
    <t>Celkem</t>
  </si>
  <si>
    <t>Specifikace</t>
  </si>
  <si>
    <t>9 - Přesun hmot</t>
  </si>
  <si>
    <t>18310-1213</t>
  </si>
  <si>
    <t>Hl. jamek s vým. na 50 % v rov. obj. do 0,05 m3</t>
  </si>
  <si>
    <t>Hl. jamek s vým. na 50 % v rov. obj. do 0,125 m3</t>
  </si>
  <si>
    <t>18310-1221</t>
  </si>
  <si>
    <t>Hl. jamek s vým. na 50 % v rov. obj. do 1,00 m3</t>
  </si>
  <si>
    <t>18410-2111</t>
  </si>
  <si>
    <t xml:space="preserve">Výsadba dř. s bal.se zalitím v rov. při prům. do 200 mm </t>
  </si>
  <si>
    <t>18410-2112</t>
  </si>
  <si>
    <t xml:space="preserve">Výsadba dř. s bal.se zalitím v rov. při prům. do 300 mm </t>
  </si>
  <si>
    <t>18410-2115</t>
  </si>
  <si>
    <t xml:space="preserve">Výsadba dř. s bal.se zalitím v rov. při prům. do 600 mm </t>
  </si>
  <si>
    <t>18421-5133</t>
  </si>
  <si>
    <t>Ukotvení dřeviny třemi kůly délky do 3 m</t>
  </si>
  <si>
    <t>18421-5411</t>
  </si>
  <si>
    <t>Zhotovení závlahové mísy u solitérních dřevin v rov., o pr. kmene do 0,5 m</t>
  </si>
  <si>
    <t>18450-1114</t>
  </si>
  <si>
    <t>Zhotovení obalu kmene z juty ve dvou vrstvách v rov.</t>
  </si>
  <si>
    <t>18491-1421</t>
  </si>
  <si>
    <t>Mulčování vysazených rostlin kůrou, tl.do 100 mm v rov.</t>
  </si>
  <si>
    <t>18580-2114</t>
  </si>
  <si>
    <t>Hnojení umělým hnojivem v rov. k jednotl. rostlinám</t>
  </si>
  <si>
    <t>t</t>
  </si>
  <si>
    <t>Rostlinný materiál celkem</t>
  </si>
  <si>
    <t>Ztratné 3% (x 1,03)</t>
  </si>
  <si>
    <t>Kůra drcená (prům. vrstva 10 cm)</t>
  </si>
  <si>
    <t>l</t>
  </si>
  <si>
    <t>Hnojivo tabletové  (8 tabl./strom, 2 tabl./keř)</t>
  </si>
  <si>
    <t>Ztratné 1% (x 1,01)</t>
  </si>
  <si>
    <t>Rákosová rohož či juta na alejové stromy s kmenem</t>
  </si>
  <si>
    <t>Celkem specifikace</t>
  </si>
  <si>
    <t>99823-1311</t>
  </si>
  <si>
    <t>Přesun pro sadovnické úpravy do 5000 m</t>
  </si>
  <si>
    <t>Chemické odplevelení před zal. kultury v rov. postřikem naširoko</t>
  </si>
  <si>
    <t>18145-1131</t>
  </si>
  <si>
    <t>Založení trávníku pl. přes 1000m2 výsevem parkového v rov.</t>
  </si>
  <si>
    <t>18230-3111</t>
  </si>
  <si>
    <t>18340-3114</t>
  </si>
  <si>
    <t>18340-3153</t>
  </si>
  <si>
    <t>18580-2113</t>
  </si>
  <si>
    <t>Hnojení umělým hnojivem v rov. na široko</t>
  </si>
  <si>
    <t>Travní semeno (0,03kg/m2)</t>
  </si>
  <si>
    <t>kg</t>
  </si>
  <si>
    <t>Vícesložkové hnojivo s Mg a stopovými prvky (0,03 kg/m2)</t>
  </si>
  <si>
    <t>q</t>
  </si>
  <si>
    <t>Pozn.:</t>
  </si>
  <si>
    <t>Specifikace rostlinného materiálu</t>
  </si>
  <si>
    <t>Zkratka</t>
  </si>
  <si>
    <t>Název latinský - český</t>
  </si>
  <si>
    <t>Spon, výsadbová vzdálenost</t>
  </si>
  <si>
    <t>Velikost (cm)</t>
  </si>
  <si>
    <t>Bal (cm)</t>
  </si>
  <si>
    <t>Ks celkem</t>
  </si>
  <si>
    <t>Cena/ks</t>
  </si>
  <si>
    <t>Cena celk.</t>
  </si>
  <si>
    <t>Měrná hm.</t>
  </si>
  <si>
    <t>Celk.hm.</t>
  </si>
  <si>
    <t>o.k. 14-16</t>
  </si>
  <si>
    <t>v. 60-80</t>
  </si>
  <si>
    <t>v. 40-60</t>
  </si>
  <si>
    <t>18320-5121</t>
  </si>
  <si>
    <t>Založení záhonu pro výsadbu rostlin v rov. na starém trávníku</t>
  </si>
  <si>
    <t>v. 30-40</t>
  </si>
  <si>
    <t>18340-3111</t>
  </si>
  <si>
    <t>Ceny prací vychází z ceníků ÚRS 2013. Aktuální cenovou nabídku zhotoví příslušná realizační firma.</t>
  </si>
  <si>
    <t>Vinca minor - barvínek menší</t>
  </si>
  <si>
    <t>VIN</t>
  </si>
  <si>
    <t>18421-5111</t>
  </si>
  <si>
    <t>Ukotvení dřeviny  jedním  kůlem délky do 1 m</t>
  </si>
  <si>
    <t xml:space="preserve">Substrát - výměna do jamek </t>
  </si>
  <si>
    <t>Rekapitulace nákladů</t>
  </si>
  <si>
    <t>Kůly hranaté 1m vč. úvazků</t>
  </si>
  <si>
    <t>Kůly frézované 3 m  vč. úvazků</t>
  </si>
  <si>
    <t>sol.</t>
  </si>
  <si>
    <t>1 ks/m2</t>
  </si>
  <si>
    <t>Dřeviny jehličnaté</t>
  </si>
  <si>
    <t>Dřeviny listnaté</t>
  </si>
  <si>
    <t>VÍCEÚČELOVÝ OBJEKT V KARPENTNÉ - SADOVÉ ÚPRAVY</t>
  </si>
  <si>
    <t>Carpinus betulus ´Fastigiata´ - habr obecný</t>
  </si>
  <si>
    <t>v.20-30</t>
  </si>
  <si>
    <t>2,5 ks/m2</t>
  </si>
  <si>
    <t>TBR</t>
  </si>
  <si>
    <t>Taxus baccata 'Repandens' - tis červený</t>
  </si>
  <si>
    <t>TFA</t>
  </si>
  <si>
    <t>Taxus baccata 'Fastigiata Aurea' - tis červený</t>
  </si>
  <si>
    <t>LDP</t>
  </si>
  <si>
    <t>Larix decidua 'Pendula' - modřín opadavý</t>
  </si>
  <si>
    <t>v.2 m</t>
  </si>
  <si>
    <t>RIA</t>
  </si>
  <si>
    <t>Ribes alpinum - meruzalka alpská</t>
  </si>
  <si>
    <t>0,6m v ř.</t>
  </si>
  <si>
    <t>2 ks/m2</t>
  </si>
  <si>
    <t>v.30-40</t>
  </si>
  <si>
    <t>7 ks/m2, 0,3mv ř.</t>
  </si>
  <si>
    <t>v.15-20</t>
  </si>
  <si>
    <t>VIO</t>
  </si>
  <si>
    <t>Viburnum opulus - kalina obecná</t>
  </si>
  <si>
    <t>18111-1111</t>
  </si>
  <si>
    <t>Pl. úprava terénu v zemině 1-4 pl. do 500 m2, při nerovn. do +-100mm v rov.</t>
  </si>
  <si>
    <t xml:space="preserve">Doplnění zeminy nebo substrátu na tr.plochách tl. do 50 mm   </t>
  </si>
  <si>
    <t>18340-2111</t>
  </si>
  <si>
    <t>Rozrušení půdy na hl. do 150mm, plochy do 500m2 v rov.</t>
  </si>
  <si>
    <t>Obdělání půdy hrabáním v rovině 2x</t>
  </si>
  <si>
    <t>Obdělání půdy nakopáním v rov.     30%</t>
  </si>
  <si>
    <t>Totální herbicid  (10l/ha)</t>
  </si>
  <si>
    <t>Zavlažovací hadice (4 bm/strom)</t>
  </si>
  <si>
    <t>m</t>
  </si>
  <si>
    <t>Výplň kačírku do zavlažovací hadice (frakce 8/16)</t>
  </si>
  <si>
    <t>Plachetka mulčovací</t>
  </si>
  <si>
    <t>Položení mulčovací textilie v rov.</t>
  </si>
  <si>
    <t>PC</t>
  </si>
  <si>
    <t xml:space="preserve">Následná údržba v 1.roce po založení </t>
  </si>
  <si>
    <t xml:space="preserve">Následná údržba v 2.roce po založení </t>
  </si>
  <si>
    <t xml:space="preserve">Následná údržba ve 3.roce po založení </t>
  </si>
  <si>
    <t>Měr. hm.</t>
  </si>
  <si>
    <t>Cel. hm.</t>
  </si>
  <si>
    <t>Stromy</t>
  </si>
  <si>
    <t>Keřové skupiny</t>
  </si>
  <si>
    <t>Trávník</t>
  </si>
  <si>
    <t>18480-1121</t>
  </si>
  <si>
    <t>Ošetření dř. soliterních v rov.   4x</t>
  </si>
  <si>
    <t>18580-4213</t>
  </si>
  <si>
    <t>Vypletí dřevin soliterních 2x</t>
  </si>
  <si>
    <t>18485-2312</t>
  </si>
  <si>
    <t>Výchovný řez - alejové stromy do 6m výšky</t>
  </si>
  <si>
    <t>18491-1111</t>
  </si>
  <si>
    <t xml:space="preserve">Znovuuvázání dřeviny jedním úvazkem ke stávajícímu kůlu </t>
  </si>
  <si>
    <t>Kontrola ukotvení dřeviny a obalu kmene</t>
  </si>
  <si>
    <t>Hnojení umělým hnojivem v rov. k jednotl.rostlinám (2ks 4x ročně - IV,VI,IX,XI)</t>
  </si>
  <si>
    <t>18580-4311</t>
  </si>
  <si>
    <t>Zalití rostlin do 20 m2 (100l/strom) 5x</t>
  </si>
  <si>
    <t>18585-1121</t>
  </si>
  <si>
    <t>Dovoz vody do 1000 m</t>
  </si>
  <si>
    <t>18585-1129</t>
  </si>
  <si>
    <t xml:space="preserve">Příplatek za dalších 1000 m </t>
  </si>
  <si>
    <t>Specifikace - materiál</t>
  </si>
  <si>
    <t>Vícesložkové hnojivo NPK   (0,03kg/ks)</t>
  </si>
  <si>
    <t>Celkem specifikace - materiál</t>
  </si>
  <si>
    <t>18480-1131</t>
  </si>
  <si>
    <t>Ošetření dř. ve skupinách v rov.    4x</t>
  </si>
  <si>
    <t>Hnojení umělým hnojivem na široko v rov.</t>
  </si>
  <si>
    <t>18580-4312</t>
  </si>
  <si>
    <t>Zalití rostlin přes 20 m2  (20l/m2)    5x</t>
  </si>
  <si>
    <t>Příplatek za dalších 1000 m</t>
  </si>
  <si>
    <t xml:space="preserve">Cererit - vícesložkové hnojivo  (30 g/m2)    </t>
  </si>
  <si>
    <t>11115-1121</t>
  </si>
  <si>
    <t>Pokosení trávníku  při pl. do 1000m2 parkového v rovině 7x, vč.likv.bioodpadu</t>
  </si>
  <si>
    <t>18581-1121</t>
  </si>
  <si>
    <t>Vyhrabání trávníku plochy do 1000m2 v rov.</t>
  </si>
  <si>
    <t>18581-1111</t>
  </si>
  <si>
    <t>Shrabání listí v rovině ve vrstvě do 50 mm na 20% plochy</t>
  </si>
  <si>
    <t>18480-2611</t>
  </si>
  <si>
    <t>Chemické odplevel.po zal. kult. postřikem naširoko  v rovině</t>
  </si>
  <si>
    <t>Herbicid a fungicid na dvouděložné plevele  (1l/ha)</t>
  </si>
  <si>
    <t>Herbicid na dvouděložné plevele  (1l/ha)</t>
  </si>
  <si>
    <t>Vícesložkové hnojivo s Mg a stopovými prvky  (30g/m2)</t>
  </si>
  <si>
    <t>Přesun hmot pro sadovnické úpravy do 5000 m</t>
  </si>
  <si>
    <t>Údržba v 2.roce po založení výsadeb</t>
  </si>
  <si>
    <t>Trávníkové plochy</t>
  </si>
  <si>
    <t>Hnojení umělým hnojivem v rov. k jednotl.rostlinám (2ks 4x)</t>
  </si>
  <si>
    <t>Kontrola a doplnění kůlů 20%</t>
  </si>
  <si>
    <t>Kůly frézované 3m</t>
  </si>
  <si>
    <t>Úvazky a spojovací materiál</t>
  </si>
  <si>
    <t>Ošetření dř. ve skupinách v rov. plochy 2x</t>
  </si>
  <si>
    <t>Údržba ve 3.roce po založení výsadeb</t>
  </si>
  <si>
    <t>Odstranění kůlů včetně odvozu na skládku a poplatku</t>
  </si>
  <si>
    <t>Hnojení umělým hnojivem v rov. k jednotl. Rostlinám (2 ks 4x)</t>
  </si>
  <si>
    <t>Keřové skupiny (150 m2)</t>
  </si>
  <si>
    <t>Obdělání půdy nakopáním v rovině 30%</t>
  </si>
  <si>
    <t>Zalití rostlin do 20 m2  (100l/1 strom)</t>
  </si>
  <si>
    <t>Zalití rostlin přes 20 m2  (20l/1m2)</t>
  </si>
  <si>
    <t>18585-1111</t>
  </si>
  <si>
    <t>Dovoz vody do 6000 m</t>
  </si>
  <si>
    <t>Stromy  (6 ks)</t>
  </si>
  <si>
    <t>18310-1214</t>
  </si>
  <si>
    <t>Trávníkové plochy (550 m2)</t>
  </si>
  <si>
    <t>HYD</t>
  </si>
  <si>
    <t>HYA</t>
  </si>
  <si>
    <t>Hydrangea macrophylla  - hortenzie velkolistá</t>
  </si>
  <si>
    <t>0,75m v ř.</t>
  </si>
  <si>
    <t>Hydrangea arborescens  - hortenzie stromečkovitá</t>
  </si>
  <si>
    <t>MAG</t>
  </si>
  <si>
    <t>Magnolia x soulangeana - magnolie Soulangeova</t>
  </si>
  <si>
    <t>v.180-200</t>
  </si>
  <si>
    <t>EFE</t>
  </si>
  <si>
    <t>Euonymus x fortunei 'Emerald's Gold' - brslen Fortuneův</t>
  </si>
  <si>
    <t>5 ks/m2</t>
  </si>
  <si>
    <t>Acer campestre 'Elsrijk' - javor babyka</t>
  </si>
  <si>
    <t>Obdělání půdy kultivátorováním v rov. 2x</t>
  </si>
  <si>
    <t>Mulčování stromových mís kůrou, tl.do 150 mm v rovině</t>
  </si>
  <si>
    <t>Trávníkový substrát (3-5 cm)</t>
  </si>
  <si>
    <t>Kůra drcená (stromové mísy, vrstva 10-15 cm)</t>
  </si>
  <si>
    <t>VÍCEÚČELOVÝ OBJEKT V KARPENTNÉ - SO 06 SADOVÉ ÚPRAVY</t>
  </si>
  <si>
    <t>CAR</t>
  </si>
  <si>
    <t>ACA</t>
  </si>
  <si>
    <t>SOUPIS POUŽITÉHO ROSTLINNÉHO MATERIÁLU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</si>
</sst>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#,##0.000"/>
    <numFmt numFmtId="169" formatCode="#,##0.00_ ;[Red]\-#,##0.00\ "/>
    <numFmt numFmtId="170" formatCode="#,##0.00&quot; Kč&quot;;[Red]\-#,##0.00&quot; Kč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6"/>
      <name val="Arial"/>
      <family val="2"/>
    </font>
    <font>
      <i/>
      <sz val="7.5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47" applyFont="1" applyFill="1" applyAlignment="1">
      <alignment horizontal="center"/>
      <protection/>
    </xf>
    <xf numFmtId="0" fontId="2" fillId="0" borderId="0" xfId="47" applyFont="1" applyFill="1" applyAlignment="1">
      <alignment horizontal="right"/>
      <protection/>
    </xf>
    <xf numFmtId="4" fontId="2" fillId="0" borderId="0" xfId="47" applyNumberFormat="1" applyFont="1" applyFill="1" applyAlignment="1">
      <alignment horizontal="center"/>
      <protection/>
    </xf>
    <xf numFmtId="166" fontId="2" fillId="0" borderId="0" xfId="47" applyNumberFormat="1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5" fillId="0" borderId="0" xfId="47" applyFont="1" applyFill="1" applyAlignment="1">
      <alignment horizontal="right"/>
      <protection/>
    </xf>
    <xf numFmtId="4" fontId="5" fillId="0" borderId="0" xfId="47" applyNumberFormat="1" applyFont="1" applyFill="1" applyAlignment="1">
      <alignment/>
      <protection/>
    </xf>
    <xf numFmtId="0" fontId="5" fillId="0" borderId="0" xfId="47" applyFont="1" applyFill="1" applyAlignment="1">
      <alignment/>
      <protection/>
    </xf>
    <xf numFmtId="166" fontId="5" fillId="0" borderId="0" xfId="47" applyNumberFormat="1" applyFont="1" applyFill="1" applyAlignment="1">
      <alignment/>
      <protection/>
    </xf>
    <xf numFmtId="0" fontId="4" fillId="0" borderId="0" xfId="47" applyFont="1" applyFill="1" applyAlignment="1">
      <alignment/>
      <protection/>
    </xf>
    <xf numFmtId="166" fontId="4" fillId="0" borderId="0" xfId="47" applyNumberFormat="1" applyFont="1" applyFill="1" applyAlignment="1">
      <alignment/>
      <protection/>
    </xf>
    <xf numFmtId="0" fontId="4" fillId="0" borderId="0" xfId="47" applyFont="1" applyFill="1" applyBorder="1" applyAlignment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right"/>
      <protection/>
    </xf>
    <xf numFmtId="4" fontId="4" fillId="0" borderId="0" xfId="47" applyNumberFormat="1" applyFont="1" applyFill="1" applyBorder="1" applyAlignment="1">
      <alignment/>
      <protection/>
    </xf>
    <xf numFmtId="0" fontId="6" fillId="0" borderId="0" xfId="47" applyFont="1" applyFill="1" applyAlignment="1">
      <alignment horizontal="center"/>
      <protection/>
    </xf>
    <xf numFmtId="0" fontId="7" fillId="0" borderId="0" xfId="47" applyFont="1" applyFill="1" applyAlignment="1">
      <alignment/>
      <protection/>
    </xf>
    <xf numFmtId="0" fontId="8" fillId="0" borderId="0" xfId="47" applyFont="1" applyFill="1" applyAlignment="1">
      <alignment horizontal="center"/>
      <protection/>
    </xf>
    <xf numFmtId="0" fontId="8" fillId="0" borderId="0" xfId="47" applyFont="1" applyFill="1" applyAlignment="1">
      <alignment horizontal="right"/>
      <protection/>
    </xf>
    <xf numFmtId="4" fontId="8" fillId="0" borderId="0" xfId="47" applyNumberFormat="1" applyFont="1" applyFill="1" applyAlignment="1">
      <alignment horizontal="right"/>
      <protection/>
    </xf>
    <xf numFmtId="2" fontId="8" fillId="0" borderId="0" xfId="47" applyNumberFormat="1" applyFont="1" applyFill="1" applyAlignment="1">
      <alignment horizontal="right"/>
      <protection/>
    </xf>
    <xf numFmtId="166" fontId="8" fillId="0" borderId="0" xfId="47" applyNumberFormat="1" applyFont="1" applyFill="1" applyAlignment="1">
      <alignment horizontal="right"/>
      <protection/>
    </xf>
    <xf numFmtId="0" fontId="8" fillId="0" borderId="0" xfId="47" applyFont="1" applyFill="1" applyAlignment="1">
      <alignment/>
      <protection/>
    </xf>
    <xf numFmtId="4" fontId="8" fillId="0" borderId="0" xfId="47" applyNumberFormat="1" applyFont="1" applyFill="1" applyAlignment="1">
      <alignment/>
      <protection/>
    </xf>
    <xf numFmtId="166" fontId="8" fillId="0" borderId="0" xfId="47" applyNumberFormat="1" applyFont="1" applyFill="1" applyAlignment="1">
      <alignment/>
      <protection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right"/>
      <protection/>
    </xf>
    <xf numFmtId="4" fontId="6" fillId="0" borderId="0" xfId="47" applyNumberFormat="1" applyFont="1" applyFill="1" applyAlignment="1">
      <alignment/>
      <protection/>
    </xf>
    <xf numFmtId="166" fontId="6" fillId="0" borderId="0" xfId="47" applyNumberFormat="1" applyFont="1" applyFill="1" applyAlignment="1">
      <alignment/>
      <protection/>
    </xf>
    <xf numFmtId="1" fontId="8" fillId="0" borderId="0" xfId="47" applyNumberFormat="1" applyFont="1" applyFill="1" applyAlignment="1">
      <alignment horizontal="right"/>
      <protection/>
    </xf>
    <xf numFmtId="2" fontId="9" fillId="0" borderId="0" xfId="47" applyNumberFormat="1" applyFont="1" applyFill="1" applyAlignment="1">
      <alignment/>
      <protection/>
    </xf>
    <xf numFmtId="2" fontId="8" fillId="0" borderId="0" xfId="47" applyNumberFormat="1" applyFont="1" applyFill="1" applyAlignment="1">
      <alignment/>
      <protection/>
    </xf>
    <xf numFmtId="164" fontId="8" fillId="0" borderId="0" xfId="47" applyNumberFormat="1" applyFont="1" applyFill="1" applyAlignment="1">
      <alignment horizontal="right"/>
      <protection/>
    </xf>
    <xf numFmtId="0" fontId="8" fillId="0" borderId="0" xfId="48" applyFont="1" applyFill="1" applyAlignment="1">
      <alignment horizontal="center"/>
      <protection/>
    </xf>
    <xf numFmtId="0" fontId="8" fillId="0" borderId="0" xfId="48" applyFont="1" applyFill="1" applyAlignment="1">
      <alignment/>
      <protection/>
    </xf>
    <xf numFmtId="0" fontId="8" fillId="0" borderId="0" xfId="48" applyFont="1" applyFill="1" applyAlignment="1">
      <alignment horizontal="right"/>
      <protection/>
    </xf>
    <xf numFmtId="2" fontId="8" fillId="0" borderId="0" xfId="48" applyNumberFormat="1" applyFont="1" applyFill="1" applyAlignment="1">
      <alignment/>
      <protection/>
    </xf>
    <xf numFmtId="2" fontId="9" fillId="0" borderId="0" xfId="48" applyNumberFormat="1" applyFont="1" applyFill="1" applyAlignment="1">
      <alignment horizontal="right"/>
      <protection/>
    </xf>
    <xf numFmtId="0" fontId="9" fillId="0" borderId="0" xfId="48" applyFont="1" applyFill="1" applyAlignment="1">
      <alignment/>
      <protection/>
    </xf>
    <xf numFmtId="2" fontId="9" fillId="0" borderId="0" xfId="48" applyNumberFormat="1" applyFont="1" applyFill="1" applyAlignment="1">
      <alignment/>
      <protection/>
    </xf>
    <xf numFmtId="0" fontId="8" fillId="0" borderId="0" xfId="49" applyFont="1" applyFill="1">
      <alignment/>
      <protection/>
    </xf>
    <xf numFmtId="166" fontId="9" fillId="0" borderId="0" xfId="47" applyNumberFormat="1" applyFont="1" applyFill="1" applyAlignment="1">
      <alignment/>
      <protection/>
    </xf>
    <xf numFmtId="165" fontId="8" fillId="0" borderId="0" xfId="47" applyNumberFormat="1" applyFont="1" applyFill="1" applyAlignment="1">
      <alignment horizontal="right"/>
      <protection/>
    </xf>
    <xf numFmtId="0" fontId="9" fillId="0" borderId="0" xfId="47" applyFont="1" applyFill="1" applyAlignment="1">
      <alignment/>
      <protection/>
    </xf>
    <xf numFmtId="0" fontId="8" fillId="0" borderId="0" xfId="47" applyFont="1" applyFill="1">
      <alignment/>
      <protection/>
    </xf>
    <xf numFmtId="3" fontId="8" fillId="0" borderId="0" xfId="47" applyNumberFormat="1" applyFont="1" applyFill="1" applyAlignment="1">
      <alignment horizontal="right"/>
      <protection/>
    </xf>
    <xf numFmtId="167" fontId="8" fillId="0" borderId="0" xfId="47" applyNumberFormat="1" applyFont="1" applyFill="1" applyAlignment="1">
      <alignment/>
      <protection/>
    </xf>
    <xf numFmtId="168" fontId="8" fillId="0" borderId="0" xfId="47" applyNumberFormat="1" applyFont="1" applyFill="1" applyAlignment="1">
      <alignment/>
      <protection/>
    </xf>
    <xf numFmtId="0" fontId="11" fillId="0" borderId="0" xfId="0" applyFont="1" applyFill="1" applyAlignment="1">
      <alignment/>
    </xf>
    <xf numFmtId="1" fontId="8" fillId="0" borderId="0" xfId="47" applyNumberFormat="1" applyFont="1" applyFill="1" applyAlignment="1">
      <alignment/>
      <protection/>
    </xf>
    <xf numFmtId="165" fontId="8" fillId="0" borderId="0" xfId="47" applyNumberFormat="1" applyFont="1" applyFill="1" applyAlignment="1">
      <alignment/>
      <protection/>
    </xf>
    <xf numFmtId="4" fontId="8" fillId="0" borderId="0" xfId="47" applyNumberFormat="1" applyFont="1" applyFill="1">
      <alignment/>
      <protection/>
    </xf>
    <xf numFmtId="2" fontId="9" fillId="0" borderId="0" xfId="47" applyNumberFormat="1" applyFont="1" applyFill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13" fillId="0" borderId="0" xfId="50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5" fillId="0" borderId="0" xfId="50" applyFont="1" applyFill="1" applyBorder="1" applyAlignment="1">
      <alignment/>
      <protection/>
    </xf>
    <xf numFmtId="0" fontId="15" fillId="0" borderId="0" xfId="50" applyFont="1" applyFill="1" applyBorder="1" applyAlignment="1">
      <alignment horizontal="center"/>
      <protection/>
    </xf>
    <xf numFmtId="4" fontId="15" fillId="0" borderId="0" xfId="50" applyNumberFormat="1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16" fillId="0" borderId="0" xfId="47" applyFont="1" applyFill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47" applyFont="1" applyFill="1" applyAlignment="1">
      <alignment horizontal="right"/>
      <protection/>
    </xf>
    <xf numFmtId="4" fontId="11" fillId="0" borderId="0" xfId="47" applyNumberFormat="1" applyFont="1" applyFill="1" applyAlignment="1">
      <alignment/>
      <protection/>
    </xf>
    <xf numFmtId="4" fontId="16" fillId="0" borderId="0" xfId="47" applyNumberFormat="1" applyFont="1" applyFill="1" applyAlignment="1">
      <alignment/>
      <protection/>
    </xf>
    <xf numFmtId="0" fontId="11" fillId="0" borderId="0" xfId="47" applyFont="1" applyFill="1" applyAlignment="1">
      <alignment/>
      <protection/>
    </xf>
    <xf numFmtId="166" fontId="11" fillId="0" borderId="0" xfId="47" applyNumberFormat="1" applyFont="1" applyFill="1" applyAlignment="1">
      <alignment/>
      <protection/>
    </xf>
    <xf numFmtId="0" fontId="16" fillId="0" borderId="0" xfId="47" applyFont="1" applyFill="1" applyAlignment="1">
      <alignment/>
      <protection/>
    </xf>
    <xf numFmtId="0" fontId="16" fillId="0" borderId="0" xfId="47" applyFont="1" applyFill="1" applyAlignment="1">
      <alignment horizontal="right"/>
      <protection/>
    </xf>
    <xf numFmtId="166" fontId="16" fillId="0" borderId="0" xfId="47" applyNumberFormat="1" applyFont="1" applyFill="1" applyAlignment="1">
      <alignment/>
      <protection/>
    </xf>
    <xf numFmtId="0" fontId="16" fillId="0" borderId="0" xfId="47" applyFont="1" applyFill="1" applyBorder="1" applyAlignment="1">
      <alignment/>
      <protection/>
    </xf>
    <xf numFmtId="0" fontId="16" fillId="0" borderId="0" xfId="47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right"/>
      <protection/>
    </xf>
    <xf numFmtId="4" fontId="16" fillId="0" borderId="0" xfId="47" applyNumberFormat="1" applyFont="1" applyFill="1" applyBorder="1" applyAlignment="1">
      <alignment/>
      <protection/>
    </xf>
    <xf numFmtId="166" fontId="16" fillId="0" borderId="0" xfId="47" applyNumberFormat="1" applyFont="1" applyFill="1" applyBorder="1" applyAlignment="1">
      <alignment/>
      <protection/>
    </xf>
    <xf numFmtId="0" fontId="17" fillId="0" borderId="0" xfId="47" applyFont="1" applyFill="1" applyAlignment="1">
      <alignment horizontal="left"/>
      <protection/>
    </xf>
    <xf numFmtId="0" fontId="16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9" fillId="0" borderId="0" xfId="47" applyFont="1" applyFill="1" applyAlignment="1">
      <alignment horizontal="center"/>
      <protection/>
    </xf>
    <xf numFmtId="0" fontId="9" fillId="0" borderId="0" xfId="47" applyFont="1" applyFill="1" applyAlignment="1">
      <alignment horizontal="right"/>
      <protection/>
    </xf>
    <xf numFmtId="4" fontId="9" fillId="0" borderId="0" xfId="47" applyNumberFormat="1" applyFont="1" applyFill="1">
      <alignment/>
      <protection/>
    </xf>
    <xf numFmtId="2" fontId="9" fillId="0" borderId="0" xfId="47" applyNumberFormat="1" applyFont="1" applyFill="1" applyAlignment="1">
      <alignment horizontal="right"/>
      <protection/>
    </xf>
    <xf numFmtId="164" fontId="8" fillId="0" borderId="0" xfId="47" applyNumberFormat="1" applyFont="1" applyFill="1" applyAlignment="1">
      <alignment/>
      <protection/>
    </xf>
    <xf numFmtId="0" fontId="2" fillId="0" borderId="0" xfId="0" applyFont="1" applyFill="1" applyBorder="1" applyAlignment="1">
      <alignment horizontal="center"/>
    </xf>
    <xf numFmtId="0" fontId="18" fillId="0" borderId="0" xfId="50" applyFont="1" applyFill="1" applyBorder="1" applyAlignment="1">
      <alignment/>
      <protection/>
    </xf>
    <xf numFmtId="0" fontId="5" fillId="0" borderId="0" xfId="0" applyFont="1" applyAlignment="1">
      <alignment/>
    </xf>
    <xf numFmtId="0" fontId="8" fillId="0" borderId="0" xfId="47" applyFont="1" applyFill="1" applyAlignment="1">
      <alignment horizontal="left"/>
      <protection/>
    </xf>
    <xf numFmtId="0" fontId="5" fillId="0" borderId="0" xfId="0" applyFont="1" applyAlignment="1">
      <alignment horizontal="center"/>
    </xf>
    <xf numFmtId="0" fontId="6" fillId="0" borderId="0" xfId="47" applyFont="1">
      <alignment/>
      <protection/>
    </xf>
    <xf numFmtId="0" fontId="4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 applyAlignment="1">
      <alignment horizontal="right"/>
      <protection/>
    </xf>
    <xf numFmtId="4" fontId="8" fillId="0" borderId="0" xfId="47" applyNumberFormat="1" applyFont="1" applyAlignment="1">
      <alignment horizontal="center"/>
      <protection/>
    </xf>
    <xf numFmtId="4" fontId="6" fillId="0" borderId="0" xfId="47" applyNumberFormat="1" applyFont="1" applyAlignment="1">
      <alignment horizontal="center"/>
      <protection/>
    </xf>
    <xf numFmtId="0" fontId="8" fillId="0" borderId="0" xfId="47" applyFont="1">
      <alignment/>
      <protection/>
    </xf>
    <xf numFmtId="4" fontId="8" fillId="0" borderId="0" xfId="47" applyNumberFormat="1" applyFont="1">
      <alignment/>
      <protection/>
    </xf>
    <xf numFmtId="1" fontId="8" fillId="0" borderId="0" xfId="47" applyNumberFormat="1" applyFont="1">
      <alignment/>
      <protection/>
    </xf>
    <xf numFmtId="0" fontId="6" fillId="0" borderId="0" xfId="0" applyFont="1" applyAlignment="1">
      <alignment horizontal="center"/>
    </xf>
    <xf numFmtId="0" fontId="8" fillId="0" borderId="0" xfId="47" applyFont="1" applyAlignment="1">
      <alignment horizontal="left"/>
      <protection/>
    </xf>
    <xf numFmtId="0" fontId="6" fillId="0" borderId="0" xfId="47" applyFont="1" applyAlignment="1">
      <alignment horizontal="left"/>
      <protection/>
    </xf>
    <xf numFmtId="4" fontId="6" fillId="0" borderId="0" xfId="47" applyNumberFormat="1" applyFont="1">
      <alignment/>
      <protection/>
    </xf>
    <xf numFmtId="0" fontId="5" fillId="0" borderId="0" xfId="0" applyFont="1" applyAlignment="1">
      <alignment horizontal="left"/>
    </xf>
    <xf numFmtId="0" fontId="9" fillId="0" borderId="0" xfId="47" applyFont="1">
      <alignment/>
      <protection/>
    </xf>
    <xf numFmtId="1" fontId="8" fillId="0" borderId="0" xfId="47" applyNumberFormat="1" applyFont="1" applyAlignment="1">
      <alignment horizontal="right"/>
      <protection/>
    </xf>
    <xf numFmtId="2" fontId="8" fillId="0" borderId="0" xfId="47" applyNumberFormat="1" applyFo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47" applyNumberFormat="1" applyFont="1" applyFill="1" applyAlignment="1">
      <alignment/>
      <protection/>
    </xf>
    <xf numFmtId="2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47" applyNumberFormat="1" applyFont="1" applyAlignment="1">
      <alignment horizontal="right"/>
      <protection/>
    </xf>
    <xf numFmtId="164" fontId="8" fillId="0" borderId="0" xfId="47" applyNumberFormat="1" applyFont="1" applyAlignment="1">
      <alignment horizontal="right"/>
      <protection/>
    </xf>
    <xf numFmtId="166" fontId="8" fillId="0" borderId="0" xfId="47" applyNumberFormat="1" applyFont="1">
      <alignment/>
      <protection/>
    </xf>
    <xf numFmtId="0" fontId="6" fillId="0" borderId="0" xfId="47" applyFont="1" applyAlignment="1">
      <alignment/>
      <protection/>
    </xf>
    <xf numFmtId="2" fontId="8" fillId="0" borderId="0" xfId="47" applyNumberFormat="1" applyFont="1" applyAlignment="1">
      <alignment horizontal="center"/>
      <protection/>
    </xf>
    <xf numFmtId="166" fontId="8" fillId="0" borderId="0" xfId="47" applyNumberFormat="1" applyFont="1" applyAlignment="1">
      <alignment horizontal="center"/>
      <protection/>
    </xf>
    <xf numFmtId="0" fontId="8" fillId="0" borderId="0" xfId="47" applyFont="1" applyAlignment="1">
      <alignment/>
      <protection/>
    </xf>
    <xf numFmtId="2" fontId="8" fillId="0" borderId="0" xfId="47" applyNumberFormat="1" applyFont="1" applyAlignment="1">
      <alignment/>
      <protection/>
    </xf>
    <xf numFmtId="4" fontId="8" fillId="0" borderId="0" xfId="47" applyNumberFormat="1" applyFont="1" applyAlignment="1">
      <alignment/>
      <protection/>
    </xf>
    <xf numFmtId="166" fontId="8" fillId="0" borderId="0" xfId="47" applyNumberFormat="1" applyFont="1" applyAlignment="1">
      <alignment/>
      <protection/>
    </xf>
    <xf numFmtId="4" fontId="6" fillId="0" borderId="0" xfId="47" applyNumberFormat="1" applyFont="1" applyAlignment="1">
      <alignment/>
      <protection/>
    </xf>
    <xf numFmtId="0" fontId="9" fillId="0" borderId="0" xfId="47" applyFont="1" applyAlignment="1">
      <alignment/>
      <protection/>
    </xf>
    <xf numFmtId="0" fontId="8" fillId="0" borderId="0" xfId="48" applyFont="1" applyAlignment="1">
      <alignment horizontal="center"/>
      <protection/>
    </xf>
    <xf numFmtId="0" fontId="8" fillId="0" borderId="0" xfId="48" applyFont="1" applyAlignment="1">
      <alignment/>
      <protection/>
    </xf>
    <xf numFmtId="0" fontId="8" fillId="0" borderId="0" xfId="48" applyFont="1" applyAlignment="1">
      <alignment horizontal="right"/>
      <protection/>
    </xf>
    <xf numFmtId="2" fontId="8" fillId="0" borderId="0" xfId="48" applyNumberFormat="1" applyFont="1" applyAlignment="1">
      <alignment/>
      <protection/>
    </xf>
    <xf numFmtId="165" fontId="8" fillId="0" borderId="0" xfId="47" applyNumberFormat="1" applyFont="1" applyAlignment="1">
      <alignment/>
      <protection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47" applyFont="1" applyFill="1" applyAlignment="1">
      <alignment horizontal="left"/>
      <protection/>
    </xf>
    <xf numFmtId="1" fontId="5" fillId="0" borderId="0" xfId="47" applyNumberFormat="1" applyFont="1" applyAlignment="1">
      <alignment horizontal="right"/>
      <protection/>
    </xf>
    <xf numFmtId="0" fontId="20" fillId="0" borderId="0" xfId="47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16" fillId="33" borderId="0" xfId="47" applyNumberFormat="1" applyFont="1" applyFill="1" applyAlignmen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7ZŠ01" xfId="47"/>
    <cellStyle name="normální_CENÍK 2004" xfId="48"/>
    <cellStyle name="normální_CENÍKY" xfId="49"/>
    <cellStyle name="normální_vzor rozpočet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8"/>
  <sheetViews>
    <sheetView tabSelected="1" zoomScalePageLayoutView="0" workbookViewId="0" topLeftCell="A1">
      <selection activeCell="J15" sqref="J15"/>
    </sheetView>
  </sheetViews>
  <sheetFormatPr defaultColWidth="9.140625" defaultRowHeight="13.5" customHeight="1"/>
  <cols>
    <col min="1" max="1" width="9.8515625" style="24" customWidth="1"/>
    <col min="2" max="2" width="61.28125" style="24" customWidth="1"/>
    <col min="3" max="3" width="3.140625" style="19" customWidth="1"/>
    <col min="4" max="4" width="6.421875" style="20" customWidth="1"/>
    <col min="5" max="5" width="8.57421875" style="25" customWidth="1"/>
    <col min="6" max="6" width="11.28125" style="25" customWidth="1"/>
    <col min="7" max="7" width="7.140625" style="24" customWidth="1"/>
    <col min="8" max="8" width="6.140625" style="26" customWidth="1"/>
    <col min="9" max="16384" width="9.140625" style="24" customWidth="1"/>
  </cols>
  <sheetData>
    <row r="1" spans="1:8" s="1" customFormat="1" ht="12.75" customHeight="1">
      <c r="A1" s="1" t="s">
        <v>1</v>
      </c>
      <c r="B1" s="1" t="s">
        <v>2</v>
      </c>
      <c r="C1" s="1" t="s">
        <v>3</v>
      </c>
      <c r="D1" s="1" t="s">
        <v>4</v>
      </c>
      <c r="E1" s="3" t="s">
        <v>5</v>
      </c>
      <c r="F1" s="3" t="s">
        <v>6</v>
      </c>
      <c r="G1" s="1" t="s">
        <v>7</v>
      </c>
      <c r="H1" s="4" t="s">
        <v>8</v>
      </c>
    </row>
    <row r="2" spans="2:8" s="1" customFormat="1" ht="19.5" customHeight="1">
      <c r="B2" s="97" t="s">
        <v>222</v>
      </c>
      <c r="D2" s="2"/>
      <c r="E2" s="3"/>
      <c r="F2" s="3"/>
      <c r="H2" s="4"/>
    </row>
    <row r="3" spans="1:8" s="9" customFormat="1" ht="4.5" customHeight="1">
      <c r="A3" s="5"/>
      <c r="B3" s="11"/>
      <c r="C3" s="6"/>
      <c r="D3" s="7"/>
      <c r="E3" s="8"/>
      <c r="F3" s="8"/>
      <c r="H3" s="10"/>
    </row>
    <row r="4" spans="1:8" s="9" customFormat="1" ht="13.5" customHeight="1">
      <c r="A4" s="5"/>
      <c r="B4" s="11" t="s">
        <v>100</v>
      </c>
      <c r="C4" s="6"/>
      <c r="D4" s="7"/>
      <c r="E4" s="8"/>
      <c r="F4" s="8"/>
      <c r="H4" s="10"/>
    </row>
    <row r="5" spans="1:8" s="9" customFormat="1" ht="13.5" customHeight="1">
      <c r="A5" s="5"/>
      <c r="B5" s="11" t="s">
        <v>9</v>
      </c>
      <c r="C5" s="6"/>
      <c r="D5" s="7"/>
      <c r="E5" s="8"/>
      <c r="F5" s="8" t="e">
        <f>F20</f>
        <v>#REF!</v>
      </c>
      <c r="H5" s="10"/>
    </row>
    <row r="6" spans="1:8" s="9" customFormat="1" ht="13.5" customHeight="1">
      <c r="A6" s="5"/>
      <c r="B6" s="11" t="s">
        <v>10</v>
      </c>
      <c r="C6" s="6"/>
      <c r="D6" s="7"/>
      <c r="E6" s="8"/>
      <c r="F6" s="8">
        <f>F97</f>
        <v>0</v>
      </c>
      <c r="H6" s="10"/>
    </row>
    <row r="7" spans="1:10" s="107" customFormat="1" ht="12.75" customHeight="1">
      <c r="A7" s="5"/>
      <c r="B7" s="111" t="s">
        <v>141</v>
      </c>
      <c r="C7" s="6"/>
      <c r="D7" s="7"/>
      <c r="E7" s="8"/>
      <c r="F7" s="8">
        <f>F181</f>
        <v>0</v>
      </c>
      <c r="G7" s="9"/>
      <c r="H7" s="10"/>
      <c r="I7" s="9"/>
      <c r="J7" s="10"/>
    </row>
    <row r="8" spans="1:10" s="107" customFormat="1" ht="12.75" customHeight="1">
      <c r="A8" s="5"/>
      <c r="B8" s="111" t="s">
        <v>142</v>
      </c>
      <c r="C8" s="6"/>
      <c r="D8" s="7"/>
      <c r="E8" s="8"/>
      <c r="F8" s="8">
        <f>F268</f>
        <v>0</v>
      </c>
      <c r="G8" s="9"/>
      <c r="H8" s="10"/>
      <c r="I8" s="9"/>
      <c r="J8" s="10"/>
    </row>
    <row r="9" spans="1:10" s="107" customFormat="1" ht="12.75" customHeight="1">
      <c r="A9" s="5"/>
      <c r="B9" s="111" t="s">
        <v>143</v>
      </c>
      <c r="C9" s="6"/>
      <c r="D9" s="7"/>
      <c r="E9" s="8"/>
      <c r="F9" s="8">
        <f>F354</f>
        <v>0</v>
      </c>
      <c r="G9" s="9"/>
      <c r="H9" s="10"/>
      <c r="I9" s="9"/>
      <c r="J9" s="10"/>
    </row>
    <row r="10" spans="1:8" s="87" customFormat="1" ht="14.25" customHeight="1">
      <c r="A10" s="82"/>
      <c r="B10" s="98" t="s">
        <v>11</v>
      </c>
      <c r="C10" s="83"/>
      <c r="D10" s="84"/>
      <c r="E10" s="85"/>
      <c r="F10" s="167" t="e">
        <f>SUM(F5:F9)</f>
        <v>#REF!</v>
      </c>
      <c r="H10" s="88"/>
    </row>
    <row r="11" spans="2:8" s="89" customFormat="1" ht="14.25" customHeight="1">
      <c r="B11" s="89" t="s">
        <v>12</v>
      </c>
      <c r="C11" s="82"/>
      <c r="D11" s="90"/>
      <c r="E11" s="86"/>
      <c r="F11" s="86" t="e">
        <f>F10*0.21</f>
        <v>#REF!</v>
      </c>
      <c r="H11" s="91"/>
    </row>
    <row r="12" spans="2:8" s="92" customFormat="1" ht="14.25" customHeight="1">
      <c r="B12" s="92" t="s">
        <v>13</v>
      </c>
      <c r="C12" s="93"/>
      <c r="D12" s="94"/>
      <c r="E12" s="95"/>
      <c r="F12" s="95" t="e">
        <f>F10+F11</f>
        <v>#REF!</v>
      </c>
      <c r="H12" s="96"/>
    </row>
    <row r="13" spans="2:10" s="11" customFormat="1" ht="6" customHeight="1">
      <c r="B13" s="13"/>
      <c r="C13" s="14"/>
      <c r="D13" s="15"/>
      <c r="E13" s="16"/>
      <c r="F13" s="16"/>
      <c r="H13" s="12"/>
      <c r="I13" s="13"/>
      <c r="J13" s="13"/>
    </row>
    <row r="14" spans="1:8" ht="13.5" customHeight="1">
      <c r="A14" s="17"/>
      <c r="B14" s="18" t="s">
        <v>9</v>
      </c>
      <c r="E14" s="21"/>
      <c r="F14" s="21"/>
      <c r="G14" s="22"/>
      <c r="H14" s="23"/>
    </row>
    <row r="15" spans="2:6" ht="13.5" customHeight="1">
      <c r="B15" s="24" t="s">
        <v>14</v>
      </c>
      <c r="F15" s="25">
        <f>F49</f>
        <v>0</v>
      </c>
    </row>
    <row r="16" spans="2:6" ht="13.5" customHeight="1">
      <c r="B16" s="24" t="s">
        <v>29</v>
      </c>
      <c r="F16" s="25">
        <f>F83</f>
        <v>0</v>
      </c>
    </row>
    <row r="17" spans="2:6" ht="13.5" customHeight="1">
      <c r="B17" s="24" t="s">
        <v>30</v>
      </c>
      <c r="F17" s="25" t="e">
        <f>F86</f>
        <v>#REF!</v>
      </c>
    </row>
    <row r="18" spans="2:6" ht="13.5" customHeight="1">
      <c r="B18" s="24" t="s">
        <v>15</v>
      </c>
      <c r="F18" s="25" t="e">
        <f>F15+F16+F17</f>
        <v>#REF!</v>
      </c>
    </row>
    <row r="19" spans="2:6" ht="13.5" customHeight="1">
      <c r="B19" s="24" t="s">
        <v>16</v>
      </c>
      <c r="F19" s="25" t="e">
        <f>F18*0.0095</f>
        <v>#REF!</v>
      </c>
    </row>
    <row r="20" spans="2:8" s="27" customFormat="1" ht="13.5" customHeight="1">
      <c r="B20" s="27" t="s">
        <v>17</v>
      </c>
      <c r="C20" s="17"/>
      <c r="D20" s="28"/>
      <c r="E20" s="29"/>
      <c r="F20" s="29" t="e">
        <f>F18+F19</f>
        <v>#REF!</v>
      </c>
      <c r="H20" s="30"/>
    </row>
    <row r="21" ht="4.5" customHeight="1"/>
    <row r="22" ht="13.5" customHeight="1">
      <c r="A22" s="24" t="s">
        <v>18</v>
      </c>
    </row>
    <row r="23" spans="1:8" s="107" customFormat="1" ht="13.5" customHeight="1">
      <c r="A23" s="19" t="s">
        <v>127</v>
      </c>
      <c r="B23" s="24" t="s">
        <v>128</v>
      </c>
      <c r="C23" s="19" t="s">
        <v>19</v>
      </c>
      <c r="D23" s="20">
        <v>150</v>
      </c>
      <c r="E23" s="25">
        <v>0</v>
      </c>
      <c r="F23" s="21">
        <f>D23*E23</f>
        <v>0</v>
      </c>
      <c r="G23" s="24"/>
      <c r="H23" s="26"/>
    </row>
    <row r="24" spans="1:10" s="50" customFormat="1" ht="13.5" customHeight="1">
      <c r="A24" s="19" t="s">
        <v>67</v>
      </c>
      <c r="B24" s="24" t="s">
        <v>218</v>
      </c>
      <c r="C24" s="19" t="s">
        <v>19</v>
      </c>
      <c r="D24" s="24">
        <v>300</v>
      </c>
      <c r="E24" s="25">
        <v>0</v>
      </c>
      <c r="F24" s="21">
        <f>D24*E24</f>
        <v>0</v>
      </c>
      <c r="G24" s="24"/>
      <c r="H24" s="26"/>
      <c r="I24" s="24"/>
      <c r="J24" s="24"/>
    </row>
    <row r="25" spans="1:8" s="107" customFormat="1" ht="13.5" customHeight="1">
      <c r="A25" s="19" t="s">
        <v>93</v>
      </c>
      <c r="B25" s="24" t="s">
        <v>198</v>
      </c>
      <c r="C25" s="19" t="s">
        <v>19</v>
      </c>
      <c r="D25" s="20">
        <v>45</v>
      </c>
      <c r="E25" s="25">
        <v>0</v>
      </c>
      <c r="F25" s="21">
        <f>D25*E25</f>
        <v>0</v>
      </c>
      <c r="G25" s="24"/>
      <c r="H25" s="26"/>
    </row>
    <row r="26" spans="1:8" s="107" customFormat="1" ht="13.5" customHeight="1">
      <c r="A26" s="19" t="s">
        <v>68</v>
      </c>
      <c r="B26" s="24" t="s">
        <v>132</v>
      </c>
      <c r="C26" s="19" t="s">
        <v>19</v>
      </c>
      <c r="D26" s="20">
        <v>300</v>
      </c>
      <c r="E26" s="25">
        <v>0</v>
      </c>
      <c r="F26" s="21">
        <f>D26*E26</f>
        <v>0</v>
      </c>
      <c r="G26" s="24"/>
      <c r="H26" s="26"/>
    </row>
    <row r="27" spans="1:12" ht="13.5" customHeight="1">
      <c r="A27" s="19" t="s">
        <v>31</v>
      </c>
      <c r="B27" s="24" t="s">
        <v>32</v>
      </c>
      <c r="C27" s="19" t="s">
        <v>0</v>
      </c>
      <c r="D27" s="31">
        <v>494</v>
      </c>
      <c r="E27" s="25">
        <v>0</v>
      </c>
      <c r="F27" s="21">
        <f aca="true" t="shared" si="0" ref="F27:F48">D27*E27</f>
        <v>0</v>
      </c>
      <c r="K27" s="45"/>
      <c r="L27" s="32"/>
    </row>
    <row r="28" spans="1:12" ht="13.5" customHeight="1">
      <c r="A28" s="19" t="s">
        <v>204</v>
      </c>
      <c r="B28" s="24" t="s">
        <v>33</v>
      </c>
      <c r="C28" s="19" t="s">
        <v>0</v>
      </c>
      <c r="D28" s="31">
        <v>2</v>
      </c>
      <c r="E28" s="25">
        <v>0</v>
      </c>
      <c r="F28" s="21">
        <f t="shared" si="0"/>
        <v>0</v>
      </c>
      <c r="K28" s="45"/>
      <c r="L28" s="32"/>
    </row>
    <row r="29" spans="1:13" s="36" customFormat="1" ht="13.5" customHeight="1">
      <c r="A29" s="35" t="s">
        <v>34</v>
      </c>
      <c r="B29" s="36" t="s">
        <v>35</v>
      </c>
      <c r="C29" s="35" t="s">
        <v>0</v>
      </c>
      <c r="D29" s="37">
        <v>6</v>
      </c>
      <c r="E29" s="38">
        <v>0</v>
      </c>
      <c r="F29" s="21">
        <f t="shared" si="0"/>
        <v>0</v>
      </c>
      <c r="G29" s="39"/>
      <c r="H29" s="26"/>
      <c r="I29" s="24"/>
      <c r="J29" s="37"/>
      <c r="K29" s="40"/>
      <c r="L29" s="40"/>
      <c r="M29" s="41"/>
    </row>
    <row r="30" spans="1:13" s="36" customFormat="1" ht="13.5" customHeight="1">
      <c r="A30" s="35" t="s">
        <v>90</v>
      </c>
      <c r="B30" s="42" t="s">
        <v>91</v>
      </c>
      <c r="C30" s="35" t="s">
        <v>19</v>
      </c>
      <c r="D30" s="37">
        <v>150</v>
      </c>
      <c r="E30" s="38">
        <v>0</v>
      </c>
      <c r="F30" s="21">
        <f t="shared" si="0"/>
        <v>0</v>
      </c>
      <c r="G30" s="39"/>
      <c r="H30" s="26"/>
      <c r="I30" s="24"/>
      <c r="J30" s="37"/>
      <c r="K30" s="40"/>
      <c r="L30" s="40"/>
      <c r="M30" s="41"/>
    </row>
    <row r="31" spans="1:7" ht="13.5" customHeight="1">
      <c r="A31" s="19" t="s">
        <v>36</v>
      </c>
      <c r="B31" s="24" t="s">
        <v>37</v>
      </c>
      <c r="C31" s="19" t="s">
        <v>0</v>
      </c>
      <c r="D31" s="31">
        <v>494</v>
      </c>
      <c r="E31" s="25">
        <v>0</v>
      </c>
      <c r="F31" s="21">
        <f t="shared" si="0"/>
        <v>0</v>
      </c>
      <c r="G31" s="33"/>
    </row>
    <row r="32" spans="1:7" ht="13.5" customHeight="1">
      <c r="A32" s="19" t="s">
        <v>38</v>
      </c>
      <c r="B32" s="24" t="s">
        <v>39</v>
      </c>
      <c r="C32" s="19" t="s">
        <v>0</v>
      </c>
      <c r="D32" s="31">
        <v>2</v>
      </c>
      <c r="E32" s="25">
        <v>0</v>
      </c>
      <c r="F32" s="21">
        <f t="shared" si="0"/>
        <v>0</v>
      </c>
      <c r="G32" s="33"/>
    </row>
    <row r="33" spans="1:7" ht="13.5" customHeight="1">
      <c r="A33" s="19" t="s">
        <v>40</v>
      </c>
      <c r="B33" s="24" t="s">
        <v>41</v>
      </c>
      <c r="C33" s="19" t="s">
        <v>0</v>
      </c>
      <c r="D33" s="31">
        <v>6</v>
      </c>
      <c r="E33" s="25">
        <v>0</v>
      </c>
      <c r="F33" s="21">
        <f t="shared" si="0"/>
        <v>0</v>
      </c>
      <c r="G33" s="33"/>
    </row>
    <row r="34" spans="1:7" ht="13.5" customHeight="1">
      <c r="A34" s="19" t="s">
        <v>42</v>
      </c>
      <c r="B34" s="24" t="s">
        <v>43</v>
      </c>
      <c r="C34" s="19" t="s">
        <v>0</v>
      </c>
      <c r="D34" s="20">
        <v>6</v>
      </c>
      <c r="E34" s="25">
        <v>0</v>
      </c>
      <c r="F34" s="21">
        <f t="shared" si="0"/>
        <v>0</v>
      </c>
      <c r="G34" s="33"/>
    </row>
    <row r="35" spans="1:7" ht="13.5" customHeight="1">
      <c r="A35" s="19" t="s">
        <v>97</v>
      </c>
      <c r="B35" s="24" t="s">
        <v>98</v>
      </c>
      <c r="C35" s="19" t="s">
        <v>0</v>
      </c>
      <c r="D35" s="20">
        <v>1</v>
      </c>
      <c r="E35" s="25">
        <v>0</v>
      </c>
      <c r="F35" s="21">
        <f>D35*E35</f>
        <v>0</v>
      </c>
      <c r="G35" s="33"/>
    </row>
    <row r="36" spans="1:7" ht="13.5" customHeight="1">
      <c r="A36" s="19" t="s">
        <v>44</v>
      </c>
      <c r="B36" s="24" t="s">
        <v>45</v>
      </c>
      <c r="C36" s="19" t="s">
        <v>0</v>
      </c>
      <c r="D36" s="20">
        <v>5</v>
      </c>
      <c r="E36" s="25">
        <v>0</v>
      </c>
      <c r="F36" s="21">
        <f t="shared" si="0"/>
        <v>0</v>
      </c>
      <c r="G36" s="33"/>
    </row>
    <row r="37" spans="1:7" ht="13.5" customHeight="1">
      <c r="A37" s="19" t="s">
        <v>46</v>
      </c>
      <c r="B37" s="24" t="s">
        <v>47</v>
      </c>
      <c r="C37" s="19" t="s">
        <v>19</v>
      </c>
      <c r="D37" s="31">
        <v>5</v>
      </c>
      <c r="E37" s="25">
        <v>0</v>
      </c>
      <c r="F37" s="21">
        <f t="shared" si="0"/>
        <v>0</v>
      </c>
      <c r="G37" s="33"/>
    </row>
    <row r="38" spans="1:7" ht="13.5" customHeight="1">
      <c r="A38" s="19" t="s">
        <v>20</v>
      </c>
      <c r="B38" s="24" t="s">
        <v>21</v>
      </c>
      <c r="C38" s="19" t="s">
        <v>19</v>
      </c>
      <c r="D38" s="31">
        <v>150</v>
      </c>
      <c r="E38" s="25">
        <v>0</v>
      </c>
      <c r="F38" s="21">
        <f t="shared" si="0"/>
        <v>0</v>
      </c>
      <c r="G38" s="33"/>
    </row>
    <row r="39" spans="1:8" ht="13.5" customHeight="1">
      <c r="A39" s="19" t="s">
        <v>48</v>
      </c>
      <c r="B39" s="24" t="s">
        <v>49</v>
      </c>
      <c r="C39" s="19" t="s">
        <v>19</v>
      </c>
      <c r="D39" s="31">
        <v>150</v>
      </c>
      <c r="E39" s="25">
        <v>0</v>
      </c>
      <c r="F39" s="21">
        <f t="shared" si="0"/>
        <v>0</v>
      </c>
      <c r="G39" s="32"/>
      <c r="H39" s="43"/>
    </row>
    <row r="40" spans="1:8" ht="13.5" customHeight="1">
      <c r="A40" s="19" t="s">
        <v>140</v>
      </c>
      <c r="B40" s="24" t="s">
        <v>219</v>
      </c>
      <c r="C40" s="19" t="s">
        <v>19</v>
      </c>
      <c r="D40" s="31">
        <v>5</v>
      </c>
      <c r="E40" s="25">
        <v>0</v>
      </c>
      <c r="F40" s="21">
        <f t="shared" si="0"/>
        <v>0</v>
      </c>
      <c r="G40" s="32"/>
      <c r="H40" s="43"/>
    </row>
    <row r="41" spans="1:8" s="107" customFormat="1" ht="13.5" customHeight="1">
      <c r="A41" s="19" t="s">
        <v>140</v>
      </c>
      <c r="B41" s="24" t="s">
        <v>139</v>
      </c>
      <c r="C41" s="19" t="s">
        <v>19</v>
      </c>
      <c r="D41" s="31">
        <v>150</v>
      </c>
      <c r="E41" s="25">
        <v>0</v>
      </c>
      <c r="F41" s="25">
        <f t="shared" si="0"/>
        <v>0</v>
      </c>
      <c r="G41" s="33"/>
      <c r="H41" s="26"/>
    </row>
    <row r="42" spans="1:6" ht="13.5" customHeight="1">
      <c r="A42" s="19" t="s">
        <v>50</v>
      </c>
      <c r="B42" s="24" t="s">
        <v>51</v>
      </c>
      <c r="C42" s="19" t="s">
        <v>52</v>
      </c>
      <c r="D42" s="44">
        <v>0.0104</v>
      </c>
      <c r="E42" s="25">
        <v>0</v>
      </c>
      <c r="F42" s="21">
        <f t="shared" si="0"/>
        <v>0</v>
      </c>
    </row>
    <row r="43" spans="1:10" ht="12.75" customHeight="1">
      <c r="A43" s="108" t="s">
        <v>159</v>
      </c>
      <c r="B43" s="24" t="s">
        <v>199</v>
      </c>
      <c r="C43" s="19" t="s">
        <v>25</v>
      </c>
      <c r="D43" s="20">
        <v>0.6</v>
      </c>
      <c r="E43" s="25">
        <v>0</v>
      </c>
      <c r="F43" s="25">
        <f t="shared" si="0"/>
        <v>0</v>
      </c>
      <c r="G43" s="33"/>
      <c r="I43" s="33"/>
      <c r="J43" s="26"/>
    </row>
    <row r="44" spans="1:8" ht="13.5" customHeight="1">
      <c r="A44" s="19" t="s">
        <v>171</v>
      </c>
      <c r="B44" s="24" t="s">
        <v>200</v>
      </c>
      <c r="C44" s="19" t="s">
        <v>25</v>
      </c>
      <c r="D44" s="34">
        <v>3</v>
      </c>
      <c r="E44" s="25">
        <v>0</v>
      </c>
      <c r="F44" s="25">
        <f t="shared" si="0"/>
        <v>0</v>
      </c>
      <c r="G44" s="33"/>
      <c r="H44" s="33"/>
    </row>
    <row r="45" spans="1:10" ht="12.75" customHeight="1">
      <c r="A45" s="108" t="s">
        <v>201</v>
      </c>
      <c r="B45" s="24" t="s">
        <v>202</v>
      </c>
      <c r="C45" s="19" t="s">
        <v>25</v>
      </c>
      <c r="D45" s="34">
        <f>D43+D44</f>
        <v>3.6</v>
      </c>
      <c r="E45" s="25">
        <v>0</v>
      </c>
      <c r="F45" s="25">
        <f t="shared" si="0"/>
        <v>0</v>
      </c>
      <c r="G45" s="33"/>
      <c r="H45" s="33"/>
      <c r="I45" s="33"/>
      <c r="J45" s="33"/>
    </row>
    <row r="46" ht="13.5" customHeight="1">
      <c r="A46" s="24" t="s">
        <v>22</v>
      </c>
    </row>
    <row r="47" spans="1:7" ht="13.5" customHeight="1">
      <c r="A47" s="19" t="s">
        <v>23</v>
      </c>
      <c r="B47" s="24" t="s">
        <v>24</v>
      </c>
      <c r="C47" s="19" t="s">
        <v>25</v>
      </c>
      <c r="D47" s="31">
        <f>D55+D77+D79+D58</f>
        <v>29.775</v>
      </c>
      <c r="E47" s="25">
        <v>0</v>
      </c>
      <c r="F47" s="21">
        <f t="shared" si="0"/>
        <v>0</v>
      </c>
      <c r="G47" s="33"/>
    </row>
    <row r="48" spans="1:7" ht="13.5" customHeight="1">
      <c r="A48" s="19" t="s">
        <v>26</v>
      </c>
      <c r="B48" s="24" t="s">
        <v>27</v>
      </c>
      <c r="C48" s="19" t="s">
        <v>25</v>
      </c>
      <c r="D48" s="31">
        <f>D47</f>
        <v>29.775</v>
      </c>
      <c r="E48" s="25">
        <v>0</v>
      </c>
      <c r="F48" s="21">
        <f t="shared" si="0"/>
        <v>0</v>
      </c>
      <c r="G48" s="33"/>
    </row>
    <row r="49" spans="1:6" ht="13.5" customHeight="1">
      <c r="A49" s="19"/>
      <c r="B49" s="24" t="s">
        <v>28</v>
      </c>
      <c r="F49" s="25">
        <f>SUM(F23:F48)</f>
        <v>0</v>
      </c>
    </row>
    <row r="50" ht="4.5" customHeight="1"/>
    <row r="51" ht="13.5" customHeight="1">
      <c r="B51" s="45" t="s">
        <v>29</v>
      </c>
    </row>
    <row r="52" spans="2:8" ht="13.5" customHeight="1">
      <c r="B52" s="46" t="s">
        <v>53</v>
      </c>
      <c r="F52" s="25">
        <v>0</v>
      </c>
      <c r="H52" s="26" t="e">
        <f>#REF!</f>
        <v>#REF!</v>
      </c>
    </row>
    <row r="53" spans="2:8" ht="13.5" customHeight="1">
      <c r="B53" s="24" t="s">
        <v>54</v>
      </c>
      <c r="D53" s="47"/>
      <c r="F53" s="25">
        <f>F52*1.03</f>
        <v>0</v>
      </c>
      <c r="H53" s="26" t="e">
        <f>H52*1.03</f>
        <v>#REF!</v>
      </c>
    </row>
    <row r="54" ht="4.5" customHeight="1"/>
    <row r="55" spans="2:7" ht="13.5" customHeight="1">
      <c r="B55" s="24" t="s">
        <v>55</v>
      </c>
      <c r="C55" s="19" t="s">
        <v>25</v>
      </c>
      <c r="D55" s="31">
        <v>11.25</v>
      </c>
      <c r="E55" s="25">
        <v>0</v>
      </c>
      <c r="F55" s="25">
        <f>D55*E55</f>
        <v>0</v>
      </c>
      <c r="G55" s="26"/>
    </row>
    <row r="56" spans="2:6" ht="13.5" customHeight="1">
      <c r="B56" s="24" t="s">
        <v>54</v>
      </c>
      <c r="F56" s="25">
        <f>F55*1.03</f>
        <v>0</v>
      </c>
    </row>
    <row r="57" ht="4.5" customHeight="1"/>
    <row r="58" spans="2:7" ht="13.5" customHeight="1">
      <c r="B58" s="24" t="s">
        <v>221</v>
      </c>
      <c r="C58" s="19" t="s">
        <v>25</v>
      </c>
      <c r="D58" s="31">
        <v>0.625</v>
      </c>
      <c r="E58" s="25">
        <v>0</v>
      </c>
      <c r="F58" s="25">
        <f>D58*E58</f>
        <v>0</v>
      </c>
      <c r="G58" s="26"/>
    </row>
    <row r="59" spans="2:6" ht="13.5" customHeight="1">
      <c r="B59" s="24" t="s">
        <v>54</v>
      </c>
      <c r="F59" s="25">
        <f>F58*1.03</f>
        <v>0</v>
      </c>
    </row>
    <row r="60" ht="4.5" customHeight="1"/>
    <row r="61" spans="2:8" ht="13.5" customHeight="1">
      <c r="B61" s="24" t="s">
        <v>134</v>
      </c>
      <c r="C61" s="19" t="s">
        <v>56</v>
      </c>
      <c r="D61" s="20">
        <v>0.15</v>
      </c>
      <c r="E61" s="25">
        <v>0</v>
      </c>
      <c r="F61" s="25">
        <f>D61*E61</f>
        <v>0</v>
      </c>
      <c r="G61" s="24">
        <v>0.001</v>
      </c>
      <c r="H61" s="26">
        <f>D61*G61</f>
        <v>0.00015</v>
      </c>
    </row>
    <row r="62" spans="2:8" ht="13.5" customHeight="1">
      <c r="B62" s="24" t="s">
        <v>54</v>
      </c>
      <c r="F62" s="25">
        <f>F61*1.03</f>
        <v>0</v>
      </c>
      <c r="H62" s="26">
        <f>H61*1.03</f>
        <v>0.0001545</v>
      </c>
    </row>
    <row r="63" ht="4.5" customHeight="1"/>
    <row r="64" spans="2:8" ht="13.5" customHeight="1">
      <c r="B64" s="24" t="s">
        <v>57</v>
      </c>
      <c r="C64" s="19" t="s">
        <v>0</v>
      </c>
      <c r="D64" s="20">
        <v>1040</v>
      </c>
      <c r="E64" s="25">
        <v>0</v>
      </c>
      <c r="F64" s="25">
        <f>D64*E64</f>
        <v>0</v>
      </c>
      <c r="G64" s="48">
        <v>1E-05</v>
      </c>
      <c r="H64" s="26">
        <f>D64*G64</f>
        <v>0.010400000000000001</v>
      </c>
    </row>
    <row r="65" spans="2:8" ht="13.5" customHeight="1">
      <c r="B65" s="24" t="s">
        <v>54</v>
      </c>
      <c r="F65" s="25">
        <f>F64*1.03</f>
        <v>0</v>
      </c>
      <c r="H65" s="26">
        <f>H64*1.03</f>
        <v>0.010712000000000001</v>
      </c>
    </row>
    <row r="66" ht="4.5" customHeight="1"/>
    <row r="67" spans="2:8" ht="13.5" customHeight="1">
      <c r="B67" s="24" t="s">
        <v>101</v>
      </c>
      <c r="C67" s="19" t="s">
        <v>0</v>
      </c>
      <c r="D67" s="20">
        <v>1</v>
      </c>
      <c r="E67" s="25">
        <v>0</v>
      </c>
      <c r="F67" s="25">
        <f>D67*E67</f>
        <v>0</v>
      </c>
      <c r="G67" s="24">
        <v>0.006</v>
      </c>
      <c r="H67" s="26">
        <f>D67*G67</f>
        <v>0.006</v>
      </c>
    </row>
    <row r="68" spans="2:8" ht="13.5" customHeight="1">
      <c r="B68" s="24" t="s">
        <v>58</v>
      </c>
      <c r="F68" s="25">
        <f>F67*1.01</f>
        <v>0</v>
      </c>
      <c r="H68" s="26">
        <f>H67*1.01</f>
        <v>0.00606</v>
      </c>
    </row>
    <row r="69" ht="4.5" customHeight="1"/>
    <row r="70" spans="2:8" ht="13.5" customHeight="1">
      <c r="B70" s="24" t="s">
        <v>102</v>
      </c>
      <c r="C70" s="19" t="s">
        <v>0</v>
      </c>
      <c r="D70" s="20">
        <v>18</v>
      </c>
      <c r="E70" s="25">
        <v>0</v>
      </c>
      <c r="F70" s="25">
        <f>D70*E70</f>
        <v>0</v>
      </c>
      <c r="G70" s="24">
        <v>0.006</v>
      </c>
      <c r="H70" s="26">
        <f>D70*G70</f>
        <v>0.108</v>
      </c>
    </row>
    <row r="71" spans="2:8" ht="13.5" customHeight="1">
      <c r="B71" s="24" t="s">
        <v>58</v>
      </c>
      <c r="F71" s="25">
        <f>F70*1.01</f>
        <v>0</v>
      </c>
      <c r="H71" s="26">
        <f>H70*1.01</f>
        <v>0.10908</v>
      </c>
    </row>
    <row r="72" ht="4.5" customHeight="1"/>
    <row r="73" spans="2:8" ht="13.5" customHeight="1">
      <c r="B73" s="24" t="s">
        <v>59</v>
      </c>
      <c r="C73" s="19" t="s">
        <v>19</v>
      </c>
      <c r="D73" s="31">
        <v>5</v>
      </c>
      <c r="E73" s="25">
        <v>0</v>
      </c>
      <c r="F73" s="25">
        <f>D73*E73</f>
        <v>0</v>
      </c>
      <c r="G73" s="24">
        <v>0.0005</v>
      </c>
      <c r="H73" s="26">
        <f>D73*G73</f>
        <v>0.0025</v>
      </c>
    </row>
    <row r="74" ht="4.5" customHeight="1"/>
    <row r="75" spans="1:10" s="107" customFormat="1" ht="13.5" customHeight="1">
      <c r="A75" s="108"/>
      <c r="B75" s="24" t="s">
        <v>135</v>
      </c>
      <c r="C75" s="19" t="s">
        <v>136</v>
      </c>
      <c r="D75" s="20">
        <v>24</v>
      </c>
      <c r="E75" s="25">
        <v>0</v>
      </c>
      <c r="F75" s="25">
        <f>D75*E75</f>
        <v>0</v>
      </c>
      <c r="G75" s="24">
        <v>0.001</v>
      </c>
      <c r="H75" s="26">
        <f>D75*G75</f>
        <v>0.024</v>
      </c>
      <c r="I75" s="26"/>
      <c r="J75" s="26"/>
    </row>
    <row r="76" spans="1:10" s="107" customFormat="1" ht="6" customHeight="1">
      <c r="A76" s="108"/>
      <c r="B76" s="24"/>
      <c r="C76" s="19"/>
      <c r="D76" s="20"/>
      <c r="E76" s="25"/>
      <c r="F76" s="25"/>
      <c r="G76" s="24"/>
      <c r="H76" s="26"/>
      <c r="I76" s="26"/>
      <c r="J76" s="26"/>
    </row>
    <row r="77" spans="1:10" s="107" customFormat="1" ht="13.5" customHeight="1">
      <c r="A77" s="108"/>
      <c r="B77" s="24" t="s">
        <v>137</v>
      </c>
      <c r="C77" s="19" t="s">
        <v>25</v>
      </c>
      <c r="D77" s="20">
        <v>2.4</v>
      </c>
      <c r="E77" s="25">
        <v>0</v>
      </c>
      <c r="F77" s="25">
        <f>D77*E77</f>
        <v>0</v>
      </c>
      <c r="G77" s="26"/>
      <c r="H77" s="26"/>
      <c r="I77" s="24"/>
      <c r="J77" s="49"/>
    </row>
    <row r="78" spans="1:10" s="107" customFormat="1" ht="6" customHeight="1">
      <c r="A78" s="108"/>
      <c r="B78" s="24"/>
      <c r="C78" s="19"/>
      <c r="D78" s="20"/>
      <c r="E78" s="25"/>
      <c r="F78" s="25"/>
      <c r="G78" s="26"/>
      <c r="H78" s="26"/>
      <c r="I78" s="24"/>
      <c r="J78" s="49"/>
    </row>
    <row r="79" spans="2:7" ht="13.5" customHeight="1">
      <c r="B79" s="24" t="s">
        <v>99</v>
      </c>
      <c r="C79" s="19" t="s">
        <v>25</v>
      </c>
      <c r="D79" s="31">
        <v>15.5</v>
      </c>
      <c r="E79" s="25">
        <v>0</v>
      </c>
      <c r="F79" s="25">
        <f>D79*E79</f>
        <v>0</v>
      </c>
      <c r="G79" s="26"/>
    </row>
    <row r="80" spans="4:7" ht="4.5" customHeight="1">
      <c r="D80" s="31"/>
      <c r="G80" s="26"/>
    </row>
    <row r="81" spans="1:10" s="107" customFormat="1" ht="13.5" customHeight="1">
      <c r="A81" s="24"/>
      <c r="B81" s="24" t="s">
        <v>138</v>
      </c>
      <c r="C81" s="19" t="s">
        <v>19</v>
      </c>
      <c r="D81" s="20">
        <v>150</v>
      </c>
      <c r="E81" s="25">
        <v>0</v>
      </c>
      <c r="F81" s="25">
        <f>D81*E81</f>
        <v>0</v>
      </c>
      <c r="G81" s="24">
        <v>0.0005</v>
      </c>
      <c r="H81" s="26">
        <f>D81*G81</f>
        <v>0.075</v>
      </c>
      <c r="I81" s="33"/>
      <c r="J81" s="26"/>
    </row>
    <row r="82" spans="1:10" s="109" customFormat="1" ht="6" customHeight="1">
      <c r="A82" s="24"/>
      <c r="B82" s="24"/>
      <c r="C82" s="19"/>
      <c r="D82" s="20"/>
      <c r="E82" s="25"/>
      <c r="F82" s="25"/>
      <c r="G82" s="24"/>
      <c r="H82" s="26"/>
      <c r="I82" s="1"/>
      <c r="J82" s="4"/>
    </row>
    <row r="83" spans="2:8" ht="13.5" customHeight="1">
      <c r="B83" s="24" t="s">
        <v>60</v>
      </c>
      <c r="F83" s="25">
        <f>F53+F56+F62+F65+F71+F68+F73+F79+F75+F77+F81</f>
        <v>0</v>
      </c>
      <c r="H83" s="49" t="e">
        <f>H53+H56+H62+H65+H71+H68+H73+H79+H75+H77+H81</f>
        <v>#REF!</v>
      </c>
    </row>
    <row r="84" ht="4.5" customHeight="1"/>
    <row r="85" spans="1:2" ht="13.5" customHeight="1">
      <c r="A85" s="24" t="s">
        <v>18</v>
      </c>
      <c r="B85" s="24" t="s">
        <v>30</v>
      </c>
    </row>
    <row r="86" spans="1:7" ht="13.5" customHeight="1">
      <c r="A86" s="19" t="s">
        <v>61</v>
      </c>
      <c r="B86" s="24" t="s">
        <v>62</v>
      </c>
      <c r="C86" s="19" t="s">
        <v>52</v>
      </c>
      <c r="D86" s="23" t="e">
        <f>H83</f>
        <v>#REF!</v>
      </c>
      <c r="E86" s="25">
        <v>0</v>
      </c>
      <c r="F86" s="25" t="e">
        <f>D86*E86</f>
        <v>#REF!</v>
      </c>
      <c r="G86" s="33"/>
    </row>
    <row r="87" spans="1:7" ht="13.5" customHeight="1">
      <c r="A87" s="19"/>
      <c r="D87" s="23"/>
      <c r="G87" s="33"/>
    </row>
    <row r="88" spans="1:7" ht="13.5" customHeight="1">
      <c r="A88" s="19"/>
      <c r="D88" s="23"/>
      <c r="G88" s="33"/>
    </row>
    <row r="89" spans="1:7" ht="10.5" customHeight="1">
      <c r="A89" s="19"/>
      <c r="D89" s="23"/>
      <c r="G89" s="33"/>
    </row>
    <row r="90" spans="1:8" s="1" customFormat="1" ht="12.75" customHeight="1">
      <c r="A90" s="1" t="s">
        <v>1</v>
      </c>
      <c r="B90" s="1" t="s">
        <v>2</v>
      </c>
      <c r="C90" s="1" t="s">
        <v>3</v>
      </c>
      <c r="D90" s="1" t="s">
        <v>4</v>
      </c>
      <c r="E90" s="3" t="s">
        <v>5</v>
      </c>
      <c r="F90" s="3" t="s">
        <v>6</v>
      </c>
      <c r="G90" s="1" t="s">
        <v>7</v>
      </c>
      <c r="H90" s="4" t="s">
        <v>8</v>
      </c>
    </row>
    <row r="91" spans="1:10" s="50" customFormat="1" ht="13.5" customHeight="1">
      <c r="A91" s="17"/>
      <c r="B91" s="18" t="s">
        <v>10</v>
      </c>
      <c r="C91" s="19"/>
      <c r="D91" s="24"/>
      <c r="E91" s="21"/>
      <c r="F91" s="21"/>
      <c r="G91" s="22"/>
      <c r="H91" s="23"/>
      <c r="I91" s="24"/>
      <c r="J91" s="19"/>
    </row>
    <row r="92" spans="1:10" s="50" customFormat="1" ht="13.5" customHeight="1">
      <c r="A92" s="24"/>
      <c r="B92" s="24" t="s">
        <v>14</v>
      </c>
      <c r="C92" s="19"/>
      <c r="D92" s="24"/>
      <c r="E92" s="25"/>
      <c r="F92" s="25">
        <f>F112</f>
        <v>0</v>
      </c>
      <c r="G92" s="24"/>
      <c r="H92" s="26"/>
      <c r="I92" s="24"/>
      <c r="J92" s="24"/>
    </row>
    <row r="93" spans="1:10" s="50" customFormat="1" ht="13.5" customHeight="1">
      <c r="A93" s="24"/>
      <c r="B93" s="24" t="s">
        <v>29</v>
      </c>
      <c r="C93" s="19"/>
      <c r="D93" s="24"/>
      <c r="E93" s="25"/>
      <c r="F93" s="25">
        <f>F127</f>
        <v>0</v>
      </c>
      <c r="G93" s="24"/>
      <c r="H93" s="26"/>
      <c r="I93" s="24"/>
      <c r="J93" s="24"/>
    </row>
    <row r="94" spans="1:10" s="50" customFormat="1" ht="13.5" customHeight="1">
      <c r="A94" s="24"/>
      <c r="B94" s="24" t="s">
        <v>30</v>
      </c>
      <c r="C94" s="19"/>
      <c r="D94" s="24"/>
      <c r="E94" s="25"/>
      <c r="F94" s="25">
        <f>F130</f>
        <v>0</v>
      </c>
      <c r="G94" s="24"/>
      <c r="H94" s="26"/>
      <c r="I94" s="24"/>
      <c r="J94" s="24"/>
    </row>
    <row r="95" spans="1:10" s="50" customFormat="1" ht="13.5" customHeight="1">
      <c r="A95" s="24"/>
      <c r="B95" s="24" t="s">
        <v>15</v>
      </c>
      <c r="C95" s="19"/>
      <c r="D95" s="24"/>
      <c r="E95" s="25"/>
      <c r="F95" s="25">
        <f>F92+F93+F94</f>
        <v>0</v>
      </c>
      <c r="G95" s="24"/>
      <c r="H95" s="26"/>
      <c r="I95" s="24"/>
      <c r="J95" s="24"/>
    </row>
    <row r="96" spans="1:10" s="50" customFormat="1" ht="13.5" customHeight="1">
      <c r="A96" s="24"/>
      <c r="B96" s="24" t="s">
        <v>16</v>
      </c>
      <c r="C96" s="19"/>
      <c r="D96" s="24"/>
      <c r="E96" s="25"/>
      <c r="F96" s="25">
        <f>F95*0.0095</f>
        <v>0</v>
      </c>
      <c r="G96" s="24"/>
      <c r="H96" s="26"/>
      <c r="I96" s="24"/>
      <c r="J96" s="24"/>
    </row>
    <row r="97" spans="1:10" s="50" customFormat="1" ht="13.5" customHeight="1">
      <c r="A97" s="27"/>
      <c r="B97" s="27" t="s">
        <v>17</v>
      </c>
      <c r="C97" s="17"/>
      <c r="D97" s="27"/>
      <c r="E97" s="29"/>
      <c r="F97" s="29">
        <f>F95+F96</f>
        <v>0</v>
      </c>
      <c r="G97" s="27"/>
      <c r="H97" s="30"/>
      <c r="I97" s="24"/>
      <c r="J97" s="27"/>
    </row>
    <row r="98" spans="1:10" s="50" customFormat="1" ht="4.5" customHeight="1">
      <c r="A98" s="24"/>
      <c r="B98" s="24"/>
      <c r="C98" s="19"/>
      <c r="D98" s="24"/>
      <c r="E98" s="25"/>
      <c r="F98" s="25"/>
      <c r="G98" s="24"/>
      <c r="H98" s="26"/>
      <c r="I98" s="24"/>
      <c r="J98" s="24"/>
    </row>
    <row r="99" spans="1:10" s="50" customFormat="1" ht="13.5" customHeight="1">
      <c r="A99" s="24" t="s">
        <v>18</v>
      </c>
      <c r="B99" s="24"/>
      <c r="C99" s="19"/>
      <c r="D99" s="24"/>
      <c r="E99" s="25"/>
      <c r="F99" s="25"/>
      <c r="G99" s="24"/>
      <c r="H99" s="26"/>
      <c r="I99" s="24"/>
      <c r="J99" s="24"/>
    </row>
    <row r="100" spans="1:10" s="50" customFormat="1" ht="13.5" customHeight="1">
      <c r="A100" s="19" t="s">
        <v>20</v>
      </c>
      <c r="B100" s="24" t="s">
        <v>63</v>
      </c>
      <c r="C100" s="19" t="s">
        <v>19</v>
      </c>
      <c r="D100" s="51">
        <v>550</v>
      </c>
      <c r="E100" s="25">
        <v>0</v>
      </c>
      <c r="F100" s="21">
        <f aca="true" t="shared" si="1" ref="F100:F108">D100*E100</f>
        <v>0</v>
      </c>
      <c r="G100" s="33"/>
      <c r="H100" s="26"/>
      <c r="I100" s="24"/>
      <c r="J100" s="19"/>
    </row>
    <row r="101" spans="1:10" s="50" customFormat="1" ht="13.5" customHeight="1">
      <c r="A101" s="19" t="s">
        <v>64</v>
      </c>
      <c r="B101" s="24" t="s">
        <v>65</v>
      </c>
      <c r="C101" s="19" t="s">
        <v>19</v>
      </c>
      <c r="D101" s="51">
        <v>550</v>
      </c>
      <c r="E101" s="25">
        <v>0</v>
      </c>
      <c r="F101" s="21">
        <f t="shared" si="1"/>
        <v>0</v>
      </c>
      <c r="G101" s="33"/>
      <c r="H101" s="26"/>
      <c r="I101" s="24"/>
      <c r="J101" s="19"/>
    </row>
    <row r="102" spans="1:8" s="107" customFormat="1" ht="13.5" customHeight="1">
      <c r="A102" s="19" t="s">
        <v>127</v>
      </c>
      <c r="B102" s="24" t="s">
        <v>128</v>
      </c>
      <c r="C102" s="19" t="s">
        <v>19</v>
      </c>
      <c r="D102" s="20">
        <v>550</v>
      </c>
      <c r="E102" s="25">
        <v>0</v>
      </c>
      <c r="F102" s="21">
        <f t="shared" si="1"/>
        <v>0</v>
      </c>
      <c r="G102" s="24"/>
      <c r="H102" s="26"/>
    </row>
    <row r="103" spans="1:10" s="50" customFormat="1" ht="13.5" customHeight="1">
      <c r="A103" s="19" t="s">
        <v>66</v>
      </c>
      <c r="B103" s="24" t="s">
        <v>129</v>
      </c>
      <c r="C103" s="19" t="s">
        <v>19</v>
      </c>
      <c r="D103" s="24">
        <v>550</v>
      </c>
      <c r="E103" s="25">
        <v>0</v>
      </c>
      <c r="F103" s="21">
        <f t="shared" si="1"/>
        <v>0</v>
      </c>
      <c r="G103" s="24"/>
      <c r="H103" s="26"/>
      <c r="I103" s="24"/>
      <c r="J103" s="24"/>
    </row>
    <row r="104" spans="1:8" s="107" customFormat="1" ht="12.75" customHeight="1">
      <c r="A104" s="19" t="s">
        <v>130</v>
      </c>
      <c r="B104" s="24" t="s">
        <v>131</v>
      </c>
      <c r="C104" s="19" t="s">
        <v>19</v>
      </c>
      <c r="D104" s="20">
        <v>550</v>
      </c>
      <c r="E104" s="25">
        <v>0</v>
      </c>
      <c r="F104" s="21">
        <f t="shared" si="1"/>
        <v>0</v>
      </c>
      <c r="G104" s="24"/>
      <c r="H104" s="26"/>
    </row>
    <row r="105" spans="1:10" s="50" customFormat="1" ht="13.5" customHeight="1">
      <c r="A105" s="19" t="s">
        <v>93</v>
      </c>
      <c r="B105" s="24" t="s">
        <v>133</v>
      </c>
      <c r="C105" s="19" t="s">
        <v>19</v>
      </c>
      <c r="D105" s="24">
        <v>165</v>
      </c>
      <c r="E105" s="25">
        <v>0</v>
      </c>
      <c r="F105" s="21">
        <f>D105*E105</f>
        <v>0</v>
      </c>
      <c r="G105" s="24"/>
      <c r="H105" s="26"/>
      <c r="I105" s="24"/>
      <c r="J105" s="24"/>
    </row>
    <row r="106" spans="1:10" s="50" customFormat="1" ht="13.5" customHeight="1">
      <c r="A106" s="19" t="s">
        <v>67</v>
      </c>
      <c r="B106" s="24" t="s">
        <v>218</v>
      </c>
      <c r="C106" s="19" t="s">
        <v>19</v>
      </c>
      <c r="D106" s="24">
        <v>1100</v>
      </c>
      <c r="E106" s="25">
        <v>0</v>
      </c>
      <c r="F106" s="21">
        <f t="shared" si="1"/>
        <v>0</v>
      </c>
      <c r="G106" s="24"/>
      <c r="H106" s="26"/>
      <c r="I106" s="24"/>
      <c r="J106" s="24"/>
    </row>
    <row r="107" spans="1:10" s="50" customFormat="1" ht="13.5" customHeight="1">
      <c r="A107" s="19" t="s">
        <v>68</v>
      </c>
      <c r="B107" s="24" t="s">
        <v>132</v>
      </c>
      <c r="C107" s="19" t="s">
        <v>19</v>
      </c>
      <c r="D107" s="51">
        <v>1100</v>
      </c>
      <c r="E107" s="25">
        <v>0</v>
      </c>
      <c r="F107" s="21">
        <f t="shared" si="1"/>
        <v>0</v>
      </c>
      <c r="G107" s="33"/>
      <c r="H107" s="26"/>
      <c r="I107" s="24"/>
      <c r="J107" s="19"/>
    </row>
    <row r="108" spans="1:10" s="50" customFormat="1" ht="13.5" customHeight="1">
      <c r="A108" s="19" t="s">
        <v>69</v>
      </c>
      <c r="B108" s="24" t="s">
        <v>70</v>
      </c>
      <c r="C108" s="19" t="s">
        <v>52</v>
      </c>
      <c r="D108" s="52">
        <f>D122/10</f>
        <v>0.0165</v>
      </c>
      <c r="E108" s="25">
        <v>0</v>
      </c>
      <c r="F108" s="21">
        <f t="shared" si="1"/>
        <v>0</v>
      </c>
      <c r="G108" s="24"/>
      <c r="H108" s="26"/>
      <c r="I108" s="24"/>
      <c r="J108" s="19"/>
    </row>
    <row r="109" spans="1:10" s="50" customFormat="1" ht="13.5" customHeight="1">
      <c r="A109" s="24" t="s">
        <v>22</v>
      </c>
      <c r="B109" s="24"/>
      <c r="C109" s="19"/>
      <c r="D109" s="24"/>
      <c r="E109" s="25"/>
      <c r="F109" s="21"/>
      <c r="G109" s="24"/>
      <c r="H109" s="26"/>
      <c r="I109" s="24"/>
      <c r="J109" s="24"/>
    </row>
    <row r="110" spans="1:12" s="50" customFormat="1" ht="13.5" customHeight="1">
      <c r="A110" s="19" t="s">
        <v>23</v>
      </c>
      <c r="B110" s="24" t="s">
        <v>24</v>
      </c>
      <c r="C110" s="19" t="s">
        <v>25</v>
      </c>
      <c r="D110" s="51">
        <f>D125</f>
        <v>22</v>
      </c>
      <c r="E110" s="25">
        <v>0</v>
      </c>
      <c r="F110" s="25">
        <f>D110*E110</f>
        <v>0</v>
      </c>
      <c r="G110" s="33"/>
      <c r="H110" s="26"/>
      <c r="L110" s="51"/>
    </row>
    <row r="111" spans="1:8" s="50" customFormat="1" ht="14.25" customHeight="1">
      <c r="A111" s="19" t="s">
        <v>26</v>
      </c>
      <c r="B111" s="24" t="s">
        <v>27</v>
      </c>
      <c r="C111" s="19" t="s">
        <v>25</v>
      </c>
      <c r="D111" s="51">
        <f>D110</f>
        <v>22</v>
      </c>
      <c r="E111" s="25">
        <v>0</v>
      </c>
      <c r="F111" s="25">
        <f>D111*E111</f>
        <v>0</v>
      </c>
      <c r="G111" s="33"/>
      <c r="H111" s="26"/>
    </row>
    <row r="112" spans="1:10" s="50" customFormat="1" ht="13.5" customHeight="1">
      <c r="A112" s="19"/>
      <c r="B112" s="24" t="s">
        <v>28</v>
      </c>
      <c r="C112" s="19"/>
      <c r="D112" s="24"/>
      <c r="E112" s="25"/>
      <c r="F112" s="25">
        <f>SUM(F100:F111)</f>
        <v>0</v>
      </c>
      <c r="G112" s="24"/>
      <c r="H112" s="26"/>
      <c r="I112" s="24"/>
      <c r="J112" s="19"/>
    </row>
    <row r="113" spans="1:10" s="50" customFormat="1" ht="5.25" customHeight="1">
      <c r="A113" s="19"/>
      <c r="B113" s="24"/>
      <c r="C113" s="19"/>
      <c r="D113" s="24"/>
      <c r="E113" s="25"/>
      <c r="F113" s="25"/>
      <c r="G113" s="24"/>
      <c r="H113" s="26"/>
      <c r="I113" s="24"/>
      <c r="J113" s="19"/>
    </row>
    <row r="114" spans="1:10" s="50" customFormat="1" ht="13.5" customHeight="1">
      <c r="A114" s="24"/>
      <c r="B114" s="45" t="s">
        <v>29</v>
      </c>
      <c r="C114" s="19"/>
      <c r="D114" s="24"/>
      <c r="E114" s="25"/>
      <c r="F114" s="25"/>
      <c r="G114" s="24"/>
      <c r="H114" s="26"/>
      <c r="I114" s="24"/>
      <c r="J114" s="24"/>
    </row>
    <row r="115" spans="1:10" s="50" customFormat="1" ht="4.5" customHeight="1">
      <c r="A115" s="24"/>
      <c r="B115" s="24"/>
      <c r="C115" s="19"/>
      <c r="D115" s="24"/>
      <c r="E115" s="25"/>
      <c r="F115" s="25"/>
      <c r="G115" s="24"/>
      <c r="H115" s="26"/>
      <c r="I115" s="24"/>
      <c r="J115" s="24"/>
    </row>
    <row r="116" spans="1:10" s="50" customFormat="1" ht="13.5" customHeight="1">
      <c r="A116" s="24"/>
      <c r="B116" s="24" t="s">
        <v>71</v>
      </c>
      <c r="C116" s="19" t="s">
        <v>72</v>
      </c>
      <c r="D116" s="104">
        <f>D101*0.03</f>
        <v>16.5</v>
      </c>
      <c r="E116" s="25">
        <v>0</v>
      </c>
      <c r="F116" s="25">
        <f>D116*E116</f>
        <v>0</v>
      </c>
      <c r="G116" s="26">
        <v>0.001</v>
      </c>
      <c r="H116" s="26">
        <f>D116*G116</f>
        <v>0.0165</v>
      </c>
      <c r="I116" s="24"/>
      <c r="J116" s="24"/>
    </row>
    <row r="117" spans="1:10" s="50" customFormat="1" ht="13.5" customHeight="1">
      <c r="A117" s="24"/>
      <c r="B117" s="24" t="s">
        <v>54</v>
      </c>
      <c r="C117" s="19"/>
      <c r="D117" s="24"/>
      <c r="E117" s="25"/>
      <c r="F117" s="25">
        <f>F116*1.03</f>
        <v>0</v>
      </c>
      <c r="G117" s="24"/>
      <c r="H117" s="26">
        <f>H116*1.03</f>
        <v>0.016995</v>
      </c>
      <c r="I117" s="24"/>
      <c r="J117" s="24"/>
    </row>
    <row r="118" spans="1:10" s="50" customFormat="1" ht="4.5" customHeight="1">
      <c r="A118" s="24"/>
      <c r="B118" s="24"/>
      <c r="C118" s="19"/>
      <c r="D118" s="24"/>
      <c r="E118" s="25"/>
      <c r="F118" s="25"/>
      <c r="G118" s="24"/>
      <c r="H118" s="26"/>
      <c r="I118" s="24"/>
      <c r="J118" s="24"/>
    </row>
    <row r="119" spans="1:10" s="50" customFormat="1" ht="13.5" customHeight="1">
      <c r="A119" s="24"/>
      <c r="B119" s="24" t="s">
        <v>134</v>
      </c>
      <c r="C119" s="19" t="s">
        <v>56</v>
      </c>
      <c r="D119" s="24">
        <v>0.55</v>
      </c>
      <c r="E119" s="25">
        <v>0</v>
      </c>
      <c r="F119" s="25">
        <f>D119*E119</f>
        <v>0</v>
      </c>
      <c r="G119" s="24">
        <v>0.001</v>
      </c>
      <c r="H119" s="26">
        <f>D119*G119</f>
        <v>0.00055</v>
      </c>
      <c r="I119" s="24"/>
      <c r="J119" s="24"/>
    </row>
    <row r="120" spans="1:10" s="50" customFormat="1" ht="13.5" customHeight="1">
      <c r="A120" s="24"/>
      <c r="B120" s="24" t="s">
        <v>54</v>
      </c>
      <c r="C120" s="19"/>
      <c r="D120" s="24"/>
      <c r="E120" s="25"/>
      <c r="F120" s="25">
        <f>F119*1.03</f>
        <v>0</v>
      </c>
      <c r="G120" s="24"/>
      <c r="H120" s="26">
        <f>H119*1.03</f>
        <v>0.0005665000000000001</v>
      </c>
      <c r="I120" s="24"/>
      <c r="J120" s="24"/>
    </row>
    <row r="121" spans="1:10" s="50" customFormat="1" ht="4.5" customHeight="1">
      <c r="A121" s="24"/>
      <c r="B121" s="24"/>
      <c r="C121" s="19"/>
      <c r="D121" s="24"/>
      <c r="E121" s="25"/>
      <c r="F121" s="25"/>
      <c r="G121" s="24"/>
      <c r="H121" s="26"/>
      <c r="I121" s="24"/>
      <c r="J121" s="24"/>
    </row>
    <row r="122" spans="1:10" s="50" customFormat="1" ht="13.5" customHeight="1">
      <c r="A122" s="24"/>
      <c r="B122" s="24" t="s">
        <v>73</v>
      </c>
      <c r="C122" s="19" t="s">
        <v>74</v>
      </c>
      <c r="D122" s="24">
        <f>D101*0.03/100</f>
        <v>0.165</v>
      </c>
      <c r="E122" s="25">
        <v>0</v>
      </c>
      <c r="F122" s="25">
        <f>D122*E122</f>
        <v>0</v>
      </c>
      <c r="G122" s="24">
        <v>0.1</v>
      </c>
      <c r="H122" s="26">
        <f>D122*G122</f>
        <v>0.0165</v>
      </c>
      <c r="I122" s="24"/>
      <c r="J122" s="24"/>
    </row>
    <row r="123" spans="1:10" s="50" customFormat="1" ht="13.5" customHeight="1">
      <c r="A123" s="24"/>
      <c r="B123" s="24" t="s">
        <v>54</v>
      </c>
      <c r="C123" s="19"/>
      <c r="D123" s="24"/>
      <c r="E123" s="25"/>
      <c r="F123" s="25">
        <f>F122*1.03</f>
        <v>0</v>
      </c>
      <c r="G123" s="24"/>
      <c r="H123" s="26">
        <f>H122*1.03</f>
        <v>0.016995</v>
      </c>
      <c r="I123" s="24"/>
      <c r="J123" s="24"/>
    </row>
    <row r="124" spans="1:10" s="50" customFormat="1" ht="4.5" customHeight="1">
      <c r="A124" s="24"/>
      <c r="B124" s="24"/>
      <c r="C124" s="19"/>
      <c r="D124" s="24"/>
      <c r="E124" s="25"/>
      <c r="F124" s="25"/>
      <c r="G124" s="24"/>
      <c r="H124" s="26"/>
      <c r="I124" s="24"/>
      <c r="J124" s="24"/>
    </row>
    <row r="125" spans="1:10" s="50" customFormat="1" ht="13.5" customHeight="1">
      <c r="A125" s="24"/>
      <c r="B125" s="24" t="s">
        <v>220</v>
      </c>
      <c r="C125" s="19" t="s">
        <v>25</v>
      </c>
      <c r="D125" s="51">
        <v>22</v>
      </c>
      <c r="E125" s="25">
        <v>0</v>
      </c>
      <c r="F125" s="25">
        <f>D125*E125</f>
        <v>0</v>
      </c>
      <c r="G125" s="26"/>
      <c r="H125" s="26"/>
      <c r="I125" s="24"/>
      <c r="J125" s="24"/>
    </row>
    <row r="126" spans="1:10" s="50" customFormat="1" ht="4.5" customHeight="1">
      <c r="A126" s="24"/>
      <c r="B126" s="24"/>
      <c r="C126" s="19"/>
      <c r="D126" s="51"/>
      <c r="E126" s="25"/>
      <c r="F126" s="25"/>
      <c r="G126" s="26"/>
      <c r="H126" s="26"/>
      <c r="I126" s="24"/>
      <c r="J126" s="24"/>
    </row>
    <row r="127" spans="1:10" s="50" customFormat="1" ht="13.5" customHeight="1">
      <c r="A127" s="24"/>
      <c r="B127" s="24" t="s">
        <v>60</v>
      </c>
      <c r="C127" s="19"/>
      <c r="D127" s="24"/>
      <c r="E127" s="25"/>
      <c r="F127" s="25">
        <f>F117+F123+F125+F120</f>
        <v>0</v>
      </c>
      <c r="G127" s="24"/>
      <c r="H127" s="49">
        <f>H117+H123+H125+H120</f>
        <v>0.0345565</v>
      </c>
      <c r="I127" s="24"/>
      <c r="J127" s="24"/>
    </row>
    <row r="128" spans="1:10" s="50" customFormat="1" ht="4.5" customHeight="1">
      <c r="A128" s="24"/>
      <c r="B128" s="24"/>
      <c r="C128" s="19"/>
      <c r="D128" s="24"/>
      <c r="E128" s="25"/>
      <c r="F128" s="25"/>
      <c r="G128" s="24"/>
      <c r="H128" s="26"/>
      <c r="I128" s="24"/>
      <c r="J128" s="24"/>
    </row>
    <row r="129" spans="1:10" s="50" customFormat="1" ht="13.5" customHeight="1">
      <c r="A129" s="24" t="s">
        <v>18</v>
      </c>
      <c r="B129" s="24" t="s">
        <v>30</v>
      </c>
      <c r="C129" s="19"/>
      <c r="D129" s="24"/>
      <c r="E129" s="25"/>
      <c r="F129" s="25"/>
      <c r="G129" s="24"/>
      <c r="H129" s="26"/>
      <c r="I129" s="24"/>
      <c r="J129" s="24"/>
    </row>
    <row r="130" spans="1:10" s="50" customFormat="1" ht="13.5" customHeight="1">
      <c r="A130" s="19" t="s">
        <v>61</v>
      </c>
      <c r="B130" s="24" t="s">
        <v>62</v>
      </c>
      <c r="C130" s="19" t="s">
        <v>52</v>
      </c>
      <c r="D130" s="26">
        <f>H127</f>
        <v>0.0345565</v>
      </c>
      <c r="E130" s="25">
        <v>0</v>
      </c>
      <c r="F130" s="25">
        <f>D130*E130</f>
        <v>0</v>
      </c>
      <c r="G130" s="33"/>
      <c r="H130" s="26"/>
      <c r="I130" s="24"/>
      <c r="J130" s="19"/>
    </row>
    <row r="131" spans="1:10" s="50" customFormat="1" ht="13.5" customHeight="1">
      <c r="A131" s="19"/>
      <c r="B131" s="24"/>
      <c r="C131" s="19"/>
      <c r="D131" s="26"/>
      <c r="E131" s="25"/>
      <c r="F131" s="25"/>
      <c r="G131" s="33"/>
      <c r="H131" s="26"/>
      <c r="I131" s="24"/>
      <c r="J131" s="19"/>
    </row>
    <row r="132" spans="1:10" s="50" customFormat="1" ht="13.5" customHeight="1">
      <c r="A132" s="19"/>
      <c r="B132" s="24"/>
      <c r="C132" s="19"/>
      <c r="D132" s="26"/>
      <c r="E132" s="25"/>
      <c r="F132" s="25"/>
      <c r="G132" s="33"/>
      <c r="H132" s="26"/>
      <c r="I132" s="24"/>
      <c r="J132" s="19"/>
    </row>
    <row r="133" spans="1:10" s="50" customFormat="1" ht="3.75" customHeight="1">
      <c r="A133" s="19"/>
      <c r="B133" s="24"/>
      <c r="C133" s="19"/>
      <c r="D133" s="26"/>
      <c r="E133" s="25"/>
      <c r="F133" s="25"/>
      <c r="G133" s="33"/>
      <c r="H133" s="26"/>
      <c r="I133" s="24"/>
      <c r="J133" s="19"/>
    </row>
    <row r="134" spans="1:10" s="50" customFormat="1" ht="13.5" customHeight="1" hidden="1">
      <c r="A134" s="19"/>
      <c r="B134" s="24"/>
      <c r="C134" s="19"/>
      <c r="D134" s="26"/>
      <c r="E134" s="25"/>
      <c r="F134" s="25"/>
      <c r="G134" s="33"/>
      <c r="H134" s="26"/>
      <c r="I134" s="24"/>
      <c r="J134" s="19"/>
    </row>
    <row r="135" spans="1:10" s="50" customFormat="1" ht="13.5" customHeight="1" hidden="1">
      <c r="A135" s="19"/>
      <c r="B135" s="24"/>
      <c r="C135" s="19"/>
      <c r="D135" s="26"/>
      <c r="E135" s="25"/>
      <c r="F135" s="25"/>
      <c r="G135" s="33"/>
      <c r="H135" s="26"/>
      <c r="I135" s="24"/>
      <c r="J135" s="19"/>
    </row>
    <row r="136" spans="1:10" s="50" customFormat="1" ht="13.5" customHeight="1" hidden="1">
      <c r="A136" s="19"/>
      <c r="B136" s="24"/>
      <c r="C136" s="19"/>
      <c r="D136" s="26"/>
      <c r="E136" s="25"/>
      <c r="F136" s="25"/>
      <c r="G136" s="33"/>
      <c r="H136" s="26"/>
      <c r="I136" s="24"/>
      <c r="J136" s="19"/>
    </row>
    <row r="137" spans="1:10" s="50" customFormat="1" ht="13.5" customHeight="1" hidden="1">
      <c r="A137" s="19"/>
      <c r="B137" s="24"/>
      <c r="C137" s="19"/>
      <c r="D137" s="26"/>
      <c r="E137" s="25"/>
      <c r="F137" s="25"/>
      <c r="G137" s="33"/>
      <c r="H137" s="26"/>
      <c r="I137" s="24"/>
      <c r="J137" s="19"/>
    </row>
    <row r="138" spans="1:10" s="50" customFormat="1" ht="13.5" customHeight="1" hidden="1">
      <c r="A138" s="19"/>
      <c r="B138" s="24"/>
      <c r="C138" s="19"/>
      <c r="D138" s="26"/>
      <c r="E138" s="25"/>
      <c r="F138" s="25"/>
      <c r="G138" s="33"/>
      <c r="H138" s="26"/>
      <c r="I138" s="24"/>
      <c r="J138" s="19"/>
    </row>
    <row r="139" spans="1:10" s="50" customFormat="1" ht="13.5" customHeight="1" hidden="1">
      <c r="A139" s="19"/>
      <c r="B139" s="24"/>
      <c r="C139" s="19"/>
      <c r="D139" s="26"/>
      <c r="E139" s="25"/>
      <c r="F139" s="25"/>
      <c r="G139" s="33"/>
      <c r="H139" s="26"/>
      <c r="I139" s="24"/>
      <c r="J139" s="19"/>
    </row>
    <row r="140" spans="1:10" s="50" customFormat="1" ht="13.5" customHeight="1" hidden="1">
      <c r="A140" s="19"/>
      <c r="B140" s="24"/>
      <c r="C140" s="19"/>
      <c r="D140" s="26"/>
      <c r="E140" s="25"/>
      <c r="F140" s="25"/>
      <c r="G140" s="33"/>
      <c r="H140" s="26"/>
      <c r="I140" s="24"/>
      <c r="J140" s="19"/>
    </row>
    <row r="141" spans="1:10" s="50" customFormat="1" ht="13.5" customHeight="1" hidden="1">
      <c r="A141" s="19"/>
      <c r="B141" s="24"/>
      <c r="C141" s="19"/>
      <c r="D141" s="26"/>
      <c r="E141" s="25"/>
      <c r="F141" s="25"/>
      <c r="G141" s="33"/>
      <c r="H141" s="26"/>
      <c r="I141" s="24"/>
      <c r="J141" s="19"/>
    </row>
    <row r="142" spans="1:10" s="50" customFormat="1" ht="13.5" customHeight="1" hidden="1">
      <c r="A142" s="19"/>
      <c r="B142" s="24"/>
      <c r="C142" s="19"/>
      <c r="D142" s="26"/>
      <c r="E142" s="25"/>
      <c r="F142" s="25"/>
      <c r="G142" s="33"/>
      <c r="H142" s="26"/>
      <c r="I142" s="24"/>
      <c r="J142" s="19"/>
    </row>
    <row r="143" spans="1:10" s="50" customFormat="1" ht="13.5" customHeight="1" hidden="1">
      <c r="A143" s="19"/>
      <c r="B143" s="24"/>
      <c r="C143" s="19"/>
      <c r="D143" s="26"/>
      <c r="E143" s="25"/>
      <c r="F143" s="25"/>
      <c r="G143" s="33"/>
      <c r="H143" s="26"/>
      <c r="I143" s="24"/>
      <c r="J143" s="19"/>
    </row>
    <row r="144" spans="1:10" s="50" customFormat="1" ht="13.5" customHeight="1" hidden="1">
      <c r="A144" s="19"/>
      <c r="B144" s="24"/>
      <c r="C144" s="19"/>
      <c r="D144" s="26"/>
      <c r="E144" s="25"/>
      <c r="F144" s="25"/>
      <c r="G144" s="33"/>
      <c r="H144" s="26"/>
      <c r="I144" s="24"/>
      <c r="J144" s="19"/>
    </row>
    <row r="145" spans="1:10" s="50" customFormat="1" ht="13.5" customHeight="1" hidden="1">
      <c r="A145" s="19"/>
      <c r="B145" s="24"/>
      <c r="C145" s="19"/>
      <c r="D145" s="26"/>
      <c r="E145" s="25"/>
      <c r="F145" s="25"/>
      <c r="G145" s="33"/>
      <c r="H145" s="26"/>
      <c r="I145" s="24"/>
      <c r="J145" s="19"/>
    </row>
    <row r="146" spans="1:10" s="50" customFormat="1" ht="13.5" customHeight="1" hidden="1">
      <c r="A146" s="19"/>
      <c r="B146" s="24"/>
      <c r="C146" s="19"/>
      <c r="D146" s="26"/>
      <c r="E146" s="25"/>
      <c r="F146" s="25"/>
      <c r="G146" s="33"/>
      <c r="H146" s="26"/>
      <c r="I146" s="24"/>
      <c r="J146" s="19"/>
    </row>
    <row r="147" spans="1:10" s="50" customFormat="1" ht="13.5" customHeight="1" hidden="1">
      <c r="A147" s="19"/>
      <c r="B147" s="24"/>
      <c r="C147" s="19"/>
      <c r="D147" s="26"/>
      <c r="E147" s="25"/>
      <c r="F147" s="25"/>
      <c r="G147" s="33"/>
      <c r="H147" s="26"/>
      <c r="I147" s="24"/>
      <c r="J147" s="19"/>
    </row>
    <row r="148" spans="1:10" s="50" customFormat="1" ht="13.5" customHeight="1" hidden="1">
      <c r="A148" s="19"/>
      <c r="B148" s="24"/>
      <c r="C148" s="19"/>
      <c r="D148" s="26"/>
      <c r="E148" s="25"/>
      <c r="F148" s="25"/>
      <c r="G148" s="33"/>
      <c r="H148" s="26"/>
      <c r="I148" s="24"/>
      <c r="J148" s="19"/>
    </row>
    <row r="149" spans="1:10" s="50" customFormat="1" ht="13.5" customHeight="1" hidden="1">
      <c r="A149" s="19"/>
      <c r="B149" s="24"/>
      <c r="C149" s="19"/>
      <c r="D149" s="26"/>
      <c r="E149" s="25"/>
      <c r="F149" s="25"/>
      <c r="G149" s="33"/>
      <c r="H149" s="26"/>
      <c r="I149" s="24"/>
      <c r="J149" s="19"/>
    </row>
    <row r="150" spans="1:10" s="50" customFormat="1" ht="13.5" customHeight="1" hidden="1">
      <c r="A150" s="19"/>
      <c r="B150" s="24"/>
      <c r="C150" s="19"/>
      <c r="D150" s="26"/>
      <c r="E150" s="25"/>
      <c r="F150" s="25"/>
      <c r="G150" s="33"/>
      <c r="H150" s="26"/>
      <c r="I150" s="24"/>
      <c r="J150" s="19"/>
    </row>
    <row r="151" spans="1:10" s="50" customFormat="1" ht="13.5" customHeight="1" hidden="1">
      <c r="A151" s="19"/>
      <c r="B151" s="24"/>
      <c r="C151" s="19"/>
      <c r="D151" s="26"/>
      <c r="E151" s="25"/>
      <c r="F151" s="25"/>
      <c r="G151" s="33"/>
      <c r="H151" s="26"/>
      <c r="I151" s="24"/>
      <c r="J151" s="19"/>
    </row>
    <row r="152" spans="1:10" s="50" customFormat="1" ht="13.5" customHeight="1" hidden="1">
      <c r="A152" s="19"/>
      <c r="B152" s="24"/>
      <c r="C152" s="19"/>
      <c r="D152" s="26"/>
      <c r="E152" s="25"/>
      <c r="F152" s="25"/>
      <c r="G152" s="33"/>
      <c r="H152" s="26"/>
      <c r="I152" s="24"/>
      <c r="J152" s="19"/>
    </row>
    <row r="153" spans="1:10" s="50" customFormat="1" ht="13.5" customHeight="1" hidden="1">
      <c r="A153" s="19"/>
      <c r="B153" s="24"/>
      <c r="C153" s="19"/>
      <c r="D153" s="26"/>
      <c r="E153" s="25"/>
      <c r="F153" s="25"/>
      <c r="G153" s="33"/>
      <c r="H153" s="26"/>
      <c r="I153" s="24"/>
      <c r="J153" s="19"/>
    </row>
    <row r="154" spans="1:10" s="50" customFormat="1" ht="13.5" customHeight="1" hidden="1">
      <c r="A154" s="19"/>
      <c r="B154" s="24"/>
      <c r="C154" s="19"/>
      <c r="D154" s="26"/>
      <c r="E154" s="25"/>
      <c r="F154" s="25"/>
      <c r="G154" s="33"/>
      <c r="H154" s="26"/>
      <c r="I154" s="24"/>
      <c r="J154" s="19"/>
    </row>
    <row r="155" spans="1:10" s="50" customFormat="1" ht="13.5" customHeight="1" hidden="1">
      <c r="A155" s="19"/>
      <c r="B155" s="24"/>
      <c r="C155" s="19"/>
      <c r="D155" s="26"/>
      <c r="E155" s="25"/>
      <c r="F155" s="25"/>
      <c r="G155" s="33"/>
      <c r="H155" s="26"/>
      <c r="I155" s="24"/>
      <c r="J155" s="19"/>
    </row>
    <row r="156" spans="1:10" s="50" customFormat="1" ht="13.5" customHeight="1" hidden="1">
      <c r="A156" s="19"/>
      <c r="B156" s="24"/>
      <c r="C156" s="19"/>
      <c r="D156" s="26"/>
      <c r="E156" s="25"/>
      <c r="F156" s="25"/>
      <c r="G156" s="33"/>
      <c r="H156" s="26"/>
      <c r="I156" s="24"/>
      <c r="J156" s="19"/>
    </row>
    <row r="157" spans="1:10" s="50" customFormat="1" ht="13.5" customHeight="1" hidden="1">
      <c r="A157" s="19"/>
      <c r="B157" s="24"/>
      <c r="C157" s="19"/>
      <c r="D157" s="26"/>
      <c r="E157" s="25"/>
      <c r="F157" s="25"/>
      <c r="G157" s="33"/>
      <c r="H157" s="26"/>
      <c r="I157" s="24"/>
      <c r="J157" s="19"/>
    </row>
    <row r="158" spans="1:10" s="50" customFormat="1" ht="13.5" customHeight="1" hidden="1">
      <c r="A158" s="19"/>
      <c r="B158" s="24"/>
      <c r="C158" s="19"/>
      <c r="D158" s="26"/>
      <c r="E158" s="25"/>
      <c r="F158" s="25"/>
      <c r="G158" s="33"/>
      <c r="H158" s="26"/>
      <c r="I158" s="24"/>
      <c r="J158" s="19"/>
    </row>
    <row r="159" spans="1:10" s="50" customFormat="1" ht="13.5" customHeight="1" hidden="1">
      <c r="A159" s="19"/>
      <c r="B159" s="24"/>
      <c r="C159" s="19"/>
      <c r="D159" s="26"/>
      <c r="E159" s="25"/>
      <c r="F159" s="25"/>
      <c r="G159" s="33"/>
      <c r="H159" s="26"/>
      <c r="I159" s="24"/>
      <c r="J159" s="19"/>
    </row>
    <row r="160" spans="1:10" s="50" customFormat="1" ht="13.5" customHeight="1" hidden="1">
      <c r="A160" s="19"/>
      <c r="B160" s="24"/>
      <c r="C160" s="19"/>
      <c r="D160" s="26"/>
      <c r="E160" s="25"/>
      <c r="F160" s="25"/>
      <c r="G160" s="33"/>
      <c r="H160" s="26"/>
      <c r="I160" s="24"/>
      <c r="J160" s="19"/>
    </row>
    <row r="161" spans="1:10" s="50" customFormat="1" ht="13.5" customHeight="1" hidden="1">
      <c r="A161" s="19"/>
      <c r="B161" s="24"/>
      <c r="C161" s="19"/>
      <c r="D161" s="26"/>
      <c r="E161" s="25"/>
      <c r="F161" s="25"/>
      <c r="G161" s="33"/>
      <c r="H161" s="26"/>
      <c r="I161" s="24"/>
      <c r="J161" s="19"/>
    </row>
    <row r="162" spans="1:10" s="50" customFormat="1" ht="13.5" customHeight="1" hidden="1">
      <c r="A162" s="19"/>
      <c r="B162" s="24"/>
      <c r="C162" s="19"/>
      <c r="D162" s="26"/>
      <c r="E162" s="25"/>
      <c r="F162" s="25"/>
      <c r="G162" s="33"/>
      <c r="H162" s="26"/>
      <c r="I162" s="24"/>
      <c r="J162" s="19"/>
    </row>
    <row r="163" spans="1:10" s="50" customFormat="1" ht="13.5" customHeight="1" hidden="1">
      <c r="A163" s="19"/>
      <c r="B163" s="24"/>
      <c r="C163" s="19"/>
      <c r="D163" s="26"/>
      <c r="E163" s="25"/>
      <c r="F163" s="25"/>
      <c r="G163" s="33"/>
      <c r="H163" s="26"/>
      <c r="I163" s="24"/>
      <c r="J163" s="19"/>
    </row>
    <row r="164" spans="1:10" s="50" customFormat="1" ht="13.5" customHeight="1" hidden="1">
      <c r="A164" s="19"/>
      <c r="B164" s="24"/>
      <c r="C164" s="19"/>
      <c r="D164" s="26"/>
      <c r="E164" s="25"/>
      <c r="F164" s="25"/>
      <c r="G164" s="33"/>
      <c r="H164" s="26"/>
      <c r="I164" s="24"/>
      <c r="J164" s="19"/>
    </row>
    <row r="165" spans="1:10" s="50" customFormat="1" ht="13.5" customHeight="1" hidden="1">
      <c r="A165" s="19"/>
      <c r="B165" s="24"/>
      <c r="C165" s="19"/>
      <c r="D165" s="26"/>
      <c r="E165" s="25"/>
      <c r="F165" s="25"/>
      <c r="G165" s="33"/>
      <c r="H165" s="26"/>
      <c r="I165" s="24"/>
      <c r="J165" s="19"/>
    </row>
    <row r="166" spans="1:10" s="50" customFormat="1" ht="13.5" customHeight="1" hidden="1">
      <c r="A166" s="19"/>
      <c r="B166" s="24"/>
      <c r="C166" s="19"/>
      <c r="D166" s="26"/>
      <c r="E166" s="25"/>
      <c r="F166" s="25"/>
      <c r="G166" s="33"/>
      <c r="H166" s="26"/>
      <c r="I166" s="24"/>
      <c r="J166" s="19"/>
    </row>
    <row r="167" spans="1:10" s="50" customFormat="1" ht="13.5" customHeight="1" hidden="1">
      <c r="A167" s="19"/>
      <c r="B167" s="24"/>
      <c r="C167" s="19"/>
      <c r="D167" s="26"/>
      <c r="E167" s="25"/>
      <c r="F167" s="25"/>
      <c r="G167" s="33"/>
      <c r="H167" s="26"/>
      <c r="I167" s="24"/>
      <c r="J167" s="19"/>
    </row>
    <row r="168" spans="1:10" s="50" customFormat="1" ht="13.5" customHeight="1" hidden="1">
      <c r="A168" s="19"/>
      <c r="B168" s="24"/>
      <c r="C168" s="19"/>
      <c r="D168" s="26"/>
      <c r="E168" s="25"/>
      <c r="F168" s="25"/>
      <c r="G168" s="33"/>
      <c r="H168" s="26"/>
      <c r="I168" s="24"/>
      <c r="J168" s="19"/>
    </row>
    <row r="169" spans="1:10" s="50" customFormat="1" ht="13.5" customHeight="1" hidden="1">
      <c r="A169" s="19"/>
      <c r="B169" s="24"/>
      <c r="C169" s="19"/>
      <c r="D169" s="26"/>
      <c r="E169" s="25"/>
      <c r="F169" s="25"/>
      <c r="G169" s="33"/>
      <c r="H169" s="26"/>
      <c r="I169" s="24"/>
      <c r="J169" s="19"/>
    </row>
    <row r="170" spans="1:10" s="50" customFormat="1" ht="13.5" customHeight="1" hidden="1">
      <c r="A170" s="19"/>
      <c r="B170" s="24"/>
      <c r="C170" s="19"/>
      <c r="D170" s="26"/>
      <c r="E170" s="25"/>
      <c r="F170" s="25"/>
      <c r="G170" s="33"/>
      <c r="H170" s="26"/>
      <c r="I170" s="24"/>
      <c r="J170" s="19"/>
    </row>
    <row r="171" spans="1:10" s="50" customFormat="1" ht="13.5" customHeight="1" hidden="1">
      <c r="A171" s="19"/>
      <c r="B171" s="24"/>
      <c r="C171" s="19"/>
      <c r="D171" s="26"/>
      <c r="E171" s="25"/>
      <c r="F171" s="25"/>
      <c r="G171" s="33"/>
      <c r="H171" s="26"/>
      <c r="I171" s="24"/>
      <c r="J171" s="19"/>
    </row>
    <row r="172" spans="1:10" s="50" customFormat="1" ht="13.5" customHeight="1" hidden="1">
      <c r="A172" s="19"/>
      <c r="B172" s="24"/>
      <c r="C172" s="19"/>
      <c r="D172" s="26"/>
      <c r="E172" s="25"/>
      <c r="F172" s="25"/>
      <c r="G172" s="33"/>
      <c r="H172" s="26"/>
      <c r="I172" s="24"/>
      <c r="J172" s="19"/>
    </row>
    <row r="173" spans="1:10" s="50" customFormat="1" ht="13.5" customHeight="1" hidden="1">
      <c r="A173" s="19"/>
      <c r="B173" s="24"/>
      <c r="C173" s="19"/>
      <c r="D173" s="26"/>
      <c r="E173" s="25"/>
      <c r="F173" s="25"/>
      <c r="G173" s="33"/>
      <c r="H173" s="26"/>
      <c r="I173" s="24"/>
      <c r="J173" s="19"/>
    </row>
    <row r="174" spans="1:10" s="50" customFormat="1" ht="13.5" customHeight="1">
      <c r="A174" s="1" t="s">
        <v>1</v>
      </c>
      <c r="B174" s="1" t="s">
        <v>2</v>
      </c>
      <c r="C174" s="1" t="s">
        <v>3</v>
      </c>
      <c r="D174" s="1" t="s">
        <v>4</v>
      </c>
      <c r="E174" s="3" t="s">
        <v>5</v>
      </c>
      <c r="F174" s="3" t="s">
        <v>6</v>
      </c>
      <c r="G174" s="1" t="s">
        <v>144</v>
      </c>
      <c r="H174" s="4" t="s">
        <v>145</v>
      </c>
      <c r="I174" s="24"/>
      <c r="J174" s="19"/>
    </row>
    <row r="175" spans="1:8" ht="13.5" customHeight="1">
      <c r="A175" s="112"/>
      <c r="B175" s="113" t="s">
        <v>141</v>
      </c>
      <c r="C175" s="114"/>
      <c r="D175" s="115"/>
      <c r="E175" s="116"/>
      <c r="F175" s="117"/>
      <c r="G175" s="114"/>
      <c r="H175" s="114"/>
    </row>
    <row r="176" spans="1:8" ht="13.5" customHeight="1">
      <c r="A176" s="112"/>
      <c r="B176" s="118" t="s">
        <v>146</v>
      </c>
      <c r="C176" s="114"/>
      <c r="D176" s="115"/>
      <c r="E176" s="119"/>
      <c r="F176" s="119">
        <f>F187</f>
        <v>0</v>
      </c>
      <c r="G176" s="118"/>
      <c r="H176" s="120"/>
    </row>
    <row r="177" spans="1:8" ht="13.5" customHeight="1">
      <c r="A177" s="112"/>
      <c r="B177" s="118" t="s">
        <v>147</v>
      </c>
      <c r="C177" s="114"/>
      <c r="D177" s="115"/>
      <c r="E177" s="119"/>
      <c r="F177" s="119">
        <f>F214</f>
        <v>0</v>
      </c>
      <c r="G177" s="118"/>
      <c r="H177" s="120"/>
    </row>
    <row r="178" spans="1:8" ht="13.5" customHeight="1">
      <c r="A178" s="121"/>
      <c r="B178" s="118" t="s">
        <v>148</v>
      </c>
      <c r="C178" s="114"/>
      <c r="D178" s="115"/>
      <c r="E178" s="119"/>
      <c r="F178" s="119">
        <f>F237</f>
        <v>0</v>
      </c>
      <c r="G178" s="118"/>
      <c r="H178" s="120"/>
    </row>
    <row r="179" spans="1:8" ht="13.5" customHeight="1">
      <c r="A179" s="122"/>
      <c r="B179" s="118" t="s">
        <v>15</v>
      </c>
      <c r="C179" s="114"/>
      <c r="D179" s="115"/>
      <c r="E179" s="119"/>
      <c r="F179" s="119">
        <f>SUM(F176:F178)</f>
        <v>0</v>
      </c>
      <c r="G179" s="118"/>
      <c r="H179" s="118"/>
    </row>
    <row r="180" spans="1:8" ht="13.5" customHeight="1">
      <c r="A180" s="122"/>
      <c r="B180" s="118" t="s">
        <v>16</v>
      </c>
      <c r="C180" s="114"/>
      <c r="D180" s="115"/>
      <c r="E180" s="119"/>
      <c r="F180" s="119">
        <f>F179*0.0095</f>
        <v>0</v>
      </c>
      <c r="G180" s="118"/>
      <c r="H180" s="118"/>
    </row>
    <row r="181" spans="1:8" ht="13.5" customHeight="1">
      <c r="A181" s="123"/>
      <c r="B181" s="110" t="s">
        <v>17</v>
      </c>
      <c r="C181" s="112"/>
      <c r="D181" s="115"/>
      <c r="E181" s="124"/>
      <c r="F181" s="124">
        <f>SUM(F179:F180)</f>
        <v>0</v>
      </c>
      <c r="G181" s="110"/>
      <c r="H181" s="110"/>
    </row>
    <row r="182" spans="1:8" ht="6" customHeight="1">
      <c r="A182" s="125"/>
      <c r="B182" s="107"/>
      <c r="C182" s="107"/>
      <c r="D182" s="107"/>
      <c r="E182" s="107"/>
      <c r="F182" s="107"/>
      <c r="G182" s="107"/>
      <c r="H182" s="107"/>
    </row>
    <row r="183" spans="1:8" ht="13.5" customHeight="1">
      <c r="A183" s="123"/>
      <c r="B183" s="110" t="s">
        <v>203</v>
      </c>
      <c r="C183" s="112"/>
      <c r="D183" s="115"/>
      <c r="E183" s="124"/>
      <c r="F183" s="124"/>
      <c r="G183" s="110"/>
      <c r="H183" s="110"/>
    </row>
    <row r="184" spans="1:8" ht="13.5" customHeight="1">
      <c r="A184" s="122"/>
      <c r="B184" s="118" t="s">
        <v>14</v>
      </c>
      <c r="C184" s="114"/>
      <c r="D184" s="115"/>
      <c r="E184" s="119"/>
      <c r="F184" s="119">
        <f>F199</f>
        <v>0</v>
      </c>
      <c r="G184" s="118"/>
      <c r="H184" s="118"/>
    </row>
    <row r="185" spans="1:8" ht="13.5" customHeight="1">
      <c r="A185" s="118"/>
      <c r="B185" s="118" t="s">
        <v>29</v>
      </c>
      <c r="C185" s="114"/>
      <c r="D185" s="115"/>
      <c r="E185" s="119"/>
      <c r="F185" s="119">
        <f>F205</f>
        <v>0</v>
      </c>
      <c r="G185" s="118"/>
      <c r="H185" s="118"/>
    </row>
    <row r="186" spans="1:8" ht="13.5" customHeight="1">
      <c r="A186" s="118"/>
      <c r="B186" s="118" t="s">
        <v>30</v>
      </c>
      <c r="C186" s="114"/>
      <c r="D186" s="115"/>
      <c r="E186" s="119"/>
      <c r="F186" s="119">
        <f>F208</f>
        <v>0</v>
      </c>
      <c r="G186" s="118"/>
      <c r="H186" s="118"/>
    </row>
    <row r="187" spans="1:8" ht="13.5" customHeight="1">
      <c r="A187" s="118"/>
      <c r="B187" s="118" t="s">
        <v>15</v>
      </c>
      <c r="C187" s="114"/>
      <c r="D187" s="115"/>
      <c r="E187" s="119"/>
      <c r="F187" s="124">
        <f>F184+F185+F186</f>
        <v>0</v>
      </c>
      <c r="G187" s="118"/>
      <c r="H187" s="118"/>
    </row>
    <row r="188" spans="1:8" ht="4.5" customHeight="1">
      <c r="A188" s="118"/>
      <c r="B188" s="118"/>
      <c r="C188" s="114"/>
      <c r="D188" s="115"/>
      <c r="E188" s="119"/>
      <c r="F188" s="124"/>
      <c r="G188" s="118"/>
      <c r="H188" s="118"/>
    </row>
    <row r="189" spans="1:8" ht="13.5" customHeight="1">
      <c r="A189" s="114" t="s">
        <v>18</v>
      </c>
      <c r="B189" s="126" t="s">
        <v>14</v>
      </c>
      <c r="C189" s="114"/>
      <c r="D189" s="115"/>
      <c r="E189" s="119"/>
      <c r="F189" s="119"/>
      <c r="G189" s="118"/>
      <c r="H189" s="118"/>
    </row>
    <row r="190" spans="1:8" ht="13.5" customHeight="1">
      <c r="A190" s="114" t="s">
        <v>149</v>
      </c>
      <c r="B190" s="118" t="s">
        <v>150</v>
      </c>
      <c r="C190" s="114" t="s">
        <v>0</v>
      </c>
      <c r="D190" s="127">
        <v>24</v>
      </c>
      <c r="E190" s="119">
        <v>0</v>
      </c>
      <c r="F190" s="119">
        <f aca="true" t="shared" si="2" ref="F190:F198">D190*E190</f>
        <v>0</v>
      </c>
      <c r="G190" s="128"/>
      <c r="H190" s="128"/>
    </row>
    <row r="191" spans="1:8" ht="13.5" customHeight="1">
      <c r="A191" s="129" t="s">
        <v>151</v>
      </c>
      <c r="B191" s="130" t="s">
        <v>152</v>
      </c>
      <c r="C191" s="129" t="s">
        <v>0</v>
      </c>
      <c r="D191" s="130">
        <v>12</v>
      </c>
      <c r="E191" s="131">
        <v>0</v>
      </c>
      <c r="F191" s="119">
        <f t="shared" si="2"/>
        <v>0</v>
      </c>
      <c r="G191" s="130"/>
      <c r="H191" s="130"/>
    </row>
    <row r="192" spans="1:8" ht="13.5" customHeight="1">
      <c r="A192" s="129" t="s">
        <v>153</v>
      </c>
      <c r="B192" s="130" t="s">
        <v>154</v>
      </c>
      <c r="C192" s="129" t="s">
        <v>0</v>
      </c>
      <c r="D192" s="130">
        <v>6</v>
      </c>
      <c r="E192" s="131">
        <v>0</v>
      </c>
      <c r="F192" s="119">
        <f t="shared" si="2"/>
        <v>0</v>
      </c>
      <c r="G192" s="130"/>
      <c r="H192" s="130"/>
    </row>
    <row r="193" spans="1:8" ht="13.5" customHeight="1">
      <c r="A193" s="129" t="s">
        <v>155</v>
      </c>
      <c r="B193" s="130" t="s">
        <v>156</v>
      </c>
      <c r="C193" s="129" t="s">
        <v>0</v>
      </c>
      <c r="D193" s="132">
        <v>6</v>
      </c>
      <c r="E193" s="131">
        <v>0</v>
      </c>
      <c r="F193" s="119">
        <f t="shared" si="2"/>
        <v>0</v>
      </c>
      <c r="G193" s="130"/>
      <c r="H193" s="130"/>
    </row>
    <row r="194" spans="1:8" ht="13.5" customHeight="1">
      <c r="A194" s="129" t="s">
        <v>140</v>
      </c>
      <c r="B194" s="130" t="s">
        <v>157</v>
      </c>
      <c r="C194" s="129" t="s">
        <v>0</v>
      </c>
      <c r="D194" s="130">
        <v>6</v>
      </c>
      <c r="E194" s="131">
        <v>0</v>
      </c>
      <c r="F194" s="119">
        <f t="shared" si="2"/>
        <v>0</v>
      </c>
      <c r="G194" s="133"/>
      <c r="H194" s="133"/>
    </row>
    <row r="195" spans="1:6" ht="13.5" customHeight="1">
      <c r="A195" s="19" t="s">
        <v>50</v>
      </c>
      <c r="B195" s="24" t="s">
        <v>158</v>
      </c>
      <c r="C195" s="19" t="s">
        <v>52</v>
      </c>
      <c r="D195" s="44">
        <v>0.00072</v>
      </c>
      <c r="E195" s="25">
        <v>0</v>
      </c>
      <c r="F195" s="25">
        <f t="shared" si="2"/>
        <v>0</v>
      </c>
    </row>
    <row r="196" spans="1:8" ht="13.5" customHeight="1">
      <c r="A196" s="129" t="s">
        <v>159</v>
      </c>
      <c r="B196" s="130" t="s">
        <v>160</v>
      </c>
      <c r="C196" s="129" t="s">
        <v>25</v>
      </c>
      <c r="D196" s="130">
        <v>3</v>
      </c>
      <c r="E196" s="131">
        <v>0</v>
      </c>
      <c r="F196" s="119">
        <f t="shared" si="2"/>
        <v>0</v>
      </c>
      <c r="G196" s="130"/>
      <c r="H196" s="130"/>
    </row>
    <row r="197" spans="1:8" ht="13.5" customHeight="1">
      <c r="A197" s="19" t="s">
        <v>161</v>
      </c>
      <c r="B197" s="24" t="s">
        <v>162</v>
      </c>
      <c r="C197" s="19" t="s">
        <v>25</v>
      </c>
      <c r="D197" s="31">
        <v>3</v>
      </c>
      <c r="E197" s="25">
        <v>0</v>
      </c>
      <c r="F197" s="25">
        <f t="shared" si="2"/>
        <v>0</v>
      </c>
      <c r="G197" s="134"/>
      <c r="H197" s="134"/>
    </row>
    <row r="198" spans="1:8" ht="13.5" customHeight="1">
      <c r="A198" s="19" t="s">
        <v>163</v>
      </c>
      <c r="B198" s="24" t="s">
        <v>164</v>
      </c>
      <c r="C198" s="19" t="s">
        <v>25</v>
      </c>
      <c r="D198" s="31">
        <v>30</v>
      </c>
      <c r="E198" s="25">
        <v>0</v>
      </c>
      <c r="F198" s="25">
        <f t="shared" si="2"/>
        <v>0</v>
      </c>
      <c r="G198" s="134"/>
      <c r="H198" s="134"/>
    </row>
    <row r="199" spans="1:8" ht="13.5" customHeight="1">
      <c r="A199" s="129"/>
      <c r="B199" s="130" t="s">
        <v>28</v>
      </c>
      <c r="C199" s="129"/>
      <c r="D199" s="130"/>
      <c r="E199" s="135"/>
      <c r="F199" s="136">
        <f>SUM(F190:F198)</f>
        <v>0</v>
      </c>
      <c r="G199" s="130"/>
      <c r="H199" s="130"/>
    </row>
    <row r="200" spans="1:8" ht="4.5" customHeight="1">
      <c r="A200" s="129"/>
      <c r="B200" s="130"/>
      <c r="C200" s="129"/>
      <c r="D200" s="130"/>
      <c r="E200" s="135"/>
      <c r="F200" s="130"/>
      <c r="G200" s="130"/>
      <c r="H200" s="130"/>
    </row>
    <row r="201" spans="1:8" ht="13.5" customHeight="1">
      <c r="A201" s="129"/>
      <c r="B201" s="137" t="s">
        <v>165</v>
      </c>
      <c r="C201" s="129"/>
      <c r="D201" s="130"/>
      <c r="E201" s="135"/>
      <c r="F201" s="130"/>
      <c r="G201" s="130"/>
      <c r="H201" s="130"/>
    </row>
    <row r="202" spans="1:8" ht="13.5" customHeight="1">
      <c r="A202" s="19"/>
      <c r="B202" s="24" t="s">
        <v>166</v>
      </c>
      <c r="C202" s="19" t="s">
        <v>74</v>
      </c>
      <c r="D202" s="23">
        <v>0.0072</v>
      </c>
      <c r="E202" s="25">
        <v>0</v>
      </c>
      <c r="F202" s="49">
        <f>D202*E202</f>
        <v>0</v>
      </c>
      <c r="G202" s="24">
        <v>0.1</v>
      </c>
      <c r="H202" s="26">
        <f>D202*G202</f>
        <v>0.00072</v>
      </c>
    </row>
    <row r="203" spans="1:8" ht="13.5" customHeight="1">
      <c r="A203" s="19"/>
      <c r="B203" s="24" t="s">
        <v>54</v>
      </c>
      <c r="F203" s="49">
        <f>F202*1.03</f>
        <v>0</v>
      </c>
      <c r="H203" s="26">
        <f>H202*1.03</f>
        <v>0.0007416</v>
      </c>
    </row>
    <row r="204" spans="1:8" ht="4.5" customHeight="1">
      <c r="A204" s="129"/>
      <c r="B204" s="130"/>
      <c r="C204" s="129"/>
      <c r="D204" s="130"/>
      <c r="E204" s="135"/>
      <c r="F204" s="138"/>
      <c r="G204" s="130"/>
      <c r="H204" s="130"/>
    </row>
    <row r="205" spans="1:8" ht="13.5" customHeight="1">
      <c r="A205" s="129"/>
      <c r="B205" s="130" t="s">
        <v>167</v>
      </c>
      <c r="C205" s="129"/>
      <c r="D205" s="130"/>
      <c r="E205" s="135"/>
      <c r="F205" s="139">
        <f>F203</f>
        <v>0</v>
      </c>
      <c r="G205" s="130"/>
      <c r="H205" s="140">
        <f>H203</f>
        <v>0.0007416</v>
      </c>
    </row>
    <row r="206" spans="1:8" ht="4.5" customHeight="1">
      <c r="A206" s="129"/>
      <c r="B206" s="130"/>
      <c r="C206" s="129"/>
      <c r="D206" s="140"/>
      <c r="E206" s="135"/>
      <c r="F206" s="119"/>
      <c r="G206" s="130"/>
      <c r="H206" s="130"/>
    </row>
    <row r="207" spans="1:8" ht="13.5" customHeight="1">
      <c r="A207" s="114" t="s">
        <v>18</v>
      </c>
      <c r="B207" s="118" t="s">
        <v>30</v>
      </c>
      <c r="C207" s="114"/>
      <c r="D207" s="115"/>
      <c r="E207" s="119"/>
      <c r="F207" s="119"/>
      <c r="G207" s="118"/>
      <c r="H207" s="118"/>
    </row>
    <row r="208" spans="1:8" ht="13.5" customHeight="1">
      <c r="A208" s="114" t="s">
        <v>61</v>
      </c>
      <c r="B208" s="118" t="s">
        <v>62</v>
      </c>
      <c r="C208" s="114" t="s">
        <v>52</v>
      </c>
      <c r="D208" s="141">
        <f>H205</f>
        <v>0.0007416</v>
      </c>
      <c r="E208" s="119">
        <v>0</v>
      </c>
      <c r="F208" s="119">
        <f>D208*E208</f>
        <v>0</v>
      </c>
      <c r="G208" s="128"/>
      <c r="H208" s="128"/>
    </row>
    <row r="209" spans="1:8" ht="4.5" customHeight="1">
      <c r="A209" s="114"/>
      <c r="B209" s="118"/>
      <c r="C209" s="114"/>
      <c r="D209" s="141"/>
      <c r="E209" s="119"/>
      <c r="F209" s="119"/>
      <c r="G209" s="128"/>
      <c r="H209" s="128"/>
    </row>
    <row r="210" spans="1:8" ht="13.5" customHeight="1">
      <c r="A210" s="110"/>
      <c r="B210" s="110" t="s">
        <v>197</v>
      </c>
      <c r="C210" s="112"/>
      <c r="D210" s="115"/>
      <c r="E210" s="124"/>
      <c r="F210" s="124"/>
      <c r="G210" s="110"/>
      <c r="H210" s="110"/>
    </row>
    <row r="211" spans="1:8" ht="13.5" customHeight="1">
      <c r="A211" s="118"/>
      <c r="B211" s="118" t="s">
        <v>14</v>
      </c>
      <c r="C211" s="114"/>
      <c r="D211" s="115"/>
      <c r="E211" s="119"/>
      <c r="F211" s="119">
        <f>F222</f>
        <v>0</v>
      </c>
      <c r="G211" s="118"/>
      <c r="H211" s="118"/>
    </row>
    <row r="212" spans="1:8" ht="13.5" customHeight="1">
      <c r="A212" s="118"/>
      <c r="B212" s="118" t="s">
        <v>29</v>
      </c>
      <c r="C212" s="114"/>
      <c r="D212" s="115"/>
      <c r="E212" s="119"/>
      <c r="F212" s="119">
        <f>F228</f>
        <v>0</v>
      </c>
      <c r="G212" s="118"/>
      <c r="H212" s="118"/>
    </row>
    <row r="213" spans="1:8" ht="13.5" customHeight="1">
      <c r="A213" s="118"/>
      <c r="B213" s="118" t="s">
        <v>30</v>
      </c>
      <c r="C213" s="114"/>
      <c r="D213" s="115"/>
      <c r="E213" s="119"/>
      <c r="F213" s="119">
        <f>F231</f>
        <v>0</v>
      </c>
      <c r="G213" s="118"/>
      <c r="H213" s="118"/>
    </row>
    <row r="214" spans="1:8" ht="13.5" customHeight="1">
      <c r="A214" s="118"/>
      <c r="B214" s="118" t="s">
        <v>15</v>
      </c>
      <c r="C214" s="114"/>
      <c r="D214" s="115"/>
      <c r="E214" s="119"/>
      <c r="F214" s="124">
        <f>F211+F212+F213</f>
        <v>0</v>
      </c>
      <c r="G214" s="118"/>
      <c r="H214" s="118"/>
    </row>
    <row r="215" spans="1:8" ht="4.5" customHeight="1">
      <c r="A215" s="118"/>
      <c r="B215" s="118"/>
      <c r="C215" s="114"/>
      <c r="D215" s="115"/>
      <c r="E215" s="119"/>
      <c r="F215" s="119"/>
      <c r="G215" s="118"/>
      <c r="H215" s="118"/>
    </row>
    <row r="216" spans="1:8" ht="13.5" customHeight="1">
      <c r="A216" s="114" t="s">
        <v>18</v>
      </c>
      <c r="B216" s="118" t="s">
        <v>14</v>
      </c>
      <c r="C216" s="114"/>
      <c r="D216" s="115"/>
      <c r="E216" s="119"/>
      <c r="F216" s="119"/>
      <c r="G216" s="118"/>
      <c r="H216" s="118"/>
    </row>
    <row r="217" spans="1:8" ht="13.5" customHeight="1">
      <c r="A217" s="114" t="s">
        <v>168</v>
      </c>
      <c r="B217" s="118" t="s">
        <v>169</v>
      </c>
      <c r="C217" s="114" t="s">
        <v>19</v>
      </c>
      <c r="D217" s="162">
        <v>600</v>
      </c>
      <c r="E217" s="119">
        <v>0</v>
      </c>
      <c r="F217" s="119">
        <f>D217*E217</f>
        <v>0</v>
      </c>
      <c r="G217" s="128"/>
      <c r="H217" s="128"/>
    </row>
    <row r="218" spans="1:7" ht="13.5" customHeight="1">
      <c r="A218" s="19" t="s">
        <v>69</v>
      </c>
      <c r="B218" s="24" t="s">
        <v>170</v>
      </c>
      <c r="C218" s="19" t="s">
        <v>52</v>
      </c>
      <c r="D218" s="44">
        <v>0.0045</v>
      </c>
      <c r="E218" s="25">
        <v>0</v>
      </c>
      <c r="F218" s="119">
        <f>D218*E218</f>
        <v>0</v>
      </c>
      <c r="G218" s="33"/>
    </row>
    <row r="219" spans="1:8" ht="13.5" customHeight="1">
      <c r="A219" s="114" t="s">
        <v>171</v>
      </c>
      <c r="B219" s="118" t="s">
        <v>172</v>
      </c>
      <c r="C219" s="114" t="s">
        <v>25</v>
      </c>
      <c r="D219" s="142">
        <v>15</v>
      </c>
      <c r="E219" s="119">
        <v>0</v>
      </c>
      <c r="F219" s="119">
        <f>D219*E219</f>
        <v>0</v>
      </c>
      <c r="G219" s="128"/>
      <c r="H219" s="118"/>
    </row>
    <row r="220" spans="1:8" ht="13.5" customHeight="1">
      <c r="A220" s="19" t="s">
        <v>161</v>
      </c>
      <c r="B220" s="24" t="s">
        <v>162</v>
      </c>
      <c r="C220" s="19" t="s">
        <v>25</v>
      </c>
      <c r="D220" s="34">
        <v>15</v>
      </c>
      <c r="E220" s="25">
        <v>0</v>
      </c>
      <c r="F220" s="119">
        <f>D220*E220</f>
        <v>0</v>
      </c>
      <c r="G220" s="33"/>
      <c r="H220" s="33"/>
    </row>
    <row r="221" spans="1:8" ht="13.5" customHeight="1">
      <c r="A221" s="19" t="s">
        <v>163</v>
      </c>
      <c r="B221" s="24" t="s">
        <v>173</v>
      </c>
      <c r="C221" s="19" t="s">
        <v>25</v>
      </c>
      <c r="D221" s="34">
        <v>150</v>
      </c>
      <c r="E221" s="25">
        <v>0</v>
      </c>
      <c r="F221" s="119">
        <f>D221*E221</f>
        <v>0</v>
      </c>
      <c r="G221" s="33"/>
      <c r="H221" s="33"/>
    </row>
    <row r="222" spans="1:8" ht="13.5" customHeight="1">
      <c r="A222" s="114"/>
      <c r="B222" s="118" t="s">
        <v>28</v>
      </c>
      <c r="C222" s="114"/>
      <c r="D222" s="115"/>
      <c r="E222" s="119"/>
      <c r="F222" s="119">
        <f>SUM(F217:F221)</f>
        <v>0</v>
      </c>
      <c r="G222" s="118"/>
      <c r="H222" s="143"/>
    </row>
    <row r="223" spans="1:8" ht="4.5" customHeight="1">
      <c r="A223" s="114"/>
      <c r="B223" s="118"/>
      <c r="C223" s="114"/>
      <c r="D223" s="115"/>
      <c r="E223" s="119"/>
      <c r="F223" s="119"/>
      <c r="G223" s="118"/>
      <c r="H223" s="118"/>
    </row>
    <row r="224" spans="1:8" ht="13.5" customHeight="1">
      <c r="A224" s="114"/>
      <c r="B224" s="126" t="s">
        <v>29</v>
      </c>
      <c r="C224" s="114"/>
      <c r="D224" s="115"/>
      <c r="E224" s="119"/>
      <c r="F224" s="119"/>
      <c r="G224" s="118"/>
      <c r="H224" s="118"/>
    </row>
    <row r="225" spans="1:8" ht="13.5" customHeight="1">
      <c r="A225" s="114"/>
      <c r="B225" s="118" t="s">
        <v>174</v>
      </c>
      <c r="C225" s="114" t="s">
        <v>74</v>
      </c>
      <c r="D225" s="141">
        <v>0.045</v>
      </c>
      <c r="E225" s="119">
        <v>0</v>
      </c>
      <c r="F225" s="119">
        <f>D225*E225</f>
        <v>0</v>
      </c>
      <c r="G225" s="143">
        <v>0.1</v>
      </c>
      <c r="H225" s="143">
        <f>D225*G225</f>
        <v>0.0045</v>
      </c>
    </row>
    <row r="226" spans="1:8" ht="13.5" customHeight="1">
      <c r="A226" s="114"/>
      <c r="B226" s="118" t="s">
        <v>54</v>
      </c>
      <c r="C226" s="114"/>
      <c r="D226" s="115"/>
      <c r="E226" s="119"/>
      <c r="F226" s="119">
        <f>F225*1.03</f>
        <v>0</v>
      </c>
      <c r="G226" s="118"/>
      <c r="H226" s="143">
        <f>H225*1.03</f>
        <v>0.004634999999999999</v>
      </c>
    </row>
    <row r="227" spans="1:8" ht="4.5" customHeight="1">
      <c r="A227" s="114"/>
      <c r="B227" s="118"/>
      <c r="C227" s="114"/>
      <c r="D227" s="115"/>
      <c r="E227" s="119"/>
      <c r="F227" s="119"/>
      <c r="G227" s="118"/>
      <c r="H227" s="118"/>
    </row>
    <row r="228" spans="1:8" ht="13.5" customHeight="1">
      <c r="A228" s="114"/>
      <c r="B228" s="118" t="s">
        <v>60</v>
      </c>
      <c r="C228" s="114"/>
      <c r="D228" s="115"/>
      <c r="E228" s="119"/>
      <c r="F228" s="119">
        <f>F226</f>
        <v>0</v>
      </c>
      <c r="G228" s="118"/>
      <c r="H228" s="143">
        <f>H226</f>
        <v>0.004634999999999999</v>
      </c>
    </row>
    <row r="229" spans="1:8" ht="4.5" customHeight="1">
      <c r="A229" s="114"/>
      <c r="B229" s="118"/>
      <c r="C229" s="114"/>
      <c r="D229" s="115"/>
      <c r="E229" s="119"/>
      <c r="F229" s="119"/>
      <c r="G229" s="118"/>
      <c r="H229" s="118"/>
    </row>
    <row r="230" spans="1:8" ht="13.5" customHeight="1">
      <c r="A230" s="114" t="s">
        <v>18</v>
      </c>
      <c r="B230" s="118" t="s">
        <v>30</v>
      </c>
      <c r="C230" s="114"/>
      <c r="D230" s="115"/>
      <c r="E230" s="119"/>
      <c r="F230" s="119"/>
      <c r="G230" s="118"/>
      <c r="H230" s="118"/>
    </row>
    <row r="231" spans="1:8" ht="13.5" customHeight="1">
      <c r="A231" s="114" t="s">
        <v>61</v>
      </c>
      <c r="B231" s="118" t="s">
        <v>62</v>
      </c>
      <c r="C231" s="114" t="s">
        <v>52</v>
      </c>
      <c r="D231" s="141">
        <f>H228</f>
        <v>0.004634999999999999</v>
      </c>
      <c r="E231" s="119">
        <v>0</v>
      </c>
      <c r="F231" s="119">
        <f>D231*E231</f>
        <v>0</v>
      </c>
      <c r="G231" s="128"/>
      <c r="H231" s="128"/>
    </row>
    <row r="232" spans="1:8" ht="4.5" customHeight="1">
      <c r="A232" s="114"/>
      <c r="B232" s="118"/>
      <c r="C232" s="114"/>
      <c r="D232" s="141"/>
      <c r="E232" s="119"/>
      <c r="F232" s="119"/>
      <c r="G232" s="128"/>
      <c r="H232" s="128"/>
    </row>
    <row r="233" spans="1:8" ht="13.5" customHeight="1">
      <c r="A233" s="114"/>
      <c r="B233" s="144" t="s">
        <v>205</v>
      </c>
      <c r="C233" s="114"/>
      <c r="D233" s="115"/>
      <c r="E233" s="145"/>
      <c r="F233" s="117"/>
      <c r="G233" s="114"/>
      <c r="H233" s="146"/>
    </row>
    <row r="234" spans="1:8" ht="13.5" customHeight="1">
      <c r="A234" s="122"/>
      <c r="B234" s="147" t="s">
        <v>14</v>
      </c>
      <c r="C234" s="114"/>
      <c r="D234" s="115"/>
      <c r="E234" s="148"/>
      <c r="F234" s="149">
        <f>F245</f>
        <v>0</v>
      </c>
      <c r="G234" s="147"/>
      <c r="H234" s="150"/>
    </row>
    <row r="235" spans="1:8" ht="13.5" customHeight="1">
      <c r="A235" s="122"/>
      <c r="B235" s="147" t="s">
        <v>29</v>
      </c>
      <c r="C235" s="114"/>
      <c r="D235" s="115"/>
      <c r="E235" s="148"/>
      <c r="F235" s="149">
        <f>F256</f>
        <v>0</v>
      </c>
      <c r="G235" s="147"/>
      <c r="H235" s="150"/>
    </row>
    <row r="236" spans="1:8" ht="13.5" customHeight="1">
      <c r="A236" s="122"/>
      <c r="B236" s="118" t="s">
        <v>30</v>
      </c>
      <c r="C236" s="114"/>
      <c r="D236" s="115"/>
      <c r="E236" s="119"/>
      <c r="F236" s="119">
        <f>F259</f>
        <v>0</v>
      </c>
      <c r="G236" s="118"/>
      <c r="H236" s="118"/>
    </row>
    <row r="237" spans="1:8" ht="13.5" customHeight="1">
      <c r="A237" s="122"/>
      <c r="B237" s="147" t="s">
        <v>15</v>
      </c>
      <c r="C237" s="114"/>
      <c r="D237" s="115"/>
      <c r="E237" s="148"/>
      <c r="F237" s="151">
        <f>F234+F235+F236</f>
        <v>0</v>
      </c>
      <c r="G237" s="147"/>
      <c r="H237" s="150"/>
    </row>
    <row r="238" spans="1:8" ht="4.5" customHeight="1">
      <c r="A238" s="122"/>
      <c r="B238" s="147"/>
      <c r="C238" s="114"/>
      <c r="D238" s="115"/>
      <c r="E238" s="148"/>
      <c r="F238" s="149"/>
      <c r="G238" s="147"/>
      <c r="H238" s="150"/>
    </row>
    <row r="239" spans="1:8" ht="13.5" customHeight="1">
      <c r="A239" s="114" t="s">
        <v>18</v>
      </c>
      <c r="B239" s="152" t="s">
        <v>14</v>
      </c>
      <c r="C239" s="114"/>
      <c r="D239" s="115"/>
      <c r="E239" s="148"/>
      <c r="F239" s="149"/>
      <c r="G239" s="147"/>
      <c r="H239" s="150"/>
    </row>
    <row r="240" spans="1:8" ht="13.5" customHeight="1">
      <c r="A240" s="153" t="s">
        <v>175</v>
      </c>
      <c r="B240" s="154" t="s">
        <v>176</v>
      </c>
      <c r="C240" s="153" t="s">
        <v>19</v>
      </c>
      <c r="D240" s="155">
        <v>3850</v>
      </c>
      <c r="E240" s="156">
        <v>0</v>
      </c>
      <c r="F240" s="149">
        <f>D240*E240</f>
        <v>0</v>
      </c>
      <c r="G240" s="39"/>
      <c r="H240" s="154"/>
    </row>
    <row r="241" spans="1:8" ht="13.5" customHeight="1">
      <c r="A241" s="153" t="s">
        <v>177</v>
      </c>
      <c r="B241" s="154" t="s">
        <v>178</v>
      </c>
      <c r="C241" s="153" t="s">
        <v>19</v>
      </c>
      <c r="D241" s="155">
        <v>550</v>
      </c>
      <c r="E241" s="156">
        <v>0</v>
      </c>
      <c r="F241" s="149">
        <f>D241*E241</f>
        <v>0</v>
      </c>
      <c r="G241" s="39"/>
      <c r="H241" s="154"/>
    </row>
    <row r="242" spans="1:8" ht="13.5" customHeight="1">
      <c r="A242" s="153" t="s">
        <v>179</v>
      </c>
      <c r="B242" s="154" t="s">
        <v>180</v>
      </c>
      <c r="C242" s="153" t="s">
        <v>19</v>
      </c>
      <c r="D242" s="155">
        <v>110</v>
      </c>
      <c r="E242" s="38">
        <v>0</v>
      </c>
      <c r="F242" s="149">
        <f>D242*E242</f>
        <v>0</v>
      </c>
      <c r="G242" s="39"/>
      <c r="H242" s="154"/>
    </row>
    <row r="243" spans="1:7" ht="13.5" customHeight="1">
      <c r="A243" s="19" t="s">
        <v>69</v>
      </c>
      <c r="B243" s="24" t="s">
        <v>170</v>
      </c>
      <c r="C243" s="19" t="s">
        <v>52</v>
      </c>
      <c r="D243" s="141">
        <f>D254/10</f>
        <v>0.0165</v>
      </c>
      <c r="E243" s="25">
        <v>0</v>
      </c>
      <c r="F243" s="149">
        <f>D243*E243</f>
        <v>0</v>
      </c>
      <c r="G243" s="33"/>
    </row>
    <row r="244" spans="1:8" ht="13.5" customHeight="1">
      <c r="A244" s="114" t="s">
        <v>181</v>
      </c>
      <c r="B244" s="147" t="s">
        <v>182</v>
      </c>
      <c r="C244" s="114" t="s">
        <v>19</v>
      </c>
      <c r="D244" s="127">
        <v>550</v>
      </c>
      <c r="E244" s="149">
        <v>0</v>
      </c>
      <c r="F244" s="149">
        <f>D244*E244</f>
        <v>0</v>
      </c>
      <c r="G244" s="148"/>
      <c r="H244" s="150"/>
    </row>
    <row r="245" spans="1:8" ht="13.5" customHeight="1">
      <c r="A245" s="114"/>
      <c r="B245" s="147" t="s">
        <v>28</v>
      </c>
      <c r="C245" s="114"/>
      <c r="D245" s="115"/>
      <c r="E245" s="149"/>
      <c r="F245" s="149">
        <f>SUM(F240:F244)</f>
        <v>0</v>
      </c>
      <c r="G245" s="147"/>
      <c r="H245" s="150"/>
    </row>
    <row r="246" spans="1:8" ht="4.5" customHeight="1">
      <c r="A246" s="122"/>
      <c r="B246" s="147"/>
      <c r="C246" s="114"/>
      <c r="D246" s="115"/>
      <c r="E246" s="149"/>
      <c r="F246" s="149"/>
      <c r="G246" s="147"/>
      <c r="H246" s="150"/>
    </row>
    <row r="247" spans="1:8" ht="13.5" customHeight="1">
      <c r="A247" s="122"/>
      <c r="B247" s="152" t="s">
        <v>29</v>
      </c>
      <c r="C247" s="114"/>
      <c r="D247" s="115"/>
      <c r="E247" s="149"/>
      <c r="F247" s="149"/>
      <c r="G247" s="147"/>
      <c r="H247" s="150"/>
    </row>
    <row r="248" spans="1:8" ht="13.5" customHeight="1">
      <c r="A248" s="147"/>
      <c r="B248" s="147" t="s">
        <v>183</v>
      </c>
      <c r="C248" s="114" t="s">
        <v>56</v>
      </c>
      <c r="D248" s="141">
        <v>0.055</v>
      </c>
      <c r="E248" s="149">
        <v>0</v>
      </c>
      <c r="F248" s="149">
        <f>D248*E248</f>
        <v>0</v>
      </c>
      <c r="G248" s="147">
        <v>0.001</v>
      </c>
      <c r="H248" s="157">
        <f>D248*G248</f>
        <v>5.5E-05</v>
      </c>
    </row>
    <row r="249" spans="1:8" ht="13.5" customHeight="1">
      <c r="A249" s="147"/>
      <c r="B249" s="147" t="s">
        <v>54</v>
      </c>
      <c r="C249" s="114"/>
      <c r="D249" s="115"/>
      <c r="E249" s="149"/>
      <c r="F249" s="149">
        <f>F248*1.03</f>
        <v>0</v>
      </c>
      <c r="G249" s="147"/>
      <c r="H249" s="157">
        <f>H248*1.03</f>
        <v>5.665E-05</v>
      </c>
    </row>
    <row r="250" spans="1:8" ht="4.5" customHeight="1">
      <c r="A250" s="147"/>
      <c r="B250" s="147"/>
      <c r="C250" s="114"/>
      <c r="D250" s="115"/>
      <c r="E250" s="149"/>
      <c r="F250" s="149"/>
      <c r="G250" s="147"/>
      <c r="H250" s="157"/>
    </row>
    <row r="251" spans="1:8" ht="13.5" customHeight="1">
      <c r="A251" s="147"/>
      <c r="B251" s="147" t="s">
        <v>184</v>
      </c>
      <c r="C251" s="114" t="s">
        <v>56</v>
      </c>
      <c r="D251" s="141">
        <v>0.055</v>
      </c>
      <c r="E251" s="149">
        <v>0</v>
      </c>
      <c r="F251" s="149">
        <f>D251*E251</f>
        <v>0</v>
      </c>
      <c r="G251" s="147">
        <v>0.001</v>
      </c>
      <c r="H251" s="157">
        <f>D251*G251</f>
        <v>5.5E-05</v>
      </c>
    </row>
    <row r="252" spans="1:8" ht="13.5" customHeight="1">
      <c r="A252" s="147"/>
      <c r="B252" s="147" t="s">
        <v>54</v>
      </c>
      <c r="C252" s="114"/>
      <c r="D252" s="115"/>
      <c r="E252" s="149"/>
      <c r="F252" s="149">
        <f>F251*1.03</f>
        <v>0</v>
      </c>
      <c r="G252" s="147"/>
      <c r="H252" s="157">
        <f>H251*1.03</f>
        <v>5.665E-05</v>
      </c>
    </row>
    <row r="253" spans="1:8" ht="4.5" customHeight="1">
      <c r="A253" s="147"/>
      <c r="B253" s="147"/>
      <c r="C253" s="114"/>
      <c r="D253" s="115"/>
      <c r="E253" s="149"/>
      <c r="F253" s="149"/>
      <c r="G253" s="147"/>
      <c r="H253" s="157"/>
    </row>
    <row r="254" spans="1:8" ht="13.5" customHeight="1">
      <c r="A254" s="114"/>
      <c r="B254" s="147" t="s">
        <v>185</v>
      </c>
      <c r="C254" s="114" t="s">
        <v>74</v>
      </c>
      <c r="D254" s="141">
        <v>0.165</v>
      </c>
      <c r="E254" s="149">
        <v>0</v>
      </c>
      <c r="F254" s="149">
        <f>D254*E254</f>
        <v>0</v>
      </c>
      <c r="G254" s="150">
        <v>0.1</v>
      </c>
      <c r="H254" s="150">
        <f>D254*G254</f>
        <v>0.0165</v>
      </c>
    </row>
    <row r="255" spans="1:8" ht="4.5" customHeight="1">
      <c r="A255" s="114"/>
      <c r="B255" s="147"/>
      <c r="C255" s="114"/>
      <c r="D255" s="141"/>
      <c r="E255" s="149"/>
      <c r="F255" s="149"/>
      <c r="G255" s="150"/>
      <c r="H255" s="150"/>
    </row>
    <row r="256" spans="1:8" ht="13.5" customHeight="1">
      <c r="A256" s="158"/>
      <c r="B256" s="130" t="s">
        <v>167</v>
      </c>
      <c r="C256" s="129"/>
      <c r="D256" s="130"/>
      <c r="E256" s="135"/>
      <c r="F256" s="139">
        <f>SUM(F249+F252+F254)</f>
        <v>0</v>
      </c>
      <c r="G256" s="130"/>
      <c r="H256" s="159">
        <f>SUM(H249+H252+H254)</f>
        <v>0.0166133</v>
      </c>
    </row>
    <row r="257" spans="1:8" ht="3.75" customHeight="1">
      <c r="A257" s="158"/>
      <c r="B257" s="130"/>
      <c r="C257" s="129"/>
      <c r="D257" s="130"/>
      <c r="E257" s="135"/>
      <c r="F257" s="130"/>
      <c r="G257" s="130"/>
      <c r="H257" s="130"/>
    </row>
    <row r="258" spans="1:8" ht="13.5" customHeight="1">
      <c r="A258" s="129" t="s">
        <v>18</v>
      </c>
      <c r="B258" s="137" t="s">
        <v>30</v>
      </c>
      <c r="C258" s="129"/>
      <c r="D258" s="130"/>
      <c r="E258" s="135"/>
      <c r="F258" s="130"/>
      <c r="G258" s="130"/>
      <c r="H258" s="130"/>
    </row>
    <row r="259" spans="1:8" ht="13.5" customHeight="1">
      <c r="A259" s="129" t="s">
        <v>61</v>
      </c>
      <c r="B259" s="130" t="s">
        <v>186</v>
      </c>
      <c r="C259" s="129" t="s">
        <v>52</v>
      </c>
      <c r="D259" s="159">
        <f>H256</f>
        <v>0.0166133</v>
      </c>
      <c r="E259" s="135">
        <v>0</v>
      </c>
      <c r="F259" s="119">
        <f>D259*E259</f>
        <v>0</v>
      </c>
      <c r="G259" s="130"/>
      <c r="H259" s="130"/>
    </row>
    <row r="260" spans="1:8" ht="13.5" customHeight="1">
      <c r="A260" s="129"/>
      <c r="B260" s="130"/>
      <c r="C260" s="129"/>
      <c r="D260" s="159"/>
      <c r="E260" s="135"/>
      <c r="F260" s="119"/>
      <c r="G260" s="130"/>
      <c r="H260" s="130"/>
    </row>
    <row r="261" spans="1:10" s="50" customFormat="1" ht="13.5" customHeight="1">
      <c r="A261" s="1" t="s">
        <v>1</v>
      </c>
      <c r="B261" s="1" t="s">
        <v>2</v>
      </c>
      <c r="C261" s="1" t="s">
        <v>3</v>
      </c>
      <c r="D261" s="1" t="s">
        <v>4</v>
      </c>
      <c r="E261" s="3" t="s">
        <v>5</v>
      </c>
      <c r="F261" s="3" t="s">
        <v>6</v>
      </c>
      <c r="G261" s="1" t="s">
        <v>144</v>
      </c>
      <c r="H261" s="4" t="s">
        <v>145</v>
      </c>
      <c r="I261" s="24"/>
      <c r="J261" s="19"/>
    </row>
    <row r="262" spans="1:8" ht="13.5" customHeight="1">
      <c r="A262" s="112"/>
      <c r="B262" s="113" t="s">
        <v>187</v>
      </c>
      <c r="C262" s="114"/>
      <c r="D262" s="115"/>
      <c r="E262" s="116"/>
      <c r="F262" s="117"/>
      <c r="G262" s="114"/>
      <c r="H262" s="114"/>
    </row>
    <row r="263" spans="1:8" ht="13.5" customHeight="1">
      <c r="A263" s="112"/>
      <c r="B263" s="118" t="s">
        <v>146</v>
      </c>
      <c r="C263" s="114"/>
      <c r="D263" s="115"/>
      <c r="E263" s="119"/>
      <c r="F263" s="119">
        <f>F274</f>
        <v>0</v>
      </c>
      <c r="G263" s="118"/>
      <c r="H263" s="120"/>
    </row>
    <row r="264" spans="1:8" ht="13.5" customHeight="1">
      <c r="A264" s="112"/>
      <c r="B264" s="118" t="s">
        <v>147</v>
      </c>
      <c r="C264" s="114"/>
      <c r="D264" s="115"/>
      <c r="E264" s="119"/>
      <c r="F264" s="119">
        <f>F306</f>
        <v>0</v>
      </c>
      <c r="G264" s="118"/>
      <c r="H264" s="120"/>
    </row>
    <row r="265" spans="1:8" ht="13.5" customHeight="1">
      <c r="A265" s="123"/>
      <c r="B265" s="147" t="s">
        <v>188</v>
      </c>
      <c r="C265" s="114"/>
      <c r="D265" s="115"/>
      <c r="E265" s="149"/>
      <c r="F265" s="149">
        <f>F329</f>
        <v>0</v>
      </c>
      <c r="G265" s="147"/>
      <c r="H265" s="150"/>
    </row>
    <row r="266" spans="1:8" ht="13.5" customHeight="1">
      <c r="A266" s="122"/>
      <c r="B266" s="118" t="s">
        <v>15</v>
      </c>
      <c r="C266" s="114"/>
      <c r="D266" s="115"/>
      <c r="E266" s="119"/>
      <c r="F266" s="119">
        <f>SUM(F263:F265)</f>
        <v>0</v>
      </c>
      <c r="G266" s="118"/>
      <c r="H266" s="118"/>
    </row>
    <row r="267" spans="1:8" ht="13.5" customHeight="1">
      <c r="A267" s="122"/>
      <c r="B267" s="118" t="s">
        <v>16</v>
      </c>
      <c r="C267" s="114"/>
      <c r="D267" s="115"/>
      <c r="E267" s="119"/>
      <c r="F267" s="119">
        <f>F266*0.0095</f>
        <v>0</v>
      </c>
      <c r="G267" s="118"/>
      <c r="H267" s="118"/>
    </row>
    <row r="268" spans="1:8" ht="13.5" customHeight="1">
      <c r="A268" s="123"/>
      <c r="B268" s="110" t="s">
        <v>17</v>
      </c>
      <c r="C268" s="112"/>
      <c r="D268" s="115"/>
      <c r="E268" s="124"/>
      <c r="F268" s="124">
        <f>SUM(F266:F267)</f>
        <v>0</v>
      </c>
      <c r="G268" s="110"/>
      <c r="H268" s="110"/>
    </row>
    <row r="269" spans="1:8" ht="6" customHeight="1">
      <c r="A269" s="125"/>
      <c r="B269" s="107"/>
      <c r="C269" s="107"/>
      <c r="D269" s="107"/>
      <c r="E269" s="107"/>
      <c r="F269" s="107"/>
      <c r="G269" s="107"/>
      <c r="H269" s="107"/>
    </row>
    <row r="270" spans="1:8" ht="13.5" customHeight="1">
      <c r="A270" s="123"/>
      <c r="B270" s="110" t="s">
        <v>203</v>
      </c>
      <c r="C270" s="112"/>
      <c r="D270" s="115"/>
      <c r="E270" s="124"/>
      <c r="F270" s="124"/>
      <c r="G270" s="110"/>
      <c r="H270" s="110"/>
    </row>
    <row r="271" spans="1:8" ht="13.5" customHeight="1">
      <c r="A271" s="122"/>
      <c r="B271" s="118" t="s">
        <v>14</v>
      </c>
      <c r="C271" s="114"/>
      <c r="D271" s="115"/>
      <c r="E271" s="119"/>
      <c r="F271" s="119">
        <f>F286</f>
        <v>0</v>
      </c>
      <c r="G271" s="118"/>
      <c r="H271" s="118"/>
    </row>
    <row r="272" spans="1:8" ht="13.5" customHeight="1">
      <c r="A272" s="118"/>
      <c r="B272" s="118" t="s">
        <v>29</v>
      </c>
      <c r="C272" s="114"/>
      <c r="D272" s="115"/>
      <c r="E272" s="119"/>
      <c r="F272" s="119">
        <f>F297</f>
        <v>0</v>
      </c>
      <c r="G272" s="118"/>
      <c r="H272" s="118"/>
    </row>
    <row r="273" spans="1:8" ht="13.5" customHeight="1">
      <c r="A273" s="118"/>
      <c r="B273" s="118" t="s">
        <v>30</v>
      </c>
      <c r="C273" s="114"/>
      <c r="D273" s="115"/>
      <c r="E273" s="119"/>
      <c r="F273" s="119">
        <f>F300</f>
        <v>0</v>
      </c>
      <c r="G273" s="118"/>
      <c r="H273" s="118"/>
    </row>
    <row r="274" spans="1:8" ht="13.5" customHeight="1">
      <c r="A274" s="122"/>
      <c r="B274" s="118" t="s">
        <v>15</v>
      </c>
      <c r="C274" s="114"/>
      <c r="D274" s="115"/>
      <c r="E274" s="119"/>
      <c r="F274" s="124">
        <f>F271+F272+F273</f>
        <v>0</v>
      </c>
      <c r="G274" s="118"/>
      <c r="H274" s="118"/>
    </row>
    <row r="275" spans="1:8" ht="13.5" customHeight="1">
      <c r="A275" s="129" t="s">
        <v>18</v>
      </c>
      <c r="B275" s="130"/>
      <c r="C275" s="129"/>
      <c r="D275" s="130"/>
      <c r="E275" s="135"/>
      <c r="F275" s="130"/>
      <c r="G275" s="130"/>
      <c r="H275" s="130"/>
    </row>
    <row r="276" spans="1:8" ht="13.5" customHeight="1">
      <c r="A276" s="114" t="s">
        <v>149</v>
      </c>
      <c r="B276" s="118" t="s">
        <v>150</v>
      </c>
      <c r="C276" s="114" t="s">
        <v>0</v>
      </c>
      <c r="D276" s="127">
        <v>24</v>
      </c>
      <c r="E276" s="119">
        <v>0</v>
      </c>
      <c r="F276" s="119">
        <f aca="true" t="shared" si="3" ref="F276:F285">D276*E276</f>
        <v>0</v>
      </c>
      <c r="G276" s="128"/>
      <c r="H276" s="128"/>
    </row>
    <row r="277" spans="1:8" ht="13.5" customHeight="1">
      <c r="A277" s="129" t="s">
        <v>151</v>
      </c>
      <c r="B277" s="130" t="s">
        <v>152</v>
      </c>
      <c r="C277" s="129" t="s">
        <v>0</v>
      </c>
      <c r="D277" s="130">
        <v>12</v>
      </c>
      <c r="E277" s="131">
        <v>0</v>
      </c>
      <c r="F277" s="119">
        <f t="shared" si="3"/>
        <v>0</v>
      </c>
      <c r="G277" s="130"/>
      <c r="H277" s="130"/>
    </row>
    <row r="278" spans="1:8" ht="13.5" customHeight="1">
      <c r="A278" s="129" t="s">
        <v>153</v>
      </c>
      <c r="B278" s="130" t="s">
        <v>154</v>
      </c>
      <c r="C278" s="129" t="s">
        <v>0</v>
      </c>
      <c r="D278" s="130">
        <v>6</v>
      </c>
      <c r="E278" s="131">
        <v>0</v>
      </c>
      <c r="F278" s="119">
        <f t="shared" si="3"/>
        <v>0</v>
      </c>
      <c r="G278" s="130"/>
      <c r="H278" s="130"/>
    </row>
    <row r="279" spans="1:6" ht="13.5" customHeight="1">
      <c r="A279" s="19" t="s">
        <v>50</v>
      </c>
      <c r="B279" s="24" t="s">
        <v>189</v>
      </c>
      <c r="C279" s="19" t="s">
        <v>52</v>
      </c>
      <c r="D279" s="44">
        <v>0.00072</v>
      </c>
      <c r="E279" s="25">
        <v>0</v>
      </c>
      <c r="F279" s="25">
        <f t="shared" si="3"/>
        <v>0</v>
      </c>
    </row>
    <row r="280" spans="1:8" ht="13.5" customHeight="1">
      <c r="A280" s="129" t="s">
        <v>155</v>
      </c>
      <c r="B280" s="130" t="s">
        <v>156</v>
      </c>
      <c r="C280" s="129" t="s">
        <v>0</v>
      </c>
      <c r="D280" s="132">
        <v>6</v>
      </c>
      <c r="E280" s="131">
        <v>0</v>
      </c>
      <c r="F280" s="119">
        <f t="shared" si="3"/>
        <v>0</v>
      </c>
      <c r="G280" s="130"/>
      <c r="H280" s="130"/>
    </row>
    <row r="281" spans="1:8" ht="13.5" customHeight="1">
      <c r="A281" s="129" t="s">
        <v>140</v>
      </c>
      <c r="B281" s="130" t="s">
        <v>157</v>
      </c>
      <c r="C281" s="129" t="s">
        <v>0</v>
      </c>
      <c r="D281" s="130">
        <v>6</v>
      </c>
      <c r="E281" s="131">
        <v>0</v>
      </c>
      <c r="F281" s="119">
        <f t="shared" si="3"/>
        <v>0</v>
      </c>
      <c r="G281" s="133"/>
      <c r="H281" s="133"/>
    </row>
    <row r="282" spans="1:8" ht="13.5" customHeight="1">
      <c r="A282" s="129" t="s">
        <v>140</v>
      </c>
      <c r="B282" s="130" t="s">
        <v>190</v>
      </c>
      <c r="C282" s="129" t="s">
        <v>0</v>
      </c>
      <c r="D282" s="130">
        <v>1.2</v>
      </c>
      <c r="E282" s="131">
        <v>0</v>
      </c>
      <c r="F282" s="119">
        <f t="shared" si="3"/>
        <v>0</v>
      </c>
      <c r="G282" s="133"/>
      <c r="H282" s="133"/>
    </row>
    <row r="283" spans="1:8" ht="13.5" customHeight="1">
      <c r="A283" s="129" t="s">
        <v>159</v>
      </c>
      <c r="B283" s="130" t="s">
        <v>160</v>
      </c>
      <c r="C283" s="129" t="s">
        <v>25</v>
      </c>
      <c r="D283" s="130">
        <v>3</v>
      </c>
      <c r="E283" s="131">
        <v>0</v>
      </c>
      <c r="F283" s="119">
        <f t="shared" si="3"/>
        <v>0</v>
      </c>
      <c r="G283" s="130"/>
      <c r="H283" s="130"/>
    </row>
    <row r="284" spans="1:8" ht="13.5" customHeight="1">
      <c r="A284" s="19" t="s">
        <v>161</v>
      </c>
      <c r="B284" s="24" t="s">
        <v>162</v>
      </c>
      <c r="C284" s="19" t="s">
        <v>25</v>
      </c>
      <c r="D284" s="31">
        <v>3</v>
      </c>
      <c r="E284" s="25">
        <v>0</v>
      </c>
      <c r="F284" s="25">
        <f t="shared" si="3"/>
        <v>0</v>
      </c>
      <c r="G284" s="33"/>
      <c r="H284" s="33"/>
    </row>
    <row r="285" spans="1:8" ht="13.5" customHeight="1">
      <c r="A285" s="19" t="s">
        <v>163</v>
      </c>
      <c r="B285" s="24" t="s">
        <v>173</v>
      </c>
      <c r="C285" s="19" t="s">
        <v>25</v>
      </c>
      <c r="D285" s="31">
        <v>30</v>
      </c>
      <c r="E285" s="25">
        <v>0</v>
      </c>
      <c r="F285" s="25">
        <f t="shared" si="3"/>
        <v>0</v>
      </c>
      <c r="G285" s="33"/>
      <c r="H285" s="33"/>
    </row>
    <row r="286" spans="1:6" ht="13.5" customHeight="1">
      <c r="A286" s="19"/>
      <c r="B286" s="24" t="s">
        <v>28</v>
      </c>
      <c r="F286" s="25">
        <f>SUM(F276:F285)</f>
        <v>0</v>
      </c>
    </row>
    <row r="287" spans="1:8" ht="4.5" customHeight="1">
      <c r="A287" s="158"/>
      <c r="B287" s="130"/>
      <c r="C287" s="129"/>
      <c r="D287" s="130"/>
      <c r="E287" s="135"/>
      <c r="F287" s="139"/>
      <c r="G287" s="133"/>
      <c r="H287" s="160"/>
    </row>
    <row r="288" spans="1:8" ht="13.5" customHeight="1">
      <c r="A288" s="129"/>
      <c r="B288" s="137" t="s">
        <v>165</v>
      </c>
      <c r="C288" s="129"/>
      <c r="D288" s="130"/>
      <c r="E288" s="135"/>
      <c r="F288" s="130"/>
      <c r="G288" s="130"/>
      <c r="H288" s="130"/>
    </row>
    <row r="289" spans="1:8" ht="13.5" customHeight="1">
      <c r="A289" s="108"/>
      <c r="B289" s="24" t="s">
        <v>191</v>
      </c>
      <c r="C289" s="19" t="s">
        <v>0</v>
      </c>
      <c r="D289" s="20">
        <v>3.6</v>
      </c>
      <c r="E289" s="25">
        <v>0</v>
      </c>
      <c r="F289" s="25">
        <f>D289*E289</f>
        <v>0</v>
      </c>
      <c r="G289" s="24">
        <v>0.006</v>
      </c>
      <c r="H289" s="26">
        <f>D289*G289</f>
        <v>0.0216</v>
      </c>
    </row>
    <row r="290" spans="1:8" ht="13.5" customHeight="1">
      <c r="A290" s="108"/>
      <c r="B290" s="24" t="s">
        <v>58</v>
      </c>
      <c r="F290" s="25">
        <f>F289*1.01</f>
        <v>0</v>
      </c>
      <c r="H290" s="26">
        <f>H289*1.01</f>
        <v>0.021816000000000002</v>
      </c>
    </row>
    <row r="291" ht="4.5" customHeight="1">
      <c r="A291" s="108"/>
    </row>
    <row r="292" spans="1:8" ht="13.5" customHeight="1">
      <c r="A292" s="129"/>
      <c r="B292" s="130" t="s">
        <v>192</v>
      </c>
      <c r="C292" s="129" t="s">
        <v>0</v>
      </c>
      <c r="D292" s="130">
        <v>6</v>
      </c>
      <c r="E292" s="135">
        <v>0</v>
      </c>
      <c r="F292" s="119">
        <f>D292*E292</f>
        <v>0</v>
      </c>
      <c r="G292" s="159">
        <v>0.0005</v>
      </c>
      <c r="H292" s="130">
        <f>D292*G292</f>
        <v>0.003</v>
      </c>
    </row>
    <row r="293" spans="1:8" ht="4.5" customHeight="1">
      <c r="A293" s="129"/>
      <c r="B293" s="130"/>
      <c r="C293" s="129"/>
      <c r="D293" s="130"/>
      <c r="E293" s="135"/>
      <c r="F293" s="138"/>
      <c r="G293" s="130"/>
      <c r="H293" s="130"/>
    </row>
    <row r="294" spans="1:8" ht="13.5" customHeight="1">
      <c r="A294" s="19"/>
      <c r="B294" s="24" t="s">
        <v>166</v>
      </c>
      <c r="C294" s="19" t="s">
        <v>74</v>
      </c>
      <c r="D294" s="23">
        <v>0.0072</v>
      </c>
      <c r="E294" s="25">
        <v>0</v>
      </c>
      <c r="F294" s="49">
        <f>D294*E294</f>
        <v>0</v>
      </c>
      <c r="G294" s="24">
        <v>0.1</v>
      </c>
      <c r="H294" s="26">
        <f>D294*G294</f>
        <v>0.00072</v>
      </c>
    </row>
    <row r="295" spans="1:8" ht="13.5" customHeight="1">
      <c r="A295" s="19"/>
      <c r="B295" s="24" t="s">
        <v>54</v>
      </c>
      <c r="F295" s="49">
        <f>F294*1.03</f>
        <v>0</v>
      </c>
      <c r="H295" s="26">
        <f>H294*1.03</f>
        <v>0.0007416</v>
      </c>
    </row>
    <row r="296" spans="1:8" ht="4.5" customHeight="1">
      <c r="A296" s="129"/>
      <c r="B296" s="130"/>
      <c r="C296" s="129"/>
      <c r="D296" s="130"/>
      <c r="E296" s="135"/>
      <c r="F296" s="138"/>
      <c r="G296" s="130"/>
      <c r="H296" s="130"/>
    </row>
    <row r="297" spans="1:8" ht="13.5" customHeight="1">
      <c r="A297" s="129"/>
      <c r="B297" s="130" t="s">
        <v>167</v>
      </c>
      <c r="C297" s="129"/>
      <c r="D297" s="130"/>
      <c r="E297" s="135"/>
      <c r="F297" s="139">
        <f>F290+F292+F295</f>
        <v>0</v>
      </c>
      <c r="G297" s="130"/>
      <c r="H297" s="140">
        <f>SUM(H290+H292+H295)</f>
        <v>0.0255576</v>
      </c>
    </row>
    <row r="298" spans="1:8" ht="4.5" customHeight="1">
      <c r="A298" s="129"/>
      <c r="B298" s="130"/>
      <c r="C298" s="129"/>
      <c r="D298" s="130"/>
      <c r="E298" s="135"/>
      <c r="F298" s="139"/>
      <c r="G298" s="130"/>
      <c r="H298" s="140"/>
    </row>
    <row r="299" spans="1:8" ht="13.5" customHeight="1">
      <c r="A299" s="129" t="s">
        <v>18</v>
      </c>
      <c r="B299" s="137" t="s">
        <v>30</v>
      </c>
      <c r="C299" s="129"/>
      <c r="D299" s="130"/>
      <c r="E299" s="135"/>
      <c r="F299" s="130"/>
      <c r="G299" s="130"/>
      <c r="H299" s="130"/>
    </row>
    <row r="300" spans="1:8" ht="13.5" customHeight="1">
      <c r="A300" s="129" t="s">
        <v>61</v>
      </c>
      <c r="B300" s="130" t="s">
        <v>186</v>
      </c>
      <c r="C300" s="129" t="s">
        <v>52</v>
      </c>
      <c r="D300" s="159">
        <f>H297</f>
        <v>0.0255576</v>
      </c>
      <c r="E300" s="135">
        <v>0</v>
      </c>
      <c r="F300" s="119">
        <f>D300*E300</f>
        <v>0</v>
      </c>
      <c r="G300" s="130"/>
      <c r="H300" s="130"/>
    </row>
    <row r="301" spans="1:8" ht="4.5" customHeight="1">
      <c r="A301" s="158"/>
      <c r="B301" s="130"/>
      <c r="C301" s="129"/>
      <c r="D301" s="140"/>
      <c r="E301" s="135"/>
      <c r="F301" s="119"/>
      <c r="G301" s="130"/>
      <c r="H301" s="130"/>
    </row>
    <row r="302" spans="1:8" ht="13.5" customHeight="1">
      <c r="A302" s="112"/>
      <c r="B302" s="110" t="s">
        <v>197</v>
      </c>
      <c r="C302" s="112"/>
      <c r="D302" s="115"/>
      <c r="E302" s="124"/>
      <c r="F302" s="124"/>
      <c r="G302" s="110"/>
      <c r="H302" s="110"/>
    </row>
    <row r="303" spans="1:8" ht="13.5" customHeight="1">
      <c r="A303" s="118"/>
      <c r="B303" s="118" t="s">
        <v>14</v>
      </c>
      <c r="C303" s="114"/>
      <c r="D303" s="115"/>
      <c r="E303" s="119"/>
      <c r="F303" s="119">
        <f>F314</f>
        <v>0</v>
      </c>
      <c r="G303" s="118"/>
      <c r="H303" s="118"/>
    </row>
    <row r="304" spans="1:8" ht="13.5" customHeight="1">
      <c r="A304" s="118"/>
      <c r="B304" s="118" t="s">
        <v>29</v>
      </c>
      <c r="C304" s="114"/>
      <c r="D304" s="115"/>
      <c r="E304" s="119"/>
      <c r="F304" s="119">
        <f>F320</f>
        <v>0</v>
      </c>
      <c r="G304" s="118"/>
      <c r="H304" s="118"/>
    </row>
    <row r="305" spans="1:8" ht="13.5" customHeight="1">
      <c r="A305" s="118"/>
      <c r="B305" s="118" t="s">
        <v>30</v>
      </c>
      <c r="C305" s="114"/>
      <c r="D305" s="115"/>
      <c r="E305" s="119"/>
      <c r="F305" s="119">
        <f>F323</f>
        <v>0</v>
      </c>
      <c r="G305" s="118"/>
      <c r="H305" s="118"/>
    </row>
    <row r="306" spans="1:8" ht="13.5" customHeight="1">
      <c r="A306" s="118"/>
      <c r="B306" s="118" t="s">
        <v>15</v>
      </c>
      <c r="C306" s="114"/>
      <c r="D306" s="115"/>
      <c r="E306" s="119"/>
      <c r="F306" s="124">
        <f>F303+F304+F305</f>
        <v>0</v>
      </c>
      <c r="G306" s="118"/>
      <c r="H306" s="118"/>
    </row>
    <row r="307" spans="1:8" ht="4.5" customHeight="1">
      <c r="A307" s="118"/>
      <c r="B307" s="118"/>
      <c r="C307" s="114"/>
      <c r="D307" s="115"/>
      <c r="E307" s="119"/>
      <c r="F307" s="124"/>
      <c r="G307" s="118"/>
      <c r="H307" s="118"/>
    </row>
    <row r="308" spans="1:8" ht="13.5" customHeight="1">
      <c r="A308" s="114" t="s">
        <v>18</v>
      </c>
      <c r="B308" s="118" t="s">
        <v>14</v>
      </c>
      <c r="C308" s="114"/>
      <c r="D308" s="115"/>
      <c r="E308" s="119"/>
      <c r="F308" s="119"/>
      <c r="G308" s="118"/>
      <c r="H308" s="118"/>
    </row>
    <row r="309" spans="1:8" ht="13.5" customHeight="1">
      <c r="A309" s="114" t="s">
        <v>168</v>
      </c>
      <c r="B309" s="118" t="s">
        <v>193</v>
      </c>
      <c r="C309" s="114" t="s">
        <v>19</v>
      </c>
      <c r="D309" s="127">
        <v>300</v>
      </c>
      <c r="E309" s="119">
        <v>0</v>
      </c>
      <c r="F309" s="119">
        <f>D309*E309</f>
        <v>0</v>
      </c>
      <c r="G309" s="128"/>
      <c r="H309" s="128"/>
    </row>
    <row r="310" spans="1:7" ht="13.5" customHeight="1">
      <c r="A310" s="19" t="s">
        <v>69</v>
      </c>
      <c r="B310" s="24" t="s">
        <v>170</v>
      </c>
      <c r="C310" s="19" t="s">
        <v>52</v>
      </c>
      <c r="D310" s="44">
        <v>0.0045</v>
      </c>
      <c r="E310" s="25">
        <v>0</v>
      </c>
      <c r="F310" s="119">
        <f>D310*E310</f>
        <v>0</v>
      </c>
      <c r="G310" s="33"/>
    </row>
    <row r="311" spans="1:8" ht="13.5" customHeight="1">
      <c r="A311" s="114" t="s">
        <v>171</v>
      </c>
      <c r="B311" s="118" t="s">
        <v>172</v>
      </c>
      <c r="C311" s="114" t="s">
        <v>25</v>
      </c>
      <c r="D311" s="142">
        <v>15</v>
      </c>
      <c r="E311" s="119">
        <v>0</v>
      </c>
      <c r="F311" s="119">
        <f>D311*E311</f>
        <v>0</v>
      </c>
      <c r="G311" s="128"/>
      <c r="H311" s="118"/>
    </row>
    <row r="312" spans="1:8" ht="13.5" customHeight="1">
      <c r="A312" s="19" t="s">
        <v>161</v>
      </c>
      <c r="B312" s="24" t="s">
        <v>162</v>
      </c>
      <c r="C312" s="19" t="s">
        <v>25</v>
      </c>
      <c r="D312" s="34">
        <v>15</v>
      </c>
      <c r="E312" s="25">
        <v>0</v>
      </c>
      <c r="F312" s="119">
        <f>D312*E312</f>
        <v>0</v>
      </c>
      <c r="G312" s="33"/>
      <c r="H312" s="33"/>
    </row>
    <row r="313" spans="1:8" ht="13.5" customHeight="1">
      <c r="A313" s="19" t="s">
        <v>163</v>
      </c>
      <c r="B313" s="24" t="s">
        <v>173</v>
      </c>
      <c r="C313" s="19" t="s">
        <v>25</v>
      </c>
      <c r="D313" s="34">
        <v>150</v>
      </c>
      <c r="E313" s="25">
        <v>0</v>
      </c>
      <c r="F313" s="119">
        <f>D313*E313</f>
        <v>0</v>
      </c>
      <c r="G313" s="33"/>
      <c r="H313" s="33"/>
    </row>
    <row r="314" spans="1:8" ht="13.5" customHeight="1">
      <c r="A314" s="118"/>
      <c r="B314" s="118" t="s">
        <v>28</v>
      </c>
      <c r="C314" s="114"/>
      <c r="D314" s="115"/>
      <c r="E314" s="119"/>
      <c r="F314" s="119">
        <f>SUM(F309:F313)</f>
        <v>0</v>
      </c>
      <c r="G314" s="118"/>
      <c r="H314" s="143"/>
    </row>
    <row r="315" spans="1:8" ht="4.5" customHeight="1">
      <c r="A315" s="118"/>
      <c r="B315" s="118"/>
      <c r="C315" s="114"/>
      <c r="D315" s="115"/>
      <c r="E315" s="119"/>
      <c r="F315" s="119"/>
      <c r="G315" s="118"/>
      <c r="H315" s="143"/>
    </row>
    <row r="316" spans="1:8" ht="13.5" customHeight="1">
      <c r="A316" s="114"/>
      <c r="B316" s="126" t="s">
        <v>29</v>
      </c>
      <c r="C316" s="114"/>
      <c r="D316" s="115"/>
      <c r="E316" s="119"/>
      <c r="F316" s="119"/>
      <c r="G316" s="118"/>
      <c r="H316" s="118"/>
    </row>
    <row r="317" spans="1:8" ht="13.5" customHeight="1">
      <c r="A317" s="114"/>
      <c r="B317" s="118" t="s">
        <v>174</v>
      </c>
      <c r="C317" s="114" t="s">
        <v>74</v>
      </c>
      <c r="D317" s="141">
        <v>0.045</v>
      </c>
      <c r="E317" s="119">
        <v>0</v>
      </c>
      <c r="F317" s="119">
        <f>D317*E317</f>
        <v>0</v>
      </c>
      <c r="G317" s="143">
        <v>0.1</v>
      </c>
      <c r="H317" s="143">
        <f>D317*G317</f>
        <v>0.0045</v>
      </c>
    </row>
    <row r="318" spans="1:8" ht="13.5" customHeight="1">
      <c r="A318" s="114"/>
      <c r="B318" s="118" t="s">
        <v>54</v>
      </c>
      <c r="C318" s="114"/>
      <c r="D318" s="115"/>
      <c r="E318" s="119"/>
      <c r="F318" s="119">
        <f>F317*1.03</f>
        <v>0</v>
      </c>
      <c r="G318" s="118"/>
      <c r="H318" s="143">
        <f>H317*1.03</f>
        <v>0.004634999999999999</v>
      </c>
    </row>
    <row r="319" spans="1:8" ht="4.5" customHeight="1">
      <c r="A319" s="114"/>
      <c r="B319" s="118"/>
      <c r="C319" s="114"/>
      <c r="D319" s="115"/>
      <c r="E319" s="119"/>
      <c r="F319" s="119"/>
      <c r="G319" s="118"/>
      <c r="H319" s="118"/>
    </row>
    <row r="320" spans="1:8" ht="13.5" customHeight="1">
      <c r="A320" s="114"/>
      <c r="B320" s="118" t="s">
        <v>60</v>
      </c>
      <c r="C320" s="114"/>
      <c r="D320" s="115"/>
      <c r="E320" s="119"/>
      <c r="F320" s="119">
        <f>F318</f>
        <v>0</v>
      </c>
      <c r="G320" s="118"/>
      <c r="H320" s="143">
        <f>H318</f>
        <v>0.004634999999999999</v>
      </c>
    </row>
    <row r="321" spans="1:8" ht="4.5" customHeight="1">
      <c r="A321" s="129"/>
      <c r="B321" s="130"/>
      <c r="C321" s="129"/>
      <c r="D321" s="130"/>
      <c r="E321" s="135"/>
      <c r="F321" s="139"/>
      <c r="G321" s="130"/>
      <c r="H321" s="140"/>
    </row>
    <row r="322" spans="1:8" ht="13.5" customHeight="1">
      <c r="A322" s="129" t="s">
        <v>18</v>
      </c>
      <c r="B322" s="137" t="s">
        <v>30</v>
      </c>
      <c r="C322" s="129"/>
      <c r="D322" s="130"/>
      <c r="E322" s="135"/>
      <c r="F322" s="130"/>
      <c r="G322" s="130"/>
      <c r="H322" s="130"/>
    </row>
    <row r="323" spans="1:8" ht="13.5" customHeight="1">
      <c r="A323" s="129" t="s">
        <v>61</v>
      </c>
      <c r="B323" s="130" t="s">
        <v>186</v>
      </c>
      <c r="C323" s="129" t="s">
        <v>52</v>
      </c>
      <c r="D323" s="159">
        <f>H320</f>
        <v>0.004634999999999999</v>
      </c>
      <c r="E323" s="135">
        <v>0</v>
      </c>
      <c r="F323" s="119">
        <f>D323*E323</f>
        <v>0</v>
      </c>
      <c r="G323" s="130"/>
      <c r="H323" s="130"/>
    </row>
    <row r="324" spans="1:8" ht="4.5" customHeight="1">
      <c r="A324" s="158"/>
      <c r="B324" s="130"/>
      <c r="C324" s="129"/>
      <c r="D324" s="140"/>
      <c r="E324" s="135"/>
      <c r="F324" s="119"/>
      <c r="G324" s="130"/>
      <c r="H324" s="130"/>
    </row>
    <row r="325" spans="1:8" ht="13.5" customHeight="1">
      <c r="A325" s="122"/>
      <c r="B325" s="144" t="s">
        <v>205</v>
      </c>
      <c r="C325" s="114"/>
      <c r="D325" s="115"/>
      <c r="E325" s="145"/>
      <c r="F325" s="117"/>
      <c r="G325" s="114"/>
      <c r="H325" s="146"/>
    </row>
    <row r="326" spans="1:8" ht="13.5" customHeight="1">
      <c r="A326" s="122"/>
      <c r="B326" s="147" t="s">
        <v>14</v>
      </c>
      <c r="C326" s="114"/>
      <c r="D326" s="115"/>
      <c r="E326" s="148"/>
      <c r="F326" s="149">
        <f>F336</f>
        <v>0</v>
      </c>
      <c r="G326" s="147"/>
      <c r="H326" s="150"/>
    </row>
    <row r="327" spans="1:8" ht="13.5" customHeight="1">
      <c r="A327" s="122"/>
      <c r="B327" s="147" t="s">
        <v>29</v>
      </c>
      <c r="C327" s="114"/>
      <c r="D327" s="115"/>
      <c r="E327" s="148"/>
      <c r="F327" s="149">
        <f>F342</f>
        <v>0</v>
      </c>
      <c r="G327" s="147"/>
      <c r="H327" s="150"/>
    </row>
    <row r="328" spans="1:8" ht="13.5" customHeight="1">
      <c r="A328" s="122"/>
      <c r="B328" s="147" t="s">
        <v>30</v>
      </c>
      <c r="C328" s="114"/>
      <c r="D328" s="115"/>
      <c r="E328" s="148"/>
      <c r="F328" s="149">
        <f>F345</f>
        <v>0</v>
      </c>
      <c r="G328" s="147"/>
      <c r="H328" s="150"/>
    </row>
    <row r="329" spans="1:8" ht="13.5" customHeight="1">
      <c r="A329" s="122"/>
      <c r="B329" s="147" t="s">
        <v>15</v>
      </c>
      <c r="C329" s="114"/>
      <c r="D329" s="115"/>
      <c r="E329" s="148"/>
      <c r="F329" s="151">
        <f>F326+F327+F328</f>
        <v>0</v>
      </c>
      <c r="G329" s="147"/>
      <c r="H329" s="150"/>
    </row>
    <row r="330" spans="1:8" ht="4.5" customHeight="1">
      <c r="A330" s="122"/>
      <c r="B330" s="147"/>
      <c r="C330" s="114"/>
      <c r="D330" s="115"/>
      <c r="E330" s="148"/>
      <c r="F330" s="149"/>
      <c r="G330" s="147"/>
      <c r="H330" s="150"/>
    </row>
    <row r="331" spans="1:8" ht="13.5" customHeight="1">
      <c r="A331" s="114" t="s">
        <v>18</v>
      </c>
      <c r="B331" s="152" t="s">
        <v>14</v>
      </c>
      <c r="C331" s="114"/>
      <c r="D331" s="115"/>
      <c r="E331" s="148"/>
      <c r="F331" s="149"/>
      <c r="G331" s="147"/>
      <c r="H331" s="150"/>
    </row>
    <row r="332" spans="1:8" ht="13.5" customHeight="1">
      <c r="A332" s="153" t="s">
        <v>175</v>
      </c>
      <c r="B332" s="154" t="s">
        <v>176</v>
      </c>
      <c r="C332" s="153" t="s">
        <v>19</v>
      </c>
      <c r="D332" s="155">
        <v>3850</v>
      </c>
      <c r="E332" s="156">
        <v>0</v>
      </c>
      <c r="F332" s="149">
        <f>D332*E332</f>
        <v>0</v>
      </c>
      <c r="G332" s="39"/>
      <c r="H332" s="154"/>
    </row>
    <row r="333" spans="1:8" ht="13.5" customHeight="1">
      <c r="A333" s="153" t="s">
        <v>177</v>
      </c>
      <c r="B333" s="154" t="s">
        <v>178</v>
      </c>
      <c r="C333" s="153" t="s">
        <v>19</v>
      </c>
      <c r="D333" s="155">
        <v>550</v>
      </c>
      <c r="E333" s="156">
        <v>0</v>
      </c>
      <c r="F333" s="149">
        <f>D333*E333</f>
        <v>0</v>
      </c>
      <c r="G333" s="39"/>
      <c r="H333" s="154"/>
    </row>
    <row r="334" spans="1:8" ht="13.5" customHeight="1">
      <c r="A334" s="153" t="s">
        <v>179</v>
      </c>
      <c r="B334" s="154" t="s">
        <v>180</v>
      </c>
      <c r="C334" s="153" t="s">
        <v>19</v>
      </c>
      <c r="D334" s="155">
        <v>110</v>
      </c>
      <c r="E334" s="38">
        <v>0</v>
      </c>
      <c r="F334" s="149">
        <f>D334*E334</f>
        <v>0</v>
      </c>
      <c r="G334" s="39"/>
      <c r="H334" s="154"/>
    </row>
    <row r="335" spans="1:7" ht="13.5" customHeight="1">
      <c r="A335" s="19" t="s">
        <v>69</v>
      </c>
      <c r="B335" s="24" t="s">
        <v>170</v>
      </c>
      <c r="C335" s="19" t="s">
        <v>52</v>
      </c>
      <c r="D335" s="141">
        <v>0.0165</v>
      </c>
      <c r="E335" s="25">
        <v>0</v>
      </c>
      <c r="F335" s="149">
        <f>D335*E335</f>
        <v>0</v>
      </c>
      <c r="G335" s="33"/>
    </row>
    <row r="336" spans="1:8" ht="13.5" customHeight="1">
      <c r="A336" s="114"/>
      <c r="B336" s="147" t="s">
        <v>28</v>
      </c>
      <c r="C336" s="114"/>
      <c r="D336" s="115"/>
      <c r="E336" s="149"/>
      <c r="F336" s="149">
        <f>SUM(F332:F335)</f>
        <v>0</v>
      </c>
      <c r="G336" s="147"/>
      <c r="H336" s="150"/>
    </row>
    <row r="337" spans="1:8" ht="4.5" customHeight="1">
      <c r="A337" s="114"/>
      <c r="B337" s="147"/>
      <c r="C337" s="114"/>
      <c r="D337" s="115"/>
      <c r="E337" s="149"/>
      <c r="F337" s="149"/>
      <c r="G337" s="147"/>
      <c r="H337" s="150"/>
    </row>
    <row r="338" spans="1:8" ht="13.5" customHeight="1">
      <c r="A338" s="114"/>
      <c r="B338" s="152" t="s">
        <v>29</v>
      </c>
      <c r="C338" s="114"/>
      <c r="D338" s="115"/>
      <c r="E338" s="149"/>
      <c r="F338" s="149"/>
      <c r="G338" s="147"/>
      <c r="H338" s="150"/>
    </row>
    <row r="339" spans="1:8" ht="13.5" customHeight="1">
      <c r="A339" s="114"/>
      <c r="B339" s="147" t="s">
        <v>185</v>
      </c>
      <c r="C339" s="114" t="s">
        <v>74</v>
      </c>
      <c r="D339" s="141">
        <v>0.165</v>
      </c>
      <c r="E339" s="149">
        <v>0</v>
      </c>
      <c r="F339" s="149">
        <f>D339*E339</f>
        <v>0</v>
      </c>
      <c r="G339" s="150">
        <v>0.1</v>
      </c>
      <c r="H339" s="150">
        <f>D339*G339</f>
        <v>0.0165</v>
      </c>
    </row>
    <row r="340" spans="1:8" ht="13.5" customHeight="1">
      <c r="A340" s="114"/>
      <c r="B340" s="147" t="s">
        <v>54</v>
      </c>
      <c r="C340" s="114"/>
      <c r="D340" s="115"/>
      <c r="E340" s="149"/>
      <c r="F340" s="149">
        <f>F339*1.03</f>
        <v>0</v>
      </c>
      <c r="G340" s="147"/>
      <c r="H340" s="150">
        <f>H339*1.03</f>
        <v>0.016995</v>
      </c>
    </row>
    <row r="341" spans="1:8" ht="6" customHeight="1">
      <c r="A341" s="114"/>
      <c r="B341" s="147"/>
      <c r="C341" s="114"/>
      <c r="D341" s="115"/>
      <c r="E341" s="149"/>
      <c r="F341" s="149"/>
      <c r="G341" s="147"/>
      <c r="H341" s="150"/>
    </row>
    <row r="342" spans="1:8" ht="13.5" customHeight="1">
      <c r="A342" s="114"/>
      <c r="B342" s="147" t="s">
        <v>60</v>
      </c>
      <c r="C342" s="114"/>
      <c r="D342" s="115"/>
      <c r="E342" s="149"/>
      <c r="F342" s="149">
        <f>F340</f>
        <v>0</v>
      </c>
      <c r="G342" s="147"/>
      <c r="H342" s="150">
        <f>H340</f>
        <v>0.016995</v>
      </c>
    </row>
    <row r="343" spans="1:8" ht="6" customHeight="1">
      <c r="A343" s="114"/>
      <c r="B343" s="147"/>
      <c r="C343" s="114"/>
      <c r="D343" s="115"/>
      <c r="E343" s="149"/>
      <c r="F343" s="149"/>
      <c r="G343" s="147"/>
      <c r="H343" s="150"/>
    </row>
    <row r="344" spans="1:8" ht="13.5" customHeight="1">
      <c r="A344" s="114" t="s">
        <v>18</v>
      </c>
      <c r="B344" s="152" t="s">
        <v>30</v>
      </c>
      <c r="C344" s="114"/>
      <c r="D344" s="115"/>
      <c r="E344" s="149"/>
      <c r="F344" s="149"/>
      <c r="G344" s="147"/>
      <c r="H344" s="150"/>
    </row>
    <row r="345" spans="1:8" ht="13.5" customHeight="1">
      <c r="A345" s="114" t="s">
        <v>61</v>
      </c>
      <c r="B345" s="147" t="s">
        <v>62</v>
      </c>
      <c r="C345" s="114" t="s">
        <v>52</v>
      </c>
      <c r="D345" s="141">
        <f>H342</f>
        <v>0.016995</v>
      </c>
      <c r="E345" s="149">
        <v>0</v>
      </c>
      <c r="F345" s="149">
        <f>D345*E345</f>
        <v>0</v>
      </c>
      <c r="G345" s="147"/>
      <c r="H345" s="150"/>
    </row>
    <row r="346" spans="1:8" ht="13.5" customHeight="1">
      <c r="A346" s="114"/>
      <c r="B346" s="147"/>
      <c r="C346" s="114"/>
      <c r="D346" s="141"/>
      <c r="E346" s="149"/>
      <c r="F346" s="149"/>
      <c r="G346" s="147"/>
      <c r="H346" s="150"/>
    </row>
    <row r="347" spans="1:8" ht="13.5" customHeight="1">
      <c r="A347" s="1" t="s">
        <v>1</v>
      </c>
      <c r="B347" s="1" t="s">
        <v>2</v>
      </c>
      <c r="C347" s="1" t="s">
        <v>3</v>
      </c>
      <c r="D347" s="1" t="s">
        <v>4</v>
      </c>
      <c r="E347" s="3" t="s">
        <v>5</v>
      </c>
      <c r="F347" s="3" t="s">
        <v>6</v>
      </c>
      <c r="G347" s="1" t="s">
        <v>144</v>
      </c>
      <c r="H347" s="4" t="s">
        <v>145</v>
      </c>
    </row>
    <row r="348" spans="1:8" ht="13.5" customHeight="1">
      <c r="A348" s="112"/>
      <c r="B348" s="113" t="s">
        <v>194</v>
      </c>
      <c r="C348" s="114"/>
      <c r="D348" s="115"/>
      <c r="E348" s="116"/>
      <c r="F348" s="117"/>
      <c r="G348" s="114"/>
      <c r="H348" s="114"/>
    </row>
    <row r="349" spans="1:8" ht="13.5" customHeight="1">
      <c r="A349" s="112"/>
      <c r="B349" s="118" t="s">
        <v>146</v>
      </c>
      <c r="C349" s="114"/>
      <c r="D349" s="115"/>
      <c r="E349" s="119"/>
      <c r="F349" s="119">
        <f>F360</f>
        <v>0</v>
      </c>
      <c r="G349" s="118"/>
      <c r="H349" s="120"/>
    </row>
    <row r="350" spans="1:8" ht="13.5" customHeight="1">
      <c r="A350" s="112"/>
      <c r="B350" s="118" t="s">
        <v>147</v>
      </c>
      <c r="C350" s="114"/>
      <c r="D350" s="115"/>
      <c r="E350" s="119"/>
      <c r="F350" s="119">
        <f>F384</f>
        <v>0</v>
      </c>
      <c r="G350" s="118"/>
      <c r="H350" s="120"/>
    </row>
    <row r="351" spans="1:8" ht="13.5" customHeight="1">
      <c r="A351" s="123"/>
      <c r="B351" s="147" t="s">
        <v>188</v>
      </c>
      <c r="C351" s="114"/>
      <c r="D351" s="115"/>
      <c r="E351" s="149"/>
      <c r="F351" s="149">
        <f>F397</f>
        <v>0</v>
      </c>
      <c r="G351" s="147"/>
      <c r="H351" s="150"/>
    </row>
    <row r="352" spans="1:8" ht="13.5" customHeight="1">
      <c r="A352" s="122"/>
      <c r="B352" s="118" t="s">
        <v>15</v>
      </c>
      <c r="C352" s="114"/>
      <c r="D352" s="115"/>
      <c r="E352" s="119"/>
      <c r="F352" s="119">
        <f>SUM(F349:F351)</f>
        <v>0</v>
      </c>
      <c r="G352" s="118"/>
      <c r="H352" s="118"/>
    </row>
    <row r="353" spans="1:8" ht="13.5" customHeight="1">
      <c r="A353" s="122"/>
      <c r="B353" s="118" t="s">
        <v>16</v>
      </c>
      <c r="C353" s="114"/>
      <c r="D353" s="115"/>
      <c r="E353" s="119"/>
      <c r="F353" s="119">
        <f>F352*0.0095</f>
        <v>0</v>
      </c>
      <c r="G353" s="118"/>
      <c r="H353" s="118"/>
    </row>
    <row r="354" spans="1:8" ht="13.5" customHeight="1">
      <c r="A354" s="123"/>
      <c r="B354" s="110" t="s">
        <v>17</v>
      </c>
      <c r="C354" s="112"/>
      <c r="D354" s="115"/>
      <c r="E354" s="124"/>
      <c r="F354" s="124">
        <f>SUM(F352:F353)</f>
        <v>0</v>
      </c>
      <c r="G354" s="110"/>
      <c r="H354" s="110"/>
    </row>
    <row r="355" spans="1:8" ht="6" customHeight="1">
      <c r="A355" s="125"/>
      <c r="B355" s="107"/>
      <c r="C355" s="107"/>
      <c r="D355" s="107"/>
      <c r="E355" s="107"/>
      <c r="F355" s="107"/>
      <c r="G355" s="107"/>
      <c r="H355" s="107"/>
    </row>
    <row r="356" spans="1:8" ht="13.5" customHeight="1">
      <c r="A356" s="123"/>
      <c r="B356" s="110" t="s">
        <v>203</v>
      </c>
      <c r="C356" s="112"/>
      <c r="D356" s="115"/>
      <c r="E356" s="124"/>
      <c r="F356" s="124"/>
      <c r="G356" s="110"/>
      <c r="H356" s="110"/>
    </row>
    <row r="357" spans="1:8" ht="13.5" customHeight="1">
      <c r="A357" s="122"/>
      <c r="B357" s="118" t="s">
        <v>14</v>
      </c>
      <c r="C357" s="114"/>
      <c r="D357" s="115"/>
      <c r="E357" s="119"/>
      <c r="F357" s="119">
        <f>F370</f>
        <v>0</v>
      </c>
      <c r="G357" s="118"/>
      <c r="H357" s="118"/>
    </row>
    <row r="358" spans="1:8" ht="13.5" customHeight="1">
      <c r="A358" s="118"/>
      <c r="B358" s="118" t="s">
        <v>29</v>
      </c>
      <c r="C358" s="114"/>
      <c r="D358" s="115"/>
      <c r="E358" s="119"/>
      <c r="F358" s="119">
        <f>F377</f>
        <v>0</v>
      </c>
      <c r="G358" s="118"/>
      <c r="H358" s="118"/>
    </row>
    <row r="359" spans="1:8" ht="13.5" customHeight="1">
      <c r="A359" s="118"/>
      <c r="B359" s="118" t="s">
        <v>30</v>
      </c>
      <c r="C359" s="114"/>
      <c r="D359" s="115"/>
      <c r="E359" s="119"/>
      <c r="F359" s="119">
        <f>F380</f>
        <v>0</v>
      </c>
      <c r="G359" s="118"/>
      <c r="H359" s="118"/>
    </row>
    <row r="360" spans="1:8" ht="13.5" customHeight="1">
      <c r="A360" s="122"/>
      <c r="B360" s="118" t="s">
        <v>15</v>
      </c>
      <c r="C360" s="114"/>
      <c r="D360" s="115"/>
      <c r="E360" s="119"/>
      <c r="F360" s="124">
        <f>F357+F358+F359</f>
        <v>0</v>
      </c>
      <c r="G360" s="118"/>
      <c r="H360" s="118"/>
    </row>
    <row r="361" spans="1:8" ht="13.5" customHeight="1">
      <c r="A361" s="129" t="s">
        <v>18</v>
      </c>
      <c r="B361" s="130"/>
      <c r="C361" s="129"/>
      <c r="D361" s="130"/>
      <c r="E361" s="135"/>
      <c r="F361" s="130"/>
      <c r="G361" s="130"/>
      <c r="H361" s="130"/>
    </row>
    <row r="362" spans="1:8" ht="13.5" customHeight="1">
      <c r="A362" s="114" t="s">
        <v>149</v>
      </c>
      <c r="B362" s="118" t="s">
        <v>150</v>
      </c>
      <c r="C362" s="114" t="s">
        <v>0</v>
      </c>
      <c r="D362" s="127">
        <v>24</v>
      </c>
      <c r="E362" s="119">
        <v>0</v>
      </c>
      <c r="F362" s="119">
        <f aca="true" t="shared" si="4" ref="F362:F369">D362*E362</f>
        <v>0</v>
      </c>
      <c r="G362" s="128"/>
      <c r="H362" s="128"/>
    </row>
    <row r="363" spans="1:8" ht="13.5" customHeight="1">
      <c r="A363" s="129" t="s">
        <v>151</v>
      </c>
      <c r="B363" s="130" t="s">
        <v>152</v>
      </c>
      <c r="C363" s="129" t="s">
        <v>0</v>
      </c>
      <c r="D363" s="130">
        <v>12</v>
      </c>
      <c r="E363" s="131">
        <v>0</v>
      </c>
      <c r="F363" s="119">
        <f t="shared" si="4"/>
        <v>0</v>
      </c>
      <c r="G363" s="130"/>
      <c r="H363" s="130"/>
    </row>
    <row r="364" spans="1:8" ht="13.5" customHeight="1">
      <c r="A364" s="129" t="s">
        <v>153</v>
      </c>
      <c r="B364" s="130" t="s">
        <v>154</v>
      </c>
      <c r="C364" s="129" t="s">
        <v>0</v>
      </c>
      <c r="D364" s="130">
        <v>6</v>
      </c>
      <c r="E364" s="131">
        <v>0</v>
      </c>
      <c r="F364" s="119">
        <f t="shared" si="4"/>
        <v>0</v>
      </c>
      <c r="G364" s="130"/>
      <c r="H364" s="130"/>
    </row>
    <row r="365" spans="1:8" ht="13.5" customHeight="1">
      <c r="A365" s="129" t="s">
        <v>140</v>
      </c>
      <c r="B365" s="130" t="s">
        <v>195</v>
      </c>
      <c r="C365" s="129" t="s">
        <v>0</v>
      </c>
      <c r="D365" s="130">
        <v>6</v>
      </c>
      <c r="E365" s="131">
        <v>0</v>
      </c>
      <c r="F365" s="119">
        <f t="shared" si="4"/>
        <v>0</v>
      </c>
      <c r="G365" s="130"/>
      <c r="H365" s="130"/>
    </row>
    <row r="366" spans="1:6" ht="13.5" customHeight="1">
      <c r="A366" s="19" t="s">
        <v>50</v>
      </c>
      <c r="B366" s="24" t="s">
        <v>196</v>
      </c>
      <c r="C366" s="19" t="s">
        <v>52</v>
      </c>
      <c r="D366" s="44">
        <v>0.00072</v>
      </c>
      <c r="E366" s="25">
        <v>0</v>
      </c>
      <c r="F366" s="25">
        <f t="shared" si="4"/>
        <v>0</v>
      </c>
    </row>
    <row r="367" spans="1:8" ht="13.5" customHeight="1">
      <c r="A367" s="129" t="s">
        <v>159</v>
      </c>
      <c r="B367" s="130" t="s">
        <v>160</v>
      </c>
      <c r="C367" s="129" t="s">
        <v>25</v>
      </c>
      <c r="D367" s="130">
        <v>3</v>
      </c>
      <c r="E367" s="131">
        <v>0</v>
      </c>
      <c r="F367" s="119">
        <f t="shared" si="4"/>
        <v>0</v>
      </c>
      <c r="G367" s="130"/>
      <c r="H367" s="130"/>
    </row>
    <row r="368" spans="1:8" ht="13.5" customHeight="1">
      <c r="A368" s="19" t="s">
        <v>161</v>
      </c>
      <c r="B368" s="24" t="s">
        <v>162</v>
      </c>
      <c r="C368" s="19" t="s">
        <v>25</v>
      </c>
      <c r="D368" s="31">
        <v>3</v>
      </c>
      <c r="E368" s="25">
        <v>0</v>
      </c>
      <c r="F368" s="25">
        <f t="shared" si="4"/>
        <v>0</v>
      </c>
      <c r="G368" s="33"/>
      <c r="H368" s="33"/>
    </row>
    <row r="369" spans="1:8" ht="13.5" customHeight="1">
      <c r="A369" s="19" t="s">
        <v>163</v>
      </c>
      <c r="B369" s="24" t="s">
        <v>173</v>
      </c>
      <c r="C369" s="19" t="s">
        <v>25</v>
      </c>
      <c r="D369" s="31">
        <v>30</v>
      </c>
      <c r="E369" s="25">
        <v>0</v>
      </c>
      <c r="F369" s="25">
        <f t="shared" si="4"/>
        <v>0</v>
      </c>
      <c r="G369" s="33"/>
      <c r="H369" s="33"/>
    </row>
    <row r="370" spans="1:6" ht="13.5" customHeight="1">
      <c r="A370" s="19"/>
      <c r="B370" s="24" t="s">
        <v>28</v>
      </c>
      <c r="F370" s="25">
        <f>SUM(F362:F369)</f>
        <v>0</v>
      </c>
    </row>
    <row r="371" spans="1:8" ht="6" customHeight="1">
      <c r="A371" s="158"/>
      <c r="B371" s="130"/>
      <c r="C371" s="129"/>
      <c r="D371" s="130"/>
      <c r="E371" s="135"/>
      <c r="F371" s="139"/>
      <c r="G371" s="133"/>
      <c r="H371" s="160"/>
    </row>
    <row r="372" spans="1:8" ht="13.5" customHeight="1">
      <c r="A372" s="129"/>
      <c r="B372" s="137" t="s">
        <v>165</v>
      </c>
      <c r="C372" s="129"/>
      <c r="D372" s="130"/>
      <c r="E372" s="135"/>
      <c r="F372" s="130"/>
      <c r="G372" s="130"/>
      <c r="H372" s="130"/>
    </row>
    <row r="373" spans="1:8" ht="6" customHeight="1">
      <c r="A373" s="129"/>
      <c r="B373" s="130"/>
      <c r="C373" s="129"/>
      <c r="D373" s="130"/>
      <c r="E373" s="135"/>
      <c r="F373" s="138"/>
      <c r="G373" s="130"/>
      <c r="H373" s="130"/>
    </row>
    <row r="374" spans="1:8" ht="13.5" customHeight="1">
      <c r="A374" s="19"/>
      <c r="B374" s="24" t="s">
        <v>166</v>
      </c>
      <c r="C374" s="19" t="s">
        <v>74</v>
      </c>
      <c r="D374" s="23">
        <v>0.0072</v>
      </c>
      <c r="E374" s="25">
        <v>0</v>
      </c>
      <c r="F374" s="49">
        <f>D374*E374</f>
        <v>0</v>
      </c>
      <c r="G374" s="24">
        <v>0.1</v>
      </c>
      <c r="H374" s="26">
        <f>D374*G374</f>
        <v>0.00072</v>
      </c>
    </row>
    <row r="375" spans="1:8" ht="13.5" customHeight="1">
      <c r="A375" s="19"/>
      <c r="B375" s="24" t="s">
        <v>54</v>
      </c>
      <c r="F375" s="49">
        <f>F374*1.03</f>
        <v>0</v>
      </c>
      <c r="H375" s="26">
        <f>H374*1.03</f>
        <v>0.0007416</v>
      </c>
    </row>
    <row r="376" spans="1:8" ht="6" customHeight="1">
      <c r="A376" s="129"/>
      <c r="B376" s="130"/>
      <c r="C376" s="129"/>
      <c r="D376" s="130"/>
      <c r="E376" s="135"/>
      <c r="F376" s="138"/>
      <c r="G376" s="130"/>
      <c r="H376" s="130"/>
    </row>
    <row r="377" spans="1:8" ht="13.5" customHeight="1">
      <c r="A377" s="129"/>
      <c r="B377" s="130" t="s">
        <v>167</v>
      </c>
      <c r="C377" s="129"/>
      <c r="D377" s="130"/>
      <c r="E377" s="135"/>
      <c r="F377" s="139">
        <f>F375</f>
        <v>0</v>
      </c>
      <c r="G377" s="130"/>
      <c r="H377" s="140">
        <f>H375</f>
        <v>0.0007416</v>
      </c>
    </row>
    <row r="378" spans="1:8" ht="6" customHeight="1">
      <c r="A378" s="114"/>
      <c r="B378" s="147"/>
      <c r="C378" s="114"/>
      <c r="D378" s="115"/>
      <c r="E378" s="149"/>
      <c r="F378" s="149"/>
      <c r="G378" s="147"/>
      <c r="H378" s="150"/>
    </row>
    <row r="379" spans="1:8" ht="13.5" customHeight="1">
      <c r="A379" s="114" t="s">
        <v>18</v>
      </c>
      <c r="B379" s="152" t="s">
        <v>30</v>
      </c>
      <c r="C379" s="114"/>
      <c r="D379" s="115"/>
      <c r="E379" s="149"/>
      <c r="F379" s="149"/>
      <c r="G379" s="147"/>
      <c r="H379" s="150"/>
    </row>
    <row r="380" spans="1:8" ht="13.5" customHeight="1">
      <c r="A380" s="114" t="s">
        <v>61</v>
      </c>
      <c r="B380" s="147" t="s">
        <v>62</v>
      </c>
      <c r="C380" s="114" t="s">
        <v>52</v>
      </c>
      <c r="D380" s="141">
        <f>H377</f>
        <v>0.0007416</v>
      </c>
      <c r="E380" s="149">
        <v>0</v>
      </c>
      <c r="F380" s="149">
        <f>D380*E380</f>
        <v>0</v>
      </c>
      <c r="G380" s="147"/>
      <c r="H380" s="150"/>
    </row>
    <row r="381" spans="1:8" ht="5.25" customHeight="1">
      <c r="A381" s="158"/>
      <c r="B381" s="130"/>
      <c r="C381" s="129"/>
      <c r="D381" s="130"/>
      <c r="E381" s="135"/>
      <c r="F381" s="139"/>
      <c r="G381" s="133"/>
      <c r="H381" s="160"/>
    </row>
    <row r="382" spans="1:8" ht="13.5" customHeight="1">
      <c r="A382" s="112"/>
      <c r="B382" s="110" t="s">
        <v>197</v>
      </c>
      <c r="C382" s="112"/>
      <c r="D382" s="115"/>
      <c r="E382" s="124"/>
      <c r="F382" s="124"/>
      <c r="G382" s="110"/>
      <c r="H382" s="110"/>
    </row>
    <row r="383" spans="1:8" ht="13.5" customHeight="1">
      <c r="A383" s="118"/>
      <c r="B383" s="118" t="s">
        <v>14</v>
      </c>
      <c r="C383" s="114"/>
      <c r="D383" s="115"/>
      <c r="E383" s="119"/>
      <c r="F383" s="119">
        <f>F391</f>
        <v>0</v>
      </c>
      <c r="G383" s="118"/>
      <c r="H383" s="118"/>
    </row>
    <row r="384" spans="1:8" ht="13.5" customHeight="1">
      <c r="A384" s="118"/>
      <c r="B384" s="118" t="s">
        <v>15</v>
      </c>
      <c r="C384" s="114"/>
      <c r="D384" s="115"/>
      <c r="E384" s="119"/>
      <c r="F384" s="124">
        <f>F383</f>
        <v>0</v>
      </c>
      <c r="G384" s="118"/>
      <c r="H384" s="118"/>
    </row>
    <row r="385" spans="1:8" ht="6" customHeight="1">
      <c r="A385" s="118"/>
      <c r="B385" s="118"/>
      <c r="C385" s="114"/>
      <c r="D385" s="115"/>
      <c r="E385" s="119"/>
      <c r="F385" s="124"/>
      <c r="G385" s="118"/>
      <c r="H385" s="118"/>
    </row>
    <row r="386" spans="1:8" ht="13.5" customHeight="1">
      <c r="A386" s="114" t="s">
        <v>18</v>
      </c>
      <c r="B386" s="118" t="s">
        <v>14</v>
      </c>
      <c r="C386" s="114"/>
      <c r="D386" s="115"/>
      <c r="E386" s="119"/>
      <c r="F386" s="119"/>
      <c r="G386" s="118"/>
      <c r="H386" s="118"/>
    </row>
    <row r="387" spans="1:8" ht="13.5" customHeight="1">
      <c r="A387" s="114" t="s">
        <v>168</v>
      </c>
      <c r="B387" s="118" t="s">
        <v>193</v>
      </c>
      <c r="C387" s="114" t="s">
        <v>19</v>
      </c>
      <c r="D387" s="127">
        <v>300</v>
      </c>
      <c r="E387" s="119">
        <v>0</v>
      </c>
      <c r="F387" s="119">
        <f>D387*E387</f>
        <v>0</v>
      </c>
      <c r="G387" s="128"/>
      <c r="H387" s="128"/>
    </row>
    <row r="388" spans="1:8" ht="13.5" customHeight="1">
      <c r="A388" s="114" t="s">
        <v>171</v>
      </c>
      <c r="B388" s="118" t="s">
        <v>172</v>
      </c>
      <c r="C388" s="114" t="s">
        <v>25</v>
      </c>
      <c r="D388" s="142">
        <v>15</v>
      </c>
      <c r="E388" s="119">
        <v>0</v>
      </c>
      <c r="F388" s="119">
        <f>D388*E388</f>
        <v>0</v>
      </c>
      <c r="G388" s="128"/>
      <c r="H388" s="118"/>
    </row>
    <row r="389" spans="1:8" ht="13.5" customHeight="1">
      <c r="A389" s="19" t="s">
        <v>161</v>
      </c>
      <c r="B389" s="24" t="s">
        <v>162</v>
      </c>
      <c r="C389" s="19" t="s">
        <v>25</v>
      </c>
      <c r="D389" s="34">
        <v>15</v>
      </c>
      <c r="E389" s="25">
        <v>0</v>
      </c>
      <c r="F389" s="119">
        <f>D389*E389</f>
        <v>0</v>
      </c>
      <c r="G389" s="33"/>
      <c r="H389" s="33"/>
    </row>
    <row r="390" spans="1:8" ht="13.5" customHeight="1">
      <c r="A390" s="19" t="s">
        <v>163</v>
      </c>
      <c r="B390" s="24" t="s">
        <v>173</v>
      </c>
      <c r="C390" s="19" t="s">
        <v>25</v>
      </c>
      <c r="D390" s="34">
        <v>150</v>
      </c>
      <c r="E390" s="25">
        <v>0</v>
      </c>
      <c r="F390" s="119">
        <f>D390*E390</f>
        <v>0</v>
      </c>
      <c r="G390" s="33"/>
      <c r="H390" s="33"/>
    </row>
    <row r="391" spans="1:8" ht="13.5" customHeight="1">
      <c r="A391" s="118"/>
      <c r="B391" s="118" t="s">
        <v>28</v>
      </c>
      <c r="C391" s="114"/>
      <c r="D391" s="115"/>
      <c r="E391" s="119"/>
      <c r="F391" s="119">
        <f>SUM(F387:F390)</f>
        <v>0</v>
      </c>
      <c r="G391" s="118"/>
      <c r="H391" s="143"/>
    </row>
    <row r="392" spans="1:8" ht="6" customHeight="1">
      <c r="A392" s="118"/>
      <c r="B392" s="118"/>
      <c r="C392" s="114"/>
      <c r="D392" s="115"/>
      <c r="E392" s="119"/>
      <c r="F392" s="119"/>
      <c r="G392" s="118"/>
      <c r="H392" s="143"/>
    </row>
    <row r="393" spans="1:8" ht="13.5" customHeight="1">
      <c r="A393" s="122"/>
      <c r="B393" s="144" t="s">
        <v>205</v>
      </c>
      <c r="C393" s="114"/>
      <c r="D393" s="115"/>
      <c r="E393" s="145"/>
      <c r="F393" s="117"/>
      <c r="G393" s="114"/>
      <c r="H393" s="146"/>
    </row>
    <row r="394" spans="1:8" ht="13.5" customHeight="1">
      <c r="A394" s="122"/>
      <c r="B394" s="147" t="s">
        <v>14</v>
      </c>
      <c r="C394" s="114"/>
      <c r="D394" s="115"/>
      <c r="E394" s="148"/>
      <c r="F394" s="149">
        <f>F404</f>
        <v>0</v>
      </c>
      <c r="G394" s="147"/>
      <c r="H394" s="150"/>
    </row>
    <row r="395" spans="1:8" ht="13.5" customHeight="1">
      <c r="A395" s="122"/>
      <c r="B395" s="147" t="s">
        <v>29</v>
      </c>
      <c r="C395" s="114"/>
      <c r="D395" s="115"/>
      <c r="E395" s="148"/>
      <c r="F395" s="149">
        <f>F410</f>
        <v>0</v>
      </c>
      <c r="G395" s="147"/>
      <c r="H395" s="150"/>
    </row>
    <row r="396" spans="1:8" ht="13.5" customHeight="1">
      <c r="A396" s="122"/>
      <c r="B396" s="147" t="s">
        <v>30</v>
      </c>
      <c r="C396" s="114"/>
      <c r="D396" s="115"/>
      <c r="E396" s="148"/>
      <c r="F396" s="149">
        <f>F413</f>
        <v>0</v>
      </c>
      <c r="G396" s="147"/>
      <c r="H396" s="150"/>
    </row>
    <row r="397" spans="1:8" ht="13.5" customHeight="1">
      <c r="A397" s="122"/>
      <c r="B397" s="147" t="s">
        <v>15</v>
      </c>
      <c r="C397" s="114"/>
      <c r="D397" s="115"/>
      <c r="E397" s="148"/>
      <c r="F397" s="151">
        <f>F394+F395+F396</f>
        <v>0</v>
      </c>
      <c r="G397" s="147"/>
      <c r="H397" s="150"/>
    </row>
    <row r="398" spans="1:8" ht="6" customHeight="1">
      <c r="A398" s="122"/>
      <c r="B398" s="147"/>
      <c r="C398" s="114"/>
      <c r="D398" s="115"/>
      <c r="E398" s="148"/>
      <c r="F398" s="149"/>
      <c r="G398" s="147"/>
      <c r="H398" s="150"/>
    </row>
    <row r="399" spans="1:8" ht="13.5" customHeight="1">
      <c r="A399" s="114" t="s">
        <v>18</v>
      </c>
      <c r="B399" s="152" t="s">
        <v>14</v>
      </c>
      <c r="C399" s="114"/>
      <c r="D399" s="115"/>
      <c r="E399" s="148"/>
      <c r="F399" s="149"/>
      <c r="G399" s="147"/>
      <c r="H399" s="150"/>
    </row>
    <row r="400" spans="1:8" ht="13.5" customHeight="1">
      <c r="A400" s="153" t="s">
        <v>175</v>
      </c>
      <c r="B400" s="154" t="s">
        <v>176</v>
      </c>
      <c r="C400" s="153" t="s">
        <v>19</v>
      </c>
      <c r="D400" s="155">
        <v>3850</v>
      </c>
      <c r="E400" s="156">
        <v>0</v>
      </c>
      <c r="F400" s="149">
        <f>D400*E400</f>
        <v>0</v>
      </c>
      <c r="G400" s="39"/>
      <c r="H400" s="154"/>
    </row>
    <row r="401" spans="1:8" ht="13.5" customHeight="1">
      <c r="A401" s="153" t="s">
        <v>177</v>
      </c>
      <c r="B401" s="154" t="s">
        <v>178</v>
      </c>
      <c r="C401" s="153" t="s">
        <v>19</v>
      </c>
      <c r="D401" s="155">
        <v>550</v>
      </c>
      <c r="E401" s="156">
        <v>0</v>
      </c>
      <c r="F401" s="149">
        <f>D401*E401</f>
        <v>0</v>
      </c>
      <c r="G401" s="39"/>
      <c r="H401" s="154"/>
    </row>
    <row r="402" spans="1:8" ht="13.5" customHeight="1">
      <c r="A402" s="153" t="s">
        <v>179</v>
      </c>
      <c r="B402" s="154" t="s">
        <v>180</v>
      </c>
      <c r="C402" s="153" t="s">
        <v>19</v>
      </c>
      <c r="D402" s="155">
        <v>110</v>
      </c>
      <c r="E402" s="38">
        <v>0</v>
      </c>
      <c r="F402" s="149">
        <f>D402*E402</f>
        <v>0</v>
      </c>
      <c r="G402" s="39"/>
      <c r="H402" s="154"/>
    </row>
    <row r="403" spans="1:7" ht="13.5" customHeight="1">
      <c r="A403" s="19" t="s">
        <v>69</v>
      </c>
      <c r="B403" s="24" t="s">
        <v>170</v>
      </c>
      <c r="C403" s="19" t="s">
        <v>52</v>
      </c>
      <c r="D403" s="141">
        <v>0.0165</v>
      </c>
      <c r="E403" s="25">
        <v>0</v>
      </c>
      <c r="F403" s="149">
        <f>D403*E403</f>
        <v>0</v>
      </c>
      <c r="G403" s="33"/>
    </row>
    <row r="404" spans="1:8" ht="13.5" customHeight="1">
      <c r="A404" s="114"/>
      <c r="B404" s="147" t="s">
        <v>28</v>
      </c>
      <c r="C404" s="114"/>
      <c r="D404" s="115"/>
      <c r="E404" s="149"/>
      <c r="F404" s="149">
        <f>SUM(F400:F403)</f>
        <v>0</v>
      </c>
      <c r="G404" s="147"/>
      <c r="H404" s="150"/>
    </row>
    <row r="405" spans="1:8" ht="6" customHeight="1">
      <c r="A405" s="114"/>
      <c r="B405" s="147"/>
      <c r="C405" s="114"/>
      <c r="D405" s="115"/>
      <c r="E405" s="149"/>
      <c r="F405" s="149"/>
      <c r="G405" s="147"/>
      <c r="H405" s="150"/>
    </row>
    <row r="406" spans="1:8" ht="13.5" customHeight="1">
      <c r="A406" s="114"/>
      <c r="B406" s="152" t="s">
        <v>29</v>
      </c>
      <c r="C406" s="114"/>
      <c r="D406" s="115"/>
      <c r="E406" s="149"/>
      <c r="F406" s="149"/>
      <c r="G406" s="147"/>
      <c r="H406" s="150"/>
    </row>
    <row r="407" spans="1:8" ht="13.5" customHeight="1">
      <c r="A407" s="114"/>
      <c r="B407" s="147" t="s">
        <v>185</v>
      </c>
      <c r="C407" s="114" t="s">
        <v>74</v>
      </c>
      <c r="D407" s="141">
        <v>0.165</v>
      </c>
      <c r="E407" s="149">
        <v>0</v>
      </c>
      <c r="F407" s="149">
        <f>D407*E407</f>
        <v>0</v>
      </c>
      <c r="G407" s="150">
        <v>0.1</v>
      </c>
      <c r="H407" s="150">
        <f>D407*G407</f>
        <v>0.0165</v>
      </c>
    </row>
    <row r="408" spans="1:8" ht="13.5" customHeight="1">
      <c r="A408" s="114"/>
      <c r="B408" s="147" t="s">
        <v>54</v>
      </c>
      <c r="C408" s="114"/>
      <c r="D408" s="115"/>
      <c r="E408" s="149"/>
      <c r="F408" s="149">
        <f>F407*1.03</f>
        <v>0</v>
      </c>
      <c r="G408" s="147"/>
      <c r="H408" s="150">
        <f>H407*1.03</f>
        <v>0.016995</v>
      </c>
    </row>
    <row r="409" spans="1:8" ht="6" customHeight="1">
      <c r="A409" s="114"/>
      <c r="B409" s="147"/>
      <c r="C409" s="114"/>
      <c r="D409" s="115"/>
      <c r="E409" s="149"/>
      <c r="F409" s="149"/>
      <c r="G409" s="147"/>
      <c r="H409" s="150"/>
    </row>
    <row r="410" spans="1:8" ht="13.5" customHeight="1">
      <c r="A410" s="114"/>
      <c r="B410" s="147" t="s">
        <v>60</v>
      </c>
      <c r="C410" s="114"/>
      <c r="D410" s="115"/>
      <c r="E410" s="149"/>
      <c r="F410" s="149">
        <f>F408</f>
        <v>0</v>
      </c>
      <c r="G410" s="147"/>
      <c r="H410" s="150">
        <f>H408</f>
        <v>0.016995</v>
      </c>
    </row>
    <row r="411" spans="1:8" ht="6" customHeight="1">
      <c r="A411" s="114"/>
      <c r="B411" s="147"/>
      <c r="C411" s="114"/>
      <c r="D411" s="115"/>
      <c r="E411" s="149"/>
      <c r="F411" s="149"/>
      <c r="G411" s="147"/>
      <c r="H411" s="150"/>
    </row>
    <row r="412" spans="1:8" ht="13.5" customHeight="1">
      <c r="A412" s="114" t="s">
        <v>18</v>
      </c>
      <c r="B412" s="152" t="s">
        <v>30</v>
      </c>
      <c r="C412" s="114"/>
      <c r="D412" s="115"/>
      <c r="E412" s="149"/>
      <c r="F412" s="149"/>
      <c r="G412" s="147"/>
      <c r="H412" s="150"/>
    </row>
    <row r="413" spans="1:8" ht="13.5" customHeight="1">
      <c r="A413" s="114" t="s">
        <v>61</v>
      </c>
      <c r="B413" s="147" t="s">
        <v>62</v>
      </c>
      <c r="C413" s="114" t="s">
        <v>52</v>
      </c>
      <c r="D413" s="141">
        <f>H410</f>
        <v>0.016995</v>
      </c>
      <c r="E413" s="149">
        <v>0</v>
      </c>
      <c r="F413" s="149">
        <f>D413*E413</f>
        <v>0</v>
      </c>
      <c r="G413" s="147"/>
      <c r="H413" s="150"/>
    </row>
    <row r="414" spans="1:7" ht="13.5" customHeight="1">
      <c r="A414" s="161"/>
      <c r="D414" s="22"/>
      <c r="G414" s="33"/>
    </row>
    <row r="415" spans="1:8" ht="13.5" customHeight="1">
      <c r="A415" s="99" t="s">
        <v>75</v>
      </c>
      <c r="B415" s="99" t="s">
        <v>94</v>
      </c>
      <c r="C415" s="100"/>
      <c r="D415" s="101"/>
      <c r="E415" s="102"/>
      <c r="F415" s="102"/>
      <c r="G415" s="99"/>
      <c r="H415" s="99"/>
    </row>
    <row r="416" spans="1:8" ht="13.5" customHeight="1">
      <c r="A416" s="99"/>
      <c r="B416" s="99"/>
      <c r="C416" s="100"/>
      <c r="D416" s="101"/>
      <c r="E416" s="102"/>
      <c r="F416" s="102"/>
      <c r="G416" s="99"/>
      <c r="H416" s="99"/>
    </row>
    <row r="417" spans="1:8" ht="13.5" customHeight="1">
      <c r="A417" s="46"/>
      <c r="B417" s="46"/>
      <c r="D417" s="103"/>
      <c r="E417" s="53"/>
      <c r="F417" s="102"/>
      <c r="G417" s="54"/>
      <c r="H417" s="54"/>
    </row>
    <row r="418" spans="1:8" ht="13.5" customHeight="1">
      <c r="A418" s="46"/>
      <c r="B418" s="46"/>
      <c r="D418" s="103"/>
      <c r="E418" s="53"/>
      <c r="F418" s="102"/>
      <c r="G418" s="54"/>
      <c r="H418" s="54"/>
    </row>
  </sheetData>
  <sheetProtection/>
  <printOptions gridLines="1"/>
  <pageMargins left="0.7086614173228347" right="0.45" top="0.17" bottom="0.17" header="0.17" footer="0.17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Q27" sqref="Q27"/>
    </sheetView>
  </sheetViews>
  <sheetFormatPr defaultColWidth="9.140625" defaultRowHeight="13.5" customHeight="1"/>
  <cols>
    <col min="1" max="1" width="6.8515625" style="58" customWidth="1"/>
    <col min="2" max="2" width="41.28125" style="58" customWidth="1"/>
    <col min="3" max="3" width="10.7109375" style="76" hidden="1" customWidth="1"/>
    <col min="4" max="4" width="9.140625" style="76" customWidth="1"/>
    <col min="5" max="5" width="3.8515625" style="58" customWidth="1"/>
    <col min="6" max="6" width="6.7109375" style="58" customWidth="1"/>
    <col min="7" max="7" width="6.8515625" style="58" customWidth="1"/>
    <col min="8" max="8" width="8.28125" style="77" customWidth="1"/>
    <col min="9" max="10" width="6.57421875" style="58" customWidth="1"/>
    <col min="11" max="11" width="13.28125" style="58" customWidth="1"/>
    <col min="12" max="13" width="6.00390625" style="58" customWidth="1"/>
    <col min="14" max="14" width="7.28125" style="58" hidden="1" customWidth="1"/>
    <col min="15" max="15" width="9.7109375" style="58" hidden="1" customWidth="1"/>
    <col min="16" max="16" width="8.140625" style="58" customWidth="1"/>
    <col min="17" max="17" width="12.57421875" style="58" customWidth="1"/>
    <col min="18" max="18" width="9.00390625" style="58" hidden="1" customWidth="1"/>
    <col min="19" max="19" width="7.28125" style="58" hidden="1" customWidth="1"/>
    <col min="20" max="20" width="0" style="58" hidden="1" customWidth="1"/>
    <col min="21" max="21" width="11.00390625" style="58" customWidth="1"/>
    <col min="22" max="22" width="6.28125" style="58" hidden="1" customWidth="1"/>
    <col min="23" max="23" width="19.00390625" style="58" customWidth="1"/>
    <col min="24" max="24" width="0" style="58" hidden="1" customWidth="1"/>
    <col min="25" max="16384" width="9.140625" style="58" customWidth="1"/>
  </cols>
  <sheetData>
    <row r="1" spans="1:10" s="55" customFormat="1" ht="4.5" customHeight="1">
      <c r="A1" s="59"/>
      <c r="B1" s="60"/>
      <c r="C1" s="61"/>
      <c r="D1" s="60"/>
      <c r="E1" s="61"/>
      <c r="F1" s="59"/>
      <c r="G1" s="60"/>
      <c r="H1" s="60"/>
      <c r="I1" s="60"/>
      <c r="J1" s="60"/>
    </row>
    <row r="2" spans="1:10" ht="21" customHeight="1">
      <c r="A2" s="97" t="s">
        <v>107</v>
      </c>
      <c r="B2" s="55"/>
      <c r="C2" s="56"/>
      <c r="D2" s="56"/>
      <c r="E2" s="55"/>
      <c r="F2" s="55"/>
      <c r="G2" s="55"/>
      <c r="H2" s="57"/>
      <c r="I2" s="55"/>
      <c r="J2" s="55"/>
    </row>
    <row r="3" spans="1:8" s="81" customFormat="1" ht="21" customHeight="1">
      <c r="A3" s="163" t="s">
        <v>225</v>
      </c>
      <c r="C3" s="164"/>
      <c r="D3" s="164"/>
      <c r="H3" s="165"/>
    </row>
    <row r="4" spans="1:10" s="81" customFormat="1" ht="21" customHeight="1" hidden="1">
      <c r="A4" s="106" t="s">
        <v>76</v>
      </c>
      <c r="B4" s="78"/>
      <c r="C4" s="79"/>
      <c r="D4" s="79"/>
      <c r="E4" s="79"/>
      <c r="F4" s="79"/>
      <c r="G4" s="78"/>
      <c r="H4" s="78"/>
      <c r="I4" s="80"/>
      <c r="J4" s="78"/>
    </row>
    <row r="5" spans="1:10" ht="6" customHeight="1">
      <c r="A5" s="59"/>
      <c r="B5" s="60"/>
      <c r="C5" s="60"/>
      <c r="D5" s="60"/>
      <c r="E5" s="61"/>
      <c r="F5" s="59"/>
      <c r="G5" s="60"/>
      <c r="H5" s="60"/>
      <c r="I5" s="60"/>
      <c r="J5" s="60"/>
    </row>
    <row r="6" spans="1:10" s="55" customFormat="1" ht="33" customHeight="1">
      <c r="A6" s="59" t="s">
        <v>77</v>
      </c>
      <c r="B6" s="60" t="s">
        <v>78</v>
      </c>
      <c r="C6" s="61" t="s">
        <v>79</v>
      </c>
      <c r="D6" s="60" t="s">
        <v>80</v>
      </c>
      <c r="E6" s="61" t="s">
        <v>81</v>
      </c>
      <c r="F6" s="59" t="s">
        <v>82</v>
      </c>
      <c r="G6" s="60" t="s">
        <v>83</v>
      </c>
      <c r="H6" s="60" t="s">
        <v>84</v>
      </c>
      <c r="I6" s="60" t="s">
        <v>85</v>
      </c>
      <c r="J6" s="60" t="s">
        <v>86</v>
      </c>
    </row>
    <row r="7" spans="1:11" s="65" customFormat="1" ht="13.5" customHeight="1">
      <c r="A7" s="71" t="s">
        <v>105</v>
      </c>
      <c r="C7" s="105"/>
      <c r="D7" s="64"/>
      <c r="E7" s="64"/>
      <c r="F7" s="66"/>
      <c r="G7" s="70"/>
      <c r="H7" s="67"/>
      <c r="I7" s="68"/>
      <c r="J7" s="68"/>
      <c r="K7" s="69"/>
    </row>
    <row r="8" spans="1:11" s="65" customFormat="1" ht="13.5" customHeight="1">
      <c r="A8" s="71" t="s">
        <v>115</v>
      </c>
      <c r="B8" s="65" t="s">
        <v>116</v>
      </c>
      <c r="C8" s="105" t="s">
        <v>103</v>
      </c>
      <c r="D8" s="64" t="s">
        <v>117</v>
      </c>
      <c r="E8" s="64">
        <v>30</v>
      </c>
      <c r="F8" s="66">
        <v>1</v>
      </c>
      <c r="G8" s="70">
        <v>0</v>
      </c>
      <c r="H8" s="67">
        <f>F8*G8</f>
        <v>0</v>
      </c>
      <c r="I8" s="68">
        <v>0.008</v>
      </c>
      <c r="J8" s="68">
        <f>F8*I8</f>
        <v>0.008</v>
      </c>
      <c r="K8" s="69"/>
    </row>
    <row r="9" spans="1:11" s="65" customFormat="1" ht="13.5" customHeight="1">
      <c r="A9" s="71" t="s">
        <v>111</v>
      </c>
      <c r="B9" s="65" t="s">
        <v>112</v>
      </c>
      <c r="C9" s="105" t="s">
        <v>110</v>
      </c>
      <c r="D9" s="64" t="s">
        <v>109</v>
      </c>
      <c r="E9" s="64">
        <v>20</v>
      </c>
      <c r="F9" s="66">
        <v>43</v>
      </c>
      <c r="G9" s="70">
        <v>0</v>
      </c>
      <c r="H9" s="67">
        <f>F9*G9</f>
        <v>0</v>
      </c>
      <c r="I9" s="68">
        <v>0.006</v>
      </c>
      <c r="J9" s="68">
        <f>F9*I9</f>
        <v>0.258</v>
      </c>
      <c r="K9" s="69"/>
    </row>
    <row r="10" spans="1:11" s="65" customFormat="1" ht="13.5" customHeight="1">
      <c r="A10" s="71" t="s">
        <v>113</v>
      </c>
      <c r="B10" s="65" t="s">
        <v>114</v>
      </c>
      <c r="C10" s="105" t="s">
        <v>103</v>
      </c>
      <c r="D10" s="64" t="s">
        <v>88</v>
      </c>
      <c r="E10" s="64">
        <v>30</v>
      </c>
      <c r="F10" s="66">
        <v>1</v>
      </c>
      <c r="G10" s="70">
        <v>0</v>
      </c>
      <c r="H10" s="67">
        <f>F10*G10</f>
        <v>0</v>
      </c>
      <c r="I10" s="68">
        <v>0.008</v>
      </c>
      <c r="J10" s="68">
        <f>F10*I10</f>
        <v>0.008</v>
      </c>
      <c r="K10" s="69"/>
    </row>
    <row r="11" spans="1:11" s="65" customFormat="1" ht="13.5" customHeight="1">
      <c r="A11" s="62" t="s">
        <v>106</v>
      </c>
      <c r="B11" s="63"/>
      <c r="C11" s="105"/>
      <c r="D11" s="64"/>
      <c r="E11" s="64"/>
      <c r="F11" s="66"/>
      <c r="G11" s="70"/>
      <c r="H11" s="67"/>
      <c r="I11" s="68"/>
      <c r="J11" s="68"/>
      <c r="K11" s="68"/>
    </row>
    <row r="12" spans="1:11" s="65" customFormat="1" ht="13.5" customHeight="1">
      <c r="A12" s="71" t="s">
        <v>223</v>
      </c>
      <c r="B12" s="65" t="s">
        <v>108</v>
      </c>
      <c r="C12" s="105" t="s">
        <v>103</v>
      </c>
      <c r="D12" s="64" t="s">
        <v>87</v>
      </c>
      <c r="E12" s="64">
        <v>60</v>
      </c>
      <c r="F12" s="66">
        <v>3</v>
      </c>
      <c r="G12" s="70">
        <v>0</v>
      </c>
      <c r="H12" s="67">
        <f aca="true" t="shared" si="0" ref="H12:H20">F12*G12</f>
        <v>0</v>
      </c>
      <c r="I12" s="68">
        <v>0.06</v>
      </c>
      <c r="J12" s="68">
        <f aca="true" t="shared" si="1" ref="J12:J20">F12*I12</f>
        <v>0.18</v>
      </c>
      <c r="K12" s="69"/>
    </row>
    <row r="13" spans="1:11" s="65" customFormat="1" ht="13.5" customHeight="1">
      <c r="A13" s="71" t="s">
        <v>224</v>
      </c>
      <c r="B13" s="65" t="s">
        <v>217</v>
      </c>
      <c r="C13" s="105" t="s">
        <v>103</v>
      </c>
      <c r="D13" s="64" t="s">
        <v>87</v>
      </c>
      <c r="E13" s="64">
        <v>60</v>
      </c>
      <c r="F13" s="66">
        <v>2</v>
      </c>
      <c r="G13" s="70">
        <v>0</v>
      </c>
      <c r="H13" s="67">
        <f t="shared" si="0"/>
        <v>0</v>
      </c>
      <c r="I13" s="68">
        <v>0.06</v>
      </c>
      <c r="J13" s="68">
        <f t="shared" si="1"/>
        <v>0.12</v>
      </c>
      <c r="K13" s="69"/>
    </row>
    <row r="14" spans="1:11" s="65" customFormat="1" ht="13.5" customHeight="1">
      <c r="A14" s="71" t="s">
        <v>214</v>
      </c>
      <c r="B14" s="65" t="s">
        <v>215</v>
      </c>
      <c r="C14" s="105" t="s">
        <v>216</v>
      </c>
      <c r="D14" s="64" t="s">
        <v>124</v>
      </c>
      <c r="E14" s="64">
        <v>20</v>
      </c>
      <c r="F14" s="66">
        <v>78</v>
      </c>
      <c r="G14" s="70">
        <v>0</v>
      </c>
      <c r="H14" s="67">
        <f t="shared" si="0"/>
        <v>0</v>
      </c>
      <c r="I14" s="68">
        <v>0.002</v>
      </c>
      <c r="J14" s="68">
        <f t="shared" si="1"/>
        <v>0.156</v>
      </c>
      <c r="K14" s="69"/>
    </row>
    <row r="15" spans="1:11" s="65" customFormat="1" ht="13.5" customHeight="1">
      <c r="A15" s="71" t="s">
        <v>207</v>
      </c>
      <c r="B15" s="65" t="s">
        <v>210</v>
      </c>
      <c r="C15" s="105" t="s">
        <v>121</v>
      </c>
      <c r="D15" s="64" t="s">
        <v>122</v>
      </c>
      <c r="E15" s="64">
        <v>20</v>
      </c>
      <c r="F15" s="66">
        <v>12</v>
      </c>
      <c r="G15" s="70">
        <v>0</v>
      </c>
      <c r="H15" s="67">
        <f t="shared" si="0"/>
        <v>0</v>
      </c>
      <c r="I15" s="68">
        <v>0.002</v>
      </c>
      <c r="J15" s="68">
        <f t="shared" si="1"/>
        <v>0.024</v>
      </c>
      <c r="K15" s="69"/>
    </row>
    <row r="16" spans="1:11" s="65" customFormat="1" ht="13.5" customHeight="1">
      <c r="A16" s="62" t="s">
        <v>206</v>
      </c>
      <c r="B16" s="65" t="s">
        <v>208</v>
      </c>
      <c r="C16" s="105" t="s">
        <v>209</v>
      </c>
      <c r="D16" s="64" t="s">
        <v>122</v>
      </c>
      <c r="E16" s="64">
        <v>20</v>
      </c>
      <c r="F16" s="66">
        <v>10</v>
      </c>
      <c r="G16" s="70">
        <v>0</v>
      </c>
      <c r="H16" s="67">
        <f t="shared" si="0"/>
        <v>0</v>
      </c>
      <c r="I16" s="68">
        <v>0.002</v>
      </c>
      <c r="J16" s="68">
        <f t="shared" si="1"/>
        <v>0.02</v>
      </c>
      <c r="K16" s="68"/>
    </row>
    <row r="17" spans="1:11" s="65" customFormat="1" ht="13.5" customHeight="1">
      <c r="A17" s="62" t="s">
        <v>118</v>
      </c>
      <c r="B17" s="65" t="s">
        <v>119</v>
      </c>
      <c r="C17" s="105" t="s">
        <v>120</v>
      </c>
      <c r="D17" s="64" t="s">
        <v>92</v>
      </c>
      <c r="E17" s="64">
        <v>20</v>
      </c>
      <c r="F17" s="66">
        <v>55</v>
      </c>
      <c r="G17" s="70">
        <v>0</v>
      </c>
      <c r="H17" s="67">
        <f t="shared" si="0"/>
        <v>0</v>
      </c>
      <c r="I17" s="68">
        <v>0.002</v>
      </c>
      <c r="J17" s="68">
        <f t="shared" si="1"/>
        <v>0.11</v>
      </c>
      <c r="K17" s="68"/>
    </row>
    <row r="18" spans="1:11" s="65" customFormat="1" ht="13.5" customHeight="1">
      <c r="A18" s="62" t="s">
        <v>211</v>
      </c>
      <c r="B18" s="65" t="s">
        <v>212</v>
      </c>
      <c r="C18" s="105" t="s">
        <v>103</v>
      </c>
      <c r="D18" s="64" t="s">
        <v>213</v>
      </c>
      <c r="E18" s="64">
        <v>60</v>
      </c>
      <c r="F18" s="66">
        <v>1</v>
      </c>
      <c r="G18" s="70">
        <v>0</v>
      </c>
      <c r="H18" s="67">
        <f t="shared" si="0"/>
        <v>0</v>
      </c>
      <c r="I18" s="68">
        <v>0.06</v>
      </c>
      <c r="J18" s="68">
        <f t="shared" si="1"/>
        <v>0.06</v>
      </c>
      <c r="K18" s="69"/>
    </row>
    <row r="19" spans="1:11" s="65" customFormat="1" ht="13.5" customHeight="1">
      <c r="A19" s="62" t="s">
        <v>96</v>
      </c>
      <c r="B19" s="65" t="s">
        <v>95</v>
      </c>
      <c r="C19" s="105" t="s">
        <v>123</v>
      </c>
      <c r="D19" s="64" t="s">
        <v>124</v>
      </c>
      <c r="E19" s="64">
        <v>20</v>
      </c>
      <c r="F19" s="66">
        <v>289</v>
      </c>
      <c r="G19" s="70">
        <v>0</v>
      </c>
      <c r="H19" s="67">
        <f t="shared" si="0"/>
        <v>0</v>
      </c>
      <c r="I19" s="68">
        <v>0.002</v>
      </c>
      <c r="J19" s="68">
        <f t="shared" si="1"/>
        <v>0.578</v>
      </c>
      <c r="K19" s="68"/>
    </row>
    <row r="20" spans="1:11" s="65" customFormat="1" ht="13.5" customHeight="1">
      <c r="A20" s="62" t="s">
        <v>125</v>
      </c>
      <c r="B20" s="65" t="s">
        <v>126</v>
      </c>
      <c r="C20" s="105" t="s">
        <v>104</v>
      </c>
      <c r="D20" s="64" t="s">
        <v>89</v>
      </c>
      <c r="E20" s="64">
        <v>20</v>
      </c>
      <c r="F20" s="66">
        <v>7</v>
      </c>
      <c r="G20" s="70">
        <v>0</v>
      </c>
      <c r="H20" s="67">
        <f t="shared" si="0"/>
        <v>0</v>
      </c>
      <c r="I20" s="68">
        <v>0.002</v>
      </c>
      <c r="J20" s="68">
        <f t="shared" si="1"/>
        <v>0.014</v>
      </c>
      <c r="K20" s="68"/>
    </row>
    <row r="21" spans="1:11" s="65" customFormat="1" ht="13.5" customHeight="1">
      <c r="A21" s="62"/>
      <c r="C21" s="105"/>
      <c r="D21" s="64"/>
      <c r="E21" s="64"/>
      <c r="F21" s="66"/>
      <c r="G21" s="70"/>
      <c r="H21" s="67"/>
      <c r="I21" s="68"/>
      <c r="J21" s="68"/>
      <c r="K21" s="68"/>
    </row>
    <row r="22" spans="1:10" s="62" customFormat="1" ht="13.5" customHeight="1">
      <c r="A22" s="71"/>
      <c r="B22" s="72" t="s">
        <v>28</v>
      </c>
      <c r="C22" s="66"/>
      <c r="D22" s="66"/>
      <c r="E22" s="66"/>
      <c r="F22" s="66"/>
      <c r="G22" s="66"/>
      <c r="H22" s="166">
        <f>SUM(H7:H20)</f>
        <v>0</v>
      </c>
      <c r="I22" s="73"/>
      <c r="J22" s="74">
        <f>SUM(J7:J20)</f>
        <v>1.5360000000000003</v>
      </c>
    </row>
    <row r="23" spans="1:10" s="62" customFormat="1" ht="13.5" customHeight="1">
      <c r="A23" s="71"/>
      <c r="B23" s="72"/>
      <c r="C23" s="66"/>
      <c r="D23" s="66"/>
      <c r="E23" s="66"/>
      <c r="F23" s="66"/>
      <c r="G23" s="66"/>
      <c r="H23" s="73"/>
      <c r="I23" s="73"/>
      <c r="J23" s="74"/>
    </row>
    <row r="24" spans="1:10" ht="13.5" customHeight="1">
      <c r="A24" s="75"/>
      <c r="B24" s="60"/>
      <c r="C24" s="60"/>
      <c r="D24" s="60"/>
      <c r="E24" s="61"/>
      <c r="F24" s="59"/>
      <c r="G24" s="60"/>
      <c r="H24" s="60"/>
      <c r="I24" s="60"/>
      <c r="J24" s="60"/>
    </row>
  </sheetData>
  <sheetProtection/>
  <printOptions/>
  <pageMargins left="0.63" right="0.3" top="0.7874015748031497" bottom="0.7874015748031497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Petr Kulich</cp:lastModifiedBy>
  <cp:lastPrinted>2014-02-12T12:17:32Z</cp:lastPrinted>
  <dcterms:created xsi:type="dcterms:W3CDTF">2013-11-04T21:24:22Z</dcterms:created>
  <dcterms:modified xsi:type="dcterms:W3CDTF">2016-04-20T12:44:09Z</dcterms:modified>
  <cp:category/>
  <cp:version/>
  <cp:contentType/>
  <cp:contentStatus/>
</cp:coreProperties>
</file>