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DOKUMENTY WORK\PRÁVNÍ 2026\ŽPaZ\údržba extravilánu 2026\"/>
    </mc:Choice>
  </mc:AlternateContent>
  <bookViews>
    <workbookView xWindow="480" yWindow="270" windowWidth="16335" windowHeight="10650"/>
  </bookViews>
  <sheets>
    <sheet name="UDRZBA CELKEM" sheetId="4" r:id="rId1"/>
    <sheet name="kosení se sběrem" sheetId="8" r:id="rId2"/>
    <sheet name="kosení s mulčováním" sheetId="6" r:id="rId3"/>
    <sheet name="pletí, řezy, listí" sheetId="7" r:id="rId4"/>
  </sheets>
  <definedNames>
    <definedName name="_xlnm.Print_Area" localSheetId="0">'UDRZBA CELKEM'!$B$3:$H$102</definedName>
  </definedNames>
  <calcPr calcId="162913"/>
</workbook>
</file>

<file path=xl/calcChain.xml><?xml version="1.0" encoding="utf-8"?>
<calcChain xmlns="http://schemas.openxmlformats.org/spreadsheetml/2006/main">
  <c r="D83" i="4" l="1"/>
  <c r="D220" i="8"/>
  <c r="I221" i="8"/>
  <c r="H221" i="8"/>
  <c r="G221" i="8"/>
  <c r="F221" i="8"/>
  <c r="G68" i="8"/>
  <c r="F68" i="8"/>
  <c r="D81" i="6"/>
  <c r="F84" i="6"/>
  <c r="H82" i="6"/>
  <c r="G82" i="6"/>
  <c r="F82" i="6"/>
  <c r="D19" i="6"/>
  <c r="F5" i="7"/>
  <c r="D14" i="6" l="1"/>
  <c r="D22" i="8"/>
  <c r="D68" i="8" l="1"/>
  <c r="D174" i="8" l="1"/>
  <c r="D5" i="7" l="1"/>
  <c r="J5" i="7"/>
  <c r="D87" i="4" s="1"/>
  <c r="C87" i="4" l="1"/>
  <c r="D88" i="8" l="1"/>
  <c r="D85" i="8"/>
  <c r="C25" i="4" s="1"/>
  <c r="D9" i="8"/>
  <c r="D33" i="7"/>
  <c r="D11" i="7"/>
  <c r="G71" i="6"/>
  <c r="H71" i="6"/>
  <c r="F71" i="6"/>
  <c r="I71" i="6" s="1"/>
  <c r="D79" i="4" s="1"/>
  <c r="G69" i="6"/>
  <c r="I69" i="6" s="1"/>
  <c r="D78" i="4" s="1"/>
  <c r="H69" i="6"/>
  <c r="F69" i="6"/>
  <c r="G60" i="6"/>
  <c r="H60" i="6"/>
  <c r="F60" i="6"/>
  <c r="G57" i="6"/>
  <c r="H57" i="6"/>
  <c r="F57" i="6"/>
  <c r="I57" i="6" s="1"/>
  <c r="D74" i="4" s="1"/>
  <c r="D60" i="6"/>
  <c r="D57" i="6"/>
  <c r="D71" i="6"/>
  <c r="C79" i="4" s="1"/>
  <c r="D69" i="6"/>
  <c r="C78" i="4" s="1"/>
  <c r="D14" i="8"/>
  <c r="C7" i="4" s="1"/>
  <c r="F14" i="8"/>
  <c r="G14" i="8"/>
  <c r="H14" i="8"/>
  <c r="G85" i="8"/>
  <c r="H85" i="8"/>
  <c r="I33" i="7"/>
  <c r="F33" i="7"/>
  <c r="J33" i="7" s="1"/>
  <c r="D95" i="4" s="1"/>
  <c r="C88" i="4" l="1"/>
  <c r="C95" i="4"/>
  <c r="M14" i="8"/>
  <c r="D7" i="4" s="1"/>
  <c r="C74" i="4"/>
  <c r="G79" i="6"/>
  <c r="H79" i="6"/>
  <c r="D79" i="6"/>
  <c r="F79" i="6"/>
  <c r="I79" i="6" s="1"/>
  <c r="D82" i="4" s="1"/>
  <c r="I16" i="7"/>
  <c r="I31" i="7"/>
  <c r="C82" i="4" l="1"/>
  <c r="F85" i="8"/>
  <c r="M85" i="8" s="1"/>
  <c r="D25" i="4" s="1"/>
  <c r="F80" i="8"/>
  <c r="I29" i="8"/>
  <c r="I9" i="8"/>
  <c r="F39" i="7" l="1"/>
  <c r="J39" i="7" s="1"/>
  <c r="D97" i="4" s="1"/>
  <c r="D39" i="7"/>
  <c r="C97" i="4" s="1"/>
  <c r="F11" i="7" l="1"/>
  <c r="I29" i="7" l="1"/>
  <c r="I42" i="7" s="1"/>
  <c r="H29" i="7"/>
  <c r="H42" i="7" s="1"/>
  <c r="G25" i="7"/>
  <c r="F25" i="7"/>
  <c r="G20" i="7"/>
  <c r="F20" i="7"/>
  <c r="F16" i="7"/>
  <c r="J16" i="7" s="1"/>
  <c r="D90" i="4" s="1"/>
  <c r="G11" i="7"/>
  <c r="H76" i="6"/>
  <c r="G76" i="6"/>
  <c r="F76" i="6"/>
  <c r="G74" i="6"/>
  <c r="H74" i="6"/>
  <c r="F74" i="6"/>
  <c r="I74" i="6" s="1"/>
  <c r="D80" i="4" s="1"/>
  <c r="G67" i="6"/>
  <c r="H67" i="6"/>
  <c r="F67" i="6"/>
  <c r="H62" i="6"/>
  <c r="G62" i="6"/>
  <c r="F62" i="6"/>
  <c r="G55" i="6"/>
  <c r="H55" i="6"/>
  <c r="F55" i="6"/>
  <c r="G52" i="6"/>
  <c r="H52" i="6"/>
  <c r="F52" i="6"/>
  <c r="G49" i="6"/>
  <c r="H49" i="6"/>
  <c r="F49" i="6"/>
  <c r="G46" i="6"/>
  <c r="H46" i="6"/>
  <c r="F46" i="6"/>
  <c r="G30" i="6"/>
  <c r="H30" i="6"/>
  <c r="F30" i="6"/>
  <c r="G27" i="6"/>
  <c r="H27" i="6"/>
  <c r="F27" i="6"/>
  <c r="H24" i="6"/>
  <c r="G24" i="6"/>
  <c r="F24" i="6"/>
  <c r="G22" i="6"/>
  <c r="H22" i="6"/>
  <c r="F22" i="6"/>
  <c r="H19" i="6"/>
  <c r="G19" i="6"/>
  <c r="F19" i="6"/>
  <c r="G17" i="6"/>
  <c r="H17" i="6"/>
  <c r="F17" i="6"/>
  <c r="G14" i="6"/>
  <c r="H14" i="6"/>
  <c r="F14" i="6"/>
  <c r="G8" i="6"/>
  <c r="H8" i="6"/>
  <c r="F8" i="6"/>
  <c r="H5" i="6"/>
  <c r="G5" i="6"/>
  <c r="F5" i="6"/>
  <c r="J11" i="7" l="1"/>
  <c r="D88" i="4" s="1"/>
  <c r="I52" i="6"/>
  <c r="D72" i="4" s="1"/>
  <c r="I30" i="6"/>
  <c r="D69" i="4" s="1"/>
  <c r="I5" i="6"/>
  <c r="D61" i="4" s="1"/>
  <c r="I67" i="6"/>
  <c r="D77" i="4" s="1"/>
  <c r="I14" i="6"/>
  <c r="D63" i="4" s="1"/>
  <c r="I49" i="6"/>
  <c r="D71" i="4" s="1"/>
  <c r="J25" i="7"/>
  <c r="D92" i="4" s="1"/>
  <c r="I19" i="6"/>
  <c r="D65" i="4" s="1"/>
  <c r="I55" i="6"/>
  <c r="D73" i="4" s="1"/>
  <c r="I22" i="6"/>
  <c r="D66" i="4" s="1"/>
  <c r="I60" i="6"/>
  <c r="D75" i="4" s="1"/>
  <c r="I27" i="6"/>
  <c r="D68" i="4" s="1"/>
  <c r="I17" i="6"/>
  <c r="D64" i="4" s="1"/>
  <c r="I24" i="6"/>
  <c r="D67" i="4" s="1"/>
  <c r="I62" i="6"/>
  <c r="D76" i="4" s="1"/>
  <c r="I8" i="6"/>
  <c r="D62" i="4" s="1"/>
  <c r="I46" i="6"/>
  <c r="D70" i="4" s="1"/>
  <c r="I76" i="6"/>
  <c r="D81" i="4" s="1"/>
  <c r="J20" i="7"/>
  <c r="D91" i="4" s="1"/>
  <c r="J29" i="7"/>
  <c r="D93" i="4" s="1"/>
  <c r="G88" i="8"/>
  <c r="H218" i="8"/>
  <c r="G218" i="8"/>
  <c r="F218" i="8"/>
  <c r="M218" i="8" s="1"/>
  <c r="D56" i="4" s="1"/>
  <c r="G216" i="8"/>
  <c r="H216" i="8"/>
  <c r="I216" i="8"/>
  <c r="J216" i="8"/>
  <c r="J221" i="8" s="1"/>
  <c r="F223" i="8" s="1"/>
  <c r="K216" i="8"/>
  <c r="K221" i="8" s="1"/>
  <c r="L216" i="8"/>
  <c r="L221" i="8" s="1"/>
  <c r="F216" i="8"/>
  <c r="G212" i="8"/>
  <c r="H212" i="8"/>
  <c r="F212" i="8"/>
  <c r="G206" i="8"/>
  <c r="H206" i="8"/>
  <c r="F206" i="8"/>
  <c r="M206" i="8" s="1"/>
  <c r="D53" i="4" s="1"/>
  <c r="G201" i="8"/>
  <c r="H201" i="8"/>
  <c r="I201" i="8"/>
  <c r="F201" i="8"/>
  <c r="G197" i="8"/>
  <c r="H197" i="8"/>
  <c r="F197" i="8"/>
  <c r="G193" i="8"/>
  <c r="H193" i="8"/>
  <c r="F193" i="8"/>
  <c r="G190" i="8"/>
  <c r="H190" i="8"/>
  <c r="F190" i="8"/>
  <c r="G174" i="8"/>
  <c r="H174" i="8"/>
  <c r="F174" i="8"/>
  <c r="M174" i="8" s="1"/>
  <c r="D48" i="4" s="1"/>
  <c r="H169" i="8"/>
  <c r="G169" i="8"/>
  <c r="F169" i="8"/>
  <c r="H167" i="8"/>
  <c r="G167" i="8"/>
  <c r="F167" i="8"/>
  <c r="G165" i="8"/>
  <c r="H165" i="8"/>
  <c r="I165" i="8"/>
  <c r="F165" i="8"/>
  <c r="H162" i="8"/>
  <c r="G162" i="8"/>
  <c r="F162" i="8"/>
  <c r="H160" i="8"/>
  <c r="G160" i="8"/>
  <c r="F160" i="8"/>
  <c r="M160" i="8" s="1"/>
  <c r="D43" i="4" s="1"/>
  <c r="G158" i="8"/>
  <c r="H158" i="8"/>
  <c r="I158" i="8"/>
  <c r="F158" i="8"/>
  <c r="G150" i="8"/>
  <c r="F150" i="8"/>
  <c r="G147" i="8"/>
  <c r="H147" i="8"/>
  <c r="F147" i="8"/>
  <c r="G142" i="8"/>
  <c r="H142" i="8"/>
  <c r="F142" i="8"/>
  <c r="M162" i="8" l="1"/>
  <c r="D44" i="4" s="1"/>
  <c r="M190" i="8"/>
  <c r="D49" i="4" s="1"/>
  <c r="M142" i="8"/>
  <c r="D39" i="4" s="1"/>
  <c r="M147" i="8"/>
  <c r="D40" i="4" s="1"/>
  <c r="M197" i="8"/>
  <c r="D51" i="4" s="1"/>
  <c r="M216" i="8"/>
  <c r="D55" i="4" s="1"/>
  <c r="D57" i="4" s="1"/>
  <c r="M150" i="8"/>
  <c r="D41" i="4" s="1"/>
  <c r="M167" i="8"/>
  <c r="D46" i="4" s="1"/>
  <c r="M201" i="8"/>
  <c r="D52" i="4" s="1"/>
  <c r="M158" i="8"/>
  <c r="D42" i="4" s="1"/>
  <c r="M169" i="8"/>
  <c r="D47" i="4" s="1"/>
  <c r="M165" i="8"/>
  <c r="D45" i="4" s="1"/>
  <c r="M193" i="8"/>
  <c r="D50" i="4" s="1"/>
  <c r="M212" i="8"/>
  <c r="D54" i="4" s="1"/>
  <c r="G139" i="8"/>
  <c r="H139" i="8"/>
  <c r="I139" i="8"/>
  <c r="F139" i="8"/>
  <c r="G134" i="8"/>
  <c r="H134" i="8"/>
  <c r="F134" i="8"/>
  <c r="G128" i="8"/>
  <c r="H128" i="8"/>
  <c r="F128" i="8"/>
  <c r="G124" i="8"/>
  <c r="H124" i="8"/>
  <c r="F124" i="8"/>
  <c r="G120" i="8"/>
  <c r="H120" i="8"/>
  <c r="F120" i="8"/>
  <c r="G117" i="8"/>
  <c r="H117" i="8"/>
  <c r="F117" i="8"/>
  <c r="G112" i="8"/>
  <c r="H112" i="8"/>
  <c r="F112" i="8"/>
  <c r="G108" i="8"/>
  <c r="H108" i="8"/>
  <c r="F108" i="8"/>
  <c r="G100" i="8"/>
  <c r="H100" i="8"/>
  <c r="F100" i="8"/>
  <c r="G97" i="8"/>
  <c r="H97" i="8"/>
  <c r="F97" i="8"/>
  <c r="G94" i="8"/>
  <c r="H94" i="8"/>
  <c r="F94" i="8"/>
  <c r="I35" i="8"/>
  <c r="H92" i="8"/>
  <c r="G92" i="8"/>
  <c r="F92" i="8"/>
  <c r="H88" i="8"/>
  <c r="I88" i="8"/>
  <c r="F88" i="8"/>
  <c r="M80" i="8"/>
  <c r="D24" i="4" s="1"/>
  <c r="G75" i="8"/>
  <c r="H75" i="8"/>
  <c r="I75" i="8"/>
  <c r="F75" i="8"/>
  <c r="G70" i="8"/>
  <c r="F70" i="8"/>
  <c r="G65" i="8"/>
  <c r="F65" i="8"/>
  <c r="H63" i="8"/>
  <c r="G63" i="8"/>
  <c r="F63" i="8"/>
  <c r="G61" i="8"/>
  <c r="F61" i="8"/>
  <c r="G58" i="8"/>
  <c r="H58" i="8"/>
  <c r="F58" i="8"/>
  <c r="G55" i="8"/>
  <c r="H55" i="8"/>
  <c r="F55" i="8"/>
  <c r="G46" i="8"/>
  <c r="H46" i="8"/>
  <c r="F46" i="8"/>
  <c r="G41" i="8"/>
  <c r="H41" i="8"/>
  <c r="I41" i="8"/>
  <c r="F41" i="8"/>
  <c r="G37" i="8"/>
  <c r="H37" i="8"/>
  <c r="F37" i="8"/>
  <c r="G35" i="8"/>
  <c r="H35" i="8"/>
  <c r="F35" i="8"/>
  <c r="G29" i="8"/>
  <c r="H29" i="8"/>
  <c r="F29" i="8"/>
  <c r="G26" i="8"/>
  <c r="F26" i="8"/>
  <c r="G24" i="8"/>
  <c r="F24" i="8"/>
  <c r="G22" i="8"/>
  <c r="F22" i="8"/>
  <c r="G11" i="8"/>
  <c r="F11" i="8"/>
  <c r="H9" i="8"/>
  <c r="G9" i="8"/>
  <c r="F9" i="8"/>
  <c r="M11" i="8" l="1"/>
  <c r="D6" i="4" s="1"/>
  <c r="M24" i="8"/>
  <c r="D9" i="4" s="1"/>
  <c r="M70" i="8"/>
  <c r="D22" i="4" s="1"/>
  <c r="M97" i="8"/>
  <c r="D29" i="4" s="1"/>
  <c r="M120" i="8"/>
  <c r="D34" i="4" s="1"/>
  <c r="M134" i="8"/>
  <c r="D37" i="4" s="1"/>
  <c r="M26" i="8"/>
  <c r="D10" i="4" s="1"/>
  <c r="M37" i="8"/>
  <c r="D13" i="4" s="1"/>
  <c r="M61" i="8"/>
  <c r="D18" i="4" s="1"/>
  <c r="M88" i="8"/>
  <c r="D26" i="4" s="1"/>
  <c r="M117" i="8"/>
  <c r="D33" i="4" s="1"/>
  <c r="M46" i="8"/>
  <c r="D15" i="4" s="1"/>
  <c r="M68" i="8"/>
  <c r="D21" i="4" s="1"/>
  <c r="M94" i="8"/>
  <c r="D28" i="4" s="1"/>
  <c r="M128" i="8"/>
  <c r="D36" i="4" s="1"/>
  <c r="M92" i="8"/>
  <c r="D27" i="4" s="1"/>
  <c r="M22" i="8"/>
  <c r="D8" i="4" s="1"/>
  <c r="M108" i="8"/>
  <c r="D31" i="4" s="1"/>
  <c r="M29" i="8"/>
  <c r="D11" i="4" s="1"/>
  <c r="M55" i="8"/>
  <c r="D16" i="4" s="1"/>
  <c r="M63" i="8"/>
  <c r="D19" i="4" s="1"/>
  <c r="M41" i="8"/>
  <c r="D14" i="4" s="1"/>
  <c r="M75" i="8"/>
  <c r="D23" i="4" s="1"/>
  <c r="M112" i="8"/>
  <c r="D32" i="4" s="1"/>
  <c r="M124" i="8"/>
  <c r="D35" i="4" s="1"/>
  <c r="M35" i="8"/>
  <c r="D12" i="4" s="1"/>
  <c r="M58" i="8"/>
  <c r="D17" i="4" s="1"/>
  <c r="M65" i="8"/>
  <c r="D20" i="4" s="1"/>
  <c r="M100" i="8"/>
  <c r="D30" i="4" s="1"/>
  <c r="M139" i="8"/>
  <c r="D38" i="4" s="1"/>
  <c r="M9" i="8"/>
  <c r="D5" i="4" s="1"/>
  <c r="D46" i="6"/>
  <c r="G35" i="7"/>
  <c r="F35" i="7"/>
  <c r="F31" i="7"/>
  <c r="J31" i="7" s="1"/>
  <c r="D94" i="4" s="1"/>
  <c r="G13" i="7"/>
  <c r="F13" i="7"/>
  <c r="F42" i="7" s="1"/>
  <c r="D216" i="8"/>
  <c r="D212" i="8"/>
  <c r="D206" i="8"/>
  <c r="G42" i="7" l="1"/>
  <c r="F44" i="7" s="1"/>
  <c r="J35" i="7"/>
  <c r="D96" i="4" s="1"/>
  <c r="D98" i="4" s="1"/>
  <c r="J13" i="7"/>
  <c r="D89" i="4" s="1"/>
  <c r="D201" i="8"/>
  <c r="D197" i="8"/>
  <c r="D158" i="8"/>
  <c r="D29" i="7"/>
  <c r="D190" i="8"/>
  <c r="D25" i="7"/>
  <c r="D20" i="7"/>
  <c r="D16" i="7"/>
  <c r="D108" i="8"/>
  <c r="D112" i="8"/>
  <c r="D128" i="8"/>
  <c r="D142" i="8"/>
  <c r="D67" i="6"/>
  <c r="D134" i="8"/>
  <c r="D117" i="8"/>
  <c r="D139" i="8"/>
  <c r="D124" i="8"/>
  <c r="D147" i="8"/>
  <c r="D49" i="6"/>
  <c r="D52" i="6"/>
  <c r="D55" i="6"/>
  <c r="D92" i="8"/>
  <c r="D80" i="8"/>
  <c r="D61" i="8"/>
  <c r="D99" i="4" l="1"/>
  <c r="D75" i="8"/>
  <c r="D27" i="6"/>
  <c r="D30" i="6"/>
  <c r="D58" i="8"/>
  <c r="D55" i="8"/>
  <c r="D41" i="8" l="1"/>
  <c r="D46" i="8"/>
  <c r="D8" i="6"/>
  <c r="D29" i="8"/>
  <c r="D24" i="8"/>
  <c r="C18" i="4" l="1"/>
  <c r="C8" i="4" l="1"/>
  <c r="D11" i="8" l="1"/>
  <c r="C6" i="4" s="1"/>
  <c r="C52" i="4" l="1"/>
  <c r="D37" i="8"/>
  <c r="C13" i="4" s="1"/>
  <c r="D218" i="8" l="1"/>
  <c r="C54" i="4"/>
  <c r="C56" i="4" l="1"/>
  <c r="C36" i="4"/>
  <c r="D65" i="8"/>
  <c r="C20" i="4" s="1"/>
  <c r="C16" i="4"/>
  <c r="C15" i="4" l="1"/>
  <c r="C14" i="4"/>
  <c r="D35" i="8"/>
  <c r="C12" i="4" s="1"/>
  <c r="C5" i="4"/>
  <c r="D26" i="8"/>
  <c r="C10" i="4" s="1"/>
  <c r="C11" i="4"/>
  <c r="C17" i="4"/>
  <c r="D63" i="8"/>
  <c r="C19" i="4" s="1"/>
  <c r="C21" i="4"/>
  <c r="D70" i="8"/>
  <c r="C22" i="4" s="1"/>
  <c r="C23" i="4"/>
  <c r="C24" i="4"/>
  <c r="C26" i="4"/>
  <c r="C27" i="4"/>
  <c r="D94" i="8"/>
  <c r="C28" i="4" s="1"/>
  <c r="D97" i="8"/>
  <c r="C29" i="4" s="1"/>
  <c r="D100" i="8"/>
  <c r="C30" i="4" s="1"/>
  <c r="C31" i="4"/>
  <c r="C32" i="4"/>
  <c r="D120" i="8"/>
  <c r="C34" i="4" s="1"/>
  <c r="C35" i="4"/>
  <c r="C37" i="4"/>
  <c r="C38" i="4"/>
  <c r="C39" i="4"/>
  <c r="C40" i="4"/>
  <c r="D150" i="8"/>
  <c r="C41" i="4" s="1"/>
  <c r="C42" i="4"/>
  <c r="D160" i="8"/>
  <c r="C43" i="4" s="1"/>
  <c r="D162" i="8"/>
  <c r="C44" i="4" s="1"/>
  <c r="D165" i="8"/>
  <c r="C45" i="4" s="1"/>
  <c r="D167" i="8"/>
  <c r="C46" i="4" s="1"/>
  <c r="D169" i="8"/>
  <c r="C47" i="4" s="1"/>
  <c r="C48" i="4"/>
  <c r="C49" i="4"/>
  <c r="D193" i="8"/>
  <c r="C51" i="4"/>
  <c r="C53" i="4"/>
  <c r="C55" i="4"/>
  <c r="D62" i="6"/>
  <c r="C76" i="4" s="1"/>
  <c r="D17" i="6"/>
  <c r="C64" i="4" s="1"/>
  <c r="C50" i="4" l="1"/>
  <c r="C9" i="4"/>
  <c r="C57" i="4" s="1"/>
  <c r="D5" i="6"/>
  <c r="C61" i="4" s="1"/>
  <c r="D35" i="7"/>
  <c r="C96" i="4" s="1"/>
  <c r="C77" i="4" l="1"/>
  <c r="D13" i="7" l="1"/>
  <c r="C75" i="4"/>
  <c r="D74" i="6"/>
  <c r="C80" i="4" s="1"/>
  <c r="D31" i="7"/>
  <c r="C94" i="4" s="1"/>
  <c r="C93" i="4"/>
  <c r="C92" i="4"/>
  <c r="C91" i="4"/>
  <c r="D24" i="6"/>
  <c r="C67" i="4" s="1"/>
  <c r="C63" i="4"/>
  <c r="C62" i="4"/>
  <c r="C65" i="4"/>
  <c r="D22" i="6"/>
  <c r="C66" i="4" s="1"/>
  <c r="C68" i="4"/>
  <c r="C69" i="4"/>
  <c r="C70" i="4"/>
  <c r="C71" i="4"/>
  <c r="C72" i="4"/>
  <c r="C73" i="4"/>
  <c r="D76" i="6"/>
  <c r="C89" i="4" l="1"/>
  <c r="D41" i="7"/>
  <c r="C81" i="4"/>
  <c r="C83" i="4" s="1"/>
  <c r="C90" i="4"/>
  <c r="C98" i="4" s="1"/>
  <c r="D101" i="4" l="1"/>
  <c r="D102" i="4" l="1"/>
  <c r="D103" i="4" l="1"/>
</calcChain>
</file>

<file path=xl/comments1.xml><?xml version="1.0" encoding="utf-8"?>
<comments xmlns="http://schemas.openxmlformats.org/spreadsheetml/2006/main">
  <authors>
    <author>Administrator</author>
  </authors>
  <commentLis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Tuto výslednou cenu přeneste do krycího listu nabídky jako cenu hodnocenou </t>
        </r>
      </text>
    </comment>
  </commentList>
</comments>
</file>

<file path=xl/sharedStrings.xml><?xml version="1.0" encoding="utf-8"?>
<sst xmlns="http://schemas.openxmlformats.org/spreadsheetml/2006/main" count="1266" uniqueCount="474">
  <si>
    <t>Na ploše</t>
  </si>
  <si>
    <t>1. seč</t>
  </si>
  <si>
    <t>2. seč</t>
  </si>
  <si>
    <t>3. seč</t>
  </si>
  <si>
    <t>4. seč</t>
  </si>
  <si>
    <t>chodník z Puncova na Kojkovice Celkem</t>
  </si>
  <si>
    <t>DPH</t>
  </si>
  <si>
    <t>G</t>
  </si>
  <si>
    <t>A</t>
  </si>
  <si>
    <t>D</t>
  </si>
  <si>
    <t>B</t>
  </si>
  <si>
    <t>C</t>
  </si>
  <si>
    <t>Typ údržby</t>
  </si>
  <si>
    <t>J</t>
  </si>
  <si>
    <t>I</t>
  </si>
  <si>
    <t>údržba se provádí</t>
  </si>
  <si>
    <t>Katastrální území</t>
  </si>
  <si>
    <t>PČ</t>
  </si>
  <si>
    <t>Horní Líštná</t>
  </si>
  <si>
    <t>u zahradnictví Jadamus</t>
  </si>
  <si>
    <t>KČOV</t>
  </si>
  <si>
    <t>Kojkovice u Třince</t>
  </si>
  <si>
    <t>Nebory</t>
  </si>
  <si>
    <t>1622/9</t>
  </si>
  <si>
    <t>1621/17</t>
  </si>
  <si>
    <t>1622/35</t>
  </si>
  <si>
    <t>1621/29</t>
  </si>
  <si>
    <t>1622/24</t>
  </si>
  <si>
    <t>1163/11</t>
  </si>
  <si>
    <t>1163/9</t>
  </si>
  <si>
    <t>1163/6</t>
  </si>
  <si>
    <t>kolem nové bytovky</t>
  </si>
  <si>
    <t>897/2</t>
  </si>
  <si>
    <t>904/2</t>
  </si>
  <si>
    <t>904/15</t>
  </si>
  <si>
    <t>u křížku</t>
  </si>
  <si>
    <t>1348/1</t>
  </si>
  <si>
    <t>42/43</t>
  </si>
  <si>
    <t>16/1</t>
  </si>
  <si>
    <t>27/1</t>
  </si>
  <si>
    <t>kruháč u větrníku</t>
  </si>
  <si>
    <t>Oldřichovice u Třince</t>
  </si>
  <si>
    <t>3379/1</t>
  </si>
  <si>
    <t>3379/12</t>
  </si>
  <si>
    <t>parkoviště u Miarky</t>
  </si>
  <si>
    <t>1944/2</t>
  </si>
  <si>
    <t>Dolní Líštná</t>
  </si>
  <si>
    <t>alej pod Němcovkou</t>
  </si>
  <si>
    <t>1251</t>
  </si>
  <si>
    <t>1106/1</t>
  </si>
  <si>
    <t>1107/1</t>
  </si>
  <si>
    <t>Kozinec</t>
  </si>
  <si>
    <t>1293/3</t>
  </si>
  <si>
    <t>374/2</t>
  </si>
  <si>
    <t>1120</t>
  </si>
  <si>
    <t>1119/2</t>
  </si>
  <si>
    <t>1121</t>
  </si>
  <si>
    <t>934/4</t>
  </si>
  <si>
    <t>935</t>
  </si>
  <si>
    <t>282</t>
  </si>
  <si>
    <t>svah nad domky</t>
  </si>
  <si>
    <t>311/1</t>
  </si>
  <si>
    <t>val za hřbitovem</t>
  </si>
  <si>
    <t>435/1</t>
  </si>
  <si>
    <t>449/3</t>
  </si>
  <si>
    <t>Guty</t>
  </si>
  <si>
    <t>louka pod zbrojnicí</t>
  </si>
  <si>
    <t>515/3</t>
  </si>
  <si>
    <t>točna - zast. U vývozu</t>
  </si>
  <si>
    <t>Karpentná</t>
  </si>
  <si>
    <t>křižovatka U křižánka</t>
  </si>
  <si>
    <t>750/20</t>
  </si>
  <si>
    <t>644/10</t>
  </si>
  <si>
    <t>Konská</t>
  </si>
  <si>
    <t>okolí nadjezdu - Baliny</t>
  </si>
  <si>
    <t>166/34</t>
  </si>
  <si>
    <t>141/2</t>
  </si>
  <si>
    <t>1787/3</t>
  </si>
  <si>
    <t>126/11</t>
  </si>
  <si>
    <t>166/25</t>
  </si>
  <si>
    <t>166/19</t>
  </si>
  <si>
    <t>166/11</t>
  </si>
  <si>
    <t>163</t>
  </si>
  <si>
    <t>166/26</t>
  </si>
  <si>
    <t>148/1</t>
  </si>
  <si>
    <t>149/2</t>
  </si>
  <si>
    <t>1810/6</t>
  </si>
  <si>
    <t>166/15</t>
  </si>
  <si>
    <t>141/3</t>
  </si>
  <si>
    <t>166/14</t>
  </si>
  <si>
    <t>166/35</t>
  </si>
  <si>
    <t>Podlesí u LINDE</t>
  </si>
  <si>
    <t>1092</t>
  </si>
  <si>
    <t>1088/4</t>
  </si>
  <si>
    <t>vlevo za nádražím</t>
  </si>
  <si>
    <t>126/5</t>
  </si>
  <si>
    <t>126/6</t>
  </si>
  <si>
    <t>1787/4</t>
  </si>
  <si>
    <t>126/15</t>
  </si>
  <si>
    <t>1268</t>
  </si>
  <si>
    <t>1272/1</t>
  </si>
  <si>
    <t>1272/2</t>
  </si>
  <si>
    <t>1273</t>
  </si>
  <si>
    <t>1274/1</t>
  </si>
  <si>
    <t>alej pod Kozincem</t>
  </si>
  <si>
    <t>3478/2</t>
  </si>
  <si>
    <t>2649/1</t>
  </si>
  <si>
    <t>1566/2</t>
  </si>
  <si>
    <t>2261/3</t>
  </si>
  <si>
    <t>u hřbitova</t>
  </si>
  <si>
    <t>2257/2</t>
  </si>
  <si>
    <t>2261/1</t>
  </si>
  <si>
    <t>u odbočky na Guty</t>
  </si>
  <si>
    <t>1070/1</t>
  </si>
  <si>
    <t>Český Puncov</t>
  </si>
  <si>
    <t>chodník z Puncova na Kojkovice</t>
  </si>
  <si>
    <t>alej - stará cesta</t>
  </si>
  <si>
    <t>1319/6</t>
  </si>
  <si>
    <t>1319/8</t>
  </si>
  <si>
    <t>1034/1</t>
  </si>
  <si>
    <t>326/11</t>
  </si>
  <si>
    <t>272/3</t>
  </si>
  <si>
    <t>1141/3</t>
  </si>
  <si>
    <t>křížek nad Fridrichem</t>
  </si>
  <si>
    <t>329/2</t>
  </si>
  <si>
    <t>329/1</t>
  </si>
  <si>
    <t>naproti křížku</t>
  </si>
  <si>
    <t>1296/3</t>
  </si>
  <si>
    <t>Nový svět</t>
  </si>
  <si>
    <t>852</t>
  </si>
  <si>
    <t>850/3</t>
  </si>
  <si>
    <t>u staré školy</t>
  </si>
  <si>
    <t>251</t>
  </si>
  <si>
    <t>258/1</t>
  </si>
  <si>
    <t>257</t>
  </si>
  <si>
    <t>256</t>
  </si>
  <si>
    <t>255</t>
  </si>
  <si>
    <t>1846/7</t>
  </si>
  <si>
    <t>okolí bytovky</t>
  </si>
  <si>
    <t>521/2</t>
  </si>
  <si>
    <t>pod zbrojnicí</t>
  </si>
  <si>
    <t>516/1</t>
  </si>
  <si>
    <t>u památníku</t>
  </si>
  <si>
    <t>1821/1</t>
  </si>
  <si>
    <t>444/5</t>
  </si>
  <si>
    <t>445/4</t>
  </si>
  <si>
    <t>svah u 1-11</t>
  </si>
  <si>
    <t>67/3</t>
  </si>
  <si>
    <t>67/4</t>
  </si>
  <si>
    <t>alej na hranici</t>
  </si>
  <si>
    <t>památník na hranici</t>
  </si>
  <si>
    <t>pás u Nieslanika</t>
  </si>
  <si>
    <t>slepá ulice</t>
  </si>
  <si>
    <t>u kulturního domu</t>
  </si>
  <si>
    <t>216/32</t>
  </si>
  <si>
    <t>mýtina  u potoka</t>
  </si>
  <si>
    <t>1077/1</t>
  </si>
  <si>
    <t>1076/1</t>
  </si>
  <si>
    <t>1079/3</t>
  </si>
  <si>
    <t>1075/1</t>
  </si>
  <si>
    <t>u školy - marco polo</t>
  </si>
  <si>
    <t>1034/2</t>
  </si>
  <si>
    <t>ZŠ na osůvkách u Harendy</t>
  </si>
  <si>
    <t>216/66</t>
  </si>
  <si>
    <t>216/27</t>
  </si>
  <si>
    <t>Lyžbice</t>
  </si>
  <si>
    <t>1424/6</t>
  </si>
  <si>
    <t>naproti Buriana</t>
  </si>
  <si>
    <t>1009/1</t>
  </si>
  <si>
    <t>1425</t>
  </si>
  <si>
    <t>zahrad. kolonie</t>
  </si>
  <si>
    <t>1694/26</t>
  </si>
  <si>
    <t>1694/13</t>
  </si>
  <si>
    <t>876/17</t>
  </si>
  <si>
    <t>1621/80</t>
  </si>
  <si>
    <t>1621/55</t>
  </si>
  <si>
    <t>1621/14</t>
  </si>
  <si>
    <t>1361/4</t>
  </si>
  <si>
    <t>1621/56</t>
  </si>
  <si>
    <t>1621/101</t>
  </si>
  <si>
    <t>1621/82</t>
  </si>
  <si>
    <t>1621/73</t>
  </si>
  <si>
    <t>1622/21</t>
  </si>
  <si>
    <t>1051/8</t>
  </si>
  <si>
    <t>1621/30</t>
  </si>
  <si>
    <t>1622/34</t>
  </si>
  <si>
    <t>1038/4</t>
  </si>
  <si>
    <t>1622/22</t>
  </si>
  <si>
    <t>1622/27</t>
  </si>
  <si>
    <t>1621/76</t>
  </si>
  <si>
    <t>1622/28</t>
  </si>
  <si>
    <t>1163/2</t>
  </si>
  <si>
    <t>1146/2</t>
  </si>
  <si>
    <t>1163/10</t>
  </si>
  <si>
    <t>1663</t>
  </si>
  <si>
    <t>1267/1</t>
  </si>
  <si>
    <t>3369/3</t>
  </si>
  <si>
    <t>3369/2</t>
  </si>
  <si>
    <t>1944/6</t>
  </si>
  <si>
    <t>3379/5</t>
  </si>
  <si>
    <t>3379/4</t>
  </si>
  <si>
    <t>1149/10</t>
  </si>
  <si>
    <t>1161/1</t>
  </si>
  <si>
    <t>1149/16</t>
  </si>
  <si>
    <t>1161/8</t>
  </si>
  <si>
    <t>1161/5</t>
  </si>
  <si>
    <t>1161/2</t>
  </si>
  <si>
    <t>park naproti ZŠ</t>
  </si>
  <si>
    <t>1483/3</t>
  </si>
  <si>
    <t>pod Kozincem</t>
  </si>
  <si>
    <t>2930/11</t>
  </si>
  <si>
    <t>pruh nad Teslou</t>
  </si>
  <si>
    <t>3387/13</t>
  </si>
  <si>
    <t>1118/6</t>
  </si>
  <si>
    <t>3574</t>
  </si>
  <si>
    <t>1118/5</t>
  </si>
  <si>
    <t>1129/2</t>
  </si>
  <si>
    <t>1236/8</t>
  </si>
  <si>
    <t>1236/2</t>
  </si>
  <si>
    <t>1237/1</t>
  </si>
  <si>
    <t>1289/1</t>
  </si>
  <si>
    <t>1288</t>
  </si>
  <si>
    <t>1282/6</t>
  </si>
  <si>
    <t>102/2</t>
  </si>
  <si>
    <t>1286/5</t>
  </si>
  <si>
    <t>1270/4</t>
  </si>
  <si>
    <t>1282/5</t>
  </si>
  <si>
    <t>1269/2</t>
  </si>
  <si>
    <t>1269/7</t>
  </si>
  <si>
    <t>VKP u MŠ Čtyřlístek</t>
  </si>
  <si>
    <t>1175/4</t>
  </si>
  <si>
    <t>1175/13</t>
  </si>
  <si>
    <t>za Teslou vlevo</t>
  </si>
  <si>
    <t>1183/7</t>
  </si>
  <si>
    <t>1179/6</t>
  </si>
  <si>
    <t>1180/4</t>
  </si>
  <si>
    <t>Třinec</t>
  </si>
  <si>
    <t>Borek kolem garáží</t>
  </si>
  <si>
    <t>2/65</t>
  </si>
  <si>
    <t>2/140</t>
  </si>
  <si>
    <t>podél Frýdecké před kruháčem</t>
  </si>
  <si>
    <t>1587/3</t>
  </si>
  <si>
    <t>1587/4</t>
  </si>
  <si>
    <t>1584/6</t>
  </si>
  <si>
    <t>psí útulek</t>
  </si>
  <si>
    <t>1544/7</t>
  </si>
  <si>
    <t>1544/3</t>
  </si>
  <si>
    <t>1544/2</t>
  </si>
  <si>
    <t>Tyra</t>
  </si>
  <si>
    <t>1083/9</t>
  </si>
  <si>
    <t>točna - Valovka u schránek</t>
  </si>
  <si>
    <t>točna u Stájí</t>
  </si>
  <si>
    <t>parčík vedle hřiště</t>
  </si>
  <si>
    <t>cyklo Dušinec - Sojka</t>
  </si>
  <si>
    <t>u nadjezdu ke Gutskému kostelíku</t>
  </si>
  <si>
    <t>podjezd u č.p.127</t>
  </si>
  <si>
    <t>za protihlukovou zdí u Ropice</t>
  </si>
  <si>
    <t>alej naproti zahradkáře</t>
  </si>
  <si>
    <t>u podjezdu nad Sojkou</t>
  </si>
  <si>
    <t>výsadby u protihlukovek 1/11</t>
  </si>
  <si>
    <t>1566/5</t>
  </si>
  <si>
    <t>1367/12</t>
  </si>
  <si>
    <t>kolem nadchodu přes 1/11 dušinec</t>
  </si>
  <si>
    <t>Řez -3x (cena za 3 pracovní operace)</t>
  </si>
  <si>
    <t>Pletí - 3x (cena za 3 pracovní operace)</t>
  </si>
  <si>
    <t>Dolní Líštná alej - stará cesta Celkem</t>
  </si>
  <si>
    <t>Dolní Líštná naproti křížku Celkem</t>
  </si>
  <si>
    <t>Dolní Líštná u staré školy Celkem</t>
  </si>
  <si>
    <t>Guty okolí bytovky a pod zbrojnicí celkem</t>
  </si>
  <si>
    <t>Guty u památníku Celkem</t>
  </si>
  <si>
    <t>Karpentná svah u 1-11 Celkem</t>
  </si>
  <si>
    <t>Kojkovice alej na hranici celkem</t>
  </si>
  <si>
    <t>Kojkovice památník na hranici Celkem</t>
  </si>
  <si>
    <t>Kojkovice pás u Nieslanika Celkem</t>
  </si>
  <si>
    <t>Kojkovice slepá ulice Celkem</t>
  </si>
  <si>
    <t>Kojkovice u kulturního domu Celkem</t>
  </si>
  <si>
    <t>Konská mýtina  u potoka Celkem</t>
  </si>
  <si>
    <t>Konská u školy - marco polo Celkem</t>
  </si>
  <si>
    <t>Lyžbice naproti Buriana Celkem</t>
  </si>
  <si>
    <t>Lyžbice zahrad. kolonie Celkem</t>
  </si>
  <si>
    <t>Lyžbice u hřbitova Celkem</t>
  </si>
  <si>
    <t>Nebory podjezd u č.p.127 celkem</t>
  </si>
  <si>
    <t>Nebory kolem nové bytovky Celkem</t>
  </si>
  <si>
    <t>Nebory u křížku Celkem</t>
  </si>
  <si>
    <t>Oldřichovice remíz celkem</t>
  </si>
  <si>
    <t>Oldřichovice kolem bytovky Celkem</t>
  </si>
  <si>
    <t>A+B</t>
  </si>
  <si>
    <t>Dolní Líštná svah nad domky Celkem</t>
  </si>
  <si>
    <t>Dolní Líštná val za hřbitovem Celkem</t>
  </si>
  <si>
    <t>Guty louka pod zbrojnicí Celkem</t>
  </si>
  <si>
    <t>Horní Líštná obě točny celkem</t>
  </si>
  <si>
    <t>Konská vlevo za nádražím Celkem</t>
  </si>
  <si>
    <t>Nebory kolem nadchodu přes 1/11 Celkem</t>
  </si>
  <si>
    <t>kolem nadchodu přes 1/11</t>
  </si>
  <si>
    <t>2/305</t>
  </si>
  <si>
    <t>2/306</t>
  </si>
  <si>
    <t>3552/45</t>
  </si>
  <si>
    <t>u Paulyho</t>
  </si>
  <si>
    <t>Nebory u Paulyho celkem</t>
  </si>
  <si>
    <t>1319/11</t>
  </si>
  <si>
    <t>1036/30</t>
  </si>
  <si>
    <t>1823/4</t>
  </si>
  <si>
    <t>1590/6</t>
  </si>
  <si>
    <t>1584/4</t>
  </si>
  <si>
    <t>Kaštanová-křídlatka</t>
  </si>
  <si>
    <t>602/1</t>
  </si>
  <si>
    <t>Y</t>
  </si>
  <si>
    <t>Žlutě zvýrazněné buňky vyplňte! (včetně listů - "pletí a řezy, "kosení s mulčováním, "kosení se sběrem")</t>
  </si>
  <si>
    <t>1482/4</t>
  </si>
  <si>
    <t>1375/1</t>
  </si>
  <si>
    <t>460/1</t>
  </si>
  <si>
    <t>Kosení se sběrem</t>
  </si>
  <si>
    <t>Kosení s mulčováním</t>
  </si>
  <si>
    <t xml:space="preserve">Pletí - 7x (cena za 7 pracovních operací) </t>
  </si>
  <si>
    <t>Cena celkem - kosení s mulčováním v Kč bez DPH</t>
  </si>
  <si>
    <t>Cena celkem v Kč bez DPH jednotlivých sečí</t>
  </si>
  <si>
    <t>Cena celkem - kosení se sběrem v Kč bez DPH</t>
  </si>
  <si>
    <t>Cena celkem v Kč bez DPH dle operací</t>
  </si>
  <si>
    <t>Cena celkem - pletí a řezy v Kč bez DPH</t>
  </si>
  <si>
    <t>CELKEM - v Kč včetně DPH</t>
  </si>
  <si>
    <t>CELKEM všechny činnosti - v Kč bez DPH</t>
  </si>
  <si>
    <t>CELKEM - kosení s mulčováním</t>
  </si>
  <si>
    <t>CELKEM - kosení se sběrem</t>
  </si>
  <si>
    <t>Rozloha/m²</t>
  </si>
  <si>
    <t>Celkem m² údržby</t>
  </si>
  <si>
    <t>Řez - 1x (cena za 1 pracovní operaci)</t>
  </si>
  <si>
    <t>celkem v Kč bez DPH</t>
  </si>
  <si>
    <t>Osůvky</t>
  </si>
  <si>
    <t>H</t>
  </si>
  <si>
    <t>U zahradnictví Jadamus Celkem</t>
  </si>
  <si>
    <t xml:space="preserve"> KČOV Celkem</t>
  </si>
  <si>
    <t>Kolem nadchodu přes 1/11 dušinec Celkem</t>
  </si>
  <si>
    <t>5. seč</t>
  </si>
  <si>
    <t>6. seč</t>
  </si>
  <si>
    <t>7. seč</t>
  </si>
  <si>
    <t>B+C</t>
  </si>
  <si>
    <t>E</t>
  </si>
  <si>
    <t>sumarizace plochy</t>
  </si>
  <si>
    <t xml:space="preserve"> Kaštanová-křídlatka</t>
  </si>
  <si>
    <t>křížek nad Fridrichem Celkem</t>
  </si>
  <si>
    <t>úvozová cesta od trafa Celkem</t>
  </si>
  <si>
    <t>Konská ZŠ u Harendy Celkem</t>
  </si>
  <si>
    <t>Nebory alej naproti zahradkářů</t>
  </si>
  <si>
    <t>na Dušinci</t>
  </si>
  <si>
    <t>na Dušinci vlevo a k trafu</t>
  </si>
  <si>
    <t>Oldřichovice kolem bytovky</t>
  </si>
  <si>
    <t>park naproti ZŠ Celkem</t>
  </si>
  <si>
    <t xml:space="preserve"> parkoviště u Miarky Celkem</t>
  </si>
  <si>
    <t xml:space="preserve"> pod Kozincem Celkem</t>
  </si>
  <si>
    <t xml:space="preserve"> pruh nad Teslou Celkem</t>
  </si>
  <si>
    <t xml:space="preserve"> VKP u MŠ Čtyřlístek Celkem</t>
  </si>
  <si>
    <t xml:space="preserve"> za Teslou vlevo Celkem</t>
  </si>
  <si>
    <t xml:space="preserve"> Borek kolem garáží Celkem</t>
  </si>
  <si>
    <t xml:space="preserve"> podél Frýdecké před kruháčem Celkem</t>
  </si>
  <si>
    <t>Nový svět Celkem</t>
  </si>
  <si>
    <t>u podjezdu nad Sojkou celkem</t>
  </si>
  <si>
    <t>za protihlukovou zdí u Ropice celkem</t>
  </si>
  <si>
    <t>cyklo Dušinec - Sojka celkem</t>
  </si>
  <si>
    <t>u nadjezdu ke Gutskému kostelíku celkem</t>
  </si>
  <si>
    <t>alej pod Kozincem Celkem</t>
  </si>
  <si>
    <t>na Dušinci celkem</t>
  </si>
  <si>
    <t>Podlesí u LINDE Celkem</t>
  </si>
  <si>
    <t>okolí nadjezdu - Baliny Celkem</t>
  </si>
  <si>
    <t xml:space="preserve"> křižovatka U Křižánka Celkem</t>
  </si>
  <si>
    <t>Kozinec Celkem</t>
  </si>
  <si>
    <t>alej pod Němcovkou Celkem</t>
  </si>
  <si>
    <t>KČOV Celkem</t>
  </si>
  <si>
    <t>kruháč u větrníku Celkem</t>
  </si>
  <si>
    <t>na Dušinci vlevo a k trafu Celkem</t>
  </si>
  <si>
    <r>
      <rPr>
        <b/>
        <sz val="12"/>
        <rFont val="Arial"/>
        <family val="2"/>
        <charset val="238"/>
      </rPr>
      <t xml:space="preserve">Položkový rozpočet  </t>
    </r>
    <r>
      <rPr>
        <sz val="10"/>
        <rFont val="Arial"/>
        <family val="2"/>
        <charset val="238"/>
      </rPr>
      <t xml:space="preserve">                                         Příloha č. 2 ZD </t>
    </r>
    <r>
      <rPr>
        <i/>
        <sz val="8"/>
        <rFont val="Arial"/>
        <family val="2"/>
        <charset val="238"/>
      </rPr>
      <t>(budoucí příloha č. 2 smlouvy)</t>
    </r>
  </si>
  <si>
    <t xml:space="preserve"> u staré školy Celkem</t>
  </si>
  <si>
    <t xml:space="preserve"> alej - stará cesta Celkem</t>
  </si>
  <si>
    <t>naproti křížku Celkem</t>
  </si>
  <si>
    <t>svah nad domky Celkem</t>
  </si>
  <si>
    <t>louka pod zbrojnicí Celkem</t>
  </si>
  <si>
    <t>okolí bytovky a pod zbrojnicí celkem</t>
  </si>
  <si>
    <t>u památníku Celkem</t>
  </si>
  <si>
    <t>obě točny celkem</t>
  </si>
  <si>
    <t>svah u 1-11 Celkem</t>
  </si>
  <si>
    <t>okolí ČOV pod Němcovkou Celkem</t>
  </si>
  <si>
    <t>okolí ČOV pod Novým světem Celkem</t>
  </si>
  <si>
    <t>alej na hranici celkem</t>
  </si>
  <si>
    <t>památník na hranici Celkem</t>
  </si>
  <si>
    <t>pás u Nieslanika Celkem</t>
  </si>
  <si>
    <t>slepá ulice Celkem</t>
  </si>
  <si>
    <t xml:space="preserve"> u kulturního domu Celkem</t>
  </si>
  <si>
    <t>mýtina  u potoka Celkem</t>
  </si>
  <si>
    <t>u školy - marco polo Celkem</t>
  </si>
  <si>
    <t>vlevo za nádražím Celkem</t>
  </si>
  <si>
    <t>naproti Buriana Celkem</t>
  </si>
  <si>
    <t>u hřbitova Celkem</t>
  </si>
  <si>
    <t>zahrad. kolonie Celkem</t>
  </si>
  <si>
    <t>podjezd u č.p.127 celkem</t>
  </si>
  <si>
    <t>alej naproti zahradkářů</t>
  </si>
  <si>
    <t>kolem nadchodu přes 1/11 Celkem</t>
  </si>
  <si>
    <t>kolem nové bytovky Celkem</t>
  </si>
  <si>
    <t>u křížku Celkem</t>
  </si>
  <si>
    <t xml:space="preserve"> u křížku Celkem</t>
  </si>
  <si>
    <t xml:space="preserve"> výsadby u protihlukovek 1/11 Celkem</t>
  </si>
  <si>
    <t>CELKEM - pletí a řez, hrabání listí</t>
  </si>
  <si>
    <t>psí útulek - hrabání listí</t>
  </si>
  <si>
    <t>okolí ČOV pod Němcovkou</t>
  </si>
  <si>
    <t>okolí ČOV pod Novým světem</t>
  </si>
  <si>
    <t>záhony u památníku</t>
  </si>
  <si>
    <t>záhony u památníku celkem</t>
  </si>
  <si>
    <t>Osůvky celkem</t>
  </si>
  <si>
    <t>vpravo vedle hl.silnice</t>
  </si>
  <si>
    <t>vpravo vedle hl.silnice Celkem</t>
  </si>
  <si>
    <t>Konská vpravo vedle hl.silnice Celkem</t>
  </si>
  <si>
    <t>u nadjezdu ke Gutskému kostelíku Celkem</t>
  </si>
  <si>
    <t xml:space="preserve">u nadjezdu ke Gutskému kostelíku </t>
  </si>
  <si>
    <t>za zdí u Ropice celkem</t>
  </si>
  <si>
    <t>za zdí u Ropice</t>
  </si>
  <si>
    <t>záhony u památníku Celkem</t>
  </si>
  <si>
    <t>L</t>
  </si>
  <si>
    <t>H, K</t>
  </si>
  <si>
    <t>pomocný součet</t>
  </si>
  <si>
    <t>Kosení s mulčováním, vyžínání s ponecháním</t>
  </si>
  <si>
    <t>1863/4</t>
  </si>
  <si>
    <t>u zastávky Hospoda</t>
  </si>
  <si>
    <t>U Napoleona</t>
  </si>
  <si>
    <t>val za hřbitovem Celkem</t>
  </si>
  <si>
    <t>remíz</t>
  </si>
  <si>
    <t>Pletí, řezy, hrabání listí</t>
  </si>
  <si>
    <t>vysvětlivky:</t>
  </si>
  <si>
    <t>Pletí, řezy, listí</t>
  </si>
  <si>
    <t>Dolní Líštná Kaštanová - křídlatka Celkem</t>
  </si>
  <si>
    <t>Dolní Líšzná alej pod Němcovkou Celkem</t>
  </si>
  <si>
    <t>Dolní Líštná křížek nad Fridrichem Celkem</t>
  </si>
  <si>
    <t>Dolní Líštná Nový svět Celkem</t>
  </si>
  <si>
    <t>Dolní Líštná úvozová cesta od trafa</t>
  </si>
  <si>
    <t>Horní Líštná u zahradnictví Jadamus Celkem</t>
  </si>
  <si>
    <t>Kojkovice KČOV Celkem</t>
  </si>
  <si>
    <t>Konská okolí nadjezdu - Baliny celkem</t>
  </si>
  <si>
    <t>ZŠ u Harendy Celkem</t>
  </si>
  <si>
    <t>Nebory u nadjezdu ke Gutskému kostelíku celkem</t>
  </si>
  <si>
    <t>Nebory cyklo Dušinec - Sojka celkem</t>
  </si>
  <si>
    <t>Nebory za protihlukovou zdí u Ropice celkem</t>
  </si>
  <si>
    <t>Neboryu podjezdu nad Sojkou celkem</t>
  </si>
  <si>
    <t>Nebory na Dušinci vlevo a k trafu Celkem</t>
  </si>
  <si>
    <t>remíz celkem</t>
  </si>
  <si>
    <t>kolem bytovky Celkem</t>
  </si>
  <si>
    <t>Oldřichovice záhony u památníku celkem</t>
  </si>
  <si>
    <t>Oldřichovice park naproti ZŠ Celkem</t>
  </si>
  <si>
    <t>Oldřichovice parkoviště u Miarky Celkem</t>
  </si>
  <si>
    <t>Oldřichovice pod Kozincem Celkem</t>
  </si>
  <si>
    <t>Oldřichovice pruh nad Teslou Celkem</t>
  </si>
  <si>
    <t>Oldřichovice u Napoleona Celkem</t>
  </si>
  <si>
    <t>Oldřichovice kruháč u větrníku Celkem</t>
  </si>
  <si>
    <t>Oldřichovice VKP u MŠ Čtyřlístek Celkem</t>
  </si>
  <si>
    <t>Oldřichovice za Teslou vlevo Celkem</t>
  </si>
  <si>
    <t>Oldřichovice u hřbitova Celkem</t>
  </si>
  <si>
    <t>Třinec Borek kolem garáží Celkem</t>
  </si>
  <si>
    <t>Třinec podél Frýdecké před kruháčem Celkem</t>
  </si>
  <si>
    <t>Třinec psí útulek Celkem</t>
  </si>
  <si>
    <t>Tyra točna u Stájí</t>
  </si>
  <si>
    <t>Český Puncov - Osůvky</t>
  </si>
  <si>
    <t>Dolní Líštná - Kozinec Celkem</t>
  </si>
  <si>
    <t>Dolní Líštná okolí ČOV pod Němcovkou Celkem</t>
  </si>
  <si>
    <t>Dolní Líštná okolí ČOV pod Novým světem Celkem</t>
  </si>
  <si>
    <t>Karpentná křižovatka U Křižánka Celkem</t>
  </si>
  <si>
    <t>Konská okolí nadjezdu - Baliny Celkem</t>
  </si>
  <si>
    <t>Konská - Podlesí u LINDE Celkem</t>
  </si>
  <si>
    <t>Nebory kolem nadchodu přes 1/11 Dušinec Celkem</t>
  </si>
  <si>
    <t>Nebory na Dušinci celkem</t>
  </si>
  <si>
    <t>Nebory u nadjezdu ke Gutskému kostelíku Celkem</t>
  </si>
  <si>
    <t>Nebory za zdí u Ropice celkem</t>
  </si>
  <si>
    <t>Oldřichovice alej pod Kozincem Celkem</t>
  </si>
  <si>
    <t>Oldřichovice u odbočky na Guty Celkem</t>
  </si>
  <si>
    <t>Oldřichovice  výsadby u protihlukovek 1/11 Celkem</t>
  </si>
  <si>
    <t>Guty u zastávky hospoda</t>
  </si>
  <si>
    <t>Horní Líštná u zahradnictví Jadamus celkem</t>
  </si>
  <si>
    <t>Nebory kolem nadchodu přes 1/11 dušinec celkem</t>
  </si>
  <si>
    <t>Číslo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</si>
</sst>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0"/>
      <name val="Arial"/>
      <charset val="1"/>
    </font>
    <font>
      <sz val="10"/>
      <name val="Arial"/>
      <family val="2"/>
      <charset val="238"/>
    </font>
    <font>
      <b/>
      <sz val="9"/>
      <color indexed="0"/>
      <name val="Arial"/>
      <family val="2"/>
      <charset val="238"/>
    </font>
    <font>
      <sz val="9"/>
      <color indexed="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0"/>
      <name val="Arial"/>
      <family val="2"/>
      <charset val="238"/>
    </font>
    <font>
      <b/>
      <sz val="8"/>
      <name val="Arial"/>
      <family val="2"/>
      <charset val="238"/>
    </font>
    <font>
      <sz val="8"/>
      <color indexed="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u/>
      <sz val="10"/>
      <color theme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4" fontId="0" fillId="0" borderId="0" xfId="0" applyNumberFormat="1"/>
    <xf numFmtId="164" fontId="4" fillId="0" borderId="0" xfId="0" applyNumberFormat="1" applyFont="1"/>
    <xf numFmtId="4" fontId="3" fillId="0" borderId="1" xfId="0" applyNumberFormat="1" applyFont="1" applyFill="1" applyBorder="1" applyAlignment="1" applyProtection="1"/>
    <xf numFmtId="2" fontId="3" fillId="0" borderId="1" xfId="0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/>
    <xf numFmtId="4" fontId="2" fillId="2" borderId="1" xfId="0" applyNumberFormat="1" applyFont="1" applyFill="1" applyBorder="1" applyAlignment="1" applyProtection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4" fontId="6" fillId="2" borderId="1" xfId="0" applyNumberFormat="1" applyFont="1" applyFill="1" applyBorder="1" applyAlignment="1" applyProtection="1"/>
    <xf numFmtId="0" fontId="5" fillId="2" borderId="1" xfId="0" applyFont="1" applyFill="1" applyBorder="1"/>
    <xf numFmtId="0" fontId="2" fillId="2" borderId="1" xfId="0" applyFont="1" applyFill="1" applyBorder="1" applyAlignment="1" applyProtection="1"/>
    <xf numFmtId="0" fontId="0" fillId="0" borderId="1" xfId="0" applyBorder="1"/>
    <xf numFmtId="4" fontId="0" fillId="0" borderId="1" xfId="0" applyNumberForma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4" fontId="5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1" xfId="0" applyFont="1" applyFill="1" applyBorder="1" applyAlignment="1" applyProtection="1">
      <alignment horizontal="center"/>
    </xf>
    <xf numFmtId="164" fontId="10" fillId="0" borderId="1" xfId="0" applyNumberFormat="1" applyFont="1" applyBorder="1"/>
    <xf numFmtId="164" fontId="10" fillId="0" borderId="1" xfId="0" applyNumberFormat="1" applyFont="1" applyFill="1" applyBorder="1"/>
    <xf numFmtId="164" fontId="8" fillId="0" borderId="1" xfId="0" applyNumberFormat="1" applyFont="1" applyBorder="1"/>
    <xf numFmtId="0" fontId="3" fillId="0" borderId="1" xfId="0" applyFont="1" applyFill="1" applyBorder="1" applyAlignment="1" applyProtection="1">
      <alignment horizontal="center" vertical="center" shrinkToFit="1"/>
    </xf>
    <xf numFmtId="164" fontId="4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4" fontId="4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shrinkToFit="1"/>
    </xf>
    <xf numFmtId="0" fontId="9" fillId="0" borderId="1" xfId="0" applyFont="1" applyFill="1" applyBorder="1" applyAlignment="1" applyProtection="1">
      <alignment shrinkToFit="1"/>
    </xf>
    <xf numFmtId="0" fontId="0" fillId="0" borderId="1" xfId="0" applyBorder="1" applyAlignment="1">
      <alignment shrinkToFit="1"/>
    </xf>
    <xf numFmtId="0" fontId="5" fillId="0" borderId="1" xfId="0" applyFont="1" applyBorder="1" applyAlignment="1">
      <alignment shrinkToFit="1"/>
    </xf>
    <xf numFmtId="0" fontId="0" fillId="0" borderId="0" xfId="0" applyAlignment="1">
      <alignment shrinkToFit="1"/>
    </xf>
    <xf numFmtId="0" fontId="9" fillId="3" borderId="1" xfId="0" applyFont="1" applyFill="1" applyBorder="1" applyAlignment="1" applyProtection="1">
      <alignment shrinkToFit="1"/>
    </xf>
    <xf numFmtId="0" fontId="9" fillId="3" borderId="1" xfId="0" applyFont="1" applyFill="1" applyBorder="1" applyAlignment="1" applyProtection="1">
      <alignment horizontal="center"/>
    </xf>
    <xf numFmtId="164" fontId="10" fillId="3" borderId="1" xfId="0" applyNumberFormat="1" applyFont="1" applyFill="1" applyBorder="1"/>
    <xf numFmtId="0" fontId="8" fillId="0" borderId="1" xfId="0" applyFont="1" applyFill="1" applyBorder="1" applyAlignment="1" applyProtection="1">
      <alignment shrinkToFit="1"/>
    </xf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right" vertical="center" shrinkToFit="1"/>
    </xf>
    <xf numFmtId="2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right" vertical="center" shrinkToFit="1"/>
    </xf>
    <xf numFmtId="2" fontId="11" fillId="3" borderId="1" xfId="0" applyNumberFormat="1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 applyProtection="1">
      <alignment shrinkToFit="1"/>
    </xf>
    <xf numFmtId="0" fontId="12" fillId="0" borderId="1" xfId="0" applyFont="1" applyFill="1" applyBorder="1" applyAlignment="1" applyProtection="1">
      <alignment horizontal="right"/>
    </xf>
    <xf numFmtId="4" fontId="12" fillId="0" borderId="1" xfId="0" applyNumberFormat="1" applyFont="1" applyFill="1" applyBorder="1" applyAlignment="1" applyProtection="1"/>
    <xf numFmtId="0" fontId="12" fillId="0" borderId="1" xfId="0" applyFont="1" applyFill="1" applyBorder="1" applyAlignment="1" applyProtection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4" fontId="5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9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right" vertical="center" shrinkToFit="1"/>
    </xf>
    <xf numFmtId="2" fontId="8" fillId="0" borderId="1" xfId="0" applyNumberFormat="1" applyFont="1" applyFill="1" applyBorder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164" fontId="10" fillId="0" borderId="1" xfId="0" applyNumberFormat="1" applyFont="1" applyBorder="1" applyAlignment="1">
      <alignment vertical="center" shrinkToFit="1"/>
    </xf>
    <xf numFmtId="2" fontId="9" fillId="0" borderId="1" xfId="0" applyNumberFormat="1" applyFont="1" applyFill="1" applyBorder="1" applyAlignment="1" applyProtection="1">
      <alignment vertical="center" shrinkToFit="1"/>
    </xf>
    <xf numFmtId="0" fontId="9" fillId="3" borderId="1" xfId="0" applyFont="1" applyFill="1" applyBorder="1" applyAlignment="1" applyProtection="1">
      <alignment vertical="center" shrinkToFit="1"/>
    </xf>
    <xf numFmtId="0" fontId="9" fillId="3" borderId="1" xfId="0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vertical="center" shrinkToFit="1"/>
    </xf>
    <xf numFmtId="0" fontId="8" fillId="0" borderId="1" xfId="0" applyFont="1" applyFill="1" applyBorder="1" applyAlignment="1" applyProtection="1"/>
    <xf numFmtId="164" fontId="8" fillId="3" borderId="1" xfId="0" applyNumberFormat="1" applyFont="1" applyFill="1" applyBorder="1" applyAlignment="1">
      <alignment vertical="center" shrinkToFit="1"/>
    </xf>
    <xf numFmtId="164" fontId="10" fillId="3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vertical="center" shrinkToFit="1"/>
    </xf>
    <xf numFmtId="164" fontId="1" fillId="4" borderId="5" xfId="0" applyNumberFormat="1" applyFont="1" applyFill="1" applyBorder="1"/>
    <xf numFmtId="0" fontId="10" fillId="0" borderId="0" xfId="0" applyFont="1"/>
    <xf numFmtId="2" fontId="9" fillId="3" borderId="1" xfId="0" applyNumberFormat="1" applyFont="1" applyFill="1" applyBorder="1" applyAlignment="1" applyProtection="1">
      <alignment vertical="center" shrinkToFit="1"/>
    </xf>
    <xf numFmtId="0" fontId="9" fillId="3" borderId="1" xfId="0" applyFont="1" applyFill="1" applyBorder="1" applyAlignment="1" applyProtection="1">
      <alignment horizontal="right"/>
    </xf>
    <xf numFmtId="4" fontId="9" fillId="3" borderId="1" xfId="0" applyNumberFormat="1" applyFont="1" applyFill="1" applyBorder="1" applyAlignment="1" applyProtection="1"/>
    <xf numFmtId="4" fontId="8" fillId="3" borderId="1" xfId="0" applyNumberFormat="1" applyFont="1" applyFill="1" applyBorder="1" applyAlignment="1" applyProtection="1"/>
    <xf numFmtId="4" fontId="10" fillId="3" borderId="1" xfId="0" applyNumberFormat="1" applyFont="1" applyFill="1" applyBorder="1" applyAlignment="1" applyProtection="1"/>
    <xf numFmtId="4" fontId="9" fillId="3" borderId="1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left" vertical="center" wrapText="1"/>
    </xf>
    <xf numFmtId="2" fontId="10" fillId="3" borderId="1" xfId="0" applyNumberFormat="1" applyFont="1" applyFill="1" applyBorder="1" applyAlignment="1" applyProtection="1">
      <alignment vertical="center" shrinkToFit="1"/>
    </xf>
    <xf numFmtId="0" fontId="5" fillId="0" borderId="1" xfId="0" applyFont="1" applyFill="1" applyBorder="1" applyAlignment="1" applyProtection="1"/>
    <xf numFmtId="4" fontId="5" fillId="3" borderId="1" xfId="0" applyNumberFormat="1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shrinkToFit="1"/>
    </xf>
    <xf numFmtId="0" fontId="7" fillId="3" borderId="1" xfId="0" applyFont="1" applyFill="1" applyBorder="1" applyAlignment="1" applyProtection="1">
      <alignment horizontal="center"/>
    </xf>
    <xf numFmtId="4" fontId="8" fillId="3" borderId="1" xfId="0" applyNumberFormat="1" applyFont="1" applyFill="1" applyBorder="1" applyAlignment="1" applyProtection="1">
      <alignment horizontal="center"/>
    </xf>
    <xf numFmtId="164" fontId="8" fillId="3" borderId="1" xfId="0" applyNumberFormat="1" applyFont="1" applyFill="1" applyBorder="1" applyAlignment="1" applyProtection="1">
      <alignment horizontal="center" vertical="center" wrapText="1" shrinkToFit="1"/>
    </xf>
    <xf numFmtId="164" fontId="8" fillId="3" borderId="1" xfId="0" applyNumberFormat="1" applyFont="1" applyFill="1" applyBorder="1" applyAlignment="1" applyProtection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shrinkToFit="1"/>
    </xf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right"/>
    </xf>
    <xf numFmtId="4" fontId="0" fillId="0" borderId="0" xfId="0" applyNumberFormat="1" applyBorder="1"/>
    <xf numFmtId="0" fontId="5" fillId="0" borderId="0" xfId="0" applyFont="1" applyBorder="1" applyAlignment="1">
      <alignment horizontal="center"/>
    </xf>
    <xf numFmtId="164" fontId="6" fillId="0" borderId="0" xfId="0" applyNumberFormat="1" applyFont="1" applyBorder="1"/>
    <xf numFmtId="164" fontId="4" fillId="0" borderId="0" xfId="0" applyNumberFormat="1" applyFont="1" applyBorder="1"/>
    <xf numFmtId="0" fontId="9" fillId="3" borderId="1" xfId="0" applyFont="1" applyFill="1" applyBorder="1" applyAlignment="1" applyProtection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/>
    <xf numFmtId="0" fontId="15" fillId="0" borderId="0" xfId="0" applyFont="1" applyAlignment="1">
      <alignment horizontal="center" shrinkToFit="1"/>
    </xf>
    <xf numFmtId="0" fontId="10" fillId="0" borderId="1" xfId="0" applyFont="1" applyFill="1" applyBorder="1" applyAlignment="1" applyProtection="1">
      <alignment shrinkToFit="1"/>
    </xf>
    <xf numFmtId="0" fontId="7" fillId="5" borderId="1" xfId="0" applyFont="1" applyFill="1" applyBorder="1" applyAlignment="1" applyProtection="1">
      <alignment shrinkToFit="1"/>
    </xf>
    <xf numFmtId="0" fontId="7" fillId="3" borderId="1" xfId="0" applyFont="1" applyFill="1" applyBorder="1" applyAlignment="1" applyProtection="1">
      <alignment horizontal="center" wrapText="1"/>
    </xf>
    <xf numFmtId="164" fontId="5" fillId="6" borderId="1" xfId="0" applyNumberFormat="1" applyFont="1" applyFill="1" applyBorder="1"/>
    <xf numFmtId="0" fontId="9" fillId="5" borderId="1" xfId="0" applyFont="1" applyFill="1" applyBorder="1" applyAlignment="1" applyProtection="1">
      <alignment shrinkToFit="1"/>
    </xf>
    <xf numFmtId="0" fontId="9" fillId="5" borderId="1" xfId="0" applyFont="1" applyFill="1" applyBorder="1" applyAlignment="1" applyProtection="1">
      <alignment horizontal="right"/>
    </xf>
    <xf numFmtId="4" fontId="8" fillId="5" borderId="1" xfId="0" applyNumberFormat="1" applyFont="1" applyFill="1" applyBorder="1" applyAlignment="1" applyProtection="1"/>
    <xf numFmtId="0" fontId="9" fillId="5" borderId="1" xfId="0" applyFont="1" applyFill="1" applyBorder="1" applyAlignment="1" applyProtection="1">
      <alignment horizontal="center"/>
    </xf>
    <xf numFmtId="164" fontId="8" fillId="5" borderId="1" xfId="0" applyNumberFormat="1" applyFont="1" applyFill="1" applyBorder="1"/>
    <xf numFmtId="0" fontId="7" fillId="5" borderId="1" xfId="0" applyFont="1" applyFill="1" applyBorder="1" applyAlignment="1" applyProtection="1"/>
    <xf numFmtId="0" fontId="9" fillId="5" borderId="1" xfId="0" applyFont="1" applyFill="1" applyBorder="1" applyAlignment="1" applyProtection="1"/>
    <xf numFmtId="0" fontId="5" fillId="5" borderId="1" xfId="0" applyFont="1" applyFill="1" applyBorder="1" applyAlignment="1">
      <alignment shrinkToFit="1"/>
    </xf>
    <xf numFmtId="0" fontId="1" fillId="0" borderId="1" xfId="0" applyFont="1" applyBorder="1" applyAlignment="1">
      <alignment shrinkToFit="1"/>
    </xf>
    <xf numFmtId="0" fontId="8" fillId="5" borderId="1" xfId="0" applyFont="1" applyFill="1" applyBorder="1" applyAlignment="1" applyProtection="1">
      <alignment shrinkToFit="1"/>
    </xf>
    <xf numFmtId="0" fontId="8" fillId="5" borderId="1" xfId="0" applyFont="1" applyFill="1" applyBorder="1" applyAlignment="1" applyProtection="1">
      <alignment vertical="center" shrinkToFit="1"/>
    </xf>
    <xf numFmtId="0" fontId="9" fillId="5" borderId="1" xfId="0" applyFont="1" applyFill="1" applyBorder="1" applyAlignment="1" applyProtection="1">
      <alignment vertical="center" shrinkToFit="1"/>
    </xf>
    <xf numFmtId="0" fontId="9" fillId="5" borderId="1" xfId="0" applyFont="1" applyFill="1" applyBorder="1" applyAlignment="1" applyProtection="1">
      <alignment horizontal="right" vertical="center" shrinkToFit="1"/>
    </xf>
    <xf numFmtId="2" fontId="8" fillId="5" borderId="1" xfId="0" applyNumberFormat="1" applyFont="1" applyFill="1" applyBorder="1" applyAlignment="1" applyProtection="1">
      <alignment vertical="center" shrinkToFit="1"/>
    </xf>
    <xf numFmtId="4" fontId="9" fillId="0" borderId="1" xfId="0" applyNumberFormat="1" applyFont="1" applyFill="1" applyBorder="1" applyAlignment="1" applyProtection="1"/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center"/>
    </xf>
    <xf numFmtId="164" fontId="8" fillId="6" borderId="1" xfId="0" applyNumberFormat="1" applyFont="1" applyFill="1" applyBorder="1" applyAlignment="1">
      <alignment vertical="center" shrinkToFit="1"/>
    </xf>
    <xf numFmtId="0" fontId="3" fillId="5" borderId="1" xfId="0" applyFont="1" applyFill="1" applyBorder="1" applyAlignment="1" applyProtection="1">
      <alignment horizontal="center" vertical="center" shrinkToFit="1"/>
    </xf>
    <xf numFmtId="164" fontId="8" fillId="5" borderId="1" xfId="0" applyNumberFormat="1" applyFont="1" applyFill="1" applyBorder="1" applyAlignment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9" fillId="5" borderId="1" xfId="0" applyFont="1" applyFill="1" applyBorder="1" applyAlignment="1" applyProtection="1">
      <alignment horizontal="center" vertical="center" shrinkToFit="1"/>
    </xf>
    <xf numFmtId="164" fontId="10" fillId="5" borderId="1" xfId="0" applyNumberFormat="1" applyFont="1" applyFill="1" applyBorder="1" applyAlignment="1">
      <alignment vertical="center" shrinkToFit="1"/>
    </xf>
    <xf numFmtId="0" fontId="8" fillId="5" borderId="1" xfId="0" applyFont="1" applyFill="1" applyBorder="1" applyAlignment="1" applyProtection="1"/>
    <xf numFmtId="0" fontId="0" fillId="0" borderId="0" xfId="0" applyFill="1"/>
    <xf numFmtId="164" fontId="0" fillId="0" borderId="0" xfId="0" applyNumberFormat="1"/>
    <xf numFmtId="0" fontId="16" fillId="0" borderId="0" xfId="1"/>
    <xf numFmtId="164" fontId="8" fillId="0" borderId="1" xfId="0" applyNumberFormat="1" applyFont="1" applyFill="1" applyBorder="1" applyAlignment="1">
      <alignment vertical="center" shrinkToFit="1"/>
    </xf>
    <xf numFmtId="164" fontId="10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 applyProtection="1">
      <alignment horizontal="right"/>
    </xf>
    <xf numFmtId="164" fontId="0" fillId="0" borderId="0" xfId="0" applyNumberFormat="1" applyFill="1"/>
    <xf numFmtId="4" fontId="10" fillId="0" borderId="1" xfId="0" applyNumberFormat="1" applyFont="1" applyFill="1" applyBorder="1" applyAlignment="1" applyProtection="1"/>
    <xf numFmtId="164" fontId="8" fillId="0" borderId="1" xfId="0" applyNumberFormat="1" applyFont="1" applyFill="1" applyBorder="1"/>
    <xf numFmtId="164" fontId="0" fillId="0" borderId="1" xfId="0" applyNumberFormat="1" applyBorder="1"/>
    <xf numFmtId="0" fontId="1" fillId="0" borderId="0" xfId="0" applyFont="1" applyFill="1"/>
    <xf numFmtId="4" fontId="7" fillId="5" borderId="1" xfId="0" applyNumberFormat="1" applyFont="1" applyFill="1" applyBorder="1" applyAlignment="1" applyProtection="1"/>
    <xf numFmtId="164" fontId="8" fillId="3" borderId="7" xfId="0" applyNumberFormat="1" applyFont="1" applyFill="1" applyBorder="1" applyAlignment="1">
      <alignment horizontal="center"/>
    </xf>
    <xf numFmtId="0" fontId="0" fillId="0" borderId="0" xfId="0" applyBorder="1"/>
    <xf numFmtId="0" fontId="10" fillId="3" borderId="1" xfId="0" applyFont="1" applyFill="1" applyBorder="1" applyAlignment="1" applyProtection="1">
      <alignment shrinkToFit="1"/>
    </xf>
    <xf numFmtId="0" fontId="10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center" wrapText="1"/>
    </xf>
    <xf numFmtId="164" fontId="8" fillId="5" borderId="1" xfId="0" applyNumberFormat="1" applyFont="1" applyFill="1" applyBorder="1" applyAlignment="1" applyProtection="1">
      <alignment horizontal="center" vertical="center" wrapText="1" shrinkToFit="1"/>
    </xf>
    <xf numFmtId="0" fontId="8" fillId="3" borderId="1" xfId="0" applyFont="1" applyFill="1" applyBorder="1" applyAlignment="1" applyProtection="1">
      <alignment shrinkToFit="1"/>
    </xf>
    <xf numFmtId="4" fontId="8" fillId="0" borderId="1" xfId="0" applyNumberFormat="1" applyFont="1" applyFill="1" applyBorder="1" applyAlignment="1" applyProtection="1"/>
    <xf numFmtId="2" fontId="10" fillId="0" borderId="1" xfId="0" applyNumberFormat="1" applyFont="1" applyFill="1" applyBorder="1" applyAlignment="1" applyProtection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horizontal="right" vertical="center" shrinkToFit="1"/>
    </xf>
    <xf numFmtId="2" fontId="11" fillId="3" borderId="0" xfId="0" applyNumberFormat="1" applyFont="1" applyFill="1" applyBorder="1" applyAlignment="1">
      <alignment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11" fillId="3" borderId="7" xfId="0" applyFont="1" applyFill="1" applyBorder="1" applyAlignment="1">
      <alignment vertical="center" shrinkToFit="1"/>
    </xf>
    <xf numFmtId="4" fontId="10" fillId="0" borderId="1" xfId="0" applyNumberFormat="1" applyFont="1" applyFill="1" applyBorder="1" applyAlignment="1" applyProtection="1">
      <alignment horizontal="right"/>
    </xf>
    <xf numFmtId="4" fontId="8" fillId="5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center"/>
    </xf>
    <xf numFmtId="164" fontId="11" fillId="6" borderId="3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4" fontId="11" fillId="6" borderId="1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64" fontId="4" fillId="8" borderId="1" xfId="0" applyNumberFormat="1" applyFont="1" applyFill="1" applyBorder="1"/>
    <xf numFmtId="164" fontId="6" fillId="8" borderId="1" xfId="0" applyNumberFormat="1" applyFont="1" applyFill="1" applyBorder="1" applyAlignment="1" applyProtection="1"/>
    <xf numFmtId="164" fontId="4" fillId="8" borderId="1" xfId="0" applyNumberFormat="1" applyFont="1" applyFill="1" applyBorder="1" applyAlignment="1">
      <alignment vertical="center" wrapText="1"/>
    </xf>
    <xf numFmtId="0" fontId="5" fillId="9" borderId="5" xfId="0" applyFont="1" applyFill="1" applyBorder="1"/>
    <xf numFmtId="0" fontId="4" fillId="9" borderId="6" xfId="0" applyFont="1" applyFill="1" applyBorder="1"/>
    <xf numFmtId="0" fontId="4" fillId="9" borderId="1" xfId="0" applyFont="1" applyFill="1" applyBorder="1"/>
    <xf numFmtId="164" fontId="4" fillId="9" borderId="6" xfId="0" applyNumberFormat="1" applyFont="1" applyFill="1" applyBorder="1"/>
    <xf numFmtId="164" fontId="6" fillId="9" borderId="1" xfId="0" applyNumberFormat="1" applyFont="1" applyFill="1" applyBorder="1"/>
    <xf numFmtId="164" fontId="10" fillId="8" borderId="1" xfId="0" applyNumberFormat="1" applyFont="1" applyFill="1" applyBorder="1"/>
    <xf numFmtId="164" fontId="10" fillId="8" borderId="1" xfId="0" applyNumberFormat="1" applyFont="1" applyFill="1" applyBorder="1" applyAlignment="1">
      <alignment vertical="center" shrinkToFit="1"/>
    </xf>
    <xf numFmtId="164" fontId="8" fillId="8" borderId="1" xfId="0" applyNumberFormat="1" applyFont="1" applyFill="1" applyBorder="1"/>
    <xf numFmtId="164" fontId="8" fillId="8" borderId="1" xfId="0" applyNumberFormat="1" applyFont="1" applyFill="1" applyBorder="1" applyAlignment="1">
      <alignment vertical="center" shrinkToFit="1"/>
    </xf>
    <xf numFmtId="0" fontId="0" fillId="8" borderId="1" xfId="0" applyFill="1" applyBorder="1" applyAlignment="1">
      <alignment shrinkToFit="1"/>
    </xf>
    <xf numFmtId="164" fontId="8" fillId="8" borderId="1" xfId="0" applyNumberFormat="1" applyFont="1" applyFill="1" applyBorder="1" applyAlignment="1" applyProtection="1">
      <alignment horizontal="center" vertical="center" wrapText="1" shrinkToFit="1"/>
    </xf>
    <xf numFmtId="164" fontId="4" fillId="8" borderId="1" xfId="0" applyNumberFormat="1" applyFont="1" applyFill="1" applyBorder="1" applyAlignment="1">
      <alignment vertical="center" shrinkToFit="1"/>
    </xf>
    <xf numFmtId="0" fontId="0" fillId="8" borderId="1" xfId="0" applyFill="1" applyBorder="1"/>
    <xf numFmtId="2" fontId="0" fillId="8" borderId="1" xfId="0" applyNumberFormat="1" applyFill="1" applyBorder="1"/>
    <xf numFmtId="164" fontId="11" fillId="0" borderId="0" xfId="0" applyNumberFormat="1" applyFont="1" applyFill="1" applyBorder="1" applyAlignment="1">
      <alignment horizontal="center" vertical="center" shrinkToFi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Zeros="0" tabSelected="1" zoomScale="115" zoomScaleNormal="115" workbookViewId="0">
      <selection activeCell="H112" sqref="H112"/>
    </sheetView>
  </sheetViews>
  <sheetFormatPr defaultRowHeight="12.75" x14ac:dyDescent="0.2"/>
  <cols>
    <col min="1" max="1" width="6.42578125" customWidth="1"/>
    <col min="2" max="2" width="51" style="1" bestFit="1" customWidth="1"/>
    <col min="3" max="3" width="11.28515625" style="2" bestFit="1" customWidth="1"/>
    <col min="4" max="4" width="19.42578125" style="3" bestFit="1" customWidth="1"/>
    <col min="5" max="5" width="11.5703125" style="3" bestFit="1" customWidth="1"/>
    <col min="6" max="6" width="12.7109375" style="3" bestFit="1" customWidth="1"/>
    <col min="7" max="7" width="11.7109375" style="3" bestFit="1" customWidth="1"/>
    <col min="8" max="8" width="10.5703125" style="3" bestFit="1" customWidth="1"/>
  </cols>
  <sheetData>
    <row r="1" spans="1:8" ht="15.75" x14ac:dyDescent="0.25">
      <c r="B1" s="189" t="s">
        <v>369</v>
      </c>
      <c r="C1" s="189"/>
      <c r="D1" s="189"/>
    </row>
    <row r="2" spans="1:8" x14ac:dyDescent="0.2">
      <c r="B2" s="204" t="s">
        <v>307</v>
      </c>
      <c r="C2" s="205"/>
      <c r="D2" s="205"/>
    </row>
    <row r="3" spans="1:8" x14ac:dyDescent="0.2">
      <c r="A3" s="190" t="s">
        <v>473</v>
      </c>
      <c r="B3" s="12" t="s">
        <v>311</v>
      </c>
      <c r="E3"/>
      <c r="F3"/>
      <c r="G3"/>
      <c r="H3"/>
    </row>
    <row r="4" spans="1:8" x14ac:dyDescent="0.2">
      <c r="A4" s="190"/>
      <c r="B4" s="6" t="s">
        <v>0</v>
      </c>
      <c r="C4" s="7" t="s">
        <v>323</v>
      </c>
      <c r="D4" s="8" t="s">
        <v>326</v>
      </c>
      <c r="E4" s="1"/>
      <c r="F4" s="155"/>
      <c r="G4"/>
      <c r="H4"/>
    </row>
    <row r="5" spans="1:8" x14ac:dyDescent="0.2">
      <c r="A5" s="23">
        <v>1</v>
      </c>
      <c r="B5" s="43" t="s">
        <v>5</v>
      </c>
      <c r="C5" s="4">
        <f>'kosení se sběrem'!D9</f>
        <v>1248.6536999999998</v>
      </c>
      <c r="D5" s="206">
        <f>+'kosení se sběrem'!M9</f>
        <v>0</v>
      </c>
      <c r="E5"/>
      <c r="F5"/>
      <c r="G5"/>
      <c r="H5"/>
    </row>
    <row r="6" spans="1:8" x14ac:dyDescent="0.2">
      <c r="A6" s="23">
        <v>2</v>
      </c>
      <c r="B6" s="84" t="s">
        <v>426</v>
      </c>
      <c r="C6" s="5">
        <f>'kosení se sběrem'!D11</f>
        <v>64.400000000000006</v>
      </c>
      <c r="D6" s="206">
        <f>+'kosení se sběrem'!M11</f>
        <v>0</v>
      </c>
      <c r="E6"/>
      <c r="F6"/>
    </row>
    <row r="7" spans="1:8" x14ac:dyDescent="0.2">
      <c r="A7" s="23">
        <v>3</v>
      </c>
      <c r="B7" s="84" t="s">
        <v>427</v>
      </c>
      <c r="C7" s="5">
        <f>'kosení se sběrem'!D14</f>
        <v>578.70000000000005</v>
      </c>
      <c r="D7" s="206">
        <f>+'kosení se sběrem'!M14</f>
        <v>0</v>
      </c>
      <c r="E7"/>
      <c r="F7"/>
    </row>
    <row r="8" spans="1:8" x14ac:dyDescent="0.2">
      <c r="A8" s="23">
        <v>4</v>
      </c>
      <c r="B8" s="43" t="s">
        <v>265</v>
      </c>
      <c r="C8" s="4">
        <f>'kosení se sběrem'!D22</f>
        <v>4452.3200000000006</v>
      </c>
      <c r="D8" s="206">
        <f>+'kosení se sběrem'!M22</f>
        <v>0</v>
      </c>
      <c r="E8"/>
      <c r="F8"/>
      <c r="G8"/>
      <c r="H8"/>
    </row>
    <row r="9" spans="1:8" x14ac:dyDescent="0.2">
      <c r="A9" s="23">
        <v>5</v>
      </c>
      <c r="B9" s="43" t="s">
        <v>428</v>
      </c>
      <c r="C9" s="4">
        <f>'kosení se sběrem'!D24</f>
        <v>103.4</v>
      </c>
      <c r="D9" s="206">
        <f>+'kosení se sběrem'!M24</f>
        <v>0</v>
      </c>
      <c r="E9"/>
      <c r="F9"/>
      <c r="G9"/>
      <c r="H9"/>
    </row>
    <row r="10" spans="1:8" x14ac:dyDescent="0.2">
      <c r="A10" s="23">
        <v>6</v>
      </c>
      <c r="B10" s="43" t="s">
        <v>266</v>
      </c>
      <c r="C10" s="4">
        <f>'kosení se sběrem'!D26</f>
        <v>213.6</v>
      </c>
      <c r="D10" s="206">
        <f>+'kosení se sběrem'!M26</f>
        <v>0</v>
      </c>
      <c r="E10"/>
      <c r="F10" s="155"/>
      <c r="G10"/>
      <c r="H10"/>
    </row>
    <row r="11" spans="1:8" x14ac:dyDescent="0.2">
      <c r="A11" s="23">
        <v>7</v>
      </c>
      <c r="B11" s="43" t="s">
        <v>429</v>
      </c>
      <c r="C11" s="4">
        <f>'kosení se sběrem'!D29</f>
        <v>1132.8</v>
      </c>
      <c r="D11" s="206">
        <f>+'kosení se sběrem'!M29</f>
        <v>0</v>
      </c>
      <c r="E11"/>
      <c r="F11"/>
      <c r="G11"/>
      <c r="H11"/>
    </row>
    <row r="12" spans="1:8" x14ac:dyDescent="0.2">
      <c r="A12" s="23">
        <v>8</v>
      </c>
      <c r="B12" s="43" t="s">
        <v>267</v>
      </c>
      <c r="C12" s="4">
        <f>'kosení se sběrem'!D35</f>
        <v>2179.5509999999999</v>
      </c>
      <c r="D12" s="206">
        <f>+'kosení se sběrem'!M35</f>
        <v>0</v>
      </c>
      <c r="E12"/>
      <c r="F12"/>
      <c r="G12"/>
      <c r="H12"/>
    </row>
    <row r="13" spans="1:8" x14ac:dyDescent="0.2">
      <c r="A13" s="23">
        <v>9</v>
      </c>
      <c r="B13" s="82" t="s">
        <v>430</v>
      </c>
      <c r="C13" s="4">
        <f>'kosení se sběrem'!D37</f>
        <v>1298.8599999999999</v>
      </c>
      <c r="D13" s="206">
        <f>+'kosení se sběrem'!M37</f>
        <v>0</v>
      </c>
      <c r="E13"/>
      <c r="F13"/>
      <c r="G13"/>
      <c r="H13"/>
    </row>
    <row r="14" spans="1:8" x14ac:dyDescent="0.2">
      <c r="A14" s="23">
        <v>10</v>
      </c>
      <c r="B14" s="43" t="s">
        <v>268</v>
      </c>
      <c r="C14" s="4">
        <f>'kosení se sběrem'!D41</f>
        <v>718.43000000000006</v>
      </c>
      <c r="D14" s="206">
        <f>+'kosení se sběrem'!M41</f>
        <v>0</v>
      </c>
      <c r="E14"/>
      <c r="F14"/>
      <c r="G14"/>
      <c r="H14"/>
    </row>
    <row r="15" spans="1:8" x14ac:dyDescent="0.2">
      <c r="A15" s="23">
        <v>11</v>
      </c>
      <c r="B15" s="43" t="s">
        <v>269</v>
      </c>
      <c r="C15" s="4">
        <f>'kosení se sběrem'!D46</f>
        <v>530.71249999999998</v>
      </c>
      <c r="D15" s="206">
        <f>+'kosení se sběrem'!M46</f>
        <v>0</v>
      </c>
      <c r="E15"/>
      <c r="F15"/>
      <c r="G15"/>
      <c r="H15"/>
    </row>
    <row r="16" spans="1:8" x14ac:dyDescent="0.2">
      <c r="A16" s="23">
        <v>12</v>
      </c>
      <c r="B16" s="43" t="s">
        <v>431</v>
      </c>
      <c r="C16" s="4">
        <f>'kosení se sběrem'!D55</f>
        <v>787.59360000000004</v>
      </c>
      <c r="D16" s="206">
        <f>+'kosení se sběrem'!M55</f>
        <v>0</v>
      </c>
      <c r="E16"/>
      <c r="F16"/>
      <c r="G16"/>
      <c r="H16"/>
    </row>
    <row r="17" spans="1:8" x14ac:dyDescent="0.2">
      <c r="A17" s="23">
        <v>13</v>
      </c>
      <c r="B17" s="43" t="s">
        <v>270</v>
      </c>
      <c r="C17" s="4">
        <f>'kosení se sběrem'!D58</f>
        <v>758.26</v>
      </c>
      <c r="D17" s="206">
        <f>+'kosení se sběrem'!M58</f>
        <v>0</v>
      </c>
      <c r="E17"/>
      <c r="F17"/>
      <c r="G17"/>
      <c r="H17"/>
    </row>
    <row r="18" spans="1:8" x14ac:dyDescent="0.2">
      <c r="A18" s="23">
        <v>14</v>
      </c>
      <c r="B18" s="43" t="s">
        <v>271</v>
      </c>
      <c r="C18" s="4">
        <f>'kosení se sběrem'!D61</f>
        <v>2904.21</v>
      </c>
      <c r="D18" s="206">
        <f>+'kosení se sběrem'!M61</f>
        <v>0</v>
      </c>
      <c r="E18"/>
      <c r="F18"/>
      <c r="G18"/>
      <c r="H18"/>
    </row>
    <row r="19" spans="1:8" x14ac:dyDescent="0.2">
      <c r="A19" s="23">
        <v>15</v>
      </c>
      <c r="B19" s="43" t="s">
        <v>432</v>
      </c>
      <c r="C19" s="4">
        <f>'kosení se sběrem'!D63</f>
        <v>1928.75</v>
      </c>
      <c r="D19" s="206">
        <f>+'kosení se sběrem'!M63</f>
        <v>0</v>
      </c>
      <c r="E19"/>
      <c r="F19"/>
      <c r="G19"/>
      <c r="H19"/>
    </row>
    <row r="20" spans="1:8" x14ac:dyDescent="0.2">
      <c r="A20" s="23">
        <v>16</v>
      </c>
      <c r="B20" s="43" t="s">
        <v>272</v>
      </c>
      <c r="C20" s="4">
        <f>'kosení se sběrem'!D65</f>
        <v>93.1</v>
      </c>
      <c r="D20" s="206">
        <f>+'kosení se sběrem'!M65</f>
        <v>0</v>
      </c>
      <c r="E20"/>
      <c r="F20"/>
      <c r="G20"/>
      <c r="H20"/>
    </row>
    <row r="21" spans="1:8" x14ac:dyDescent="0.2">
      <c r="A21" s="23">
        <v>17</v>
      </c>
      <c r="B21" s="43" t="s">
        <v>273</v>
      </c>
      <c r="C21" s="4">
        <f>'kosení se sběrem'!D68</f>
        <v>409.51</v>
      </c>
      <c r="D21" s="206">
        <f>+'kosení se sběrem'!M68</f>
        <v>0</v>
      </c>
      <c r="E21"/>
      <c r="F21"/>
      <c r="G21"/>
      <c r="H21"/>
    </row>
    <row r="22" spans="1:8" x14ac:dyDescent="0.2">
      <c r="A22" s="23">
        <v>18</v>
      </c>
      <c r="B22" s="43" t="s">
        <v>274</v>
      </c>
      <c r="C22" s="4">
        <f>'kosení se sběrem'!D70</f>
        <v>342.8</v>
      </c>
      <c r="D22" s="206">
        <f>+'kosení se sběrem'!M70</f>
        <v>0</v>
      </c>
      <c r="E22"/>
      <c r="F22"/>
      <c r="G22"/>
      <c r="H22"/>
    </row>
    <row r="23" spans="1:8" x14ac:dyDescent="0.2">
      <c r="A23" s="23">
        <v>19</v>
      </c>
      <c r="B23" s="43" t="s">
        <v>275</v>
      </c>
      <c r="C23" s="4">
        <f>'kosení se sběrem'!D75</f>
        <v>2119.7619999999997</v>
      </c>
      <c r="D23" s="206">
        <f>+'kosení se sběrem'!M75</f>
        <v>0</v>
      </c>
      <c r="E23"/>
      <c r="F23"/>
      <c r="G23"/>
      <c r="H23"/>
    </row>
    <row r="24" spans="1:8" x14ac:dyDescent="0.2">
      <c r="A24" s="23">
        <v>20</v>
      </c>
      <c r="B24" s="43" t="s">
        <v>276</v>
      </c>
      <c r="C24" s="4">
        <f>'kosení se sběrem'!D80</f>
        <v>891.86599999999999</v>
      </c>
      <c r="D24" s="206">
        <f>+'kosení se sběrem'!M80</f>
        <v>0</v>
      </c>
      <c r="E24"/>
      <c r="F24"/>
      <c r="G24"/>
      <c r="H24"/>
    </row>
    <row r="25" spans="1:8" x14ac:dyDescent="0.2">
      <c r="A25" s="23">
        <v>21</v>
      </c>
      <c r="B25" s="43" t="s">
        <v>433</v>
      </c>
      <c r="C25" s="4">
        <f>'kosení se sběrem'!D85</f>
        <v>1660.9</v>
      </c>
      <c r="D25" s="206">
        <f>+'kosení se sběrem'!M85</f>
        <v>0</v>
      </c>
      <c r="E25"/>
      <c r="F25"/>
      <c r="G25"/>
      <c r="H25"/>
    </row>
    <row r="26" spans="1:8" x14ac:dyDescent="0.2">
      <c r="A26" s="23">
        <v>22</v>
      </c>
      <c r="B26" s="43" t="s">
        <v>277</v>
      </c>
      <c r="C26" s="4">
        <f>'kosení se sběrem'!D88</f>
        <v>6617.03</v>
      </c>
      <c r="D26" s="206">
        <f>+'kosení se sběrem'!M88</f>
        <v>0</v>
      </c>
      <c r="E26"/>
      <c r="F26"/>
      <c r="G26"/>
      <c r="H26"/>
    </row>
    <row r="27" spans="1:8" x14ac:dyDescent="0.2">
      <c r="A27" s="23">
        <v>23</v>
      </c>
      <c r="B27" s="43" t="s">
        <v>341</v>
      </c>
      <c r="C27" s="4">
        <f>'kosení se sběrem'!D92</f>
        <v>6534.02</v>
      </c>
      <c r="D27" s="206">
        <f>+'kosení se sběrem'!M92</f>
        <v>0</v>
      </c>
      <c r="E27"/>
      <c r="F27"/>
      <c r="G27"/>
      <c r="H27"/>
    </row>
    <row r="28" spans="1:8" x14ac:dyDescent="0.2">
      <c r="A28" s="23">
        <v>24</v>
      </c>
      <c r="B28" s="43" t="s">
        <v>278</v>
      </c>
      <c r="C28" s="4">
        <f>'kosení se sběrem'!D94</f>
        <v>369.29500000000002</v>
      </c>
      <c r="D28" s="206">
        <f>+'kosení se sběrem'!M94</f>
        <v>0</v>
      </c>
      <c r="E28"/>
      <c r="F28"/>
      <c r="G28"/>
      <c r="H28"/>
    </row>
    <row r="29" spans="1:8" x14ac:dyDescent="0.2">
      <c r="A29" s="23">
        <v>25</v>
      </c>
      <c r="B29" s="43" t="s">
        <v>280</v>
      </c>
      <c r="C29" s="4">
        <f>'kosení se sběrem'!D97</f>
        <v>267.53999999999996</v>
      </c>
      <c r="D29" s="206">
        <f>+'kosení se sběrem'!M97</f>
        <v>0</v>
      </c>
      <c r="E29"/>
      <c r="F29"/>
      <c r="G29"/>
      <c r="H29"/>
    </row>
    <row r="30" spans="1:8" x14ac:dyDescent="0.2">
      <c r="A30" s="23">
        <v>26</v>
      </c>
      <c r="B30" s="43" t="s">
        <v>279</v>
      </c>
      <c r="C30" s="4">
        <f>'kosení se sběrem'!D100</f>
        <v>155.88999999999999</v>
      </c>
      <c r="D30" s="206">
        <f>+'kosení se sběrem'!M100</f>
        <v>0</v>
      </c>
      <c r="E30"/>
      <c r="F30"/>
      <c r="G30"/>
      <c r="H30"/>
    </row>
    <row r="31" spans="1:8" x14ac:dyDescent="0.2">
      <c r="A31" s="23">
        <v>27</v>
      </c>
      <c r="B31" s="51" t="s">
        <v>281</v>
      </c>
      <c r="C31" s="4">
        <f>'kosení se sběrem'!D108</f>
        <v>1807.2141000000001</v>
      </c>
      <c r="D31" s="206">
        <f>+'kosení se sběrem'!M108</f>
        <v>0</v>
      </c>
      <c r="E31"/>
      <c r="F31"/>
      <c r="G31"/>
      <c r="H31"/>
    </row>
    <row r="32" spans="1:8" x14ac:dyDescent="0.2">
      <c r="A32" s="23">
        <v>28</v>
      </c>
      <c r="B32" s="51" t="s">
        <v>435</v>
      </c>
      <c r="C32" s="4">
        <f>'kosení se sběrem'!D112</f>
        <v>1797.3</v>
      </c>
      <c r="D32" s="206">
        <f>+'kosení se sběrem'!M112</f>
        <v>0</v>
      </c>
      <c r="E32"/>
      <c r="F32"/>
      <c r="G32"/>
      <c r="H32"/>
    </row>
    <row r="33" spans="1:8" x14ac:dyDescent="0.2">
      <c r="A33" s="23">
        <v>29</v>
      </c>
      <c r="B33" s="51" t="s">
        <v>436</v>
      </c>
      <c r="C33" s="4">
        <v>3048.08</v>
      </c>
      <c r="D33" s="206">
        <f>+'kosení se sběrem'!M117</f>
        <v>0</v>
      </c>
      <c r="E33"/>
      <c r="F33"/>
      <c r="G33"/>
      <c r="H33"/>
    </row>
    <row r="34" spans="1:8" x14ac:dyDescent="0.2">
      <c r="A34" s="23">
        <v>30</v>
      </c>
      <c r="B34" s="51" t="s">
        <v>437</v>
      </c>
      <c r="C34" s="4">
        <f>'kosení se sběrem'!D120</f>
        <v>1509.0700000000002</v>
      </c>
      <c r="D34" s="206">
        <f>+'kosení se sběrem'!M120</f>
        <v>0</v>
      </c>
      <c r="E34"/>
      <c r="F34"/>
      <c r="G34"/>
      <c r="H34"/>
    </row>
    <row r="35" spans="1:8" x14ac:dyDescent="0.2">
      <c r="A35" s="23">
        <v>31</v>
      </c>
      <c r="B35" s="51" t="s">
        <v>438</v>
      </c>
      <c r="C35" s="4">
        <f>'kosení se sběrem'!D124</f>
        <v>1332.19</v>
      </c>
      <c r="D35" s="206">
        <f>+'kosení se sběrem'!M124</f>
        <v>0</v>
      </c>
      <c r="E35"/>
      <c r="F35"/>
      <c r="G35"/>
      <c r="H35"/>
    </row>
    <row r="36" spans="1:8" x14ac:dyDescent="0.2">
      <c r="A36" s="23">
        <v>32</v>
      </c>
      <c r="B36" s="43" t="s">
        <v>342</v>
      </c>
      <c r="C36" s="4">
        <f>'kosení se sběrem'!D128</f>
        <v>2733.08</v>
      </c>
      <c r="D36" s="206">
        <f>+'kosení se sběrem'!M128</f>
        <v>0</v>
      </c>
      <c r="E36"/>
      <c r="F36"/>
      <c r="G36"/>
      <c r="H36"/>
    </row>
    <row r="37" spans="1:8" x14ac:dyDescent="0.2">
      <c r="A37" s="23">
        <v>33</v>
      </c>
      <c r="B37" s="43" t="s">
        <v>292</v>
      </c>
      <c r="C37" s="4">
        <f>'kosení se sběrem'!D134</f>
        <v>5597.5239999999994</v>
      </c>
      <c r="D37" s="206">
        <f>+'kosení se sběrem'!M134</f>
        <v>0</v>
      </c>
      <c r="E37"/>
      <c r="F37"/>
      <c r="G37"/>
      <c r="H37"/>
    </row>
    <row r="38" spans="1:8" x14ac:dyDescent="0.2">
      <c r="A38" s="23">
        <v>34</v>
      </c>
      <c r="B38" s="43" t="s">
        <v>282</v>
      </c>
      <c r="C38" s="4">
        <f>'kosení se sběrem'!D139</f>
        <v>559.61980000000005</v>
      </c>
      <c r="D38" s="206">
        <f>+'kosení se sběrem'!M139</f>
        <v>0</v>
      </c>
      <c r="E38"/>
      <c r="F38"/>
      <c r="G38"/>
      <c r="H38"/>
    </row>
    <row r="39" spans="1:8" x14ac:dyDescent="0.2">
      <c r="A39" s="23">
        <v>35</v>
      </c>
      <c r="B39" s="43" t="s">
        <v>439</v>
      </c>
      <c r="C39" s="4">
        <f>'kosení se sběrem'!D142</f>
        <v>2416.5</v>
      </c>
      <c r="D39" s="206">
        <f>+'kosení se sběrem'!M142</f>
        <v>0</v>
      </c>
      <c r="E39"/>
      <c r="F39"/>
      <c r="G39"/>
      <c r="H39"/>
    </row>
    <row r="40" spans="1:8" x14ac:dyDescent="0.2">
      <c r="A40" s="23">
        <v>36</v>
      </c>
      <c r="B40" s="43" t="s">
        <v>283</v>
      </c>
      <c r="C40" s="4">
        <f>'kosení se sběrem'!D147</f>
        <v>557.67000000000007</v>
      </c>
      <c r="D40" s="206">
        <f>+'kosení se sběrem'!M147</f>
        <v>0</v>
      </c>
      <c r="E40"/>
      <c r="F40"/>
      <c r="G40"/>
      <c r="H40"/>
    </row>
    <row r="41" spans="1:8" x14ac:dyDescent="0.2">
      <c r="A41" s="23">
        <v>37</v>
      </c>
      <c r="B41" s="51" t="s">
        <v>284</v>
      </c>
      <c r="C41" s="4">
        <f>'kosení se sběrem'!D150</f>
        <v>2379.35</v>
      </c>
      <c r="D41" s="206">
        <f>+'kosení se sběrem'!M150</f>
        <v>0</v>
      </c>
      <c r="E41"/>
      <c r="F41"/>
      <c r="G41"/>
      <c r="H41"/>
    </row>
    <row r="42" spans="1:8" x14ac:dyDescent="0.2">
      <c r="A42" s="23">
        <v>38</v>
      </c>
      <c r="B42" s="43" t="s">
        <v>285</v>
      </c>
      <c r="C42" s="4">
        <f>'kosení se sběrem'!D158</f>
        <v>1796.5557999999999</v>
      </c>
      <c r="D42" s="206">
        <f>+'kosení se sběrem'!M158</f>
        <v>0</v>
      </c>
      <c r="E42"/>
      <c r="F42"/>
      <c r="G42"/>
      <c r="H42"/>
    </row>
    <row r="43" spans="1:8" x14ac:dyDescent="0.2">
      <c r="A43" s="23">
        <v>39</v>
      </c>
      <c r="B43" s="93" t="s">
        <v>442</v>
      </c>
      <c r="C43" s="4">
        <f>'kosení se sběrem'!D160</f>
        <v>507.7</v>
      </c>
      <c r="D43" s="206">
        <f>+'kosení se sběrem'!M160</f>
        <v>0</v>
      </c>
      <c r="E43"/>
      <c r="F43"/>
      <c r="G43"/>
      <c r="H43"/>
    </row>
    <row r="44" spans="1:8" x14ac:dyDescent="0.2">
      <c r="A44" s="23">
        <v>40</v>
      </c>
      <c r="B44" s="43" t="s">
        <v>443</v>
      </c>
      <c r="C44" s="4">
        <f>'kosení se sběrem'!D162</f>
        <v>950.1</v>
      </c>
      <c r="D44" s="206">
        <f>+'kosení se sběrem'!M162</f>
        <v>0</v>
      </c>
      <c r="E44"/>
      <c r="F44"/>
      <c r="G44"/>
      <c r="H44"/>
    </row>
    <row r="45" spans="1:8" x14ac:dyDescent="0.2">
      <c r="A45" s="23">
        <v>41</v>
      </c>
      <c r="B45" s="43" t="s">
        <v>444</v>
      </c>
      <c r="C45" s="4">
        <f>'kosení se sběrem'!D165</f>
        <v>288.70000000000005</v>
      </c>
      <c r="D45" s="206">
        <f>+'kosení se sběrem'!M165</f>
        <v>0</v>
      </c>
      <c r="E45"/>
      <c r="F45"/>
      <c r="G45"/>
      <c r="H45"/>
    </row>
    <row r="46" spans="1:8" x14ac:dyDescent="0.2">
      <c r="A46" s="23">
        <v>42</v>
      </c>
      <c r="B46" s="43" t="s">
        <v>445</v>
      </c>
      <c r="C46" s="4">
        <f>'kosení se sběrem'!D167</f>
        <v>169.15</v>
      </c>
      <c r="D46" s="206">
        <f>+'kosení se sběrem'!M167</f>
        <v>0</v>
      </c>
      <c r="E46"/>
      <c r="F46"/>
      <c r="G46"/>
      <c r="H46"/>
    </row>
    <row r="47" spans="1:8" x14ac:dyDescent="0.2">
      <c r="A47" s="23">
        <v>43</v>
      </c>
      <c r="B47" s="43" t="s">
        <v>446</v>
      </c>
      <c r="C47" s="4">
        <f>'kosení se sběrem'!D169</f>
        <v>179.18</v>
      </c>
      <c r="D47" s="206">
        <f>+'kosení se sběrem'!M169</f>
        <v>0</v>
      </c>
      <c r="E47"/>
      <c r="F47"/>
      <c r="G47"/>
      <c r="H47"/>
    </row>
    <row r="48" spans="1:8" x14ac:dyDescent="0.2">
      <c r="A48" s="23">
        <v>44</v>
      </c>
      <c r="B48" s="43" t="s">
        <v>447</v>
      </c>
      <c r="C48" s="4">
        <f>'kosení se sběrem'!D174</f>
        <v>1824.3991999999998</v>
      </c>
      <c r="D48" s="206">
        <f>+'kosení se sběrem'!M174</f>
        <v>0</v>
      </c>
      <c r="E48"/>
      <c r="F48"/>
      <c r="G48"/>
      <c r="H48"/>
    </row>
    <row r="49" spans="1:8" x14ac:dyDescent="0.2">
      <c r="A49" s="23">
        <v>45</v>
      </c>
      <c r="B49" s="43" t="s">
        <v>448</v>
      </c>
      <c r="C49" s="4">
        <f>'kosení se sběrem'!D190</f>
        <v>2983.8625120000002</v>
      </c>
      <c r="D49" s="206">
        <f>+'kosení se sběrem'!M190</f>
        <v>0</v>
      </c>
      <c r="E49"/>
      <c r="F49"/>
      <c r="G49"/>
      <c r="H49"/>
    </row>
    <row r="50" spans="1:8" x14ac:dyDescent="0.2">
      <c r="A50" s="23">
        <v>46</v>
      </c>
      <c r="B50" s="43" t="s">
        <v>449</v>
      </c>
      <c r="C50" s="4">
        <f>'kosení se sběrem'!D193</f>
        <v>435.23900000000003</v>
      </c>
      <c r="D50" s="206">
        <f>+'kosení se sběrem'!M193</f>
        <v>0</v>
      </c>
      <c r="E50"/>
      <c r="F50"/>
      <c r="G50"/>
      <c r="H50"/>
    </row>
    <row r="51" spans="1:8" x14ac:dyDescent="0.2">
      <c r="A51" s="23">
        <v>47</v>
      </c>
      <c r="B51" s="43" t="s">
        <v>450</v>
      </c>
      <c r="C51" s="4">
        <f>'kosení se sběrem'!D197</f>
        <v>878.11199999999997</v>
      </c>
      <c r="D51" s="206">
        <f>+'kosení se sběrem'!M197</f>
        <v>0</v>
      </c>
      <c r="E51"/>
      <c r="F51"/>
      <c r="G51"/>
      <c r="H51"/>
    </row>
    <row r="52" spans="1:8" x14ac:dyDescent="0.2">
      <c r="A52" s="23">
        <v>48</v>
      </c>
      <c r="B52" s="82" t="s">
        <v>451</v>
      </c>
      <c r="C52" s="4">
        <f>'kosení se sběrem'!D201</f>
        <v>381.50450000000001</v>
      </c>
      <c r="D52" s="206">
        <f>+'kosení se sběrem'!M201</f>
        <v>0</v>
      </c>
      <c r="E52"/>
      <c r="F52"/>
      <c r="G52"/>
      <c r="H52"/>
    </row>
    <row r="53" spans="1:8" x14ac:dyDescent="0.2">
      <c r="A53" s="23">
        <v>49</v>
      </c>
      <c r="B53" s="43" t="s">
        <v>452</v>
      </c>
      <c r="C53" s="4">
        <f>'kosení se sběrem'!D206</f>
        <v>1394.23</v>
      </c>
      <c r="D53" s="206">
        <f>+'kosení se sběrem'!M206</f>
        <v>0</v>
      </c>
      <c r="E53"/>
      <c r="F53"/>
      <c r="G53"/>
      <c r="H53"/>
    </row>
    <row r="54" spans="1:8" x14ac:dyDescent="0.2">
      <c r="A54" s="23">
        <v>50</v>
      </c>
      <c r="B54" s="43" t="s">
        <v>453</v>
      </c>
      <c r="C54" s="4">
        <f>'kosení se sběrem'!D212</f>
        <v>744.78</v>
      </c>
      <c r="D54" s="206">
        <f>+'kosení se sběrem'!M212</f>
        <v>0</v>
      </c>
      <c r="E54"/>
      <c r="F54"/>
      <c r="G54"/>
      <c r="H54"/>
    </row>
    <row r="55" spans="1:8" x14ac:dyDescent="0.2">
      <c r="A55" s="23">
        <v>51</v>
      </c>
      <c r="B55" s="43" t="s">
        <v>454</v>
      </c>
      <c r="C55" s="4">
        <f>'kosení se sběrem'!D216</f>
        <v>527.56939999999997</v>
      </c>
      <c r="D55" s="206">
        <f>+'kosení se sběrem'!M216</f>
        <v>0</v>
      </c>
      <c r="E55"/>
      <c r="F55"/>
      <c r="G55"/>
      <c r="H55"/>
    </row>
    <row r="56" spans="1:8" x14ac:dyDescent="0.2">
      <c r="A56" s="23">
        <v>52</v>
      </c>
      <c r="B56" s="43" t="s">
        <v>455</v>
      </c>
      <c r="C56" s="4">
        <f>'kosení se sběrem'!D218</f>
        <v>820.85</v>
      </c>
      <c r="D56" s="206">
        <f>+'kosení se sběrem'!M218</f>
        <v>0</v>
      </c>
      <c r="E56"/>
      <c r="F56"/>
      <c r="G56"/>
      <c r="H56"/>
    </row>
    <row r="57" spans="1:8" x14ac:dyDescent="0.2">
      <c r="B57" s="6" t="s">
        <v>322</v>
      </c>
      <c r="C57" s="11">
        <f>SUM(C5:C56)</f>
        <v>75981.484111999976</v>
      </c>
      <c r="D57" s="207">
        <f>SUM(D5:D56)</f>
        <v>0</v>
      </c>
      <c r="E57"/>
      <c r="F57"/>
      <c r="G57"/>
      <c r="H57"/>
    </row>
    <row r="58" spans="1:8" x14ac:dyDescent="0.2">
      <c r="B58" s="9"/>
      <c r="C58" s="10"/>
      <c r="D58" s="10"/>
      <c r="E58"/>
      <c r="F58"/>
      <c r="G58"/>
      <c r="H58"/>
    </row>
    <row r="59" spans="1:8" x14ac:dyDescent="0.2">
      <c r="A59" s="190" t="s">
        <v>473</v>
      </c>
      <c r="B59" s="12" t="s">
        <v>417</v>
      </c>
      <c r="E59"/>
      <c r="F59"/>
      <c r="G59"/>
      <c r="H59"/>
    </row>
    <row r="60" spans="1:8" x14ac:dyDescent="0.2">
      <c r="A60" s="190"/>
      <c r="B60" s="13" t="s">
        <v>0</v>
      </c>
      <c r="C60" s="7" t="s">
        <v>323</v>
      </c>
      <c r="D60" s="8" t="s">
        <v>326</v>
      </c>
      <c r="E60"/>
      <c r="F60"/>
      <c r="G60"/>
      <c r="H60"/>
    </row>
    <row r="61" spans="1:8" x14ac:dyDescent="0.2">
      <c r="A61" s="23">
        <v>53</v>
      </c>
      <c r="B61" s="82" t="s">
        <v>456</v>
      </c>
      <c r="C61" s="4">
        <f>'kosení s mulčováním'!D5</f>
        <v>126.2</v>
      </c>
      <c r="D61" s="206">
        <f>+'kosení s mulčováním'!I5</f>
        <v>0</v>
      </c>
      <c r="E61"/>
      <c r="F61"/>
      <c r="G61"/>
      <c r="H61"/>
    </row>
    <row r="62" spans="1:8" x14ac:dyDescent="0.2">
      <c r="A62" s="23">
        <v>54</v>
      </c>
      <c r="B62" s="82" t="s">
        <v>457</v>
      </c>
      <c r="C62" s="4">
        <f>'kosení s mulčováním'!D8</f>
        <v>3062.56</v>
      </c>
      <c r="D62" s="206">
        <f>+'kosení s mulčováním'!I8</f>
        <v>0</v>
      </c>
      <c r="E62"/>
      <c r="F62"/>
      <c r="G62"/>
      <c r="H62"/>
    </row>
    <row r="63" spans="1:8" x14ac:dyDescent="0.2">
      <c r="A63" s="23">
        <v>55</v>
      </c>
      <c r="B63" s="82" t="s">
        <v>458</v>
      </c>
      <c r="C63" s="4">
        <f>'kosení s mulčováním'!D14</f>
        <v>6307.72</v>
      </c>
      <c r="D63" s="206">
        <f>+'kosení s mulčováním'!I14</f>
        <v>0</v>
      </c>
      <c r="E63"/>
      <c r="F63"/>
      <c r="G63"/>
      <c r="H63"/>
    </row>
    <row r="64" spans="1:8" x14ac:dyDescent="0.2">
      <c r="A64" s="23">
        <v>56</v>
      </c>
      <c r="B64" s="82" t="s">
        <v>459</v>
      </c>
      <c r="C64" s="4">
        <f>'kosení s mulčováním'!D17</f>
        <v>1646.3899999999999</v>
      </c>
      <c r="D64" s="206">
        <f>+'kosení s mulčováním'!I17</f>
        <v>0</v>
      </c>
      <c r="E64"/>
      <c r="F64"/>
      <c r="G64"/>
      <c r="H64"/>
    </row>
    <row r="65" spans="1:8" x14ac:dyDescent="0.2">
      <c r="A65" s="23">
        <v>57</v>
      </c>
      <c r="B65" s="82" t="s">
        <v>287</v>
      </c>
      <c r="C65" s="4">
        <f>'kosení s mulčováním'!D19</f>
        <v>2289</v>
      </c>
      <c r="D65" s="206">
        <f>+'kosení s mulčováním'!I19</f>
        <v>0</v>
      </c>
      <c r="E65"/>
      <c r="F65"/>
      <c r="G65"/>
      <c r="H65"/>
    </row>
    <row r="66" spans="1:8" x14ac:dyDescent="0.2">
      <c r="A66" s="23">
        <v>58</v>
      </c>
      <c r="B66" s="82" t="s">
        <v>288</v>
      </c>
      <c r="C66" s="4">
        <f>'kosení s mulčováním'!D22</f>
        <v>891.85199999999998</v>
      </c>
      <c r="D66" s="206">
        <f>+'kosení s mulčováním'!I22</f>
        <v>0</v>
      </c>
      <c r="E66"/>
      <c r="F66"/>
      <c r="G66"/>
      <c r="H66"/>
    </row>
    <row r="67" spans="1:8" x14ac:dyDescent="0.2">
      <c r="A67" s="23">
        <v>59</v>
      </c>
      <c r="B67" s="82" t="s">
        <v>289</v>
      </c>
      <c r="C67" s="4">
        <f>'kosení s mulčováním'!D24</f>
        <v>465.93</v>
      </c>
      <c r="D67" s="206">
        <f>+'kosení s mulčováním'!I24</f>
        <v>0</v>
      </c>
      <c r="E67"/>
      <c r="F67"/>
      <c r="G67"/>
      <c r="H67"/>
    </row>
    <row r="68" spans="1:8" x14ac:dyDescent="0.2">
      <c r="A68" s="23">
        <v>60</v>
      </c>
      <c r="B68" s="82" t="s">
        <v>290</v>
      </c>
      <c r="C68" s="4">
        <f>'kosení s mulčováním'!D27</f>
        <v>947.90000000000009</v>
      </c>
      <c r="D68" s="206">
        <f>+'kosení s mulčováním'!I27</f>
        <v>0</v>
      </c>
      <c r="E68"/>
      <c r="F68"/>
      <c r="G68"/>
      <c r="H68"/>
    </row>
    <row r="69" spans="1:8" x14ac:dyDescent="0.2">
      <c r="A69" s="23">
        <v>61</v>
      </c>
      <c r="B69" s="82" t="s">
        <v>460</v>
      </c>
      <c r="C69" s="4">
        <f>'kosení s mulčováním'!D30</f>
        <v>250.14400000000001</v>
      </c>
      <c r="D69" s="206">
        <f>+'kosení s mulčováním'!I30</f>
        <v>0</v>
      </c>
      <c r="E69"/>
      <c r="F69"/>
      <c r="G69"/>
      <c r="H69"/>
    </row>
    <row r="70" spans="1:8" x14ac:dyDescent="0.2">
      <c r="A70" s="23">
        <v>62</v>
      </c>
      <c r="B70" s="82" t="s">
        <v>461</v>
      </c>
      <c r="C70" s="4">
        <f>'kosení s mulčováním'!D46</f>
        <v>17002.998</v>
      </c>
      <c r="D70" s="206">
        <f>+'kosení s mulčováním'!I46</f>
        <v>0</v>
      </c>
      <c r="E70"/>
      <c r="F70"/>
      <c r="G70"/>
      <c r="H70"/>
    </row>
    <row r="71" spans="1:8" x14ac:dyDescent="0.2">
      <c r="A71" s="23">
        <v>63</v>
      </c>
      <c r="B71" s="82" t="s">
        <v>462</v>
      </c>
      <c r="C71" s="4">
        <f>'kosení s mulčováním'!D49</f>
        <v>836.18000000000006</v>
      </c>
      <c r="D71" s="206">
        <f>+'kosení s mulčováním'!I49</f>
        <v>0</v>
      </c>
      <c r="E71"/>
      <c r="F71"/>
      <c r="G71"/>
      <c r="H71"/>
    </row>
    <row r="72" spans="1:8" x14ac:dyDescent="0.2">
      <c r="A72" s="23">
        <v>64</v>
      </c>
      <c r="B72" s="82" t="s">
        <v>291</v>
      </c>
      <c r="C72" s="4">
        <f>'kosení s mulčováním'!D52</f>
        <v>202.29999999999998</v>
      </c>
      <c r="D72" s="206">
        <f>+'kosení s mulčováním'!I52</f>
        <v>0</v>
      </c>
      <c r="E72"/>
      <c r="F72"/>
      <c r="G72"/>
      <c r="H72"/>
    </row>
    <row r="73" spans="1:8" x14ac:dyDescent="0.2">
      <c r="A73" s="23">
        <v>65</v>
      </c>
      <c r="B73" s="82" t="s">
        <v>408</v>
      </c>
      <c r="C73" s="4">
        <f>'kosení s mulčováním'!D55</f>
        <v>1230.6099999999999</v>
      </c>
      <c r="D73" s="206">
        <f>+'kosení s mulčováním'!I55</f>
        <v>0</v>
      </c>
      <c r="E73"/>
      <c r="F73"/>
      <c r="G73"/>
      <c r="H73"/>
    </row>
    <row r="74" spans="1:8" x14ac:dyDescent="0.2">
      <c r="A74" s="23">
        <v>66</v>
      </c>
      <c r="B74" s="82" t="s">
        <v>463</v>
      </c>
      <c r="C74" s="4">
        <f>'kosení s mulčováním'!D57</f>
        <v>1126.8900000000001</v>
      </c>
      <c r="D74" s="206">
        <f>+'kosení s mulčováním'!I57</f>
        <v>0</v>
      </c>
      <c r="E74"/>
      <c r="F74"/>
      <c r="G74"/>
      <c r="H74"/>
    </row>
    <row r="75" spans="1:8" x14ac:dyDescent="0.2">
      <c r="A75" s="23">
        <v>67</v>
      </c>
      <c r="B75" s="82" t="s">
        <v>464</v>
      </c>
      <c r="C75" s="4">
        <f>'kosení s mulčováním'!D60</f>
        <v>1987.3899999999999</v>
      </c>
      <c r="D75" s="206">
        <f>+'kosení s mulčováním'!I60</f>
        <v>0</v>
      </c>
      <c r="E75"/>
      <c r="F75"/>
      <c r="G75"/>
      <c r="H75"/>
    </row>
    <row r="76" spans="1:8" x14ac:dyDescent="0.2">
      <c r="A76" s="23">
        <v>68</v>
      </c>
      <c r="B76" s="82" t="s">
        <v>298</v>
      </c>
      <c r="C76" s="4">
        <f>'kosení s mulčováním'!D62</f>
        <v>189.9</v>
      </c>
      <c r="D76" s="206">
        <f>+'kosení s mulčováním'!I62</f>
        <v>0</v>
      </c>
      <c r="E76"/>
      <c r="F76"/>
      <c r="G76"/>
      <c r="H76"/>
    </row>
    <row r="77" spans="1:8" x14ac:dyDescent="0.2">
      <c r="A77" s="23">
        <v>69</v>
      </c>
      <c r="B77" s="82" t="s">
        <v>439</v>
      </c>
      <c r="C77" s="4">
        <f>'kosení s mulčováním'!D67</f>
        <v>3507.2</v>
      </c>
      <c r="D77" s="206">
        <f>+'kosení s mulčováním'!I67</f>
        <v>0</v>
      </c>
      <c r="E77"/>
      <c r="F77"/>
      <c r="G77"/>
      <c r="H77"/>
    </row>
    <row r="78" spans="1:8" x14ac:dyDescent="0.2">
      <c r="A78" s="23">
        <v>70</v>
      </c>
      <c r="B78" s="82" t="s">
        <v>465</v>
      </c>
      <c r="C78" s="4">
        <f>'kosení s mulčováním'!D69</f>
        <v>212.9</v>
      </c>
      <c r="D78" s="206">
        <f>+'kosení s mulčováním'!I69</f>
        <v>0</v>
      </c>
      <c r="E78"/>
      <c r="F78"/>
      <c r="G78"/>
      <c r="H78"/>
    </row>
    <row r="79" spans="1:8" x14ac:dyDescent="0.2">
      <c r="A79" s="23">
        <v>71</v>
      </c>
      <c r="B79" s="92" t="s">
        <v>466</v>
      </c>
      <c r="C79" s="4">
        <f>'kosení s mulčováním'!D71</f>
        <v>396.9</v>
      </c>
      <c r="D79" s="206">
        <f>+'kosení s mulčováním'!I71</f>
        <v>0</v>
      </c>
      <c r="E79"/>
      <c r="F79"/>
      <c r="G79"/>
      <c r="H79"/>
    </row>
    <row r="80" spans="1:8" x14ac:dyDescent="0.2">
      <c r="A80" s="23">
        <v>72</v>
      </c>
      <c r="B80" s="82" t="s">
        <v>467</v>
      </c>
      <c r="C80" s="4">
        <f>'kosení s mulčováním'!D74</f>
        <v>956.87</v>
      </c>
      <c r="D80" s="206">
        <f>+'kosení s mulčováním'!I74</f>
        <v>0</v>
      </c>
      <c r="E80"/>
      <c r="F80"/>
      <c r="G80"/>
      <c r="H80"/>
    </row>
    <row r="81" spans="1:8" x14ac:dyDescent="0.2">
      <c r="A81" s="23">
        <v>73</v>
      </c>
      <c r="B81" s="82" t="s">
        <v>468</v>
      </c>
      <c r="C81" s="4">
        <f>'kosení s mulčováním'!D76</f>
        <v>840.11300000000006</v>
      </c>
      <c r="D81" s="206">
        <f>+'kosení s mulčováním'!I76</f>
        <v>0</v>
      </c>
      <c r="E81"/>
      <c r="F81"/>
      <c r="G81"/>
      <c r="H81"/>
    </row>
    <row r="82" spans="1:8" x14ac:dyDescent="0.2">
      <c r="A82" s="23">
        <v>74</v>
      </c>
      <c r="B82" s="93" t="s">
        <v>469</v>
      </c>
      <c r="C82" s="4">
        <f>'kosení s mulčováním'!D79</f>
        <v>1797</v>
      </c>
      <c r="D82" s="206">
        <f>+'kosení s mulčováním'!I79</f>
        <v>0</v>
      </c>
      <c r="E82"/>
      <c r="F82"/>
      <c r="G82"/>
      <c r="H82"/>
    </row>
    <row r="83" spans="1:8" x14ac:dyDescent="0.2">
      <c r="B83" s="6" t="s">
        <v>321</v>
      </c>
      <c r="C83" s="11">
        <f>SUM(C61:C82)</f>
        <v>46274.947000000007</v>
      </c>
      <c r="D83" s="207">
        <f>SUM(D61:D82)</f>
        <v>0</v>
      </c>
      <c r="E83"/>
      <c r="F83"/>
      <c r="G83"/>
      <c r="H83"/>
    </row>
    <row r="84" spans="1:8" x14ac:dyDescent="0.2">
      <c r="E84"/>
      <c r="F84"/>
      <c r="G84"/>
      <c r="H84"/>
    </row>
    <row r="85" spans="1:8" x14ac:dyDescent="0.2">
      <c r="A85" s="190" t="s">
        <v>473</v>
      </c>
      <c r="B85" s="12" t="s">
        <v>423</v>
      </c>
      <c r="E85"/>
      <c r="F85"/>
    </row>
    <row r="86" spans="1:8" x14ac:dyDescent="0.2">
      <c r="A86" s="190"/>
      <c r="B86" s="106" t="s">
        <v>0</v>
      </c>
      <c r="C86" s="7" t="s">
        <v>323</v>
      </c>
      <c r="D86" s="8" t="s">
        <v>326</v>
      </c>
      <c r="E86"/>
      <c r="F86"/>
    </row>
    <row r="87" spans="1:8" x14ac:dyDescent="0.2">
      <c r="A87" s="23">
        <v>75</v>
      </c>
      <c r="B87" s="175" t="s">
        <v>470</v>
      </c>
      <c r="C87" s="5">
        <f>'pletí, řezy, listí'!D5</f>
        <v>11.71</v>
      </c>
      <c r="D87" s="208">
        <f>+'pletí, řezy, listí'!J5</f>
        <v>0</v>
      </c>
      <c r="E87"/>
      <c r="F87"/>
    </row>
    <row r="88" spans="1:8" x14ac:dyDescent="0.2">
      <c r="A88" s="23">
        <v>76</v>
      </c>
      <c r="B88" s="84" t="s">
        <v>471</v>
      </c>
      <c r="C88" s="5">
        <f>'pletí, řezy, listí'!D11</f>
        <v>835.53</v>
      </c>
      <c r="D88" s="208">
        <f>+'pletí, řezy, listí'!J11</f>
        <v>0</v>
      </c>
      <c r="E88"/>
      <c r="F88"/>
    </row>
    <row r="89" spans="1:8" x14ac:dyDescent="0.2">
      <c r="A89" s="23">
        <v>77</v>
      </c>
      <c r="B89" s="84" t="s">
        <v>432</v>
      </c>
      <c r="C89" s="5">
        <f>'pletí, řezy, listí'!D13</f>
        <v>756.62</v>
      </c>
      <c r="D89" s="208">
        <f>+'pletí, řezy, listí'!J13</f>
        <v>0</v>
      </c>
      <c r="E89"/>
      <c r="F89"/>
    </row>
    <row r="90" spans="1:8" x14ac:dyDescent="0.2">
      <c r="A90" s="23">
        <v>78</v>
      </c>
      <c r="B90" s="92" t="s">
        <v>472</v>
      </c>
      <c r="C90" s="5">
        <f>'pletí, řezy, listí'!D16</f>
        <v>1670.65</v>
      </c>
      <c r="D90" s="208">
        <f>+'pletí, řezy, listí'!J16</f>
        <v>0</v>
      </c>
      <c r="E90"/>
      <c r="F90"/>
    </row>
    <row r="91" spans="1:8" x14ac:dyDescent="0.2">
      <c r="A91" s="23">
        <v>79</v>
      </c>
      <c r="B91" s="84" t="s">
        <v>282</v>
      </c>
      <c r="C91" s="5">
        <f>'pletí, řezy, listí'!D20</f>
        <v>215.97380000000001</v>
      </c>
      <c r="D91" s="208">
        <f>+'pletí, řezy, listí'!J20</f>
        <v>0</v>
      </c>
      <c r="E91"/>
      <c r="F91"/>
    </row>
    <row r="92" spans="1:8" x14ac:dyDescent="0.2">
      <c r="A92" s="23">
        <v>80</v>
      </c>
      <c r="B92" s="84" t="s">
        <v>283</v>
      </c>
      <c r="C92" s="5">
        <f>'pletí, řezy, listí'!D25</f>
        <v>18.332750000000001</v>
      </c>
      <c r="D92" s="208">
        <f>+'pletí, řezy, listí'!J25</f>
        <v>0</v>
      </c>
      <c r="E92"/>
      <c r="F92"/>
    </row>
    <row r="93" spans="1:8" x14ac:dyDescent="0.2">
      <c r="A93" s="23">
        <v>81</v>
      </c>
      <c r="B93" s="84" t="s">
        <v>448</v>
      </c>
      <c r="C93" s="5">
        <f>'pletí, řezy, listí'!D29</f>
        <v>300.03460000000001</v>
      </c>
      <c r="D93" s="208">
        <f>+'pletí, řezy, listí'!J29</f>
        <v>0</v>
      </c>
      <c r="E93"/>
      <c r="F93"/>
    </row>
    <row r="94" spans="1:8" x14ac:dyDescent="0.2">
      <c r="A94" s="23">
        <v>82</v>
      </c>
      <c r="B94" s="84" t="s">
        <v>444</v>
      </c>
      <c r="C94" s="5">
        <f>'pletí, řezy, listí'!D31</f>
        <v>149.69999999999999</v>
      </c>
      <c r="D94" s="208">
        <f>+'pletí, řezy, listí'!J31</f>
        <v>0</v>
      </c>
      <c r="E94"/>
      <c r="F94"/>
    </row>
    <row r="95" spans="1:8" x14ac:dyDescent="0.2">
      <c r="A95" s="23">
        <v>83</v>
      </c>
      <c r="B95" s="43" t="s">
        <v>443</v>
      </c>
      <c r="C95" s="5">
        <f>'pletí, řezy, listí'!D33</f>
        <v>81.2</v>
      </c>
      <c r="D95" s="208">
        <f>+'pletí, řezy, listí'!J33</f>
        <v>0</v>
      </c>
      <c r="E95"/>
      <c r="F95"/>
    </row>
    <row r="96" spans="1:8" x14ac:dyDescent="0.2">
      <c r="A96" s="23">
        <v>84</v>
      </c>
      <c r="B96" s="93" t="s">
        <v>442</v>
      </c>
      <c r="C96" s="5">
        <f>'pletí, řezy, listí'!D35</f>
        <v>9.1199999999999992</v>
      </c>
      <c r="D96" s="208">
        <f>+'pletí, řezy, listí'!J35</f>
        <v>0</v>
      </c>
      <c r="E96"/>
      <c r="F96"/>
    </row>
    <row r="97" spans="1:8" x14ac:dyDescent="0.2">
      <c r="A97" s="23">
        <v>85</v>
      </c>
      <c r="B97" s="43" t="s">
        <v>454</v>
      </c>
      <c r="C97" s="5">
        <f>'pletí, řezy, listí'!D39</f>
        <v>527.56939999999997</v>
      </c>
      <c r="D97" s="208">
        <f>+'pletí, řezy, listí'!J39</f>
        <v>0</v>
      </c>
      <c r="E97"/>
      <c r="F97"/>
    </row>
    <row r="98" spans="1:8" x14ac:dyDescent="0.2">
      <c r="B98" s="6" t="s">
        <v>399</v>
      </c>
      <c r="C98" s="11">
        <f>SUM(C87:C97)</f>
        <v>4576.4405500000003</v>
      </c>
      <c r="D98" s="208">
        <f>SUM(D87:D97)</f>
        <v>0</v>
      </c>
      <c r="E98"/>
      <c r="F98"/>
    </row>
    <row r="99" spans="1:8" x14ac:dyDescent="0.2">
      <c r="D99" s="3">
        <f>SUM(D88:D98)</f>
        <v>0</v>
      </c>
      <c r="E99"/>
      <c r="F99"/>
    </row>
    <row r="100" spans="1:8" ht="13.5" thickBot="1" x14ac:dyDescent="0.25">
      <c r="E100"/>
      <c r="F100"/>
      <c r="G100"/>
      <c r="H100"/>
    </row>
    <row r="101" spans="1:8" ht="13.5" thickBot="1" x14ac:dyDescent="0.25">
      <c r="B101" s="209" t="s">
        <v>320</v>
      </c>
      <c r="C101"/>
      <c r="D101" s="98">
        <f>SUM(D98,D83,D57)</f>
        <v>0</v>
      </c>
      <c r="E101"/>
      <c r="F101"/>
      <c r="G101"/>
      <c r="H101"/>
    </row>
    <row r="102" spans="1:8" x14ac:dyDescent="0.2">
      <c r="B102" s="210" t="s">
        <v>6</v>
      </c>
      <c r="C102"/>
      <c r="D102" s="212">
        <f>SUM(D101*0.21)</f>
        <v>0</v>
      </c>
      <c r="E102"/>
      <c r="F102"/>
      <c r="G102"/>
      <c r="H102"/>
    </row>
    <row r="103" spans="1:8" x14ac:dyDescent="0.2">
      <c r="B103" s="211" t="s">
        <v>319</v>
      </c>
      <c r="C103"/>
      <c r="D103" s="213">
        <f>SUM(D101*1.21)</f>
        <v>0</v>
      </c>
      <c r="E103"/>
      <c r="F103"/>
    </row>
    <row r="105" spans="1:8" x14ac:dyDescent="0.2">
      <c r="B105"/>
      <c r="C105"/>
      <c r="D105"/>
      <c r="E105"/>
    </row>
    <row r="106" spans="1:8" x14ac:dyDescent="0.2">
      <c r="B106"/>
      <c r="C106"/>
      <c r="D106"/>
      <c r="E106"/>
    </row>
  </sheetData>
  <mergeCells count="5">
    <mergeCell ref="B1:D1"/>
    <mergeCell ref="B2:D2"/>
    <mergeCell ref="A3:A4"/>
    <mergeCell ref="A59:A60"/>
    <mergeCell ref="A85:A86"/>
  </mergeCells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Header>&amp;C&amp;"Arial,Tučné"&amp;11Třinec - extravilán (údržba celkem)</oddHead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9"/>
  <sheetViews>
    <sheetView zoomScale="115" zoomScaleNormal="115" workbookViewId="0">
      <pane ySplit="3" topLeftCell="A4" activePane="bottomLeft" state="frozen"/>
      <selection pane="bottomLeft" activeCell="E226" sqref="E226"/>
    </sheetView>
  </sheetViews>
  <sheetFormatPr defaultRowHeight="12.75" outlineLevelRow="1" x14ac:dyDescent="0.2"/>
  <cols>
    <col min="1" max="1" width="42.42578125" style="47" customWidth="1"/>
    <col min="2" max="2" width="13.85546875" style="47" customWidth="1"/>
    <col min="3" max="3" width="7.42578125" style="30" bestFit="1" customWidth="1"/>
    <col min="4" max="4" width="11.28515625" style="2" bestFit="1" customWidth="1"/>
    <col min="5" max="5" width="6.42578125" style="31" customWidth="1"/>
    <col min="6" max="6" width="9.7109375" style="3" bestFit="1" customWidth="1"/>
    <col min="7" max="8" width="8.85546875" style="3" bestFit="1" customWidth="1"/>
    <col min="9" max="9" width="8.140625" style="3" bestFit="1" customWidth="1"/>
    <col min="10" max="10" width="8.7109375" style="3" bestFit="1" customWidth="1"/>
    <col min="11" max="12" width="8.42578125" style="3" customWidth="1"/>
    <col min="13" max="13" width="12.85546875" customWidth="1"/>
  </cols>
  <sheetData>
    <row r="1" spans="1:14" ht="20.25" x14ac:dyDescent="0.3">
      <c r="A1" s="191" t="s">
        <v>311</v>
      </c>
      <c r="B1" s="191"/>
      <c r="C1" s="191"/>
      <c r="D1" s="191"/>
      <c r="E1" s="191"/>
      <c r="F1" s="191"/>
      <c r="G1" s="191"/>
      <c r="H1" s="191"/>
      <c r="I1" s="191"/>
      <c r="J1" s="191"/>
      <c r="K1" s="126"/>
      <c r="L1" s="126"/>
    </row>
    <row r="2" spans="1:14" x14ac:dyDescent="0.2">
      <c r="L2" s="157"/>
    </row>
    <row r="3" spans="1:14" ht="25.5" customHeight="1" x14ac:dyDescent="0.2">
      <c r="A3" s="110" t="s">
        <v>0</v>
      </c>
      <c r="B3" s="110" t="s">
        <v>16</v>
      </c>
      <c r="C3" s="111" t="s">
        <v>17</v>
      </c>
      <c r="D3" s="112" t="s">
        <v>323</v>
      </c>
      <c r="E3" s="129" t="s">
        <v>12</v>
      </c>
      <c r="F3" s="115" t="s">
        <v>1</v>
      </c>
      <c r="G3" s="115" t="s">
        <v>2</v>
      </c>
      <c r="H3" s="115" t="s">
        <v>3</v>
      </c>
      <c r="I3" s="115" t="s">
        <v>4</v>
      </c>
      <c r="J3" s="115" t="s">
        <v>332</v>
      </c>
      <c r="K3" s="115" t="s">
        <v>333</v>
      </c>
      <c r="L3" s="115" t="s">
        <v>334</v>
      </c>
      <c r="M3" s="167" t="s">
        <v>416</v>
      </c>
      <c r="N3" s="168"/>
    </row>
    <row r="4" spans="1:14" outlineLevel="1" x14ac:dyDescent="0.2">
      <c r="A4" s="44" t="s">
        <v>115</v>
      </c>
      <c r="B4" s="44" t="s">
        <v>114</v>
      </c>
      <c r="C4" s="101">
        <v>100</v>
      </c>
      <c r="D4" s="102">
        <v>67.400000000000006</v>
      </c>
      <c r="E4" s="32" t="s">
        <v>8</v>
      </c>
      <c r="F4" s="214"/>
      <c r="G4" s="214"/>
      <c r="H4" s="214"/>
      <c r="I4" s="214"/>
      <c r="J4" s="33"/>
      <c r="K4" s="33"/>
      <c r="L4" s="33"/>
    </row>
    <row r="5" spans="1:14" outlineLevel="1" x14ac:dyDescent="0.2">
      <c r="A5" s="44" t="s">
        <v>115</v>
      </c>
      <c r="B5" s="44" t="s">
        <v>114</v>
      </c>
      <c r="C5" s="101">
        <v>102</v>
      </c>
      <c r="D5" s="102">
        <v>41.255699999999997</v>
      </c>
      <c r="E5" s="32" t="s">
        <v>8</v>
      </c>
      <c r="F5" s="214"/>
      <c r="G5" s="214"/>
      <c r="H5" s="214"/>
      <c r="I5" s="214"/>
      <c r="J5" s="33"/>
      <c r="K5" s="33"/>
      <c r="L5" s="33"/>
    </row>
    <row r="6" spans="1:14" outlineLevel="1" x14ac:dyDescent="0.2">
      <c r="A6" s="44" t="s">
        <v>115</v>
      </c>
      <c r="B6" s="44" t="s">
        <v>114</v>
      </c>
      <c r="C6" s="101">
        <v>103</v>
      </c>
      <c r="D6" s="102">
        <v>122.54</v>
      </c>
      <c r="E6" s="32" t="s">
        <v>8</v>
      </c>
      <c r="F6" s="214"/>
      <c r="G6" s="214"/>
      <c r="H6" s="214"/>
      <c r="I6" s="214"/>
      <c r="J6" s="33"/>
      <c r="K6" s="33"/>
      <c r="L6" s="33"/>
    </row>
    <row r="7" spans="1:14" outlineLevel="1" x14ac:dyDescent="0.2">
      <c r="A7" s="44" t="s">
        <v>115</v>
      </c>
      <c r="B7" s="44" t="s">
        <v>114</v>
      </c>
      <c r="C7" s="101">
        <v>101</v>
      </c>
      <c r="D7" s="102">
        <v>769.54</v>
      </c>
      <c r="E7" s="32" t="s">
        <v>8</v>
      </c>
      <c r="F7" s="214"/>
      <c r="G7" s="214"/>
      <c r="H7" s="214"/>
      <c r="I7" s="214"/>
      <c r="J7" s="33"/>
      <c r="K7" s="33"/>
      <c r="L7" s="33"/>
    </row>
    <row r="8" spans="1:14" outlineLevel="1" x14ac:dyDescent="0.2">
      <c r="A8" s="44" t="s">
        <v>115</v>
      </c>
      <c r="B8" s="44" t="s">
        <v>46</v>
      </c>
      <c r="C8" s="101" t="s">
        <v>122</v>
      </c>
      <c r="D8" s="102">
        <v>247.91800000000001</v>
      </c>
      <c r="E8" s="32" t="s">
        <v>8</v>
      </c>
      <c r="F8" s="214"/>
      <c r="G8" s="214"/>
      <c r="H8" s="214"/>
      <c r="I8" s="214"/>
      <c r="J8" s="33"/>
      <c r="K8" s="33"/>
      <c r="L8" s="33"/>
    </row>
    <row r="9" spans="1:14" x14ac:dyDescent="0.2">
      <c r="A9" s="128" t="s">
        <v>5</v>
      </c>
      <c r="B9" s="131"/>
      <c r="C9" s="132"/>
      <c r="D9" s="133">
        <f>SUM(D4:D8)</f>
        <v>1248.6536999999998</v>
      </c>
      <c r="E9" s="134" t="s">
        <v>8</v>
      </c>
      <c r="F9" s="135">
        <f>SUM(F4:F8)</f>
        <v>0</v>
      </c>
      <c r="G9" s="135">
        <f>SUM(G4:G8)</f>
        <v>0</v>
      </c>
      <c r="H9" s="135">
        <f>SUM(H4:H8)</f>
        <v>0</v>
      </c>
      <c r="I9" s="135">
        <f>SUM(I4:I8)</f>
        <v>0</v>
      </c>
      <c r="J9" s="33"/>
      <c r="K9" s="33"/>
      <c r="L9" s="33"/>
      <c r="M9" s="156">
        <f>SUM(F9:L9)</f>
        <v>0</v>
      </c>
    </row>
    <row r="10" spans="1:14" outlineLevel="1" x14ac:dyDescent="0.2">
      <c r="A10" s="97" t="s">
        <v>304</v>
      </c>
      <c r="B10" s="83" t="s">
        <v>46</v>
      </c>
      <c r="C10" s="91" t="s">
        <v>305</v>
      </c>
      <c r="D10" s="107">
        <v>64.400000000000006</v>
      </c>
      <c r="E10" s="32" t="s">
        <v>306</v>
      </c>
      <c r="F10" s="214"/>
      <c r="G10" s="215"/>
      <c r="H10" s="88"/>
      <c r="I10" s="14"/>
      <c r="J10" s="14"/>
      <c r="K10" s="14"/>
      <c r="L10" s="14"/>
      <c r="M10" s="156"/>
    </row>
    <row r="11" spans="1:14" x14ac:dyDescent="0.2">
      <c r="A11" s="141" t="s">
        <v>338</v>
      </c>
      <c r="B11" s="142"/>
      <c r="C11" s="143"/>
      <c r="D11" s="144">
        <f>SUM(D10)</f>
        <v>64.400000000000006</v>
      </c>
      <c r="E11" s="134" t="s">
        <v>306</v>
      </c>
      <c r="F11" s="135">
        <f>F10</f>
        <v>0</v>
      </c>
      <c r="G11" s="135">
        <f>G10</f>
        <v>0</v>
      </c>
      <c r="H11" s="88"/>
      <c r="I11" s="14"/>
      <c r="J11" s="14"/>
      <c r="K11" s="14"/>
      <c r="L11" s="14"/>
      <c r="M11" s="156">
        <f t="shared" ref="M11:M70" si="0">SUM(F11:L11)</f>
        <v>0</v>
      </c>
    </row>
    <row r="12" spans="1:14" x14ac:dyDescent="0.2">
      <c r="A12" s="81" t="s">
        <v>47</v>
      </c>
      <c r="B12" s="81" t="s">
        <v>46</v>
      </c>
      <c r="C12" s="101" t="s">
        <v>48</v>
      </c>
      <c r="D12" s="102">
        <v>428.9</v>
      </c>
      <c r="E12" s="32" t="s">
        <v>10</v>
      </c>
      <c r="F12" s="214"/>
      <c r="G12" s="214"/>
      <c r="H12" s="214"/>
      <c r="I12" s="164"/>
      <c r="J12" s="14"/>
      <c r="K12" s="14"/>
      <c r="L12" s="14"/>
      <c r="M12" s="156"/>
    </row>
    <row r="13" spans="1:14" x14ac:dyDescent="0.2">
      <c r="A13" s="81" t="s">
        <v>47</v>
      </c>
      <c r="B13" s="81" t="s">
        <v>46</v>
      </c>
      <c r="C13" s="101" t="s">
        <v>49</v>
      </c>
      <c r="D13" s="102">
        <v>149.80000000000001</v>
      </c>
      <c r="E13" s="32" t="s">
        <v>10</v>
      </c>
      <c r="F13" s="214"/>
      <c r="G13" s="214"/>
      <c r="H13" s="214"/>
      <c r="I13" s="164"/>
      <c r="J13" s="14"/>
      <c r="K13" s="14"/>
      <c r="L13" s="14"/>
      <c r="M13" s="156"/>
    </row>
    <row r="14" spans="1:14" x14ac:dyDescent="0.2">
      <c r="A14" s="136" t="s">
        <v>365</v>
      </c>
      <c r="B14" s="137"/>
      <c r="C14" s="132"/>
      <c r="D14" s="133">
        <f>SUM(D12:D13)</f>
        <v>578.70000000000005</v>
      </c>
      <c r="E14" s="134" t="s">
        <v>10</v>
      </c>
      <c r="F14" s="135">
        <f>SUM(F12:F13)</f>
        <v>0</v>
      </c>
      <c r="G14" s="135">
        <f>SUM(G12:G13)</f>
        <v>0</v>
      </c>
      <c r="H14" s="135">
        <f>SUM(H12:H13)</f>
        <v>0</v>
      </c>
      <c r="I14" s="164"/>
      <c r="J14" s="14"/>
      <c r="K14" s="14"/>
      <c r="L14" s="14"/>
      <c r="M14" s="156">
        <f t="shared" si="0"/>
        <v>0</v>
      </c>
      <c r="N14" s="155"/>
    </row>
    <row r="15" spans="1:14" outlineLevel="1" x14ac:dyDescent="0.2">
      <c r="A15" s="44" t="s">
        <v>116</v>
      </c>
      <c r="B15" s="44" t="s">
        <v>46</v>
      </c>
      <c r="C15" s="101" t="s">
        <v>117</v>
      </c>
      <c r="D15" s="104">
        <v>1793.2</v>
      </c>
      <c r="E15" s="32" t="s">
        <v>11</v>
      </c>
      <c r="F15" s="214"/>
      <c r="G15" s="214"/>
      <c r="H15" s="33"/>
      <c r="I15" s="33"/>
      <c r="J15" s="33"/>
      <c r="K15" s="33"/>
      <c r="L15" s="33"/>
      <c r="M15" s="156"/>
    </row>
    <row r="16" spans="1:14" outlineLevel="1" x14ac:dyDescent="0.2">
      <c r="A16" s="44" t="s">
        <v>116</v>
      </c>
      <c r="B16" s="44" t="s">
        <v>46</v>
      </c>
      <c r="C16" s="101" t="s">
        <v>118</v>
      </c>
      <c r="D16" s="102">
        <v>2185</v>
      </c>
      <c r="E16" s="32" t="s">
        <v>11</v>
      </c>
      <c r="F16" s="214"/>
      <c r="G16" s="214"/>
      <c r="H16" s="33"/>
      <c r="I16" s="33"/>
      <c r="J16" s="33"/>
      <c r="K16" s="33"/>
      <c r="L16" s="33"/>
      <c r="M16" s="156"/>
    </row>
    <row r="17" spans="1:13" outlineLevel="1" x14ac:dyDescent="0.2">
      <c r="A17" s="44" t="s">
        <v>116</v>
      </c>
      <c r="B17" s="44" t="s">
        <v>46</v>
      </c>
      <c r="C17" s="101" t="s">
        <v>121</v>
      </c>
      <c r="D17" s="102">
        <v>25.59</v>
      </c>
      <c r="E17" s="32" t="s">
        <v>11</v>
      </c>
      <c r="F17" s="214"/>
      <c r="G17" s="214"/>
      <c r="H17" s="33"/>
      <c r="I17" s="33"/>
      <c r="J17" s="33"/>
      <c r="K17" s="33"/>
      <c r="L17" s="33"/>
      <c r="M17" s="156"/>
    </row>
    <row r="18" spans="1:13" outlineLevel="1" x14ac:dyDescent="0.2">
      <c r="A18" s="44" t="s">
        <v>116</v>
      </c>
      <c r="B18" s="44" t="s">
        <v>46</v>
      </c>
      <c r="C18" s="101" t="s">
        <v>120</v>
      </c>
      <c r="D18" s="102">
        <v>23.32</v>
      </c>
      <c r="E18" s="32" t="s">
        <v>11</v>
      </c>
      <c r="F18" s="214"/>
      <c r="G18" s="214"/>
      <c r="H18" s="33"/>
      <c r="I18" s="33"/>
      <c r="J18" s="33"/>
      <c r="K18" s="33"/>
      <c r="L18" s="33"/>
      <c r="M18" s="156"/>
    </row>
    <row r="19" spans="1:13" outlineLevel="1" x14ac:dyDescent="0.2">
      <c r="A19" s="44" t="s">
        <v>116</v>
      </c>
      <c r="B19" s="44" t="s">
        <v>46</v>
      </c>
      <c r="C19" s="101" t="s">
        <v>299</v>
      </c>
      <c r="D19" s="102">
        <v>256.14</v>
      </c>
      <c r="E19" s="32" t="s">
        <v>11</v>
      </c>
      <c r="F19" s="214"/>
      <c r="G19" s="214"/>
      <c r="H19" s="33"/>
      <c r="I19" s="33"/>
      <c r="J19" s="33"/>
      <c r="K19" s="33"/>
      <c r="L19" s="33"/>
      <c r="M19" s="156"/>
    </row>
    <row r="20" spans="1:13" outlineLevel="1" x14ac:dyDescent="0.2">
      <c r="A20" s="44" t="s">
        <v>116</v>
      </c>
      <c r="B20" s="44" t="s">
        <v>46</v>
      </c>
      <c r="C20" s="101" t="s">
        <v>300</v>
      </c>
      <c r="D20" s="102">
        <v>164.8</v>
      </c>
      <c r="E20" s="32" t="s">
        <v>11</v>
      </c>
      <c r="F20" s="214"/>
      <c r="G20" s="214"/>
      <c r="H20" s="33"/>
      <c r="I20" s="33"/>
      <c r="J20" s="33"/>
      <c r="K20" s="33"/>
      <c r="L20" s="33"/>
      <c r="M20" s="156"/>
    </row>
    <row r="21" spans="1:13" outlineLevel="1" x14ac:dyDescent="0.2">
      <c r="A21" s="44" t="s">
        <v>116</v>
      </c>
      <c r="B21" s="44" t="s">
        <v>46</v>
      </c>
      <c r="C21" s="101" t="s">
        <v>124</v>
      </c>
      <c r="D21" s="102">
        <v>4.2699999999999996</v>
      </c>
      <c r="E21" s="32" t="s">
        <v>11</v>
      </c>
      <c r="F21" s="214"/>
      <c r="G21" s="214"/>
      <c r="H21" s="33"/>
      <c r="I21" s="33"/>
      <c r="J21" s="33"/>
      <c r="K21" s="33"/>
      <c r="L21" s="33"/>
      <c r="M21" s="156"/>
    </row>
    <row r="22" spans="1:13" x14ac:dyDescent="0.2">
      <c r="A22" s="128" t="s">
        <v>371</v>
      </c>
      <c r="B22" s="131"/>
      <c r="C22" s="132"/>
      <c r="D22" s="133">
        <f>SUM(D15:D21)</f>
        <v>4452.3200000000006</v>
      </c>
      <c r="E22" s="134" t="s">
        <v>11</v>
      </c>
      <c r="F22" s="135">
        <f>SUM(F15:F21)</f>
        <v>0</v>
      </c>
      <c r="G22" s="135">
        <f>SUM(G15:G21)</f>
        <v>0</v>
      </c>
      <c r="H22" s="33"/>
      <c r="I22" s="33"/>
      <c r="J22" s="33"/>
      <c r="K22" s="33"/>
      <c r="L22" s="33"/>
      <c r="M22" s="156">
        <f t="shared" si="0"/>
        <v>0</v>
      </c>
    </row>
    <row r="23" spans="1:13" outlineLevel="1" x14ac:dyDescent="0.2">
      <c r="A23" s="44" t="s">
        <v>123</v>
      </c>
      <c r="B23" s="44" t="s">
        <v>46</v>
      </c>
      <c r="C23" s="101" t="s">
        <v>125</v>
      </c>
      <c r="D23" s="102">
        <v>103.4</v>
      </c>
      <c r="E23" s="32" t="s">
        <v>11</v>
      </c>
      <c r="F23" s="214"/>
      <c r="G23" s="214"/>
      <c r="H23" s="33"/>
      <c r="I23" s="33"/>
      <c r="J23" s="33"/>
      <c r="K23" s="33"/>
      <c r="L23" s="33"/>
      <c r="M23" s="156"/>
    </row>
    <row r="24" spans="1:13" x14ac:dyDescent="0.2">
      <c r="A24" s="128" t="s">
        <v>339</v>
      </c>
      <c r="B24" s="131"/>
      <c r="C24" s="132"/>
      <c r="D24" s="133">
        <f>SUM(D23)</f>
        <v>103.4</v>
      </c>
      <c r="E24" s="134" t="s">
        <v>11</v>
      </c>
      <c r="F24" s="135">
        <f>F23</f>
        <v>0</v>
      </c>
      <c r="G24" s="135">
        <f>G23</f>
        <v>0</v>
      </c>
      <c r="H24" s="33"/>
      <c r="I24" s="33"/>
      <c r="J24" s="33"/>
      <c r="K24" s="33"/>
      <c r="L24" s="33"/>
      <c r="M24" s="156">
        <f t="shared" si="0"/>
        <v>0</v>
      </c>
    </row>
    <row r="25" spans="1:13" outlineLevel="1" x14ac:dyDescent="0.2">
      <c r="A25" s="44" t="s">
        <v>126</v>
      </c>
      <c r="B25" s="44" t="s">
        <v>46</v>
      </c>
      <c r="C25" s="101" t="s">
        <v>127</v>
      </c>
      <c r="D25" s="102">
        <v>213.6</v>
      </c>
      <c r="E25" s="32" t="s">
        <v>11</v>
      </c>
      <c r="F25" s="214"/>
      <c r="G25" s="214"/>
      <c r="H25" s="33"/>
      <c r="I25" s="33"/>
      <c r="J25" s="33"/>
      <c r="K25" s="33"/>
      <c r="L25" s="33"/>
      <c r="M25" s="156"/>
    </row>
    <row r="26" spans="1:13" x14ac:dyDescent="0.2">
      <c r="A26" s="128" t="s">
        <v>372</v>
      </c>
      <c r="B26" s="131"/>
      <c r="C26" s="132"/>
      <c r="D26" s="133">
        <f>SUM(D25:D25)</f>
        <v>213.6</v>
      </c>
      <c r="E26" s="134" t="s">
        <v>11</v>
      </c>
      <c r="F26" s="135">
        <f>F25</f>
        <v>0</v>
      </c>
      <c r="G26" s="135">
        <f>G25</f>
        <v>0</v>
      </c>
      <c r="H26" s="33"/>
      <c r="I26" s="33"/>
      <c r="J26" s="33"/>
      <c r="K26" s="33"/>
      <c r="L26" s="33"/>
      <c r="M26" s="156">
        <f t="shared" si="0"/>
        <v>0</v>
      </c>
    </row>
    <row r="27" spans="1:13" outlineLevel="1" x14ac:dyDescent="0.2">
      <c r="A27" s="44" t="s">
        <v>128</v>
      </c>
      <c r="B27" s="44" t="s">
        <v>46</v>
      </c>
      <c r="C27" s="101" t="s">
        <v>129</v>
      </c>
      <c r="D27" s="102">
        <v>748.3</v>
      </c>
      <c r="E27" s="32" t="s">
        <v>8</v>
      </c>
      <c r="F27" s="214"/>
      <c r="G27" s="214"/>
      <c r="H27" s="214"/>
      <c r="I27" s="214"/>
      <c r="J27" s="33"/>
      <c r="K27" s="33"/>
      <c r="L27" s="33"/>
      <c r="M27" s="156"/>
    </row>
    <row r="28" spans="1:13" outlineLevel="1" x14ac:dyDescent="0.2">
      <c r="A28" s="44" t="s">
        <v>128</v>
      </c>
      <c r="B28" s="44" t="s">
        <v>46</v>
      </c>
      <c r="C28" s="101" t="s">
        <v>130</v>
      </c>
      <c r="D28" s="102">
        <v>384.5</v>
      </c>
      <c r="E28" s="32" t="s">
        <v>8</v>
      </c>
      <c r="F28" s="214"/>
      <c r="G28" s="214"/>
      <c r="H28" s="214"/>
      <c r="I28" s="214"/>
      <c r="J28" s="33"/>
      <c r="K28" s="33"/>
      <c r="L28" s="33"/>
      <c r="M28" s="156"/>
    </row>
    <row r="29" spans="1:13" x14ac:dyDescent="0.2">
      <c r="A29" s="128" t="s">
        <v>354</v>
      </c>
      <c r="B29" s="131"/>
      <c r="C29" s="132"/>
      <c r="D29" s="133">
        <f>SUM(D27:D28)</f>
        <v>1132.8</v>
      </c>
      <c r="E29" s="134" t="s">
        <v>8</v>
      </c>
      <c r="F29" s="135">
        <f>SUM(F27:F28)</f>
        <v>0</v>
      </c>
      <c r="G29" s="135">
        <f t="shared" ref="G29:I29" si="1">SUM(G27:G28)</f>
        <v>0</v>
      </c>
      <c r="H29" s="135">
        <f t="shared" si="1"/>
        <v>0</v>
      </c>
      <c r="I29" s="135">
        <f t="shared" si="1"/>
        <v>0</v>
      </c>
      <c r="J29" s="33"/>
      <c r="K29" s="33"/>
      <c r="L29" s="33"/>
      <c r="M29" s="156">
        <f t="shared" si="0"/>
        <v>0</v>
      </c>
    </row>
    <row r="30" spans="1:13" outlineLevel="1" x14ac:dyDescent="0.2">
      <c r="A30" s="44" t="s">
        <v>131</v>
      </c>
      <c r="B30" s="44" t="s">
        <v>46</v>
      </c>
      <c r="C30" s="101" t="s">
        <v>133</v>
      </c>
      <c r="D30" s="102">
        <v>114.73099999999999</v>
      </c>
      <c r="E30" s="32" t="s">
        <v>8</v>
      </c>
      <c r="F30" s="214"/>
      <c r="G30" s="214"/>
      <c r="H30" s="214"/>
      <c r="I30" s="214"/>
      <c r="J30" s="33"/>
      <c r="K30" s="33"/>
      <c r="L30" s="33"/>
      <c r="M30" s="156"/>
    </row>
    <row r="31" spans="1:13" outlineLevel="1" x14ac:dyDescent="0.2">
      <c r="A31" s="44" t="s">
        <v>131</v>
      </c>
      <c r="B31" s="44" t="s">
        <v>46</v>
      </c>
      <c r="C31" s="101" t="s">
        <v>134</v>
      </c>
      <c r="D31" s="102">
        <v>356.79</v>
      </c>
      <c r="E31" s="32" t="s">
        <v>8</v>
      </c>
      <c r="F31" s="214"/>
      <c r="G31" s="214"/>
      <c r="H31" s="214"/>
      <c r="I31" s="214"/>
      <c r="J31" s="33"/>
      <c r="K31" s="33"/>
      <c r="L31" s="33"/>
      <c r="M31" s="156"/>
    </row>
    <row r="32" spans="1:13" outlineLevel="1" x14ac:dyDescent="0.2">
      <c r="A32" s="44" t="s">
        <v>131</v>
      </c>
      <c r="B32" s="44" t="s">
        <v>46</v>
      </c>
      <c r="C32" s="101" t="s">
        <v>135</v>
      </c>
      <c r="D32" s="102">
        <v>434.71</v>
      </c>
      <c r="E32" s="32" t="s">
        <v>8</v>
      </c>
      <c r="F32" s="214"/>
      <c r="G32" s="214"/>
      <c r="H32" s="214"/>
      <c r="I32" s="214"/>
      <c r="J32" s="33"/>
      <c r="K32" s="33"/>
      <c r="L32" s="33"/>
      <c r="M32" s="156"/>
    </row>
    <row r="33" spans="1:14" outlineLevel="1" x14ac:dyDescent="0.2">
      <c r="A33" s="44" t="s">
        <v>131</v>
      </c>
      <c r="B33" s="44" t="s">
        <v>46</v>
      </c>
      <c r="C33" s="101" t="s">
        <v>136</v>
      </c>
      <c r="D33" s="102">
        <v>269.94</v>
      </c>
      <c r="E33" s="32" t="s">
        <v>8</v>
      </c>
      <c r="F33" s="214"/>
      <c r="G33" s="214"/>
      <c r="H33" s="214"/>
      <c r="I33" s="214"/>
      <c r="J33" s="33"/>
      <c r="K33" s="33"/>
      <c r="L33" s="33"/>
      <c r="M33" s="156"/>
    </row>
    <row r="34" spans="1:14" outlineLevel="1" x14ac:dyDescent="0.2">
      <c r="A34" s="44" t="s">
        <v>131</v>
      </c>
      <c r="B34" s="44" t="s">
        <v>46</v>
      </c>
      <c r="C34" s="101" t="s">
        <v>132</v>
      </c>
      <c r="D34" s="102">
        <v>1003.38</v>
      </c>
      <c r="E34" s="32" t="s">
        <v>10</v>
      </c>
      <c r="F34" s="214"/>
      <c r="G34" s="214"/>
      <c r="H34" s="214"/>
      <c r="I34" s="33"/>
      <c r="J34" s="33"/>
      <c r="K34" s="33"/>
      <c r="L34" s="33"/>
      <c r="M34" s="156"/>
    </row>
    <row r="35" spans="1:14" x14ac:dyDescent="0.2">
      <c r="A35" s="128" t="s">
        <v>370</v>
      </c>
      <c r="B35" s="131"/>
      <c r="C35" s="132"/>
      <c r="D35" s="133">
        <f>SUM(D30:D34)</f>
        <v>2179.5509999999999</v>
      </c>
      <c r="E35" s="134" t="s">
        <v>286</v>
      </c>
      <c r="F35" s="135">
        <f>SUM(F30:F34)</f>
        <v>0</v>
      </c>
      <c r="G35" s="135">
        <f t="shared" ref="G35:H35" si="2">SUM(G30:G34)</f>
        <v>0</v>
      </c>
      <c r="H35" s="135">
        <f t="shared" si="2"/>
        <v>0</v>
      </c>
      <c r="I35" s="135">
        <f>SUM(I30:I33)</f>
        <v>0</v>
      </c>
      <c r="J35" s="33"/>
      <c r="K35" s="33"/>
      <c r="L35" s="33"/>
      <c r="M35" s="156">
        <f t="shared" si="0"/>
        <v>0</v>
      </c>
    </row>
    <row r="36" spans="1:14" outlineLevel="1" x14ac:dyDescent="0.2">
      <c r="A36" s="81" t="s">
        <v>340</v>
      </c>
      <c r="B36" s="81" t="s">
        <v>46</v>
      </c>
      <c r="C36" s="101" t="s">
        <v>59</v>
      </c>
      <c r="D36" s="102">
        <v>1298.8599999999999</v>
      </c>
      <c r="E36" s="32" t="s">
        <v>10</v>
      </c>
      <c r="F36" s="214"/>
      <c r="G36" s="214"/>
      <c r="H36" s="214"/>
      <c r="I36" s="33"/>
      <c r="J36" s="33"/>
      <c r="K36" s="33"/>
      <c r="L36" s="33"/>
      <c r="M36" s="156"/>
    </row>
    <row r="37" spans="1:14" x14ac:dyDescent="0.2">
      <c r="A37" s="136" t="s">
        <v>340</v>
      </c>
      <c r="B37" s="137"/>
      <c r="C37" s="132"/>
      <c r="D37" s="133">
        <f>SUM(D36:D36)</f>
        <v>1298.8599999999999</v>
      </c>
      <c r="E37" s="134" t="s">
        <v>10</v>
      </c>
      <c r="F37" s="135">
        <f>F36</f>
        <v>0</v>
      </c>
      <c r="G37" s="135">
        <f t="shared" ref="G37:H37" si="3">G36</f>
        <v>0</v>
      </c>
      <c r="H37" s="135">
        <f t="shared" si="3"/>
        <v>0</v>
      </c>
      <c r="I37" s="33"/>
      <c r="J37" s="33"/>
      <c r="K37" s="33"/>
      <c r="L37" s="33"/>
      <c r="M37" s="156">
        <f t="shared" si="0"/>
        <v>0</v>
      </c>
    </row>
    <row r="38" spans="1:14" outlineLevel="1" x14ac:dyDescent="0.2">
      <c r="A38" s="44" t="s">
        <v>138</v>
      </c>
      <c r="B38" s="44" t="s">
        <v>65</v>
      </c>
      <c r="C38" s="101" t="s">
        <v>139</v>
      </c>
      <c r="D38" s="102">
        <v>612.85</v>
      </c>
      <c r="E38" s="32" t="s">
        <v>8</v>
      </c>
      <c r="F38" s="214"/>
      <c r="G38" s="214"/>
      <c r="H38" s="214"/>
      <c r="I38" s="214"/>
      <c r="J38" s="33"/>
      <c r="K38" s="33"/>
      <c r="L38" s="33"/>
      <c r="M38" s="156"/>
      <c r="N38" s="2"/>
    </row>
    <row r="39" spans="1:14" outlineLevel="1" x14ac:dyDescent="0.2">
      <c r="A39" s="44" t="s">
        <v>140</v>
      </c>
      <c r="B39" s="44" t="s">
        <v>65</v>
      </c>
      <c r="C39" s="101" t="s">
        <v>141</v>
      </c>
      <c r="D39" s="102">
        <v>91.25</v>
      </c>
      <c r="E39" s="32" t="s">
        <v>8</v>
      </c>
      <c r="F39" s="214"/>
      <c r="G39" s="214"/>
      <c r="H39" s="214"/>
      <c r="I39" s="214"/>
      <c r="J39" s="33"/>
      <c r="K39" s="33"/>
      <c r="L39" s="33"/>
      <c r="M39" s="156"/>
    </row>
    <row r="40" spans="1:14" outlineLevel="1" x14ac:dyDescent="0.2">
      <c r="A40" s="44" t="s">
        <v>140</v>
      </c>
      <c r="B40" s="44" t="s">
        <v>65</v>
      </c>
      <c r="C40" s="101" t="s">
        <v>301</v>
      </c>
      <c r="D40" s="102">
        <v>14.33</v>
      </c>
      <c r="E40" s="32" t="s">
        <v>8</v>
      </c>
      <c r="F40" s="214"/>
      <c r="G40" s="214"/>
      <c r="H40" s="214"/>
      <c r="I40" s="214"/>
      <c r="J40" s="33"/>
      <c r="K40" s="33"/>
      <c r="L40" s="33"/>
      <c r="M40" s="156"/>
    </row>
    <row r="41" spans="1:14" x14ac:dyDescent="0.2">
      <c r="A41" s="128" t="s">
        <v>375</v>
      </c>
      <c r="B41" s="131"/>
      <c r="C41" s="132"/>
      <c r="D41" s="133">
        <f>SUM(D38:D40)</f>
        <v>718.43000000000006</v>
      </c>
      <c r="E41" s="134" t="s">
        <v>8</v>
      </c>
      <c r="F41" s="135">
        <f>SUM(F38:F40)</f>
        <v>0</v>
      </c>
      <c r="G41" s="135">
        <f t="shared" ref="G41:I41" si="4">SUM(G38:G40)</f>
        <v>0</v>
      </c>
      <c r="H41" s="135">
        <f t="shared" si="4"/>
        <v>0</v>
      </c>
      <c r="I41" s="135">
        <f t="shared" si="4"/>
        <v>0</v>
      </c>
      <c r="J41" s="33"/>
      <c r="K41" s="33"/>
      <c r="L41" s="33"/>
      <c r="M41" s="156">
        <f t="shared" si="0"/>
        <v>0</v>
      </c>
    </row>
    <row r="42" spans="1:14" outlineLevel="1" x14ac:dyDescent="0.2">
      <c r="A42" s="44" t="s">
        <v>142</v>
      </c>
      <c r="B42" s="44" t="s">
        <v>65</v>
      </c>
      <c r="C42" s="101" t="s">
        <v>143</v>
      </c>
      <c r="D42" s="102">
        <v>293.733</v>
      </c>
      <c r="E42" s="32" t="s">
        <v>10</v>
      </c>
      <c r="F42" s="214"/>
      <c r="G42" s="214"/>
      <c r="H42" s="214"/>
      <c r="I42" s="33"/>
      <c r="J42" s="33"/>
      <c r="K42" s="33"/>
      <c r="L42" s="33"/>
      <c r="M42" s="156"/>
    </row>
    <row r="43" spans="1:14" outlineLevel="1" x14ac:dyDescent="0.2">
      <c r="A43" s="44" t="s">
        <v>142</v>
      </c>
      <c r="B43" s="44" t="s">
        <v>65</v>
      </c>
      <c r="C43" s="101" t="s">
        <v>137</v>
      </c>
      <c r="D43" s="102">
        <v>35.511099999999999</v>
      </c>
      <c r="E43" s="32" t="s">
        <v>10</v>
      </c>
      <c r="F43" s="214"/>
      <c r="G43" s="214"/>
      <c r="H43" s="214"/>
      <c r="I43" s="33"/>
      <c r="J43" s="33"/>
      <c r="K43" s="33"/>
      <c r="L43" s="33"/>
      <c r="M43" s="156"/>
    </row>
    <row r="44" spans="1:14" outlineLevel="1" x14ac:dyDescent="0.2">
      <c r="A44" s="44" t="s">
        <v>142</v>
      </c>
      <c r="B44" s="44" t="s">
        <v>65</v>
      </c>
      <c r="C44" s="101" t="s">
        <v>144</v>
      </c>
      <c r="D44" s="102">
        <v>137.208</v>
      </c>
      <c r="E44" s="32" t="s">
        <v>10</v>
      </c>
      <c r="F44" s="214"/>
      <c r="G44" s="214"/>
      <c r="H44" s="214"/>
      <c r="I44" s="33"/>
      <c r="J44" s="33"/>
      <c r="K44" s="33"/>
      <c r="L44" s="33"/>
      <c r="M44" s="156"/>
    </row>
    <row r="45" spans="1:14" outlineLevel="1" x14ac:dyDescent="0.2">
      <c r="A45" s="44" t="s">
        <v>142</v>
      </c>
      <c r="B45" s="44" t="s">
        <v>65</v>
      </c>
      <c r="C45" s="101" t="s">
        <v>145</v>
      </c>
      <c r="D45" s="102">
        <v>64.260400000000004</v>
      </c>
      <c r="E45" s="32" t="s">
        <v>10</v>
      </c>
      <c r="F45" s="214"/>
      <c r="G45" s="214"/>
      <c r="H45" s="214"/>
      <c r="I45" s="33"/>
      <c r="J45" s="33"/>
      <c r="K45" s="33"/>
      <c r="L45" s="33"/>
      <c r="M45" s="156"/>
    </row>
    <row r="46" spans="1:14" x14ac:dyDescent="0.2">
      <c r="A46" s="128" t="s">
        <v>376</v>
      </c>
      <c r="B46" s="131"/>
      <c r="C46" s="132"/>
      <c r="D46" s="133">
        <f>SUM(D42:D45)</f>
        <v>530.71249999999998</v>
      </c>
      <c r="E46" s="134" t="s">
        <v>10</v>
      </c>
      <c r="F46" s="135">
        <f>SUM(F42:F45)</f>
        <v>0</v>
      </c>
      <c r="G46" s="135">
        <f t="shared" ref="G46:H46" si="5">SUM(G42:G45)</f>
        <v>0</v>
      </c>
      <c r="H46" s="135">
        <f t="shared" si="5"/>
        <v>0</v>
      </c>
      <c r="I46" s="33"/>
      <c r="J46" s="33"/>
      <c r="K46" s="33"/>
      <c r="L46" s="33"/>
      <c r="M46" s="156">
        <f t="shared" si="0"/>
        <v>0</v>
      </c>
    </row>
    <row r="47" spans="1:14" x14ac:dyDescent="0.2">
      <c r="A47" s="44" t="s">
        <v>19</v>
      </c>
      <c r="B47" s="44" t="s">
        <v>18</v>
      </c>
      <c r="C47" s="101">
        <v>141</v>
      </c>
      <c r="D47" s="102">
        <v>144.30000000000001</v>
      </c>
      <c r="E47" s="32" t="s">
        <v>10</v>
      </c>
      <c r="F47" s="216"/>
      <c r="G47" s="216"/>
      <c r="H47" s="216"/>
      <c r="I47" s="33"/>
      <c r="J47" s="33"/>
      <c r="K47" s="33"/>
      <c r="L47" s="33"/>
      <c r="M47" s="156"/>
    </row>
    <row r="48" spans="1:14" outlineLevel="1" x14ac:dyDescent="0.2">
      <c r="A48" s="44" t="s">
        <v>19</v>
      </c>
      <c r="B48" s="44" t="s">
        <v>18</v>
      </c>
      <c r="C48" s="101">
        <v>142</v>
      </c>
      <c r="D48" s="102">
        <v>40.843600000000002</v>
      </c>
      <c r="E48" s="32" t="s">
        <v>10</v>
      </c>
      <c r="F48" s="214"/>
      <c r="G48" s="214"/>
      <c r="H48" s="214"/>
      <c r="I48" s="33"/>
      <c r="J48" s="33"/>
      <c r="K48" s="33"/>
      <c r="L48" s="33"/>
      <c r="M48" s="156"/>
    </row>
    <row r="49" spans="1:14" outlineLevel="1" x14ac:dyDescent="0.2">
      <c r="A49" s="44" t="s">
        <v>19</v>
      </c>
      <c r="B49" s="44" t="s">
        <v>18</v>
      </c>
      <c r="C49" s="101">
        <v>143</v>
      </c>
      <c r="D49" s="102">
        <v>9.5</v>
      </c>
      <c r="E49" s="32" t="s">
        <v>10</v>
      </c>
      <c r="F49" s="214"/>
      <c r="G49" s="214"/>
      <c r="H49" s="214"/>
      <c r="I49" s="33"/>
      <c r="J49" s="33"/>
      <c r="K49" s="33"/>
      <c r="L49" s="33"/>
      <c r="M49" s="156"/>
    </row>
    <row r="50" spans="1:14" outlineLevel="1" x14ac:dyDescent="0.2">
      <c r="A50" s="44" t="s">
        <v>19</v>
      </c>
      <c r="B50" s="44" t="s">
        <v>18</v>
      </c>
      <c r="C50" s="101">
        <v>147</v>
      </c>
      <c r="D50" s="102">
        <v>13.43</v>
      </c>
      <c r="E50" s="32" t="s">
        <v>10</v>
      </c>
      <c r="F50" s="214"/>
      <c r="G50" s="214"/>
      <c r="H50" s="214"/>
      <c r="I50" s="33"/>
      <c r="J50" s="33"/>
      <c r="K50" s="33"/>
      <c r="L50" s="33"/>
      <c r="M50" s="156"/>
    </row>
    <row r="51" spans="1:14" outlineLevel="1" x14ac:dyDescent="0.2">
      <c r="A51" s="44" t="s">
        <v>19</v>
      </c>
      <c r="B51" s="44" t="s">
        <v>18</v>
      </c>
      <c r="C51" s="101">
        <v>155</v>
      </c>
      <c r="D51" s="102">
        <v>49.03</v>
      </c>
      <c r="E51" s="32" t="s">
        <v>10</v>
      </c>
      <c r="F51" s="214"/>
      <c r="G51" s="214"/>
      <c r="H51" s="214"/>
      <c r="I51" s="33"/>
      <c r="J51" s="33"/>
      <c r="K51" s="33"/>
      <c r="L51" s="33"/>
      <c r="M51" s="156"/>
    </row>
    <row r="52" spans="1:14" outlineLevel="1" x14ac:dyDescent="0.2">
      <c r="A52" s="44" t="s">
        <v>19</v>
      </c>
      <c r="B52" s="44" t="s">
        <v>18</v>
      </c>
      <c r="C52" s="101">
        <v>163</v>
      </c>
      <c r="D52" s="102">
        <v>423.18</v>
      </c>
      <c r="E52" s="32" t="s">
        <v>10</v>
      </c>
      <c r="F52" s="214"/>
      <c r="G52" s="214"/>
      <c r="H52" s="214"/>
      <c r="I52" s="33"/>
      <c r="J52" s="33"/>
      <c r="K52" s="33"/>
      <c r="L52" s="33"/>
      <c r="M52" s="156"/>
    </row>
    <row r="53" spans="1:14" outlineLevel="1" x14ac:dyDescent="0.2">
      <c r="A53" s="44" t="s">
        <v>19</v>
      </c>
      <c r="B53" s="44" t="s">
        <v>18</v>
      </c>
      <c r="C53" s="101">
        <v>165</v>
      </c>
      <c r="D53" s="102">
        <v>13.21</v>
      </c>
      <c r="E53" s="32" t="s">
        <v>10</v>
      </c>
      <c r="F53" s="214"/>
      <c r="G53" s="214"/>
      <c r="H53" s="214"/>
      <c r="I53" s="33"/>
      <c r="J53" s="33"/>
      <c r="K53" s="33"/>
      <c r="L53" s="33"/>
      <c r="M53" s="156"/>
    </row>
    <row r="54" spans="1:14" s="99" customFormat="1" outlineLevel="1" x14ac:dyDescent="0.2">
      <c r="A54" s="44" t="s">
        <v>19</v>
      </c>
      <c r="B54" s="44" t="s">
        <v>18</v>
      </c>
      <c r="C54" s="124">
        <v>167</v>
      </c>
      <c r="D54" s="125">
        <v>94.1</v>
      </c>
      <c r="E54" s="32" t="s">
        <v>10</v>
      </c>
      <c r="F54" s="214"/>
      <c r="G54" s="214"/>
      <c r="H54" s="214"/>
      <c r="I54" s="33"/>
      <c r="J54" s="33"/>
      <c r="K54" s="33"/>
      <c r="L54" s="33"/>
      <c r="M54" s="156"/>
    </row>
    <row r="55" spans="1:14" x14ac:dyDescent="0.2">
      <c r="A55" s="128" t="s">
        <v>329</v>
      </c>
      <c r="B55" s="131"/>
      <c r="C55" s="132"/>
      <c r="D55" s="133">
        <f>SUM(D47:D54)</f>
        <v>787.59360000000004</v>
      </c>
      <c r="E55" s="134" t="s">
        <v>10</v>
      </c>
      <c r="F55" s="135">
        <f>SUM(F47:F54)</f>
        <v>0</v>
      </c>
      <c r="G55" s="135">
        <f t="shared" ref="G55:H55" si="6">SUM(G47:G54)</f>
        <v>0</v>
      </c>
      <c r="H55" s="135">
        <f t="shared" si="6"/>
        <v>0</v>
      </c>
      <c r="I55" s="33"/>
      <c r="J55" s="33"/>
      <c r="K55" s="33"/>
      <c r="L55" s="33"/>
      <c r="M55" s="156">
        <f t="shared" si="0"/>
        <v>0</v>
      </c>
    </row>
    <row r="56" spans="1:14" outlineLevel="1" x14ac:dyDescent="0.2">
      <c r="A56" s="44" t="s">
        <v>146</v>
      </c>
      <c r="B56" s="44" t="s">
        <v>69</v>
      </c>
      <c r="C56" s="101" t="s">
        <v>147</v>
      </c>
      <c r="D56" s="102">
        <v>481.15</v>
      </c>
      <c r="E56" s="32" t="s">
        <v>10</v>
      </c>
      <c r="F56" s="214"/>
      <c r="G56" s="214"/>
      <c r="H56" s="214"/>
      <c r="I56" s="33"/>
      <c r="J56" s="33"/>
      <c r="K56" s="33"/>
      <c r="L56" s="33"/>
      <c r="M56" s="156"/>
    </row>
    <row r="57" spans="1:14" outlineLevel="1" x14ac:dyDescent="0.2">
      <c r="A57" s="44" t="s">
        <v>146</v>
      </c>
      <c r="B57" s="44" t="s">
        <v>69</v>
      </c>
      <c r="C57" s="101" t="s">
        <v>148</v>
      </c>
      <c r="D57" s="102">
        <v>277.11</v>
      </c>
      <c r="E57" s="32" t="s">
        <v>10</v>
      </c>
      <c r="F57" s="214"/>
      <c r="G57" s="214"/>
      <c r="H57" s="214"/>
      <c r="I57" s="33"/>
      <c r="J57" s="33"/>
      <c r="K57" s="33"/>
      <c r="L57" s="33"/>
      <c r="M57" s="156"/>
    </row>
    <row r="58" spans="1:14" x14ac:dyDescent="0.2">
      <c r="A58" s="128" t="s">
        <v>378</v>
      </c>
      <c r="B58" s="131"/>
      <c r="C58" s="132"/>
      <c r="D58" s="133">
        <f>SUM(D56:D57)</f>
        <v>758.26</v>
      </c>
      <c r="E58" s="134" t="s">
        <v>10</v>
      </c>
      <c r="F58" s="135">
        <f>SUM(F56:F57)</f>
        <v>0</v>
      </c>
      <c r="G58" s="135">
        <f t="shared" ref="G58:H58" si="7">SUM(G56:G57)</f>
        <v>0</v>
      </c>
      <c r="H58" s="135">
        <f t="shared" si="7"/>
        <v>0</v>
      </c>
      <c r="I58" s="33"/>
      <c r="J58" s="33"/>
      <c r="K58" s="33"/>
      <c r="L58" s="33"/>
      <c r="M58" s="156">
        <f t="shared" si="0"/>
        <v>0</v>
      </c>
    </row>
    <row r="59" spans="1:14" outlineLevel="1" x14ac:dyDescent="0.2">
      <c r="A59" s="44" t="s">
        <v>149</v>
      </c>
      <c r="B59" s="44" t="s">
        <v>21</v>
      </c>
      <c r="C59" s="101" t="s">
        <v>310</v>
      </c>
      <c r="D59" s="102">
        <v>266.51</v>
      </c>
      <c r="E59" s="32" t="s">
        <v>11</v>
      </c>
      <c r="F59" s="216"/>
      <c r="G59" s="216"/>
      <c r="H59" s="33"/>
      <c r="I59" s="33"/>
      <c r="J59" s="33"/>
      <c r="K59" s="33"/>
      <c r="L59" s="33"/>
      <c r="M59" s="156"/>
    </row>
    <row r="60" spans="1:14" outlineLevel="1" x14ac:dyDescent="0.2">
      <c r="A60" s="44" t="s">
        <v>149</v>
      </c>
      <c r="B60" s="44" t="s">
        <v>21</v>
      </c>
      <c r="C60" s="101">
        <v>561</v>
      </c>
      <c r="D60" s="102">
        <v>2637.7</v>
      </c>
      <c r="E60" s="32" t="s">
        <v>11</v>
      </c>
      <c r="F60" s="216"/>
      <c r="G60" s="216"/>
      <c r="H60" s="33"/>
      <c r="I60" s="33"/>
      <c r="J60" s="33"/>
      <c r="K60" s="33"/>
      <c r="L60" s="33"/>
      <c r="M60" s="156"/>
    </row>
    <row r="61" spans="1:14" x14ac:dyDescent="0.2">
      <c r="A61" s="128" t="s">
        <v>381</v>
      </c>
      <c r="B61" s="131"/>
      <c r="C61" s="132"/>
      <c r="D61" s="133">
        <f>SUM(D59:D60)</f>
        <v>2904.21</v>
      </c>
      <c r="E61" s="134" t="s">
        <v>11</v>
      </c>
      <c r="F61" s="135">
        <f>SUM(F59:F60)</f>
        <v>0</v>
      </c>
      <c r="G61" s="135">
        <f>SUM(G59:G60)</f>
        <v>0</v>
      </c>
      <c r="H61" s="33"/>
      <c r="I61" s="33"/>
      <c r="J61" s="33"/>
      <c r="K61" s="33"/>
      <c r="L61" s="33"/>
      <c r="M61" s="156">
        <f t="shared" si="0"/>
        <v>0</v>
      </c>
    </row>
    <row r="62" spans="1:14" outlineLevel="1" x14ac:dyDescent="0.2">
      <c r="A62" s="44" t="s">
        <v>20</v>
      </c>
      <c r="B62" s="44" t="s">
        <v>21</v>
      </c>
      <c r="C62" s="101">
        <v>391</v>
      </c>
      <c r="D62" s="102">
        <v>1928.75</v>
      </c>
      <c r="E62" s="32" t="s">
        <v>10</v>
      </c>
      <c r="F62" s="214"/>
      <c r="G62" s="214"/>
      <c r="H62" s="214"/>
      <c r="I62" s="33"/>
      <c r="J62" s="33"/>
      <c r="K62" s="33"/>
      <c r="L62" s="33"/>
      <c r="M62" s="156"/>
    </row>
    <row r="63" spans="1:14" x14ac:dyDescent="0.2">
      <c r="A63" s="128" t="s">
        <v>366</v>
      </c>
      <c r="B63" s="131"/>
      <c r="C63" s="132"/>
      <c r="D63" s="133">
        <f>SUM(D62)</f>
        <v>1928.75</v>
      </c>
      <c r="E63" s="134" t="s">
        <v>10</v>
      </c>
      <c r="F63" s="135">
        <f>F62</f>
        <v>0</v>
      </c>
      <c r="G63" s="135">
        <f>G62</f>
        <v>0</v>
      </c>
      <c r="H63" s="135">
        <f>H62</f>
        <v>0</v>
      </c>
      <c r="I63" s="33"/>
      <c r="J63" s="33"/>
      <c r="K63" s="33"/>
      <c r="L63" s="33"/>
      <c r="M63" s="156">
        <f t="shared" si="0"/>
        <v>0</v>
      </c>
    </row>
    <row r="64" spans="1:14" outlineLevel="1" x14ac:dyDescent="0.2">
      <c r="A64" s="44" t="s">
        <v>150</v>
      </c>
      <c r="B64" s="44" t="s">
        <v>21</v>
      </c>
      <c r="C64" s="101">
        <v>462</v>
      </c>
      <c r="D64" s="102">
        <v>93.1</v>
      </c>
      <c r="E64" s="32" t="s">
        <v>11</v>
      </c>
      <c r="F64" s="214"/>
      <c r="G64" s="214"/>
      <c r="H64" s="33"/>
      <c r="I64" s="33"/>
      <c r="J64" s="33"/>
      <c r="K64" s="33"/>
      <c r="L64" s="33"/>
      <c r="M64" s="156"/>
      <c r="N64" s="2"/>
    </row>
    <row r="65" spans="1:13" x14ac:dyDescent="0.2">
      <c r="A65" s="128" t="s">
        <v>382</v>
      </c>
      <c r="B65" s="131"/>
      <c r="C65" s="132"/>
      <c r="D65" s="133">
        <f>SUM(D64:D64)</f>
        <v>93.1</v>
      </c>
      <c r="E65" s="134" t="s">
        <v>11</v>
      </c>
      <c r="F65" s="135">
        <f>F64</f>
        <v>0</v>
      </c>
      <c r="G65" s="135">
        <f>G64</f>
        <v>0</v>
      </c>
      <c r="H65" s="33"/>
      <c r="I65" s="33"/>
      <c r="J65" s="33"/>
      <c r="K65" s="33"/>
      <c r="L65" s="33"/>
      <c r="M65" s="156">
        <f t="shared" si="0"/>
        <v>0</v>
      </c>
    </row>
    <row r="66" spans="1:13" s="155" customFormat="1" x14ac:dyDescent="0.2">
      <c r="A66" s="44" t="s">
        <v>151</v>
      </c>
      <c r="B66" s="44" t="s">
        <v>21</v>
      </c>
      <c r="C66" s="160">
        <v>458</v>
      </c>
      <c r="D66" s="162">
        <v>36.51</v>
      </c>
      <c r="E66" s="32" t="s">
        <v>11</v>
      </c>
      <c r="F66" s="216"/>
      <c r="G66" s="216"/>
      <c r="H66" s="34"/>
      <c r="I66" s="34"/>
      <c r="J66" s="34"/>
      <c r="K66" s="34"/>
      <c r="L66" s="34"/>
      <c r="M66" s="161"/>
    </row>
    <row r="67" spans="1:13" outlineLevel="1" x14ac:dyDescent="0.2">
      <c r="A67" s="44" t="s">
        <v>151</v>
      </c>
      <c r="B67" s="44" t="s">
        <v>21</v>
      </c>
      <c r="C67" s="101">
        <v>459</v>
      </c>
      <c r="D67" s="102">
        <v>373</v>
      </c>
      <c r="E67" s="32" t="s">
        <v>11</v>
      </c>
      <c r="F67" s="214"/>
      <c r="G67" s="214"/>
      <c r="H67" s="33"/>
      <c r="I67" s="33"/>
      <c r="J67" s="33"/>
      <c r="K67" s="33"/>
      <c r="L67" s="33"/>
      <c r="M67" s="156"/>
    </row>
    <row r="68" spans="1:13" x14ac:dyDescent="0.2">
      <c r="A68" s="128" t="s">
        <v>383</v>
      </c>
      <c r="B68" s="131"/>
      <c r="C68" s="132"/>
      <c r="D68" s="133">
        <f>SUM(D66:D67)</f>
        <v>409.51</v>
      </c>
      <c r="E68" s="134" t="s">
        <v>11</v>
      </c>
      <c r="F68" s="135">
        <f>F66+F67</f>
        <v>0</v>
      </c>
      <c r="G68" s="135">
        <f>G66+G67</f>
        <v>0</v>
      </c>
      <c r="H68" s="33"/>
      <c r="I68" s="33"/>
      <c r="J68" s="33"/>
      <c r="K68" s="33"/>
      <c r="L68" s="33"/>
      <c r="M68" s="156">
        <f t="shared" si="0"/>
        <v>0</v>
      </c>
    </row>
    <row r="69" spans="1:13" outlineLevel="1" x14ac:dyDescent="0.2">
      <c r="A69" s="44" t="s">
        <v>152</v>
      </c>
      <c r="B69" s="44" t="s">
        <v>21</v>
      </c>
      <c r="C69" s="101">
        <v>241</v>
      </c>
      <c r="D69" s="102">
        <v>342.8</v>
      </c>
      <c r="E69" s="32" t="s">
        <v>11</v>
      </c>
      <c r="F69" s="214"/>
      <c r="G69" s="214"/>
      <c r="H69" s="50"/>
      <c r="I69" s="33"/>
      <c r="J69" s="33"/>
      <c r="K69" s="33"/>
      <c r="L69" s="33"/>
      <c r="M69" s="156"/>
    </row>
    <row r="70" spans="1:13" x14ac:dyDescent="0.2">
      <c r="A70" s="128" t="s">
        <v>384</v>
      </c>
      <c r="B70" s="131"/>
      <c r="C70" s="132"/>
      <c r="D70" s="133">
        <f>SUM(D69)</f>
        <v>342.8</v>
      </c>
      <c r="E70" s="134" t="s">
        <v>11</v>
      </c>
      <c r="F70" s="135">
        <f>F69</f>
        <v>0</v>
      </c>
      <c r="G70" s="135">
        <f>G69</f>
        <v>0</v>
      </c>
      <c r="H70" s="53"/>
      <c r="I70" s="33"/>
      <c r="J70" s="33"/>
      <c r="K70" s="33"/>
      <c r="L70" s="33"/>
      <c r="M70" s="156">
        <f t="shared" si="0"/>
        <v>0</v>
      </c>
    </row>
    <row r="71" spans="1:13" outlineLevel="1" x14ac:dyDescent="0.2">
      <c r="A71" s="44" t="s">
        <v>153</v>
      </c>
      <c r="B71" s="44" t="s">
        <v>21</v>
      </c>
      <c r="C71" s="101">
        <v>197</v>
      </c>
      <c r="D71" s="102">
        <v>727.31799999999998</v>
      </c>
      <c r="E71" s="32" t="s">
        <v>8</v>
      </c>
      <c r="F71" s="214"/>
      <c r="G71" s="214"/>
      <c r="H71" s="214"/>
      <c r="I71" s="214"/>
      <c r="J71" s="33"/>
      <c r="K71" s="33"/>
      <c r="L71" s="33"/>
      <c r="M71" s="156"/>
    </row>
    <row r="72" spans="1:13" outlineLevel="1" x14ac:dyDescent="0.2">
      <c r="A72" s="44" t="s">
        <v>153</v>
      </c>
      <c r="B72" s="44" t="s">
        <v>21</v>
      </c>
      <c r="C72" s="101">
        <v>190</v>
      </c>
      <c r="D72" s="102">
        <v>1007.52</v>
      </c>
      <c r="E72" s="32" t="s">
        <v>8</v>
      </c>
      <c r="F72" s="214"/>
      <c r="G72" s="214"/>
      <c r="H72" s="214"/>
      <c r="I72" s="214"/>
      <c r="J72" s="33"/>
      <c r="K72" s="33"/>
      <c r="L72" s="33"/>
      <c r="M72" s="156"/>
    </row>
    <row r="73" spans="1:13" outlineLevel="1" x14ac:dyDescent="0.2">
      <c r="A73" s="44" t="s">
        <v>153</v>
      </c>
      <c r="B73" s="44" t="s">
        <v>21</v>
      </c>
      <c r="C73" s="101">
        <v>198</v>
      </c>
      <c r="D73" s="102">
        <v>63.261000000000003</v>
      </c>
      <c r="E73" s="32" t="s">
        <v>8</v>
      </c>
      <c r="F73" s="214"/>
      <c r="G73" s="214"/>
      <c r="H73" s="214"/>
      <c r="I73" s="214"/>
      <c r="J73" s="33"/>
      <c r="K73" s="33"/>
      <c r="L73" s="33"/>
      <c r="M73" s="156"/>
    </row>
    <row r="74" spans="1:13" outlineLevel="1" x14ac:dyDescent="0.2">
      <c r="A74" s="44" t="s">
        <v>153</v>
      </c>
      <c r="B74" s="44" t="s">
        <v>21</v>
      </c>
      <c r="C74" s="101">
        <v>203</v>
      </c>
      <c r="D74" s="102">
        <v>321.66300000000001</v>
      </c>
      <c r="E74" s="32" t="s">
        <v>8</v>
      </c>
      <c r="F74" s="214"/>
      <c r="G74" s="214"/>
      <c r="H74" s="214"/>
      <c r="I74" s="214"/>
      <c r="J74" s="33"/>
      <c r="K74" s="33"/>
      <c r="L74" s="33"/>
      <c r="M74" s="156"/>
    </row>
    <row r="75" spans="1:13" x14ac:dyDescent="0.2">
      <c r="A75" s="128" t="s">
        <v>385</v>
      </c>
      <c r="B75" s="131"/>
      <c r="C75" s="132"/>
      <c r="D75" s="133">
        <f>SUM(D71:D74)</f>
        <v>2119.7619999999997</v>
      </c>
      <c r="E75" s="134" t="s">
        <v>8</v>
      </c>
      <c r="F75" s="135">
        <f>SUM(F71:F74)</f>
        <v>0</v>
      </c>
      <c r="G75" s="135">
        <f t="shared" ref="G75:I75" si="8">SUM(G71:G74)</f>
        <v>0</v>
      </c>
      <c r="H75" s="135">
        <f t="shared" si="8"/>
        <v>0</v>
      </c>
      <c r="I75" s="135">
        <f t="shared" si="8"/>
        <v>0</v>
      </c>
      <c r="J75" s="33"/>
      <c r="K75" s="33"/>
      <c r="L75" s="33"/>
      <c r="M75" s="156">
        <f t="shared" ref="M75:M139" si="9">SUM(F75:L75)</f>
        <v>0</v>
      </c>
    </row>
    <row r="76" spans="1:13" outlineLevel="1" x14ac:dyDescent="0.2">
      <c r="A76" s="44" t="s">
        <v>155</v>
      </c>
      <c r="B76" s="44" t="s">
        <v>73</v>
      </c>
      <c r="C76" s="101" t="s">
        <v>156</v>
      </c>
      <c r="D76" s="102">
        <v>37.22</v>
      </c>
      <c r="E76" s="32" t="s">
        <v>9</v>
      </c>
      <c r="F76" s="214"/>
      <c r="G76" s="34"/>
      <c r="H76" s="33"/>
      <c r="I76" s="33"/>
      <c r="J76" s="33"/>
      <c r="K76" s="33"/>
      <c r="L76" s="33"/>
      <c r="M76" s="156"/>
    </row>
    <row r="77" spans="1:13" outlineLevel="1" x14ac:dyDescent="0.2">
      <c r="A77" s="44" t="s">
        <v>155</v>
      </c>
      <c r="B77" s="44" t="s">
        <v>73</v>
      </c>
      <c r="C77" s="101" t="s">
        <v>157</v>
      </c>
      <c r="D77" s="102">
        <v>275.23</v>
      </c>
      <c r="E77" s="32" t="s">
        <v>9</v>
      </c>
      <c r="F77" s="214"/>
      <c r="G77" s="34"/>
      <c r="H77" s="33"/>
      <c r="I77" s="33"/>
      <c r="J77" s="33"/>
      <c r="K77" s="33"/>
      <c r="L77" s="33"/>
      <c r="M77" s="156"/>
    </row>
    <row r="78" spans="1:13" outlineLevel="1" x14ac:dyDescent="0.2">
      <c r="A78" s="44" t="s">
        <v>155</v>
      </c>
      <c r="B78" s="44" t="s">
        <v>73</v>
      </c>
      <c r="C78" s="101" t="s">
        <v>158</v>
      </c>
      <c r="D78" s="102">
        <v>107.44</v>
      </c>
      <c r="E78" s="32" t="s">
        <v>9</v>
      </c>
      <c r="F78" s="214"/>
      <c r="G78" s="34"/>
      <c r="H78" s="33"/>
      <c r="I78" s="33"/>
      <c r="J78" s="33"/>
      <c r="K78" s="33"/>
      <c r="L78" s="33"/>
      <c r="M78" s="156"/>
    </row>
    <row r="79" spans="1:13" outlineLevel="1" x14ac:dyDescent="0.2">
      <c r="A79" s="44" t="s">
        <v>155</v>
      </c>
      <c r="B79" s="44" t="s">
        <v>73</v>
      </c>
      <c r="C79" s="101" t="s">
        <v>159</v>
      </c>
      <c r="D79" s="102">
        <v>471.976</v>
      </c>
      <c r="E79" s="32" t="s">
        <v>9</v>
      </c>
      <c r="F79" s="214"/>
      <c r="G79" s="34"/>
      <c r="H79" s="33"/>
      <c r="I79" s="33"/>
      <c r="J79" s="33"/>
      <c r="K79" s="33"/>
      <c r="L79" s="33"/>
      <c r="M79" s="156"/>
    </row>
    <row r="80" spans="1:13" x14ac:dyDescent="0.2">
      <c r="A80" s="128" t="s">
        <v>386</v>
      </c>
      <c r="B80" s="131"/>
      <c r="C80" s="132"/>
      <c r="D80" s="133">
        <f>SUM(D76:D79)</f>
        <v>891.86599999999999</v>
      </c>
      <c r="E80" s="134" t="s">
        <v>9</v>
      </c>
      <c r="F80" s="135">
        <f>SUM(F76:F79)</f>
        <v>0</v>
      </c>
      <c r="G80" s="34"/>
      <c r="H80" s="34"/>
      <c r="I80" s="34"/>
      <c r="J80" s="33"/>
      <c r="K80" s="33"/>
      <c r="L80" s="33"/>
      <c r="M80" s="156">
        <f t="shared" si="9"/>
        <v>0</v>
      </c>
    </row>
    <row r="81" spans="1:16" x14ac:dyDescent="0.2">
      <c r="A81" s="127" t="s">
        <v>74</v>
      </c>
      <c r="B81" s="44" t="s">
        <v>73</v>
      </c>
      <c r="C81" s="160" t="s">
        <v>84</v>
      </c>
      <c r="D81" s="162">
        <v>322.89999999999998</v>
      </c>
      <c r="E81" s="32" t="s">
        <v>10</v>
      </c>
      <c r="F81" s="216"/>
      <c r="G81" s="214"/>
      <c r="H81" s="214"/>
      <c r="I81" s="34"/>
      <c r="J81" s="33"/>
      <c r="K81" s="33"/>
      <c r="L81" s="33"/>
      <c r="M81" s="156"/>
    </row>
    <row r="82" spans="1:16" x14ac:dyDescent="0.2">
      <c r="A82" s="127" t="s">
        <v>74</v>
      </c>
      <c r="B82" s="44" t="s">
        <v>73</v>
      </c>
      <c r="C82" s="160" t="s">
        <v>89</v>
      </c>
      <c r="D82" s="162">
        <v>271.3</v>
      </c>
      <c r="E82" s="32" t="s">
        <v>10</v>
      </c>
      <c r="F82" s="216"/>
      <c r="G82" s="214"/>
      <c r="H82" s="214"/>
      <c r="I82" s="34"/>
      <c r="J82" s="33"/>
      <c r="K82" s="33"/>
      <c r="L82" s="33"/>
      <c r="M82" s="156"/>
    </row>
    <row r="83" spans="1:16" x14ac:dyDescent="0.2">
      <c r="A83" s="127" t="s">
        <v>74</v>
      </c>
      <c r="B83" s="44" t="s">
        <v>73</v>
      </c>
      <c r="C83" s="160" t="s">
        <v>87</v>
      </c>
      <c r="D83" s="162">
        <v>304.3</v>
      </c>
      <c r="E83" s="32" t="s">
        <v>10</v>
      </c>
      <c r="F83" s="216"/>
      <c r="G83" s="214"/>
      <c r="H83" s="214"/>
      <c r="I83" s="34"/>
      <c r="J83" s="33"/>
      <c r="K83" s="33"/>
      <c r="L83" s="33"/>
      <c r="M83" s="156"/>
    </row>
    <row r="84" spans="1:16" x14ac:dyDescent="0.2">
      <c r="A84" s="127" t="s">
        <v>74</v>
      </c>
      <c r="B84" s="44" t="s">
        <v>73</v>
      </c>
      <c r="C84" s="160" t="s">
        <v>83</v>
      </c>
      <c r="D84" s="162">
        <v>762.4</v>
      </c>
      <c r="E84" s="32" t="s">
        <v>10</v>
      </c>
      <c r="F84" s="216"/>
      <c r="G84" s="214"/>
      <c r="H84" s="214"/>
      <c r="I84" s="34"/>
      <c r="J84" s="33"/>
      <c r="K84" s="33"/>
      <c r="L84" s="33"/>
      <c r="M84" s="156"/>
    </row>
    <row r="85" spans="1:16" x14ac:dyDescent="0.2">
      <c r="A85" s="128" t="s">
        <v>362</v>
      </c>
      <c r="B85" s="131"/>
      <c r="C85" s="132"/>
      <c r="D85" s="133">
        <f>SUM(D81:D84)</f>
        <v>1660.9</v>
      </c>
      <c r="E85" s="134" t="s">
        <v>10</v>
      </c>
      <c r="F85" s="135">
        <f>SUM(F81:F84)</f>
        <v>0</v>
      </c>
      <c r="G85" s="135">
        <f t="shared" ref="G85:H85" si="10">SUM(G81:G84)</f>
        <v>0</v>
      </c>
      <c r="H85" s="135">
        <f t="shared" si="10"/>
        <v>0</v>
      </c>
      <c r="I85" s="34"/>
      <c r="J85" s="33"/>
      <c r="K85" s="33"/>
      <c r="L85" s="33"/>
      <c r="M85" s="156">
        <f t="shared" si="9"/>
        <v>0</v>
      </c>
      <c r="N85" s="165"/>
      <c r="O85" s="155"/>
      <c r="P85" s="155"/>
    </row>
    <row r="86" spans="1:16" outlineLevel="1" x14ac:dyDescent="0.2">
      <c r="A86" s="44" t="s">
        <v>160</v>
      </c>
      <c r="B86" s="44" t="s">
        <v>73</v>
      </c>
      <c r="C86" s="101" t="s">
        <v>119</v>
      </c>
      <c r="D86" s="102">
        <v>5575.12</v>
      </c>
      <c r="E86" s="32" t="s">
        <v>8</v>
      </c>
      <c r="F86" s="214"/>
      <c r="G86" s="214"/>
      <c r="H86" s="214"/>
      <c r="I86" s="214"/>
      <c r="J86" s="33"/>
      <c r="K86" s="33"/>
      <c r="L86" s="33"/>
      <c r="M86" s="156"/>
    </row>
    <row r="87" spans="1:16" outlineLevel="1" x14ac:dyDescent="0.2">
      <c r="A87" s="44" t="s">
        <v>160</v>
      </c>
      <c r="B87" s="44" t="s">
        <v>73</v>
      </c>
      <c r="C87" s="101" t="s">
        <v>161</v>
      </c>
      <c r="D87" s="102">
        <v>1041.9100000000001</v>
      </c>
      <c r="E87" s="32" t="s">
        <v>8</v>
      </c>
      <c r="F87" s="214"/>
      <c r="G87" s="214"/>
      <c r="H87" s="214"/>
      <c r="I87" s="214"/>
      <c r="J87" s="33"/>
      <c r="K87" s="33"/>
      <c r="L87" s="33"/>
      <c r="M87" s="156"/>
    </row>
    <row r="88" spans="1:16" x14ac:dyDescent="0.2">
      <c r="A88" s="128" t="s">
        <v>387</v>
      </c>
      <c r="B88" s="131"/>
      <c r="C88" s="132"/>
      <c r="D88" s="133">
        <f>SUM(D86:D87)</f>
        <v>6617.03</v>
      </c>
      <c r="E88" s="134" t="s">
        <v>8</v>
      </c>
      <c r="F88" s="135">
        <f>SUM(F86:F87)</f>
        <v>0</v>
      </c>
      <c r="G88" s="135">
        <f>SUM(G86:G87)</f>
        <v>0</v>
      </c>
      <c r="H88" s="135">
        <f t="shared" ref="H88:I88" si="11">SUM(H86:H87)</f>
        <v>0</v>
      </c>
      <c r="I88" s="135">
        <f t="shared" si="11"/>
        <v>0</v>
      </c>
      <c r="J88" s="33"/>
      <c r="K88" s="33"/>
      <c r="L88" s="33"/>
      <c r="M88" s="156">
        <f t="shared" si="9"/>
        <v>0</v>
      </c>
    </row>
    <row r="89" spans="1:16" outlineLevel="1" x14ac:dyDescent="0.2">
      <c r="A89" s="44" t="s">
        <v>162</v>
      </c>
      <c r="B89" s="44" t="s">
        <v>73</v>
      </c>
      <c r="C89" s="101" t="s">
        <v>163</v>
      </c>
      <c r="D89" s="102">
        <v>1044.77</v>
      </c>
      <c r="E89" s="32" t="s">
        <v>10</v>
      </c>
      <c r="F89" s="214"/>
      <c r="G89" s="214"/>
      <c r="H89" s="214"/>
      <c r="I89" s="33"/>
      <c r="J89" s="33"/>
      <c r="K89" s="33"/>
      <c r="L89" s="33"/>
      <c r="M89" s="156"/>
    </row>
    <row r="90" spans="1:16" outlineLevel="1" x14ac:dyDescent="0.2">
      <c r="A90" s="44" t="s">
        <v>162</v>
      </c>
      <c r="B90" s="44" t="s">
        <v>73</v>
      </c>
      <c r="C90" s="101" t="s">
        <v>164</v>
      </c>
      <c r="D90" s="102">
        <v>4015.85</v>
      </c>
      <c r="E90" s="32" t="s">
        <v>10</v>
      </c>
      <c r="F90" s="214"/>
      <c r="G90" s="214"/>
      <c r="H90" s="214"/>
      <c r="I90" s="33"/>
      <c r="J90" s="33"/>
      <c r="K90" s="33"/>
      <c r="L90" s="33"/>
      <c r="M90" s="156"/>
    </row>
    <row r="91" spans="1:16" outlineLevel="1" x14ac:dyDescent="0.2">
      <c r="A91" s="48" t="s">
        <v>252</v>
      </c>
      <c r="B91" s="48" t="s">
        <v>73</v>
      </c>
      <c r="C91" s="101" t="s">
        <v>154</v>
      </c>
      <c r="D91" s="102">
        <v>1473.4</v>
      </c>
      <c r="E91" s="49" t="s">
        <v>11</v>
      </c>
      <c r="F91" s="214"/>
      <c r="G91" s="214"/>
      <c r="H91" s="50"/>
      <c r="I91" s="33"/>
      <c r="J91" s="33"/>
      <c r="K91" s="33"/>
      <c r="L91" s="33"/>
      <c r="M91" s="156"/>
    </row>
    <row r="92" spans="1:16" x14ac:dyDescent="0.2">
      <c r="A92" s="128" t="s">
        <v>434</v>
      </c>
      <c r="B92" s="131"/>
      <c r="C92" s="132"/>
      <c r="D92" s="133">
        <f>SUM(D89:D91)</f>
        <v>6534.02</v>
      </c>
      <c r="E92" s="134" t="s">
        <v>335</v>
      </c>
      <c r="F92" s="135">
        <f>SUM(F89:F91)</f>
        <v>0</v>
      </c>
      <c r="G92" s="135">
        <f t="shared" ref="G92" si="12">SUM(G89:G91)</f>
        <v>0</v>
      </c>
      <c r="H92" s="135">
        <f>SUM(H89:H90)</f>
        <v>0</v>
      </c>
      <c r="I92" s="33"/>
      <c r="J92" s="33"/>
      <c r="K92" s="33"/>
      <c r="L92" s="33"/>
      <c r="M92" s="156">
        <f t="shared" si="9"/>
        <v>0</v>
      </c>
    </row>
    <row r="93" spans="1:16" outlineLevel="1" x14ac:dyDescent="0.2">
      <c r="A93" s="44" t="s">
        <v>167</v>
      </c>
      <c r="B93" s="44" t="s">
        <v>165</v>
      </c>
      <c r="C93" s="101" t="s">
        <v>168</v>
      </c>
      <c r="D93" s="102">
        <v>369.29500000000002</v>
      </c>
      <c r="E93" s="32" t="s">
        <v>10</v>
      </c>
      <c r="F93" s="214"/>
      <c r="G93" s="214"/>
      <c r="H93" s="214"/>
      <c r="I93" s="33"/>
      <c r="J93" s="33"/>
      <c r="K93" s="33"/>
      <c r="L93" s="33"/>
      <c r="M93" s="156"/>
    </row>
    <row r="94" spans="1:16" x14ac:dyDescent="0.2">
      <c r="A94" s="128" t="s">
        <v>389</v>
      </c>
      <c r="B94" s="131"/>
      <c r="C94" s="132"/>
      <c r="D94" s="133">
        <f>SUM(D93)</f>
        <v>369.29500000000002</v>
      </c>
      <c r="E94" s="134" t="s">
        <v>10</v>
      </c>
      <c r="F94" s="135">
        <f>F93</f>
        <v>0</v>
      </c>
      <c r="G94" s="135">
        <f t="shared" ref="G94:H94" si="13">G93</f>
        <v>0</v>
      </c>
      <c r="H94" s="135">
        <f t="shared" si="13"/>
        <v>0</v>
      </c>
      <c r="I94" s="33"/>
      <c r="J94" s="33"/>
      <c r="K94" s="33"/>
      <c r="L94" s="33"/>
      <c r="M94" s="156">
        <f t="shared" si="9"/>
        <v>0</v>
      </c>
    </row>
    <row r="95" spans="1:16" outlineLevel="1" x14ac:dyDescent="0.2">
      <c r="A95" s="44" t="s">
        <v>109</v>
      </c>
      <c r="B95" s="44" t="s">
        <v>165</v>
      </c>
      <c r="C95" s="101" t="s">
        <v>169</v>
      </c>
      <c r="D95" s="102">
        <v>132.34</v>
      </c>
      <c r="E95" s="32" t="s">
        <v>10</v>
      </c>
      <c r="F95" s="214"/>
      <c r="G95" s="214"/>
      <c r="H95" s="214"/>
      <c r="I95" s="33"/>
      <c r="J95" s="33"/>
      <c r="K95" s="33"/>
      <c r="L95" s="33"/>
      <c r="M95" s="156"/>
    </row>
    <row r="96" spans="1:16" outlineLevel="1" x14ac:dyDescent="0.2">
      <c r="A96" s="44" t="s">
        <v>109</v>
      </c>
      <c r="B96" s="44" t="s">
        <v>165</v>
      </c>
      <c r="C96" s="101" t="s">
        <v>166</v>
      </c>
      <c r="D96" s="102">
        <v>135.19999999999999</v>
      </c>
      <c r="E96" s="32" t="s">
        <v>10</v>
      </c>
      <c r="F96" s="214"/>
      <c r="G96" s="214"/>
      <c r="H96" s="214"/>
      <c r="I96" s="33"/>
      <c r="J96" s="33"/>
      <c r="K96" s="33"/>
      <c r="L96" s="33"/>
      <c r="M96" s="156"/>
    </row>
    <row r="97" spans="1:14" x14ac:dyDescent="0.2">
      <c r="A97" s="128" t="s">
        <v>390</v>
      </c>
      <c r="B97" s="131"/>
      <c r="C97" s="132"/>
      <c r="D97" s="133">
        <f>SUM(D95:D96)</f>
        <v>267.53999999999996</v>
      </c>
      <c r="E97" s="134" t="s">
        <v>10</v>
      </c>
      <c r="F97" s="135">
        <f>SUM(F95:F96)</f>
        <v>0</v>
      </c>
      <c r="G97" s="135">
        <f t="shared" ref="G97:H97" si="14">SUM(G95:G96)</f>
        <v>0</v>
      </c>
      <c r="H97" s="135">
        <f t="shared" si="14"/>
        <v>0</v>
      </c>
      <c r="I97" s="33"/>
      <c r="J97" s="33"/>
      <c r="K97" s="33"/>
      <c r="L97" s="33"/>
      <c r="M97" s="156">
        <f t="shared" si="9"/>
        <v>0</v>
      </c>
    </row>
    <row r="98" spans="1:14" outlineLevel="1" x14ac:dyDescent="0.2">
      <c r="A98" s="44" t="s">
        <v>170</v>
      </c>
      <c r="B98" s="44" t="s">
        <v>165</v>
      </c>
      <c r="C98" s="101" t="s">
        <v>171</v>
      </c>
      <c r="D98" s="102">
        <v>59.18</v>
      </c>
      <c r="E98" s="32" t="s">
        <v>10</v>
      </c>
      <c r="F98" s="214"/>
      <c r="G98" s="214"/>
      <c r="H98" s="214"/>
      <c r="I98" s="33"/>
      <c r="J98" s="33"/>
      <c r="K98" s="33"/>
      <c r="L98" s="33"/>
      <c r="M98" s="156"/>
    </row>
    <row r="99" spans="1:14" outlineLevel="1" x14ac:dyDescent="0.2">
      <c r="A99" s="44" t="s">
        <v>170</v>
      </c>
      <c r="B99" s="44" t="s">
        <v>165</v>
      </c>
      <c r="C99" s="101" t="s">
        <v>172</v>
      </c>
      <c r="D99" s="102">
        <v>96.71</v>
      </c>
      <c r="E99" s="32" t="s">
        <v>10</v>
      </c>
      <c r="F99" s="214"/>
      <c r="G99" s="214"/>
      <c r="H99" s="214"/>
      <c r="I99" s="33"/>
      <c r="J99" s="33"/>
      <c r="K99" s="33"/>
      <c r="L99" s="33"/>
      <c r="M99" s="156"/>
    </row>
    <row r="100" spans="1:14" x14ac:dyDescent="0.2">
      <c r="A100" s="128" t="s">
        <v>391</v>
      </c>
      <c r="B100" s="131"/>
      <c r="C100" s="132"/>
      <c r="D100" s="133">
        <f>SUM(D98:D99)</f>
        <v>155.88999999999999</v>
      </c>
      <c r="E100" s="134" t="s">
        <v>10</v>
      </c>
      <c r="F100" s="135">
        <f>SUM(F98:F99)</f>
        <v>0</v>
      </c>
      <c r="G100" s="135">
        <f t="shared" ref="G100:H100" si="15">SUM(G98:G99)</f>
        <v>0</v>
      </c>
      <c r="H100" s="135">
        <f t="shared" si="15"/>
        <v>0</v>
      </c>
      <c r="I100" s="33"/>
      <c r="J100" s="33"/>
      <c r="K100" s="33"/>
      <c r="L100" s="33"/>
      <c r="M100" s="156">
        <f t="shared" si="9"/>
        <v>0</v>
      </c>
    </row>
    <row r="101" spans="1:14" outlineLevel="1" x14ac:dyDescent="0.2">
      <c r="A101" s="44" t="s">
        <v>255</v>
      </c>
      <c r="B101" s="44" t="s">
        <v>22</v>
      </c>
      <c r="C101" s="101" t="s">
        <v>27</v>
      </c>
      <c r="D101" s="102">
        <v>229.63</v>
      </c>
      <c r="E101" s="32" t="s">
        <v>10</v>
      </c>
      <c r="F101" s="214"/>
      <c r="G101" s="214"/>
      <c r="H101" s="214"/>
      <c r="I101" s="33"/>
      <c r="J101" s="33"/>
      <c r="K101" s="33"/>
      <c r="L101" s="33"/>
      <c r="M101" s="156"/>
    </row>
    <row r="102" spans="1:14" outlineLevel="1" x14ac:dyDescent="0.2">
      <c r="A102" s="44" t="s">
        <v>255</v>
      </c>
      <c r="B102" s="44" t="s">
        <v>22</v>
      </c>
      <c r="C102" s="101" t="s">
        <v>182</v>
      </c>
      <c r="D102" s="102">
        <v>214.25</v>
      </c>
      <c r="E102" s="32" t="s">
        <v>10</v>
      </c>
      <c r="F102" s="214"/>
      <c r="G102" s="214"/>
      <c r="H102" s="214"/>
      <c r="I102" s="33"/>
      <c r="J102" s="33"/>
      <c r="K102" s="33"/>
      <c r="L102" s="33"/>
      <c r="M102" s="156"/>
    </row>
    <row r="103" spans="1:14" outlineLevel="1" x14ac:dyDescent="0.2">
      <c r="A103" s="44" t="s">
        <v>255</v>
      </c>
      <c r="B103" s="44" t="s">
        <v>22</v>
      </c>
      <c r="C103" s="101" t="s">
        <v>187</v>
      </c>
      <c r="D103" s="102">
        <v>10.612399999999999</v>
      </c>
      <c r="E103" s="32" t="s">
        <v>10</v>
      </c>
      <c r="F103" s="214"/>
      <c r="G103" s="214"/>
      <c r="H103" s="214"/>
      <c r="I103" s="33"/>
      <c r="J103" s="33"/>
      <c r="K103" s="33"/>
      <c r="L103" s="33"/>
      <c r="M103" s="156"/>
    </row>
    <row r="104" spans="1:14" outlineLevel="1" x14ac:dyDescent="0.2">
      <c r="A104" s="44" t="s">
        <v>255</v>
      </c>
      <c r="B104" s="44" t="s">
        <v>22</v>
      </c>
      <c r="C104" s="101" t="s">
        <v>188</v>
      </c>
      <c r="D104" s="102">
        <v>16.542000000000002</v>
      </c>
      <c r="E104" s="32" t="s">
        <v>10</v>
      </c>
      <c r="F104" s="214"/>
      <c r="G104" s="214"/>
      <c r="H104" s="214"/>
      <c r="I104" s="33"/>
      <c r="J104" s="33"/>
      <c r="K104" s="33"/>
      <c r="L104" s="33"/>
      <c r="M104" s="156"/>
    </row>
    <row r="105" spans="1:14" outlineLevel="1" x14ac:dyDescent="0.2">
      <c r="A105" s="44" t="s">
        <v>255</v>
      </c>
      <c r="B105" s="44" t="s">
        <v>22</v>
      </c>
      <c r="C105" s="101" t="s">
        <v>185</v>
      </c>
      <c r="D105" s="102">
        <v>361.99</v>
      </c>
      <c r="E105" s="32" t="s">
        <v>10</v>
      </c>
      <c r="F105" s="214"/>
      <c r="G105" s="214"/>
      <c r="H105" s="214"/>
      <c r="I105" s="33"/>
      <c r="J105" s="33"/>
      <c r="K105" s="33"/>
      <c r="L105" s="33"/>
      <c r="M105" s="156"/>
    </row>
    <row r="106" spans="1:14" outlineLevel="1" x14ac:dyDescent="0.2">
      <c r="A106" s="44" t="s">
        <v>255</v>
      </c>
      <c r="B106" s="44" t="s">
        <v>22</v>
      </c>
      <c r="C106" s="101" t="s">
        <v>190</v>
      </c>
      <c r="D106" s="102">
        <v>32.439700000000002</v>
      </c>
      <c r="E106" s="32" t="s">
        <v>10</v>
      </c>
      <c r="F106" s="214"/>
      <c r="G106" s="214"/>
      <c r="H106" s="214"/>
      <c r="I106" s="33"/>
      <c r="J106" s="33"/>
      <c r="K106" s="33"/>
      <c r="L106" s="33"/>
      <c r="M106" s="156"/>
    </row>
    <row r="107" spans="1:14" outlineLevel="1" x14ac:dyDescent="0.2">
      <c r="A107" s="44" t="s">
        <v>255</v>
      </c>
      <c r="B107" s="44" t="s">
        <v>22</v>
      </c>
      <c r="C107" s="101" t="s">
        <v>25</v>
      </c>
      <c r="D107" s="102">
        <v>941.75</v>
      </c>
      <c r="E107" s="32" t="s">
        <v>10</v>
      </c>
      <c r="F107" s="214"/>
      <c r="G107" s="214"/>
      <c r="H107" s="214"/>
      <c r="I107" s="33"/>
      <c r="J107" s="33"/>
      <c r="K107" s="33"/>
      <c r="L107" s="33"/>
      <c r="M107" s="156"/>
    </row>
    <row r="108" spans="1:14" x14ac:dyDescent="0.2">
      <c r="A108" s="140" t="s">
        <v>392</v>
      </c>
      <c r="B108" s="140"/>
      <c r="C108" s="132"/>
      <c r="D108" s="133">
        <f>SUM(D101:D107)</f>
        <v>1807.2141000000001</v>
      </c>
      <c r="E108" s="134" t="s">
        <v>10</v>
      </c>
      <c r="F108" s="135">
        <f>SUM(F101:F107)</f>
        <v>0</v>
      </c>
      <c r="G108" s="135">
        <f t="shared" ref="G108:H108" si="16">SUM(G101:G107)</f>
        <v>0</v>
      </c>
      <c r="H108" s="135">
        <f t="shared" si="16"/>
        <v>0</v>
      </c>
      <c r="I108" s="33"/>
      <c r="J108" s="33"/>
      <c r="K108" s="33"/>
      <c r="L108" s="33"/>
      <c r="M108" s="156">
        <f t="shared" si="9"/>
        <v>0</v>
      </c>
      <c r="N108" s="2"/>
    </row>
    <row r="109" spans="1:14" outlineLevel="1" x14ac:dyDescent="0.2">
      <c r="A109" s="44" t="s">
        <v>254</v>
      </c>
      <c r="B109" s="44" t="s">
        <v>22</v>
      </c>
      <c r="C109" s="101" t="s">
        <v>175</v>
      </c>
      <c r="D109" s="102">
        <v>850</v>
      </c>
      <c r="E109" s="32" t="s">
        <v>10</v>
      </c>
      <c r="F109" s="214"/>
      <c r="G109" s="214"/>
      <c r="H109" s="214"/>
      <c r="I109" s="33"/>
      <c r="J109" s="33"/>
      <c r="K109" s="33"/>
      <c r="L109" s="33"/>
      <c r="M109" s="156"/>
      <c r="N109" s="2"/>
    </row>
    <row r="110" spans="1:14" outlineLevel="1" x14ac:dyDescent="0.2">
      <c r="A110" s="44" t="s">
        <v>254</v>
      </c>
      <c r="B110" s="44" t="s">
        <v>22</v>
      </c>
      <c r="C110" s="101" t="s">
        <v>178</v>
      </c>
      <c r="D110" s="145">
        <v>575.29999999999995</v>
      </c>
      <c r="E110" s="32" t="s">
        <v>10</v>
      </c>
      <c r="F110" s="214"/>
      <c r="G110" s="214"/>
      <c r="H110" s="214"/>
      <c r="I110" s="33"/>
      <c r="J110" s="33"/>
      <c r="K110" s="33"/>
      <c r="L110" s="33"/>
      <c r="M110" s="156"/>
    </row>
    <row r="111" spans="1:14" outlineLevel="1" x14ac:dyDescent="0.2">
      <c r="A111" s="44" t="s">
        <v>254</v>
      </c>
      <c r="B111" s="44" t="s">
        <v>22</v>
      </c>
      <c r="C111" s="101" t="s">
        <v>179</v>
      </c>
      <c r="D111" s="102">
        <v>372</v>
      </c>
      <c r="E111" s="32" t="s">
        <v>10</v>
      </c>
      <c r="F111" s="214"/>
      <c r="G111" s="214"/>
      <c r="H111" s="214"/>
      <c r="I111" s="33"/>
      <c r="J111" s="33"/>
      <c r="K111" s="33"/>
      <c r="L111" s="33"/>
      <c r="M111" s="156"/>
    </row>
    <row r="112" spans="1:14" x14ac:dyDescent="0.2">
      <c r="A112" s="140" t="s">
        <v>358</v>
      </c>
      <c r="B112" s="140"/>
      <c r="C112" s="132"/>
      <c r="D112" s="133">
        <f>SUM(D109:D111)</f>
        <v>1797.3</v>
      </c>
      <c r="E112" s="134" t="s">
        <v>10</v>
      </c>
      <c r="F112" s="135">
        <f>SUM(F109:F111)</f>
        <v>0</v>
      </c>
      <c r="G112" s="135">
        <f t="shared" ref="G112:H112" si="17">SUM(G109:G111)</f>
        <v>0</v>
      </c>
      <c r="H112" s="135">
        <f t="shared" si="17"/>
        <v>0</v>
      </c>
      <c r="I112" s="33"/>
      <c r="J112" s="33"/>
      <c r="K112" s="33"/>
      <c r="L112" s="33"/>
      <c r="M112" s="156">
        <f t="shared" si="9"/>
        <v>0</v>
      </c>
      <c r="N112" s="2"/>
    </row>
    <row r="113" spans="1:14" outlineLevel="1" x14ac:dyDescent="0.2">
      <c r="A113" s="44" t="s">
        <v>253</v>
      </c>
      <c r="B113" s="44" t="s">
        <v>22</v>
      </c>
      <c r="C113" s="101" t="s">
        <v>174</v>
      </c>
      <c r="D113" s="102">
        <v>548.24</v>
      </c>
      <c r="E113" s="32" t="s">
        <v>10</v>
      </c>
      <c r="F113" s="214"/>
      <c r="G113" s="214"/>
      <c r="H113" s="214"/>
      <c r="I113" s="33"/>
      <c r="J113" s="33"/>
      <c r="K113" s="33"/>
      <c r="L113" s="33"/>
      <c r="M113" s="156"/>
      <c r="N113" s="2"/>
    </row>
    <row r="114" spans="1:14" outlineLevel="1" x14ac:dyDescent="0.2">
      <c r="A114" s="44" t="s">
        <v>253</v>
      </c>
      <c r="B114" s="44" t="s">
        <v>22</v>
      </c>
      <c r="C114" s="101" t="s">
        <v>180</v>
      </c>
      <c r="D114" s="102">
        <v>182.13</v>
      </c>
      <c r="E114" s="32" t="s">
        <v>10</v>
      </c>
      <c r="F114" s="214"/>
      <c r="G114" s="214"/>
      <c r="H114" s="214"/>
      <c r="I114" s="33"/>
      <c r="J114" s="33"/>
      <c r="K114" s="33"/>
      <c r="L114" s="33"/>
      <c r="M114" s="156"/>
      <c r="N114" s="2"/>
    </row>
    <row r="115" spans="1:14" outlineLevel="1" x14ac:dyDescent="0.2">
      <c r="A115" s="44" t="s">
        <v>253</v>
      </c>
      <c r="B115" s="44" t="s">
        <v>22</v>
      </c>
      <c r="C115" s="101" t="s">
        <v>23</v>
      </c>
      <c r="D115" s="102">
        <v>1922.12</v>
      </c>
      <c r="E115" s="32" t="s">
        <v>10</v>
      </c>
      <c r="F115" s="214"/>
      <c r="G115" s="214"/>
      <c r="H115" s="214"/>
      <c r="I115" s="33"/>
      <c r="J115" s="33"/>
      <c r="K115" s="33"/>
      <c r="L115" s="33"/>
      <c r="M115" s="156"/>
      <c r="N115" s="2"/>
    </row>
    <row r="116" spans="1:14" outlineLevel="1" x14ac:dyDescent="0.2">
      <c r="A116" s="44" t="s">
        <v>253</v>
      </c>
      <c r="B116" s="44" t="s">
        <v>22</v>
      </c>
      <c r="C116" s="101" t="s">
        <v>192</v>
      </c>
      <c r="D116" s="102">
        <v>395.58600000000001</v>
      </c>
      <c r="E116" s="32" t="s">
        <v>10</v>
      </c>
      <c r="F116" s="214"/>
      <c r="G116" s="214"/>
      <c r="H116" s="214"/>
      <c r="I116" s="33"/>
      <c r="J116" s="33"/>
      <c r="K116" s="33"/>
      <c r="L116" s="33"/>
      <c r="M116" s="156"/>
      <c r="N116" s="2"/>
    </row>
    <row r="117" spans="1:14" x14ac:dyDescent="0.2">
      <c r="A117" s="140" t="s">
        <v>357</v>
      </c>
      <c r="B117" s="140"/>
      <c r="C117" s="132"/>
      <c r="D117" s="133">
        <f>SUM(D113:D116)</f>
        <v>3048.076</v>
      </c>
      <c r="E117" s="134" t="s">
        <v>10</v>
      </c>
      <c r="F117" s="135">
        <f>SUM(F113:F116)</f>
        <v>0</v>
      </c>
      <c r="G117" s="135">
        <f t="shared" ref="G117:H117" si="18">SUM(G113:G116)</f>
        <v>0</v>
      </c>
      <c r="H117" s="135">
        <f t="shared" si="18"/>
        <v>0</v>
      </c>
      <c r="I117" s="33"/>
      <c r="J117" s="33"/>
      <c r="K117" s="33"/>
      <c r="L117" s="33"/>
      <c r="M117" s="156">
        <f t="shared" si="9"/>
        <v>0</v>
      </c>
      <c r="N117" s="2"/>
    </row>
    <row r="118" spans="1:14" outlineLevel="1" x14ac:dyDescent="0.2">
      <c r="A118" s="44" t="s">
        <v>256</v>
      </c>
      <c r="B118" s="44" t="s">
        <v>22</v>
      </c>
      <c r="C118" s="101" t="s">
        <v>176</v>
      </c>
      <c r="D118" s="102">
        <v>316.39999999999998</v>
      </c>
      <c r="E118" s="32" t="s">
        <v>10</v>
      </c>
      <c r="F118" s="214"/>
      <c r="G118" s="214"/>
      <c r="H118" s="214"/>
      <c r="I118" s="33"/>
      <c r="J118" s="33"/>
      <c r="K118" s="33"/>
      <c r="L118" s="33"/>
      <c r="M118" s="156"/>
      <c r="N118" s="2"/>
    </row>
    <row r="119" spans="1:14" outlineLevel="1" x14ac:dyDescent="0.2">
      <c r="A119" s="44" t="s">
        <v>256</v>
      </c>
      <c r="B119" s="44" t="s">
        <v>22</v>
      </c>
      <c r="C119" s="101" t="s">
        <v>24</v>
      </c>
      <c r="D119" s="102">
        <v>1192.67</v>
      </c>
      <c r="E119" s="32" t="s">
        <v>10</v>
      </c>
      <c r="F119" s="214"/>
      <c r="G119" s="214"/>
      <c r="H119" s="214"/>
      <c r="I119" s="33"/>
      <c r="J119" s="33"/>
      <c r="K119" s="33"/>
      <c r="L119" s="33"/>
      <c r="M119" s="156"/>
      <c r="N119" s="2"/>
    </row>
    <row r="120" spans="1:14" x14ac:dyDescent="0.2">
      <c r="A120" s="140" t="s">
        <v>356</v>
      </c>
      <c r="B120" s="140"/>
      <c r="C120" s="132"/>
      <c r="D120" s="133">
        <f>SUM(D118:D119)</f>
        <v>1509.0700000000002</v>
      </c>
      <c r="E120" s="134" t="s">
        <v>10</v>
      </c>
      <c r="F120" s="135">
        <f>SUM(F118:F119)</f>
        <v>0</v>
      </c>
      <c r="G120" s="135">
        <f t="shared" ref="G120:H120" si="19">SUM(G118:G119)</f>
        <v>0</v>
      </c>
      <c r="H120" s="135">
        <f t="shared" si="19"/>
        <v>0</v>
      </c>
      <c r="I120" s="33"/>
      <c r="J120" s="33"/>
      <c r="K120" s="33"/>
      <c r="L120" s="33"/>
      <c r="M120" s="156">
        <f t="shared" si="9"/>
        <v>0</v>
      </c>
      <c r="N120" s="2"/>
    </row>
    <row r="121" spans="1:14" outlineLevel="1" x14ac:dyDescent="0.2">
      <c r="A121" s="44" t="s">
        <v>258</v>
      </c>
      <c r="B121" s="44" t="s">
        <v>22</v>
      </c>
      <c r="C121" s="101" t="s">
        <v>189</v>
      </c>
      <c r="D121" s="102">
        <v>102.72</v>
      </c>
      <c r="E121" s="32" t="s">
        <v>10</v>
      </c>
      <c r="F121" s="214"/>
      <c r="G121" s="214"/>
      <c r="H121" s="214"/>
      <c r="I121" s="33"/>
      <c r="J121" s="33"/>
      <c r="K121" s="33"/>
      <c r="L121" s="33"/>
      <c r="M121" s="156"/>
      <c r="N121" s="2"/>
    </row>
    <row r="122" spans="1:14" outlineLevel="1" x14ac:dyDescent="0.2">
      <c r="A122" s="44" t="s">
        <v>258</v>
      </c>
      <c r="B122" s="44" t="s">
        <v>22</v>
      </c>
      <c r="C122" s="101" t="s">
        <v>181</v>
      </c>
      <c r="D122" s="102">
        <v>170.41</v>
      </c>
      <c r="E122" s="32" t="s">
        <v>10</v>
      </c>
      <c r="F122" s="214"/>
      <c r="G122" s="214"/>
      <c r="H122" s="214"/>
      <c r="I122" s="33"/>
      <c r="J122" s="33"/>
      <c r="K122" s="33"/>
      <c r="L122" s="33"/>
      <c r="M122" s="156"/>
    </row>
    <row r="123" spans="1:14" outlineLevel="1" x14ac:dyDescent="0.2">
      <c r="A123" s="44" t="s">
        <v>258</v>
      </c>
      <c r="B123" s="44" t="s">
        <v>22</v>
      </c>
      <c r="C123" s="101" t="s">
        <v>173</v>
      </c>
      <c r="D123" s="102">
        <v>1059.06</v>
      </c>
      <c r="E123" s="32" t="s">
        <v>10</v>
      </c>
      <c r="F123" s="214"/>
      <c r="G123" s="214"/>
      <c r="H123" s="214"/>
      <c r="I123" s="33"/>
      <c r="J123" s="33"/>
      <c r="K123" s="33"/>
      <c r="L123" s="33"/>
      <c r="M123" s="156"/>
      <c r="N123" s="2"/>
    </row>
    <row r="124" spans="1:14" x14ac:dyDescent="0.2">
      <c r="A124" s="140" t="s">
        <v>355</v>
      </c>
      <c r="B124" s="131"/>
      <c r="C124" s="132"/>
      <c r="D124" s="133">
        <f>SUM(D121:D123)</f>
        <v>1332.19</v>
      </c>
      <c r="E124" s="134" t="s">
        <v>10</v>
      </c>
      <c r="F124" s="135">
        <f>SUM(F121:F123)</f>
        <v>0</v>
      </c>
      <c r="G124" s="135">
        <f t="shared" ref="G124:H124" si="20">SUM(G121:G123)</f>
        <v>0</v>
      </c>
      <c r="H124" s="135">
        <f t="shared" si="20"/>
        <v>0</v>
      </c>
      <c r="I124" s="33"/>
      <c r="J124" s="33"/>
      <c r="K124" s="33"/>
      <c r="L124" s="33"/>
      <c r="M124" s="156">
        <f t="shared" si="9"/>
        <v>0</v>
      </c>
    </row>
    <row r="125" spans="1:14" outlineLevel="1" x14ac:dyDescent="0.2">
      <c r="A125" s="44" t="s">
        <v>257</v>
      </c>
      <c r="B125" s="44" t="s">
        <v>22</v>
      </c>
      <c r="C125" s="101" t="s">
        <v>26</v>
      </c>
      <c r="D125" s="102">
        <v>1243</v>
      </c>
      <c r="E125" s="32" t="s">
        <v>10</v>
      </c>
      <c r="F125" s="214"/>
      <c r="G125" s="214"/>
      <c r="H125" s="214"/>
      <c r="I125" s="33"/>
      <c r="J125" s="33"/>
      <c r="K125" s="33"/>
      <c r="L125" s="33"/>
      <c r="M125" s="156"/>
      <c r="N125" s="2"/>
    </row>
    <row r="126" spans="1:14" outlineLevel="1" x14ac:dyDescent="0.2">
      <c r="A126" s="44" t="s">
        <v>257</v>
      </c>
      <c r="B126" s="44" t="s">
        <v>22</v>
      </c>
      <c r="C126" s="101" t="s">
        <v>177</v>
      </c>
      <c r="D126" s="102">
        <v>1116.6099999999999</v>
      </c>
      <c r="E126" s="32" t="s">
        <v>10</v>
      </c>
      <c r="F126" s="214"/>
      <c r="G126" s="214"/>
      <c r="H126" s="214"/>
      <c r="I126" s="33"/>
      <c r="J126" s="33"/>
      <c r="K126" s="33"/>
      <c r="L126" s="33"/>
      <c r="M126" s="156"/>
      <c r="N126" s="2"/>
    </row>
    <row r="127" spans="1:14" outlineLevel="1" x14ac:dyDescent="0.2">
      <c r="A127" s="44" t="s">
        <v>257</v>
      </c>
      <c r="B127" s="44" t="s">
        <v>22</v>
      </c>
      <c r="C127" s="101" t="s">
        <v>184</v>
      </c>
      <c r="D127" s="102">
        <v>373.47</v>
      </c>
      <c r="E127" s="32" t="s">
        <v>10</v>
      </c>
      <c r="F127" s="214"/>
      <c r="G127" s="214"/>
      <c r="H127" s="214"/>
      <c r="I127" s="33"/>
      <c r="J127" s="33"/>
      <c r="K127" s="33"/>
      <c r="L127" s="33"/>
      <c r="M127" s="156"/>
    </row>
    <row r="128" spans="1:14" x14ac:dyDescent="0.2">
      <c r="A128" s="128" t="s">
        <v>393</v>
      </c>
      <c r="B128" s="131"/>
      <c r="C128" s="132"/>
      <c r="D128" s="133">
        <f>SUM(D125:D127)</f>
        <v>2733.08</v>
      </c>
      <c r="E128" s="134" t="s">
        <v>10</v>
      </c>
      <c r="F128" s="135">
        <f>SUM(F125:F127)</f>
        <v>0</v>
      </c>
      <c r="G128" s="135">
        <f t="shared" ref="G128:H128" si="21">SUM(G125:G127)</f>
        <v>0</v>
      </c>
      <c r="H128" s="135">
        <f t="shared" si="21"/>
        <v>0</v>
      </c>
      <c r="I128" s="33"/>
      <c r="J128" s="33"/>
      <c r="K128" s="33"/>
      <c r="L128" s="33"/>
      <c r="M128" s="156">
        <f t="shared" si="9"/>
        <v>0</v>
      </c>
    </row>
    <row r="129" spans="1:13" outlineLevel="1" x14ac:dyDescent="0.2">
      <c r="A129" s="44" t="s">
        <v>293</v>
      </c>
      <c r="B129" s="44" t="s">
        <v>22</v>
      </c>
      <c r="C129" s="101" t="s">
        <v>191</v>
      </c>
      <c r="D129" s="102">
        <v>2037.82</v>
      </c>
      <c r="E129" s="32" t="s">
        <v>10</v>
      </c>
      <c r="F129" s="214"/>
      <c r="G129" s="214"/>
      <c r="H129" s="214"/>
      <c r="I129" s="33"/>
      <c r="J129" s="33"/>
      <c r="K129" s="33"/>
      <c r="L129" s="33"/>
      <c r="M129" s="156"/>
    </row>
    <row r="130" spans="1:13" outlineLevel="1" x14ac:dyDescent="0.2">
      <c r="A130" s="44" t="s">
        <v>293</v>
      </c>
      <c r="B130" s="44" t="s">
        <v>22</v>
      </c>
      <c r="C130" s="101" t="s">
        <v>193</v>
      </c>
      <c r="D130" s="102">
        <v>446.95400000000001</v>
      </c>
      <c r="E130" s="32" t="s">
        <v>10</v>
      </c>
      <c r="F130" s="214"/>
      <c r="G130" s="214"/>
      <c r="H130" s="214"/>
      <c r="I130" s="33"/>
      <c r="J130" s="33"/>
      <c r="K130" s="33"/>
      <c r="L130" s="33"/>
      <c r="M130" s="156"/>
    </row>
    <row r="131" spans="1:13" outlineLevel="1" x14ac:dyDescent="0.2">
      <c r="A131" s="44" t="s">
        <v>293</v>
      </c>
      <c r="B131" s="44" t="s">
        <v>22</v>
      </c>
      <c r="C131" s="101" t="s">
        <v>28</v>
      </c>
      <c r="D131" s="102">
        <v>728.77</v>
      </c>
      <c r="E131" s="32" t="s">
        <v>10</v>
      </c>
      <c r="F131" s="214"/>
      <c r="G131" s="214"/>
      <c r="H131" s="214"/>
      <c r="I131" s="33"/>
      <c r="J131" s="33"/>
      <c r="K131" s="33"/>
      <c r="L131" s="33"/>
      <c r="M131" s="156"/>
    </row>
    <row r="132" spans="1:13" outlineLevel="1" x14ac:dyDescent="0.2">
      <c r="A132" s="44" t="s">
        <v>293</v>
      </c>
      <c r="B132" s="44" t="s">
        <v>22</v>
      </c>
      <c r="C132" s="101" t="s">
        <v>30</v>
      </c>
      <c r="D132" s="102">
        <v>983.78</v>
      </c>
      <c r="E132" s="32" t="s">
        <v>10</v>
      </c>
      <c r="F132" s="214"/>
      <c r="G132" s="214"/>
      <c r="H132" s="214"/>
      <c r="I132" s="33"/>
      <c r="J132" s="33"/>
      <c r="K132" s="33"/>
      <c r="L132" s="33"/>
      <c r="M132" s="156"/>
    </row>
    <row r="133" spans="1:13" outlineLevel="1" x14ac:dyDescent="0.2">
      <c r="A133" s="44" t="s">
        <v>293</v>
      </c>
      <c r="B133" s="44" t="s">
        <v>22</v>
      </c>
      <c r="C133" s="101" t="s">
        <v>29</v>
      </c>
      <c r="D133" s="102">
        <v>1400.2</v>
      </c>
      <c r="E133" s="32" t="s">
        <v>10</v>
      </c>
      <c r="F133" s="214"/>
      <c r="G133" s="214"/>
      <c r="H133" s="214"/>
      <c r="I133" s="33"/>
      <c r="J133" s="33"/>
      <c r="K133" s="33"/>
      <c r="L133" s="33"/>
      <c r="M133" s="156"/>
    </row>
    <row r="134" spans="1:13" x14ac:dyDescent="0.2">
      <c r="A134" s="128" t="s">
        <v>394</v>
      </c>
      <c r="B134" s="131"/>
      <c r="C134" s="132"/>
      <c r="D134" s="133">
        <f>SUM(D129:D133)</f>
        <v>5597.5239999999994</v>
      </c>
      <c r="E134" s="134" t="s">
        <v>10</v>
      </c>
      <c r="F134" s="135">
        <f>SUM(F129:F133)</f>
        <v>0</v>
      </c>
      <c r="G134" s="135">
        <f>SUM(G129:G133)</f>
        <v>0</v>
      </c>
      <c r="H134" s="135">
        <f>SUM(H129:H133)</f>
        <v>0</v>
      </c>
      <c r="I134" s="33"/>
      <c r="J134" s="33"/>
      <c r="K134" s="33"/>
      <c r="L134" s="33"/>
      <c r="M134" s="156">
        <f t="shared" si="9"/>
        <v>0</v>
      </c>
    </row>
    <row r="135" spans="1:13" outlineLevel="1" x14ac:dyDescent="0.2">
      <c r="A135" s="44" t="s">
        <v>31</v>
      </c>
      <c r="B135" s="44" t="s">
        <v>22</v>
      </c>
      <c r="C135" s="101" t="s">
        <v>32</v>
      </c>
      <c r="D135" s="102">
        <v>153.62</v>
      </c>
      <c r="E135" s="32" t="s">
        <v>8</v>
      </c>
      <c r="F135" s="214"/>
      <c r="G135" s="214"/>
      <c r="H135" s="214"/>
      <c r="I135" s="214"/>
      <c r="J135" s="33"/>
      <c r="K135" s="33"/>
      <c r="L135" s="33"/>
      <c r="M135" s="156"/>
    </row>
    <row r="136" spans="1:13" outlineLevel="1" x14ac:dyDescent="0.2">
      <c r="A136" s="44" t="s">
        <v>31</v>
      </c>
      <c r="B136" s="44" t="s">
        <v>22</v>
      </c>
      <c r="C136" s="101" t="s">
        <v>34</v>
      </c>
      <c r="D136" s="102">
        <v>54.8688</v>
      </c>
      <c r="E136" s="32" t="s">
        <v>8</v>
      </c>
      <c r="F136" s="214"/>
      <c r="G136" s="214"/>
      <c r="H136" s="214"/>
      <c r="I136" s="214"/>
      <c r="J136" s="33"/>
      <c r="K136" s="33"/>
      <c r="L136" s="33"/>
      <c r="M136" s="156"/>
    </row>
    <row r="137" spans="1:13" outlineLevel="1" x14ac:dyDescent="0.2">
      <c r="A137" s="44" t="s">
        <v>31</v>
      </c>
      <c r="B137" s="44" t="s">
        <v>22</v>
      </c>
      <c r="C137" s="101" t="s">
        <v>194</v>
      </c>
      <c r="D137" s="102">
        <v>176.80099999999999</v>
      </c>
      <c r="E137" s="32" t="s">
        <v>8</v>
      </c>
      <c r="F137" s="214"/>
      <c r="G137" s="214"/>
      <c r="H137" s="214"/>
      <c r="I137" s="214"/>
      <c r="J137" s="33"/>
      <c r="K137" s="33"/>
      <c r="L137" s="33"/>
      <c r="M137" s="156"/>
    </row>
    <row r="138" spans="1:13" outlineLevel="1" x14ac:dyDescent="0.2">
      <c r="A138" s="44" t="s">
        <v>31</v>
      </c>
      <c r="B138" s="44" t="s">
        <v>22</v>
      </c>
      <c r="C138" s="101" t="s">
        <v>33</v>
      </c>
      <c r="D138" s="102">
        <v>174.33</v>
      </c>
      <c r="E138" s="32" t="s">
        <v>8</v>
      </c>
      <c r="F138" s="214"/>
      <c r="G138" s="214"/>
      <c r="H138" s="214"/>
      <c r="I138" s="214"/>
      <c r="J138" s="33"/>
      <c r="K138" s="33"/>
      <c r="L138" s="33"/>
      <c r="M138" s="156"/>
    </row>
    <row r="139" spans="1:13" x14ac:dyDescent="0.2">
      <c r="A139" s="128" t="s">
        <v>395</v>
      </c>
      <c r="B139" s="131"/>
      <c r="C139" s="132"/>
      <c r="D139" s="133">
        <f>SUM(D135:D138)</f>
        <v>559.61980000000005</v>
      </c>
      <c r="E139" s="134" t="s">
        <v>8</v>
      </c>
      <c r="F139" s="135">
        <f>SUM(F135:F138)</f>
        <v>0</v>
      </c>
      <c r="G139" s="135">
        <f t="shared" ref="G139:I139" si="22">SUM(G135:G138)</f>
        <v>0</v>
      </c>
      <c r="H139" s="135">
        <f t="shared" si="22"/>
        <v>0</v>
      </c>
      <c r="I139" s="135">
        <f t="shared" si="22"/>
        <v>0</v>
      </c>
      <c r="J139" s="35"/>
      <c r="K139" s="35"/>
      <c r="L139" s="35"/>
      <c r="M139" s="156">
        <f t="shared" si="9"/>
        <v>0</v>
      </c>
    </row>
    <row r="140" spans="1:13" outlineLevel="1" x14ac:dyDescent="0.2">
      <c r="A140" s="44" t="s">
        <v>344</v>
      </c>
      <c r="B140" s="44" t="s">
        <v>22</v>
      </c>
      <c r="C140" s="101" t="s">
        <v>195</v>
      </c>
      <c r="D140" s="102">
        <v>830.2</v>
      </c>
      <c r="E140" s="32" t="s">
        <v>10</v>
      </c>
      <c r="F140" s="216"/>
      <c r="G140" s="216"/>
      <c r="H140" s="216"/>
      <c r="I140" s="33"/>
      <c r="J140" s="33"/>
      <c r="K140" s="33"/>
      <c r="L140" s="33"/>
      <c r="M140" s="156"/>
    </row>
    <row r="141" spans="1:13" outlineLevel="1" x14ac:dyDescent="0.2">
      <c r="A141" s="44" t="s">
        <v>344</v>
      </c>
      <c r="B141" s="44" t="s">
        <v>22</v>
      </c>
      <c r="C141" s="101" t="s">
        <v>102</v>
      </c>
      <c r="D141" s="102">
        <v>1586.3</v>
      </c>
      <c r="E141" s="32" t="s">
        <v>10</v>
      </c>
      <c r="F141" s="216"/>
      <c r="G141" s="214"/>
      <c r="H141" s="214"/>
      <c r="I141" s="33"/>
      <c r="J141" s="33"/>
      <c r="K141" s="33"/>
      <c r="L141" s="33"/>
      <c r="M141" s="156"/>
    </row>
    <row r="142" spans="1:13" x14ac:dyDescent="0.2">
      <c r="A142" s="128" t="s">
        <v>368</v>
      </c>
      <c r="B142" s="131"/>
      <c r="C142" s="132"/>
      <c r="D142" s="133">
        <f>SUM(D140:D141)</f>
        <v>2416.5</v>
      </c>
      <c r="E142" s="134" t="s">
        <v>10</v>
      </c>
      <c r="F142" s="135">
        <f>SUM(F140:F141)</f>
        <v>0</v>
      </c>
      <c r="G142" s="135">
        <f t="shared" ref="G142:H142" si="23">SUM(G140:G141)</f>
        <v>0</v>
      </c>
      <c r="H142" s="135">
        <f t="shared" si="23"/>
        <v>0</v>
      </c>
      <c r="I142" s="33"/>
      <c r="J142" s="33"/>
      <c r="K142" s="33"/>
      <c r="L142" s="33"/>
      <c r="M142" s="156">
        <f t="shared" ref="M142:M193" si="24">SUM(F142:L142)</f>
        <v>0</v>
      </c>
    </row>
    <row r="143" spans="1:13" outlineLevel="1" x14ac:dyDescent="0.2">
      <c r="A143" s="44" t="s">
        <v>35</v>
      </c>
      <c r="B143" s="44" t="s">
        <v>22</v>
      </c>
      <c r="C143" s="101" t="s">
        <v>36</v>
      </c>
      <c r="D143" s="102">
        <v>123.3</v>
      </c>
      <c r="E143" s="32" t="s">
        <v>10</v>
      </c>
      <c r="F143" s="214"/>
      <c r="G143" s="214"/>
      <c r="H143" s="214"/>
      <c r="I143" s="33"/>
      <c r="J143" s="33"/>
      <c r="K143" s="33"/>
      <c r="L143" s="33"/>
      <c r="M143" s="156"/>
    </row>
    <row r="144" spans="1:13" outlineLevel="1" x14ac:dyDescent="0.2">
      <c r="A144" s="44" t="s">
        <v>35</v>
      </c>
      <c r="B144" s="44" t="s">
        <v>22</v>
      </c>
      <c r="C144" s="101" t="s">
        <v>37</v>
      </c>
      <c r="D144" s="102">
        <v>99.24</v>
      </c>
      <c r="E144" s="32" t="s">
        <v>10</v>
      </c>
      <c r="F144" s="214"/>
      <c r="G144" s="214"/>
      <c r="H144" s="214"/>
      <c r="I144" s="33"/>
      <c r="J144" s="33"/>
      <c r="K144" s="33"/>
      <c r="L144" s="33"/>
      <c r="M144" s="156"/>
    </row>
    <row r="145" spans="1:13" outlineLevel="1" x14ac:dyDescent="0.2">
      <c r="A145" s="44" t="s">
        <v>35</v>
      </c>
      <c r="B145" s="44" t="s">
        <v>22</v>
      </c>
      <c r="C145" s="101" t="s">
        <v>38</v>
      </c>
      <c r="D145" s="102">
        <v>137.55000000000001</v>
      </c>
      <c r="E145" s="32" t="s">
        <v>10</v>
      </c>
      <c r="F145" s="214"/>
      <c r="G145" s="214"/>
      <c r="H145" s="214"/>
      <c r="I145" s="33"/>
      <c r="J145" s="33"/>
      <c r="K145" s="33"/>
      <c r="L145" s="33"/>
      <c r="M145" s="156"/>
    </row>
    <row r="146" spans="1:13" outlineLevel="1" x14ac:dyDescent="0.2">
      <c r="A146" s="44" t="s">
        <v>35</v>
      </c>
      <c r="B146" s="44" t="s">
        <v>22</v>
      </c>
      <c r="C146" s="101" t="s">
        <v>39</v>
      </c>
      <c r="D146" s="102">
        <v>197.58</v>
      </c>
      <c r="E146" s="32" t="s">
        <v>10</v>
      </c>
      <c r="F146" s="214"/>
      <c r="G146" s="214"/>
      <c r="H146" s="214"/>
      <c r="I146" s="33"/>
      <c r="J146" s="33"/>
      <c r="K146" s="33"/>
      <c r="L146" s="33"/>
      <c r="M146" s="156"/>
    </row>
    <row r="147" spans="1:13" x14ac:dyDescent="0.2">
      <c r="A147" s="128" t="s">
        <v>396</v>
      </c>
      <c r="B147" s="131"/>
      <c r="C147" s="132"/>
      <c r="D147" s="133">
        <f>SUM(D143:D146)</f>
        <v>557.67000000000007</v>
      </c>
      <c r="E147" s="134" t="s">
        <v>10</v>
      </c>
      <c r="F147" s="135">
        <f>SUM(F143:F146)</f>
        <v>0</v>
      </c>
      <c r="G147" s="135">
        <f t="shared" ref="G147:H147" si="25">SUM(G143:G146)</f>
        <v>0</v>
      </c>
      <c r="H147" s="135">
        <f t="shared" si="25"/>
        <v>0</v>
      </c>
      <c r="I147" s="33"/>
      <c r="J147" s="33"/>
      <c r="K147" s="33"/>
      <c r="L147" s="33"/>
      <c r="M147" s="156">
        <f t="shared" si="24"/>
        <v>0</v>
      </c>
    </row>
    <row r="148" spans="1:13" outlineLevel="1" x14ac:dyDescent="0.2">
      <c r="A148" s="44" t="s">
        <v>422</v>
      </c>
      <c r="B148" s="44" t="s">
        <v>41</v>
      </c>
      <c r="C148" s="101" t="s">
        <v>197</v>
      </c>
      <c r="D148" s="102">
        <v>683.12</v>
      </c>
      <c r="E148" s="32" t="s">
        <v>11</v>
      </c>
      <c r="F148" s="214"/>
      <c r="G148" s="214"/>
      <c r="H148" s="33"/>
      <c r="I148" s="33"/>
      <c r="J148" s="33"/>
      <c r="K148" s="33"/>
      <c r="L148" s="33"/>
      <c r="M148" s="156"/>
    </row>
    <row r="149" spans="1:13" outlineLevel="1" x14ac:dyDescent="0.2">
      <c r="A149" s="44" t="s">
        <v>422</v>
      </c>
      <c r="B149" s="44" t="s">
        <v>41</v>
      </c>
      <c r="C149" s="101" t="s">
        <v>196</v>
      </c>
      <c r="D149" s="102">
        <v>1696.23</v>
      </c>
      <c r="E149" s="32" t="s">
        <v>11</v>
      </c>
      <c r="F149" s="214"/>
      <c r="G149" s="214"/>
      <c r="H149" s="33"/>
      <c r="I149" s="33"/>
      <c r="J149" s="33"/>
      <c r="K149" s="33"/>
      <c r="L149" s="33"/>
      <c r="M149" s="156"/>
    </row>
    <row r="150" spans="1:13" x14ac:dyDescent="0.2">
      <c r="A150" s="140" t="s">
        <v>440</v>
      </c>
      <c r="B150" s="131"/>
      <c r="C150" s="132"/>
      <c r="D150" s="133">
        <f>SUM(D148:D149)</f>
        <v>2379.35</v>
      </c>
      <c r="E150" s="134" t="s">
        <v>11</v>
      </c>
      <c r="F150" s="135">
        <f>SUM(F148:F149)</f>
        <v>0</v>
      </c>
      <c r="G150" s="135">
        <f>SUM(G148:G149)</f>
        <v>0</v>
      </c>
      <c r="H150" s="33"/>
      <c r="I150" s="33"/>
      <c r="J150" s="33"/>
      <c r="K150" s="33"/>
      <c r="L150" s="33"/>
      <c r="M150" s="156">
        <f t="shared" si="24"/>
        <v>0</v>
      </c>
    </row>
    <row r="151" spans="1:13" outlineLevel="1" x14ac:dyDescent="0.2">
      <c r="A151" s="44" t="s">
        <v>345</v>
      </c>
      <c r="B151" s="44" t="s">
        <v>41</v>
      </c>
      <c r="C151" s="101" t="s">
        <v>201</v>
      </c>
      <c r="D151" s="102">
        <v>232.298</v>
      </c>
      <c r="E151" s="32" t="s">
        <v>8</v>
      </c>
      <c r="F151" s="214"/>
      <c r="G151" s="214"/>
      <c r="H151" s="214"/>
      <c r="I151" s="214"/>
      <c r="J151" s="33"/>
      <c r="K151" s="33"/>
      <c r="L151" s="33"/>
      <c r="M151" s="156"/>
    </row>
    <row r="152" spans="1:13" outlineLevel="1" x14ac:dyDescent="0.2">
      <c r="A152" s="44" t="s">
        <v>345</v>
      </c>
      <c r="B152" s="44" t="s">
        <v>41</v>
      </c>
      <c r="C152" s="101" t="s">
        <v>202</v>
      </c>
      <c r="D152" s="102">
        <v>307.52</v>
      </c>
      <c r="E152" s="32" t="s">
        <v>8</v>
      </c>
      <c r="F152" s="214"/>
      <c r="G152" s="214"/>
      <c r="H152" s="214"/>
      <c r="I152" s="214"/>
      <c r="J152" s="33"/>
      <c r="K152" s="33"/>
      <c r="L152" s="33"/>
      <c r="M152" s="156"/>
    </row>
    <row r="153" spans="1:13" outlineLevel="1" x14ac:dyDescent="0.2">
      <c r="A153" s="44" t="s">
        <v>345</v>
      </c>
      <c r="B153" s="44" t="s">
        <v>41</v>
      </c>
      <c r="C153" s="101">
        <v>3678</v>
      </c>
      <c r="D153" s="102">
        <v>552.27</v>
      </c>
      <c r="E153" s="32" t="s">
        <v>8</v>
      </c>
      <c r="F153" s="214"/>
      <c r="G153" s="214"/>
      <c r="H153" s="214"/>
      <c r="I153" s="214"/>
      <c r="J153" s="33"/>
      <c r="K153" s="33"/>
      <c r="L153" s="33"/>
      <c r="M153" s="156"/>
    </row>
    <row r="154" spans="1:13" outlineLevel="1" x14ac:dyDescent="0.2">
      <c r="A154" s="44" t="s">
        <v>345</v>
      </c>
      <c r="B154" s="44" t="s">
        <v>41</v>
      </c>
      <c r="C154" s="101" t="s">
        <v>203</v>
      </c>
      <c r="D154" s="102">
        <v>210.08</v>
      </c>
      <c r="E154" s="32" t="s">
        <v>8</v>
      </c>
      <c r="F154" s="214"/>
      <c r="G154" s="214"/>
      <c r="H154" s="214"/>
      <c r="I154" s="214"/>
      <c r="J154" s="33"/>
      <c r="K154" s="33"/>
      <c r="L154" s="33"/>
      <c r="M154" s="156"/>
    </row>
    <row r="155" spans="1:13" outlineLevel="1" x14ac:dyDescent="0.2">
      <c r="A155" s="44" t="s">
        <v>345</v>
      </c>
      <c r="B155" s="44" t="s">
        <v>41</v>
      </c>
      <c r="C155" s="101" t="s">
        <v>204</v>
      </c>
      <c r="D155" s="102">
        <v>45.107799999999997</v>
      </c>
      <c r="E155" s="32" t="s">
        <v>8</v>
      </c>
      <c r="F155" s="214"/>
      <c r="G155" s="214"/>
      <c r="H155" s="214"/>
      <c r="I155" s="214"/>
      <c r="J155" s="33"/>
      <c r="K155" s="33"/>
      <c r="L155" s="33"/>
      <c r="M155" s="156"/>
    </row>
    <row r="156" spans="1:13" outlineLevel="1" x14ac:dyDescent="0.2">
      <c r="A156" s="44" t="s">
        <v>345</v>
      </c>
      <c r="B156" s="44" t="s">
        <v>41</v>
      </c>
      <c r="C156" s="101" t="s">
        <v>205</v>
      </c>
      <c r="D156" s="102">
        <v>324.82</v>
      </c>
      <c r="E156" s="32" t="s">
        <v>8</v>
      </c>
      <c r="F156" s="214"/>
      <c r="G156" s="214"/>
      <c r="H156" s="214"/>
      <c r="I156" s="214"/>
      <c r="J156" s="33"/>
      <c r="K156" s="33"/>
      <c r="L156" s="33"/>
      <c r="M156" s="156"/>
    </row>
    <row r="157" spans="1:13" outlineLevel="1" x14ac:dyDescent="0.2">
      <c r="A157" s="44" t="s">
        <v>345</v>
      </c>
      <c r="B157" s="44" t="s">
        <v>41</v>
      </c>
      <c r="C157" s="101" t="s">
        <v>206</v>
      </c>
      <c r="D157" s="102">
        <v>124.46</v>
      </c>
      <c r="E157" s="32" t="s">
        <v>8</v>
      </c>
      <c r="F157" s="214"/>
      <c r="G157" s="214"/>
      <c r="H157" s="214"/>
      <c r="I157" s="214"/>
      <c r="J157" s="33"/>
      <c r="K157" s="33"/>
      <c r="L157" s="33"/>
      <c r="M157" s="156"/>
    </row>
    <row r="158" spans="1:13" x14ac:dyDescent="0.2">
      <c r="A158" s="128" t="s">
        <v>441</v>
      </c>
      <c r="B158" s="131"/>
      <c r="C158" s="132"/>
      <c r="D158" s="133">
        <f>SUM(D151:D157)</f>
        <v>1796.5557999999999</v>
      </c>
      <c r="E158" s="134" t="s">
        <v>8</v>
      </c>
      <c r="F158" s="135">
        <f>SUM(F151:F157)</f>
        <v>0</v>
      </c>
      <c r="G158" s="135">
        <f t="shared" ref="G158:I158" si="26">SUM(G151:G157)</f>
        <v>0</v>
      </c>
      <c r="H158" s="135">
        <f t="shared" si="26"/>
        <v>0</v>
      </c>
      <c r="I158" s="135">
        <f t="shared" si="26"/>
        <v>0</v>
      </c>
      <c r="J158" s="33"/>
      <c r="K158" s="33"/>
      <c r="L158" s="33"/>
      <c r="M158" s="156">
        <f t="shared" si="24"/>
        <v>0</v>
      </c>
    </row>
    <row r="159" spans="1:13" outlineLevel="1" x14ac:dyDescent="0.2">
      <c r="A159" s="127" t="s">
        <v>403</v>
      </c>
      <c r="B159" s="44" t="s">
        <v>41</v>
      </c>
      <c r="C159" s="101" t="s">
        <v>308</v>
      </c>
      <c r="D159" s="102">
        <v>507.7</v>
      </c>
      <c r="E159" s="32" t="s">
        <v>10</v>
      </c>
      <c r="F159" s="216"/>
      <c r="G159" s="216"/>
      <c r="H159" s="216"/>
      <c r="I159" s="33"/>
      <c r="J159" s="33"/>
      <c r="K159" s="33"/>
      <c r="L159" s="33"/>
      <c r="M159" s="156"/>
    </row>
    <row r="160" spans="1:13" x14ac:dyDescent="0.2">
      <c r="A160" s="140" t="s">
        <v>413</v>
      </c>
      <c r="B160" s="131"/>
      <c r="C160" s="132"/>
      <c r="D160" s="133">
        <f>SUM(D159)</f>
        <v>507.7</v>
      </c>
      <c r="E160" s="134" t="s">
        <v>10</v>
      </c>
      <c r="F160" s="135">
        <f>F159</f>
        <v>0</v>
      </c>
      <c r="G160" s="135">
        <f>G159</f>
        <v>0</v>
      </c>
      <c r="H160" s="135">
        <f>H159</f>
        <v>0</v>
      </c>
      <c r="I160" s="33"/>
      <c r="J160" s="33"/>
      <c r="K160" s="33"/>
      <c r="L160" s="33"/>
      <c r="M160" s="156">
        <f t="shared" si="24"/>
        <v>0</v>
      </c>
    </row>
    <row r="161" spans="1:15" outlineLevel="1" x14ac:dyDescent="0.2">
      <c r="A161" s="44" t="s">
        <v>207</v>
      </c>
      <c r="B161" s="44" t="s">
        <v>41</v>
      </c>
      <c r="C161" s="101" t="s">
        <v>208</v>
      </c>
      <c r="D161" s="145">
        <v>950.1</v>
      </c>
      <c r="E161" s="32" t="s">
        <v>10</v>
      </c>
      <c r="F161" s="216"/>
      <c r="G161" s="216"/>
      <c r="H161" s="216"/>
      <c r="I161" s="33"/>
      <c r="J161" s="33"/>
      <c r="K161" s="33"/>
      <c r="L161" s="33"/>
      <c r="M161" s="156"/>
      <c r="O161" s="1"/>
    </row>
    <row r="162" spans="1:15" x14ac:dyDescent="0.2">
      <c r="A162" s="128" t="s">
        <v>346</v>
      </c>
      <c r="B162" s="131"/>
      <c r="C162" s="132"/>
      <c r="D162" s="176">
        <f>SUM(D161)</f>
        <v>950.1</v>
      </c>
      <c r="E162" s="134" t="s">
        <v>10</v>
      </c>
      <c r="F162" s="135">
        <f>F161</f>
        <v>0</v>
      </c>
      <c r="G162" s="135">
        <f>G161</f>
        <v>0</v>
      </c>
      <c r="H162" s="135">
        <f>H161</f>
        <v>0</v>
      </c>
      <c r="I162" s="50"/>
      <c r="J162" s="33"/>
      <c r="K162" s="33"/>
      <c r="L162" s="33"/>
      <c r="M162" s="156">
        <f t="shared" si="24"/>
        <v>0</v>
      </c>
    </row>
    <row r="163" spans="1:15" outlineLevel="1" x14ac:dyDescent="0.2">
      <c r="A163" s="44" t="s">
        <v>44</v>
      </c>
      <c r="B163" s="44" t="s">
        <v>41</v>
      </c>
      <c r="C163" s="101" t="s">
        <v>45</v>
      </c>
      <c r="D163" s="102">
        <v>226.61</v>
      </c>
      <c r="E163" s="32" t="s">
        <v>8</v>
      </c>
      <c r="F163" s="214"/>
      <c r="G163" s="214"/>
      <c r="H163" s="214"/>
      <c r="I163" s="214"/>
      <c r="J163" s="33"/>
      <c r="K163" s="33"/>
      <c r="L163" s="33"/>
      <c r="M163" s="156"/>
    </row>
    <row r="164" spans="1:15" outlineLevel="1" x14ac:dyDescent="0.2">
      <c r="A164" s="44" t="s">
        <v>44</v>
      </c>
      <c r="B164" s="44" t="s">
        <v>41</v>
      </c>
      <c r="C164" s="101" t="s">
        <v>198</v>
      </c>
      <c r="D164" s="102">
        <v>62.09</v>
      </c>
      <c r="E164" s="32" t="s">
        <v>8</v>
      </c>
      <c r="F164" s="216"/>
      <c r="G164" s="216"/>
      <c r="H164" s="216"/>
      <c r="I164" s="216"/>
      <c r="J164" s="33"/>
      <c r="K164" s="33"/>
      <c r="L164" s="33"/>
      <c r="M164" s="156"/>
    </row>
    <row r="165" spans="1:15" x14ac:dyDescent="0.2">
      <c r="A165" s="128" t="s">
        <v>347</v>
      </c>
      <c r="B165" s="131"/>
      <c r="C165" s="132"/>
      <c r="D165" s="133">
        <f>SUM(D163:D164)</f>
        <v>288.70000000000005</v>
      </c>
      <c r="E165" s="134" t="s">
        <v>8</v>
      </c>
      <c r="F165" s="135">
        <f>SUM(F163:F164)</f>
        <v>0</v>
      </c>
      <c r="G165" s="135">
        <f t="shared" ref="G165:I165" si="27">SUM(G163:G164)</f>
        <v>0</v>
      </c>
      <c r="H165" s="135">
        <f t="shared" si="27"/>
        <v>0</v>
      </c>
      <c r="I165" s="135">
        <f t="shared" si="27"/>
        <v>0</v>
      </c>
      <c r="J165" s="33"/>
      <c r="K165" s="33"/>
      <c r="L165" s="33"/>
      <c r="M165" s="156">
        <f t="shared" si="24"/>
        <v>0</v>
      </c>
    </row>
    <row r="166" spans="1:15" outlineLevel="1" x14ac:dyDescent="0.2">
      <c r="A166" s="44" t="s">
        <v>209</v>
      </c>
      <c r="B166" s="44" t="s">
        <v>41</v>
      </c>
      <c r="C166" s="101" t="s">
        <v>210</v>
      </c>
      <c r="D166" s="102">
        <v>169.15</v>
      </c>
      <c r="E166" s="32" t="s">
        <v>10</v>
      </c>
      <c r="F166" s="216"/>
      <c r="G166" s="216"/>
      <c r="H166" s="216"/>
      <c r="I166" s="33"/>
      <c r="J166" s="33"/>
      <c r="K166" s="33"/>
      <c r="L166" s="33"/>
      <c r="M166" s="156"/>
    </row>
    <row r="167" spans="1:15" x14ac:dyDescent="0.2">
      <c r="A167" s="128" t="s">
        <v>348</v>
      </c>
      <c r="B167" s="131"/>
      <c r="C167" s="132"/>
      <c r="D167" s="133">
        <f>SUM(D166)</f>
        <v>169.15</v>
      </c>
      <c r="E167" s="134" t="s">
        <v>10</v>
      </c>
      <c r="F167" s="135">
        <f>F166</f>
        <v>0</v>
      </c>
      <c r="G167" s="135">
        <f>G166</f>
        <v>0</v>
      </c>
      <c r="H167" s="135">
        <f>H166</f>
        <v>0</v>
      </c>
      <c r="I167" s="33"/>
      <c r="J167" s="33"/>
      <c r="K167" s="33"/>
      <c r="L167" s="33"/>
      <c r="M167" s="156">
        <f t="shared" si="24"/>
        <v>0</v>
      </c>
    </row>
    <row r="168" spans="1:15" outlineLevel="1" x14ac:dyDescent="0.2">
      <c r="A168" s="44" t="s">
        <v>211</v>
      </c>
      <c r="B168" s="44" t="s">
        <v>41</v>
      </c>
      <c r="C168" s="101" t="s">
        <v>212</v>
      </c>
      <c r="D168" s="102">
        <v>179.18</v>
      </c>
      <c r="E168" s="32" t="s">
        <v>10</v>
      </c>
      <c r="F168" s="216"/>
      <c r="G168" s="216"/>
      <c r="H168" s="216"/>
      <c r="I168" s="33"/>
      <c r="J168" s="33"/>
      <c r="K168" s="33"/>
      <c r="L168" s="33"/>
      <c r="M168" s="156"/>
    </row>
    <row r="169" spans="1:15" x14ac:dyDescent="0.2">
      <c r="A169" s="128" t="s">
        <v>349</v>
      </c>
      <c r="B169" s="131"/>
      <c r="C169" s="132"/>
      <c r="D169" s="133">
        <f>SUM(D168)</f>
        <v>179.18</v>
      </c>
      <c r="E169" s="134" t="s">
        <v>10</v>
      </c>
      <c r="F169" s="135">
        <f>F168</f>
        <v>0</v>
      </c>
      <c r="G169" s="135">
        <f>G168</f>
        <v>0</v>
      </c>
      <c r="H169" s="135">
        <f>H168</f>
        <v>0</v>
      </c>
      <c r="I169" s="33"/>
      <c r="J169" s="33"/>
      <c r="K169" s="33"/>
      <c r="L169" s="33"/>
      <c r="M169" s="156">
        <f t="shared" si="24"/>
        <v>0</v>
      </c>
    </row>
    <row r="170" spans="1:15" outlineLevel="1" x14ac:dyDescent="0.2">
      <c r="A170" s="44" t="s">
        <v>420</v>
      </c>
      <c r="B170" s="44" t="s">
        <v>41</v>
      </c>
      <c r="C170" s="101" t="s">
        <v>213</v>
      </c>
      <c r="D170" s="102">
        <v>82.028199999999998</v>
      </c>
      <c r="E170" s="32" t="s">
        <v>10</v>
      </c>
      <c r="F170" s="214"/>
      <c r="G170" s="214"/>
      <c r="H170" s="214"/>
      <c r="I170" s="33"/>
      <c r="J170" s="33"/>
      <c r="K170" s="33"/>
      <c r="L170" s="33"/>
      <c r="M170" s="156"/>
    </row>
    <row r="171" spans="1:15" outlineLevel="1" x14ac:dyDescent="0.2">
      <c r="A171" s="44" t="s">
        <v>420</v>
      </c>
      <c r="B171" s="44" t="s">
        <v>41</v>
      </c>
      <c r="C171" s="101" t="s">
        <v>214</v>
      </c>
      <c r="D171" s="102">
        <v>982.75599999999997</v>
      </c>
      <c r="E171" s="32" t="s">
        <v>10</v>
      </c>
      <c r="F171" s="214"/>
      <c r="G171" s="214"/>
      <c r="H171" s="214"/>
      <c r="I171" s="33"/>
      <c r="J171" s="33"/>
      <c r="K171" s="33"/>
      <c r="L171" s="33"/>
      <c r="M171" s="156"/>
    </row>
    <row r="172" spans="1:15" outlineLevel="1" x14ac:dyDescent="0.2">
      <c r="A172" s="44" t="s">
        <v>420</v>
      </c>
      <c r="B172" s="44" t="s">
        <v>41</v>
      </c>
      <c r="C172" s="101" t="s">
        <v>215</v>
      </c>
      <c r="D172" s="102">
        <v>519.47500000000002</v>
      </c>
      <c r="E172" s="32" t="s">
        <v>10</v>
      </c>
      <c r="F172" s="214"/>
      <c r="G172" s="214"/>
      <c r="H172" s="214"/>
      <c r="I172" s="33"/>
      <c r="J172" s="33"/>
      <c r="K172" s="33"/>
      <c r="L172" s="33"/>
      <c r="M172" s="156"/>
    </row>
    <row r="173" spans="1:15" outlineLevel="1" x14ac:dyDescent="0.2">
      <c r="A173" s="44" t="s">
        <v>420</v>
      </c>
      <c r="B173" s="44" t="s">
        <v>41</v>
      </c>
      <c r="C173" s="101" t="s">
        <v>216</v>
      </c>
      <c r="D173" s="102">
        <v>240.14</v>
      </c>
      <c r="E173" s="32" t="s">
        <v>10</v>
      </c>
      <c r="F173" s="214"/>
      <c r="G173" s="214"/>
      <c r="H173" s="214"/>
      <c r="I173" s="33"/>
      <c r="J173" s="33"/>
      <c r="K173" s="33"/>
      <c r="L173" s="33"/>
      <c r="M173" s="156"/>
    </row>
    <row r="174" spans="1:15" x14ac:dyDescent="0.2">
      <c r="A174" s="128" t="s">
        <v>420</v>
      </c>
      <c r="B174" s="131"/>
      <c r="C174" s="132"/>
      <c r="D174" s="133">
        <f>SUM(D170:D173)</f>
        <v>1824.3991999999998</v>
      </c>
      <c r="E174" s="134" t="s">
        <v>10</v>
      </c>
      <c r="F174" s="135">
        <f>SUM(F170:F173)</f>
        <v>0</v>
      </c>
      <c r="G174" s="135">
        <f>SUM(G170:G173)</f>
        <v>0</v>
      </c>
      <c r="H174" s="135">
        <f>SUM(H170:H173)</f>
        <v>0</v>
      </c>
      <c r="I174" s="33"/>
      <c r="J174" s="33"/>
      <c r="K174" s="33"/>
      <c r="L174" s="33"/>
      <c r="M174" s="156">
        <f t="shared" si="24"/>
        <v>0</v>
      </c>
    </row>
    <row r="175" spans="1:15" outlineLevel="1" x14ac:dyDescent="0.2">
      <c r="A175" s="44" t="s">
        <v>40</v>
      </c>
      <c r="B175" s="44" t="s">
        <v>41</v>
      </c>
      <c r="C175" s="101" t="s">
        <v>217</v>
      </c>
      <c r="D175" s="102">
        <v>79.274799999999999</v>
      </c>
      <c r="E175" s="32" t="s">
        <v>10</v>
      </c>
      <c r="F175" s="214"/>
      <c r="G175" s="214"/>
      <c r="H175" s="214"/>
      <c r="I175" s="33"/>
      <c r="J175" s="33"/>
      <c r="K175" s="33"/>
      <c r="L175" s="33"/>
      <c r="M175" s="156"/>
    </row>
    <row r="176" spans="1:15" outlineLevel="1" x14ac:dyDescent="0.2">
      <c r="A176" s="44" t="s">
        <v>40</v>
      </c>
      <c r="B176" s="44" t="s">
        <v>41</v>
      </c>
      <c r="C176" s="101" t="s">
        <v>218</v>
      </c>
      <c r="D176" s="102">
        <v>67.62</v>
      </c>
      <c r="E176" s="32" t="s">
        <v>10</v>
      </c>
      <c r="F176" s="214"/>
      <c r="G176" s="214"/>
      <c r="H176" s="214"/>
      <c r="I176" s="33"/>
      <c r="J176" s="33"/>
      <c r="K176" s="33"/>
      <c r="L176" s="33"/>
      <c r="M176" s="156"/>
    </row>
    <row r="177" spans="1:14" outlineLevel="1" x14ac:dyDescent="0.2">
      <c r="A177" s="44" t="s">
        <v>40</v>
      </c>
      <c r="B177" s="44" t="s">
        <v>41</v>
      </c>
      <c r="C177" s="101" t="s">
        <v>219</v>
      </c>
      <c r="D177" s="102">
        <v>257.57</v>
      </c>
      <c r="E177" s="32" t="s">
        <v>10</v>
      </c>
      <c r="F177" s="214"/>
      <c r="G177" s="214"/>
      <c r="H177" s="214"/>
      <c r="I177" s="33"/>
      <c r="J177" s="33"/>
      <c r="K177" s="33"/>
      <c r="L177" s="33"/>
      <c r="M177" s="156"/>
    </row>
    <row r="178" spans="1:14" outlineLevel="1" x14ac:dyDescent="0.2">
      <c r="A178" s="44" t="s">
        <v>40</v>
      </c>
      <c r="B178" s="44" t="s">
        <v>41</v>
      </c>
      <c r="C178" s="101" t="s">
        <v>220</v>
      </c>
      <c r="D178" s="102">
        <v>224.809</v>
      </c>
      <c r="E178" s="32" t="s">
        <v>10</v>
      </c>
      <c r="F178" s="214"/>
      <c r="G178" s="214"/>
      <c r="H178" s="214"/>
      <c r="I178" s="33"/>
      <c r="J178" s="33"/>
      <c r="K178" s="33"/>
      <c r="L178" s="33"/>
      <c r="M178" s="156"/>
      <c r="N178" s="2"/>
    </row>
    <row r="179" spans="1:14" outlineLevel="1" x14ac:dyDescent="0.2">
      <c r="A179" s="44" t="s">
        <v>40</v>
      </c>
      <c r="B179" s="44" t="s">
        <v>41</v>
      </c>
      <c r="C179" s="101" t="s">
        <v>221</v>
      </c>
      <c r="D179" s="102">
        <v>371.85</v>
      </c>
      <c r="E179" s="32" t="s">
        <v>10</v>
      </c>
      <c r="F179" s="214"/>
      <c r="G179" s="214"/>
      <c r="H179" s="214"/>
      <c r="I179" s="33"/>
      <c r="J179" s="33"/>
      <c r="K179" s="33"/>
      <c r="L179" s="33"/>
      <c r="M179" s="156"/>
    </row>
    <row r="180" spans="1:14" outlineLevel="1" x14ac:dyDescent="0.2">
      <c r="A180" s="44" t="s">
        <v>40</v>
      </c>
      <c r="B180" s="44" t="s">
        <v>41</v>
      </c>
      <c r="C180" s="101" t="s">
        <v>222</v>
      </c>
      <c r="D180" s="102">
        <v>139.16999999999999</v>
      </c>
      <c r="E180" s="32" t="s">
        <v>10</v>
      </c>
      <c r="F180" s="214"/>
      <c r="G180" s="214"/>
      <c r="H180" s="214"/>
      <c r="I180" s="33"/>
      <c r="J180" s="33"/>
      <c r="K180" s="33"/>
      <c r="L180" s="33"/>
      <c r="M180" s="156"/>
    </row>
    <row r="181" spans="1:14" outlineLevel="1" x14ac:dyDescent="0.2">
      <c r="A181" s="44" t="s">
        <v>40</v>
      </c>
      <c r="B181" s="44" t="s">
        <v>41</v>
      </c>
      <c r="C181" s="101" t="s">
        <v>223</v>
      </c>
      <c r="D181" s="102">
        <v>164.60400000000001</v>
      </c>
      <c r="E181" s="32" t="s">
        <v>10</v>
      </c>
      <c r="F181" s="214"/>
      <c r="G181" s="214"/>
      <c r="H181" s="214"/>
      <c r="I181" s="33"/>
      <c r="J181" s="33"/>
      <c r="K181" s="33"/>
      <c r="L181" s="33"/>
      <c r="M181" s="156"/>
    </row>
    <row r="182" spans="1:14" outlineLevel="1" x14ac:dyDescent="0.2">
      <c r="A182" s="44" t="s">
        <v>40</v>
      </c>
      <c r="B182" s="44" t="s">
        <v>41</v>
      </c>
      <c r="C182" s="101" t="s">
        <v>224</v>
      </c>
      <c r="D182" s="102">
        <v>482.31</v>
      </c>
      <c r="E182" s="32" t="s">
        <v>10</v>
      </c>
      <c r="F182" s="214"/>
      <c r="G182" s="214"/>
      <c r="H182" s="214"/>
      <c r="I182" s="33"/>
      <c r="J182" s="33"/>
      <c r="K182" s="33"/>
      <c r="L182" s="33"/>
      <c r="M182" s="156"/>
    </row>
    <row r="183" spans="1:14" outlineLevel="1" x14ac:dyDescent="0.2">
      <c r="A183" s="44" t="s">
        <v>40</v>
      </c>
      <c r="B183" s="44" t="s">
        <v>41</v>
      </c>
      <c r="C183" s="101" t="s">
        <v>225</v>
      </c>
      <c r="D183" s="102">
        <v>499.58</v>
      </c>
      <c r="E183" s="32" t="s">
        <v>10</v>
      </c>
      <c r="F183" s="214"/>
      <c r="G183" s="214"/>
      <c r="H183" s="214"/>
      <c r="I183" s="33"/>
      <c r="J183" s="33"/>
      <c r="K183" s="33"/>
      <c r="L183" s="33"/>
      <c r="M183" s="156"/>
    </row>
    <row r="184" spans="1:14" outlineLevel="1" x14ac:dyDescent="0.2">
      <c r="A184" s="44" t="s">
        <v>40</v>
      </c>
      <c r="B184" s="44" t="s">
        <v>41</v>
      </c>
      <c r="C184" s="101" t="s">
        <v>226</v>
      </c>
      <c r="D184" s="102">
        <v>111.59</v>
      </c>
      <c r="E184" s="32" t="s">
        <v>10</v>
      </c>
      <c r="F184" s="214"/>
      <c r="G184" s="214"/>
      <c r="H184" s="214"/>
      <c r="I184" s="33"/>
      <c r="J184" s="33"/>
      <c r="K184" s="33"/>
      <c r="L184" s="33"/>
      <c r="M184" s="156"/>
    </row>
    <row r="185" spans="1:14" outlineLevel="1" x14ac:dyDescent="0.2">
      <c r="A185" s="44" t="s">
        <v>40</v>
      </c>
      <c r="B185" s="44" t="s">
        <v>41</v>
      </c>
      <c r="C185" s="101" t="s">
        <v>199</v>
      </c>
      <c r="D185" s="102">
        <v>21.901599999999998</v>
      </c>
      <c r="E185" s="32" t="s">
        <v>10</v>
      </c>
      <c r="F185" s="214"/>
      <c r="G185" s="214"/>
      <c r="H185" s="214"/>
      <c r="I185" s="33"/>
      <c r="J185" s="33"/>
      <c r="K185" s="33"/>
      <c r="L185" s="33"/>
      <c r="M185" s="156"/>
    </row>
    <row r="186" spans="1:14" outlineLevel="1" x14ac:dyDescent="0.2">
      <c r="A186" s="44" t="s">
        <v>40</v>
      </c>
      <c r="B186" s="44" t="s">
        <v>41</v>
      </c>
      <c r="C186" s="101" t="s">
        <v>200</v>
      </c>
      <c r="D186" s="145">
        <v>0.42311199999999999</v>
      </c>
      <c r="E186" s="32" t="s">
        <v>10</v>
      </c>
      <c r="F186" s="214"/>
      <c r="G186" s="214"/>
      <c r="H186" s="214"/>
      <c r="I186" s="33"/>
      <c r="J186" s="33"/>
      <c r="K186" s="33"/>
      <c r="L186" s="33"/>
      <c r="M186" s="156"/>
    </row>
    <row r="187" spans="1:14" outlineLevel="1" x14ac:dyDescent="0.2">
      <c r="A187" s="44" t="s">
        <v>40</v>
      </c>
      <c r="B187" s="44" t="s">
        <v>41</v>
      </c>
      <c r="C187" s="101" t="s">
        <v>42</v>
      </c>
      <c r="D187" s="102">
        <v>10.5</v>
      </c>
      <c r="E187" s="32" t="s">
        <v>10</v>
      </c>
      <c r="F187" s="214"/>
      <c r="G187" s="214"/>
      <c r="H187" s="214"/>
      <c r="I187" s="33"/>
      <c r="J187" s="33"/>
      <c r="K187" s="33"/>
      <c r="L187" s="33"/>
      <c r="M187" s="156"/>
    </row>
    <row r="188" spans="1:14" outlineLevel="1" x14ac:dyDescent="0.2">
      <c r="A188" s="44" t="s">
        <v>40</v>
      </c>
      <c r="B188" s="44" t="s">
        <v>41</v>
      </c>
      <c r="C188" s="101" t="s">
        <v>228</v>
      </c>
      <c r="D188" s="102">
        <v>78.489999999999995</v>
      </c>
      <c r="E188" s="32" t="s">
        <v>10</v>
      </c>
      <c r="F188" s="214"/>
      <c r="G188" s="214"/>
      <c r="H188" s="214"/>
      <c r="I188" s="33"/>
      <c r="J188" s="33"/>
      <c r="K188" s="33"/>
      <c r="L188" s="33"/>
      <c r="M188" s="156"/>
    </row>
    <row r="189" spans="1:14" outlineLevel="1" x14ac:dyDescent="0.2">
      <c r="A189" s="44" t="s">
        <v>40</v>
      </c>
      <c r="B189" s="44" t="s">
        <v>41</v>
      </c>
      <c r="C189" s="101" t="s">
        <v>227</v>
      </c>
      <c r="D189" s="102">
        <v>474.17</v>
      </c>
      <c r="E189" s="32" t="s">
        <v>10</v>
      </c>
      <c r="F189" s="216"/>
      <c r="G189" s="216"/>
      <c r="H189" s="216"/>
      <c r="I189" s="33"/>
      <c r="J189" s="33"/>
      <c r="K189" s="33"/>
      <c r="L189" s="33"/>
      <c r="M189" s="156"/>
    </row>
    <row r="190" spans="1:14" x14ac:dyDescent="0.2">
      <c r="A190" s="140" t="s">
        <v>40</v>
      </c>
      <c r="B190" s="131"/>
      <c r="C190" s="132"/>
      <c r="D190" s="133">
        <f>SUM(D175:D189)</f>
        <v>2983.8625120000002</v>
      </c>
      <c r="E190" s="134" t="s">
        <v>10</v>
      </c>
      <c r="F190" s="135">
        <f>SUM(F175:F189)</f>
        <v>0</v>
      </c>
      <c r="G190" s="135">
        <f t="shared" ref="G190:H190" si="28">SUM(G175:G189)</f>
        <v>0</v>
      </c>
      <c r="H190" s="135">
        <f t="shared" si="28"/>
        <v>0</v>
      </c>
      <c r="I190" s="33"/>
      <c r="J190" s="33"/>
      <c r="K190" s="33"/>
      <c r="L190" s="33"/>
      <c r="M190" s="156">
        <f t="shared" si="24"/>
        <v>0</v>
      </c>
    </row>
    <row r="191" spans="1:14" outlineLevel="1" x14ac:dyDescent="0.2">
      <c r="A191" s="44" t="s">
        <v>229</v>
      </c>
      <c r="B191" s="44" t="s">
        <v>41</v>
      </c>
      <c r="C191" s="101" t="s">
        <v>230</v>
      </c>
      <c r="D191" s="102">
        <v>196.5</v>
      </c>
      <c r="E191" s="32" t="s">
        <v>10</v>
      </c>
      <c r="F191" s="214"/>
      <c r="G191" s="214"/>
      <c r="H191" s="214"/>
      <c r="I191" s="33"/>
      <c r="J191" s="33"/>
      <c r="K191" s="33"/>
      <c r="L191" s="33"/>
      <c r="M191" s="156"/>
    </row>
    <row r="192" spans="1:14" outlineLevel="1" x14ac:dyDescent="0.2">
      <c r="A192" s="44" t="s">
        <v>229</v>
      </c>
      <c r="B192" s="44" t="s">
        <v>41</v>
      </c>
      <c r="C192" s="101" t="s">
        <v>231</v>
      </c>
      <c r="D192" s="102">
        <v>238.739</v>
      </c>
      <c r="E192" s="32" t="s">
        <v>10</v>
      </c>
      <c r="F192" s="216"/>
      <c r="G192" s="216"/>
      <c r="H192" s="216"/>
      <c r="I192" s="33"/>
      <c r="J192" s="33"/>
      <c r="K192" s="33"/>
      <c r="L192" s="33"/>
      <c r="M192" s="156"/>
    </row>
    <row r="193" spans="1:13" x14ac:dyDescent="0.2">
      <c r="A193" s="128" t="s">
        <v>350</v>
      </c>
      <c r="B193" s="131"/>
      <c r="C193" s="132"/>
      <c r="D193" s="133">
        <f>SUM(D191:D192)</f>
        <v>435.23900000000003</v>
      </c>
      <c r="E193" s="134" t="s">
        <v>10</v>
      </c>
      <c r="F193" s="135">
        <f>SUM(F191:F192)</f>
        <v>0</v>
      </c>
      <c r="G193" s="135">
        <f t="shared" ref="G193:H193" si="29">SUM(G191:G192)</f>
        <v>0</v>
      </c>
      <c r="H193" s="135">
        <f t="shared" si="29"/>
        <v>0</v>
      </c>
      <c r="I193" s="33"/>
      <c r="J193" s="33"/>
      <c r="K193" s="33"/>
      <c r="L193" s="33"/>
      <c r="M193" s="156">
        <f t="shared" si="24"/>
        <v>0</v>
      </c>
    </row>
    <row r="194" spans="1:13" outlineLevel="1" x14ac:dyDescent="0.2">
      <c r="A194" s="44" t="s">
        <v>232</v>
      </c>
      <c r="B194" s="44" t="s">
        <v>41</v>
      </c>
      <c r="C194" s="101" t="s">
        <v>233</v>
      </c>
      <c r="D194" s="102">
        <v>223.53100000000001</v>
      </c>
      <c r="E194" s="32" t="s">
        <v>10</v>
      </c>
      <c r="F194" s="214"/>
      <c r="G194" s="214"/>
      <c r="H194" s="214"/>
      <c r="I194" s="33"/>
      <c r="J194" s="33"/>
      <c r="K194" s="33"/>
      <c r="L194" s="33"/>
      <c r="M194" s="156"/>
    </row>
    <row r="195" spans="1:13" outlineLevel="1" x14ac:dyDescent="0.2">
      <c r="A195" s="44" t="s">
        <v>232</v>
      </c>
      <c r="B195" s="44" t="s">
        <v>41</v>
      </c>
      <c r="C195" s="101" t="s">
        <v>234</v>
      </c>
      <c r="D195" s="102">
        <v>147.40299999999999</v>
      </c>
      <c r="E195" s="32" t="s">
        <v>10</v>
      </c>
      <c r="F195" s="214"/>
      <c r="G195" s="214"/>
      <c r="H195" s="214"/>
      <c r="I195" s="33"/>
      <c r="J195" s="33"/>
      <c r="K195" s="33"/>
      <c r="L195" s="33"/>
      <c r="M195" s="156"/>
    </row>
    <row r="196" spans="1:13" outlineLevel="1" x14ac:dyDescent="0.2">
      <c r="A196" s="44" t="s">
        <v>232</v>
      </c>
      <c r="B196" s="44" t="s">
        <v>41</v>
      </c>
      <c r="C196" s="101" t="s">
        <v>235</v>
      </c>
      <c r="D196" s="102">
        <v>507.178</v>
      </c>
      <c r="E196" s="32" t="s">
        <v>10</v>
      </c>
      <c r="F196" s="216"/>
      <c r="G196" s="216"/>
      <c r="H196" s="216"/>
      <c r="I196" s="33"/>
      <c r="J196" s="33"/>
      <c r="K196" s="33"/>
      <c r="L196" s="33"/>
      <c r="M196" s="156"/>
    </row>
    <row r="197" spans="1:13" x14ac:dyDescent="0.2">
      <c r="A197" s="128" t="s">
        <v>351</v>
      </c>
      <c r="B197" s="131"/>
      <c r="C197" s="132"/>
      <c r="D197" s="133">
        <f>SUM(D194:D196)</f>
        <v>878.11199999999997</v>
      </c>
      <c r="E197" s="134" t="s">
        <v>10</v>
      </c>
      <c r="F197" s="135">
        <f>SUM(F194:F196)</f>
        <v>0</v>
      </c>
      <c r="G197" s="135">
        <f t="shared" ref="G197:H197" si="30">SUM(G194:G196)</f>
        <v>0</v>
      </c>
      <c r="H197" s="135">
        <f t="shared" si="30"/>
        <v>0</v>
      </c>
      <c r="I197" s="33"/>
      <c r="J197" s="33"/>
      <c r="K197" s="33"/>
      <c r="L197" s="33"/>
      <c r="M197" s="156">
        <f t="shared" ref="M197:M218" si="31">SUM(F197:L197)</f>
        <v>0</v>
      </c>
    </row>
    <row r="198" spans="1:13" outlineLevel="1" x14ac:dyDescent="0.2">
      <c r="A198" s="81" t="s">
        <v>109</v>
      </c>
      <c r="B198" s="44" t="s">
        <v>41</v>
      </c>
      <c r="C198" s="101" t="s">
        <v>108</v>
      </c>
      <c r="D198" s="102">
        <v>80.956999999999994</v>
      </c>
      <c r="E198" s="32" t="s">
        <v>8</v>
      </c>
      <c r="F198" s="216"/>
      <c r="G198" s="216"/>
      <c r="H198" s="216"/>
      <c r="I198" s="214"/>
      <c r="J198" s="34"/>
      <c r="K198" s="34"/>
      <c r="L198" s="34"/>
      <c r="M198" s="156"/>
    </row>
    <row r="199" spans="1:13" outlineLevel="1" x14ac:dyDescent="0.2">
      <c r="A199" s="81" t="s">
        <v>109</v>
      </c>
      <c r="B199" s="44" t="s">
        <v>41</v>
      </c>
      <c r="C199" s="101" t="s">
        <v>111</v>
      </c>
      <c r="D199" s="102">
        <v>42.1875</v>
      </c>
      <c r="E199" s="32" t="s">
        <v>8</v>
      </c>
      <c r="F199" s="214"/>
      <c r="G199" s="214"/>
      <c r="H199" s="214"/>
      <c r="I199" s="216"/>
      <c r="J199" s="163"/>
      <c r="K199" s="163"/>
      <c r="L199" s="163"/>
      <c r="M199" s="156"/>
    </row>
    <row r="200" spans="1:13" outlineLevel="1" x14ac:dyDescent="0.2">
      <c r="A200" s="81" t="s">
        <v>109</v>
      </c>
      <c r="B200" s="44" t="s">
        <v>41</v>
      </c>
      <c r="C200" s="101" t="s">
        <v>110</v>
      </c>
      <c r="D200" s="102">
        <v>258.36</v>
      </c>
      <c r="E200" s="32" t="s">
        <v>8</v>
      </c>
      <c r="F200" s="216"/>
      <c r="G200" s="216"/>
      <c r="H200" s="216"/>
      <c r="I200" s="214"/>
      <c r="J200" s="34"/>
      <c r="K200" s="34"/>
      <c r="L200" s="34"/>
      <c r="M200" s="156"/>
    </row>
    <row r="201" spans="1:13" x14ac:dyDescent="0.2">
      <c r="A201" s="136" t="s">
        <v>390</v>
      </c>
      <c r="B201" s="137"/>
      <c r="C201" s="132"/>
      <c r="D201" s="133">
        <f>SUM(D198:D200)</f>
        <v>381.50450000000001</v>
      </c>
      <c r="E201" s="134" t="s">
        <v>8</v>
      </c>
      <c r="F201" s="135">
        <f>SUM(F198:F200)</f>
        <v>0</v>
      </c>
      <c r="G201" s="135">
        <f t="shared" ref="G201:I201" si="32">SUM(G198:G200)</f>
        <v>0</v>
      </c>
      <c r="H201" s="135">
        <f t="shared" si="32"/>
        <v>0</v>
      </c>
      <c r="I201" s="135">
        <f t="shared" si="32"/>
        <v>0</v>
      </c>
      <c r="J201" s="163"/>
      <c r="K201" s="163"/>
      <c r="L201" s="163"/>
      <c r="M201" s="156">
        <f t="shared" si="31"/>
        <v>0</v>
      </c>
    </row>
    <row r="202" spans="1:13" outlineLevel="1" x14ac:dyDescent="0.2">
      <c r="A202" s="44" t="s">
        <v>237</v>
      </c>
      <c r="B202" s="44" t="s">
        <v>236</v>
      </c>
      <c r="C202" s="101" t="s">
        <v>238</v>
      </c>
      <c r="D202" s="102">
        <v>717.92</v>
      </c>
      <c r="E202" s="32" t="s">
        <v>10</v>
      </c>
      <c r="F202" s="214"/>
      <c r="G202" s="214"/>
      <c r="H202" s="214"/>
      <c r="I202" s="33"/>
      <c r="J202" s="33"/>
      <c r="K202" s="33"/>
      <c r="L202" s="33"/>
      <c r="M202" s="156"/>
    </row>
    <row r="203" spans="1:13" outlineLevel="1" x14ac:dyDescent="0.2">
      <c r="A203" s="44" t="s">
        <v>237</v>
      </c>
      <c r="B203" s="44" t="s">
        <v>236</v>
      </c>
      <c r="C203" s="101" t="s">
        <v>294</v>
      </c>
      <c r="D203" s="102">
        <v>95.97</v>
      </c>
      <c r="E203" s="32" t="s">
        <v>10</v>
      </c>
      <c r="F203" s="214"/>
      <c r="G203" s="214"/>
      <c r="H203" s="214"/>
      <c r="I203" s="33"/>
      <c r="J203" s="33"/>
      <c r="K203" s="33"/>
      <c r="L203" s="33"/>
      <c r="M203" s="156"/>
    </row>
    <row r="204" spans="1:13" outlineLevel="1" x14ac:dyDescent="0.2">
      <c r="A204" s="44" t="s">
        <v>237</v>
      </c>
      <c r="B204" s="44" t="s">
        <v>236</v>
      </c>
      <c r="C204" s="101" t="s">
        <v>295</v>
      </c>
      <c r="D204" s="102">
        <v>69.12</v>
      </c>
      <c r="E204" s="32" t="s">
        <v>10</v>
      </c>
      <c r="F204" s="214"/>
      <c r="G204" s="214"/>
      <c r="H204" s="214"/>
      <c r="I204" s="33"/>
      <c r="J204" s="33"/>
      <c r="K204" s="33"/>
      <c r="L204" s="33"/>
      <c r="M204" s="156"/>
    </row>
    <row r="205" spans="1:13" outlineLevel="1" x14ac:dyDescent="0.2">
      <c r="A205" s="44" t="s">
        <v>237</v>
      </c>
      <c r="B205" s="44" t="s">
        <v>236</v>
      </c>
      <c r="C205" s="101" t="s">
        <v>239</v>
      </c>
      <c r="D205" s="102">
        <v>511.22</v>
      </c>
      <c r="E205" s="32" t="s">
        <v>10</v>
      </c>
      <c r="F205" s="216"/>
      <c r="G205" s="216"/>
      <c r="H205" s="216"/>
      <c r="I205" s="33"/>
      <c r="J205" s="33"/>
      <c r="K205" s="33"/>
      <c r="L205" s="33"/>
      <c r="M205" s="156"/>
    </row>
    <row r="206" spans="1:13" x14ac:dyDescent="0.2">
      <c r="A206" s="128" t="s">
        <v>352</v>
      </c>
      <c r="B206" s="131"/>
      <c r="C206" s="132"/>
      <c r="D206" s="133">
        <f>SUM(D202:D205)</f>
        <v>1394.23</v>
      </c>
      <c r="E206" s="134" t="s">
        <v>10</v>
      </c>
      <c r="F206" s="135">
        <f>SUM(F202:F205)</f>
        <v>0</v>
      </c>
      <c r="G206" s="135">
        <f t="shared" ref="G206:H206" si="33">SUM(G202:G205)</f>
        <v>0</v>
      </c>
      <c r="H206" s="135">
        <f t="shared" si="33"/>
        <v>0</v>
      </c>
      <c r="I206" s="33"/>
      <c r="J206" s="33"/>
      <c r="K206" s="33"/>
      <c r="L206" s="33"/>
      <c r="M206" s="156">
        <f t="shared" si="31"/>
        <v>0</v>
      </c>
    </row>
    <row r="207" spans="1:13" outlineLevel="1" x14ac:dyDescent="0.2">
      <c r="A207" s="44" t="s">
        <v>240</v>
      </c>
      <c r="B207" s="44" t="s">
        <v>236</v>
      </c>
      <c r="C207" s="101" t="s">
        <v>241</v>
      </c>
      <c r="D207" s="102">
        <v>170.87</v>
      </c>
      <c r="E207" s="32" t="s">
        <v>10</v>
      </c>
      <c r="F207" s="214"/>
      <c r="G207" s="214"/>
      <c r="H207" s="214"/>
      <c r="I207" s="33"/>
      <c r="J207" s="33"/>
      <c r="K207" s="33"/>
      <c r="L207" s="33"/>
      <c r="M207" s="156"/>
    </row>
    <row r="208" spans="1:13" outlineLevel="1" x14ac:dyDescent="0.2">
      <c r="A208" s="44" t="s">
        <v>240</v>
      </c>
      <c r="B208" s="44" t="s">
        <v>236</v>
      </c>
      <c r="C208" s="101" t="s">
        <v>242</v>
      </c>
      <c r="D208" s="102">
        <v>165.7</v>
      </c>
      <c r="E208" s="32" t="s">
        <v>10</v>
      </c>
      <c r="F208" s="214"/>
      <c r="G208" s="214"/>
      <c r="H208" s="214"/>
      <c r="I208" s="33"/>
      <c r="J208" s="33"/>
      <c r="K208" s="33"/>
      <c r="L208" s="33"/>
      <c r="M208" s="156"/>
    </row>
    <row r="209" spans="1:14" outlineLevel="1" x14ac:dyDescent="0.2">
      <c r="A209" s="44" t="s">
        <v>240</v>
      </c>
      <c r="B209" s="44" t="s">
        <v>236</v>
      </c>
      <c r="C209" s="101" t="s">
        <v>243</v>
      </c>
      <c r="D209" s="102">
        <v>148.6</v>
      </c>
      <c r="E209" s="32" t="s">
        <v>10</v>
      </c>
      <c r="F209" s="216"/>
      <c r="G209" s="216"/>
      <c r="H209" s="216"/>
      <c r="I209" s="33"/>
      <c r="J209" s="33"/>
      <c r="K209" s="33"/>
      <c r="L209" s="33"/>
      <c r="M209" s="156"/>
    </row>
    <row r="210" spans="1:14" outlineLevel="1" x14ac:dyDescent="0.2">
      <c r="A210" s="44" t="s">
        <v>240</v>
      </c>
      <c r="B210" s="44" t="s">
        <v>236</v>
      </c>
      <c r="C210" s="101" t="s">
        <v>302</v>
      </c>
      <c r="D210" s="102">
        <v>54.34</v>
      </c>
      <c r="E210" s="32" t="s">
        <v>10</v>
      </c>
      <c r="F210" s="216"/>
      <c r="G210" s="216"/>
      <c r="H210" s="216"/>
      <c r="I210" s="33"/>
      <c r="J210" s="33"/>
      <c r="K210" s="33"/>
      <c r="L210" s="33"/>
      <c r="M210" s="156"/>
    </row>
    <row r="211" spans="1:14" outlineLevel="1" x14ac:dyDescent="0.2">
      <c r="A211" s="44" t="s">
        <v>240</v>
      </c>
      <c r="B211" s="44" t="s">
        <v>236</v>
      </c>
      <c r="C211" s="101" t="s">
        <v>303</v>
      </c>
      <c r="D211" s="102">
        <v>205.27</v>
      </c>
      <c r="E211" s="32" t="s">
        <v>10</v>
      </c>
      <c r="F211" s="216"/>
      <c r="G211" s="216"/>
      <c r="H211" s="216"/>
      <c r="I211" s="33"/>
      <c r="J211" s="33"/>
      <c r="K211" s="33"/>
      <c r="L211" s="33"/>
      <c r="M211" s="156"/>
    </row>
    <row r="212" spans="1:14" x14ac:dyDescent="0.2">
      <c r="A212" s="128" t="s">
        <v>353</v>
      </c>
      <c r="B212" s="131"/>
      <c r="C212" s="132"/>
      <c r="D212" s="133">
        <f>SUM(D207:D211)</f>
        <v>744.78</v>
      </c>
      <c r="E212" s="134" t="s">
        <v>10</v>
      </c>
      <c r="F212" s="135">
        <f>SUM(F207:F211)</f>
        <v>0</v>
      </c>
      <c r="G212" s="135">
        <f t="shared" ref="G212:H212" si="34">SUM(G207:G211)</f>
        <v>0</v>
      </c>
      <c r="H212" s="135">
        <f t="shared" si="34"/>
        <v>0</v>
      </c>
      <c r="I212" s="50"/>
      <c r="J212" s="50"/>
      <c r="K212" s="50"/>
      <c r="L212" s="50"/>
      <c r="M212" s="156">
        <f t="shared" si="31"/>
        <v>0</v>
      </c>
    </row>
    <row r="213" spans="1:14" outlineLevel="1" x14ac:dyDescent="0.2">
      <c r="A213" s="44" t="s">
        <v>244</v>
      </c>
      <c r="B213" s="44" t="s">
        <v>236</v>
      </c>
      <c r="C213" s="101" t="s">
        <v>245</v>
      </c>
      <c r="D213" s="102">
        <v>422.64</v>
      </c>
      <c r="E213" s="32" t="s">
        <v>336</v>
      </c>
      <c r="F213" s="214"/>
      <c r="G213" s="214"/>
      <c r="H213" s="214"/>
      <c r="I213" s="214"/>
      <c r="J213" s="214"/>
      <c r="K213" s="214"/>
      <c r="L213" s="214"/>
      <c r="M213" s="156"/>
    </row>
    <row r="214" spans="1:14" outlineLevel="1" x14ac:dyDescent="0.2">
      <c r="A214" s="44" t="s">
        <v>244</v>
      </c>
      <c r="B214" s="44" t="s">
        <v>236</v>
      </c>
      <c r="C214" s="101" t="s">
        <v>246</v>
      </c>
      <c r="D214" s="102">
        <v>20.689399999999999</v>
      </c>
      <c r="E214" s="32" t="s">
        <v>336</v>
      </c>
      <c r="F214" s="214"/>
      <c r="G214" s="214"/>
      <c r="H214" s="214"/>
      <c r="I214" s="214"/>
      <c r="J214" s="214"/>
      <c r="K214" s="214"/>
      <c r="L214" s="214"/>
      <c r="M214" s="156"/>
    </row>
    <row r="215" spans="1:14" outlineLevel="1" x14ac:dyDescent="0.2">
      <c r="A215" s="44" t="s">
        <v>244</v>
      </c>
      <c r="B215" s="44" t="s">
        <v>236</v>
      </c>
      <c r="C215" s="101" t="s">
        <v>247</v>
      </c>
      <c r="D215" s="102">
        <v>84.24</v>
      </c>
      <c r="E215" s="32" t="s">
        <v>336</v>
      </c>
      <c r="F215" s="214"/>
      <c r="G215" s="214"/>
      <c r="H215" s="214"/>
      <c r="I215" s="214"/>
      <c r="J215" s="214"/>
      <c r="K215" s="214"/>
      <c r="L215" s="214"/>
      <c r="M215" s="156"/>
    </row>
    <row r="216" spans="1:14" x14ac:dyDescent="0.2">
      <c r="A216" s="128" t="s">
        <v>244</v>
      </c>
      <c r="B216" s="131"/>
      <c r="C216" s="132"/>
      <c r="D216" s="133">
        <f>SUM(D213:D215)</f>
        <v>527.56939999999997</v>
      </c>
      <c r="E216" s="134" t="s">
        <v>336</v>
      </c>
      <c r="F216" s="135">
        <f>SUM(F213:F215)</f>
        <v>0</v>
      </c>
      <c r="G216" s="135">
        <f t="shared" ref="G216:L216" si="35">SUM(G213:G215)</f>
        <v>0</v>
      </c>
      <c r="H216" s="135">
        <f t="shared" si="35"/>
        <v>0</v>
      </c>
      <c r="I216" s="135">
        <f t="shared" si="35"/>
        <v>0</v>
      </c>
      <c r="J216" s="135">
        <f t="shared" si="35"/>
        <v>0</v>
      </c>
      <c r="K216" s="135">
        <f t="shared" si="35"/>
        <v>0</v>
      </c>
      <c r="L216" s="135">
        <f t="shared" si="35"/>
        <v>0</v>
      </c>
      <c r="M216" s="156">
        <f t="shared" si="31"/>
        <v>0</v>
      </c>
      <c r="N216" s="2"/>
    </row>
    <row r="217" spans="1:14" outlineLevel="1" x14ac:dyDescent="0.2">
      <c r="A217" s="44" t="s">
        <v>251</v>
      </c>
      <c r="B217" s="44" t="s">
        <v>248</v>
      </c>
      <c r="C217" s="101" t="s">
        <v>249</v>
      </c>
      <c r="D217" s="102">
        <v>820.85</v>
      </c>
      <c r="E217" s="32" t="s">
        <v>10</v>
      </c>
      <c r="F217" s="216"/>
      <c r="G217" s="216"/>
      <c r="H217" s="216"/>
      <c r="I217" s="33"/>
      <c r="J217" s="33"/>
      <c r="K217" s="33"/>
      <c r="L217" s="33"/>
      <c r="M217" s="156"/>
    </row>
    <row r="218" spans="1:14" x14ac:dyDescent="0.2">
      <c r="A218" s="140" t="s">
        <v>251</v>
      </c>
      <c r="B218" s="131"/>
      <c r="C218" s="132"/>
      <c r="D218" s="133">
        <f>SUM(D217)</f>
        <v>820.85</v>
      </c>
      <c r="E218" s="134" t="s">
        <v>10</v>
      </c>
      <c r="F218" s="135">
        <f>F217</f>
        <v>0</v>
      </c>
      <c r="G218" s="135">
        <f>G217</f>
        <v>0</v>
      </c>
      <c r="H218" s="135">
        <f>H217</f>
        <v>0</v>
      </c>
      <c r="I218" s="53"/>
      <c r="J218" s="53"/>
      <c r="K218" s="53"/>
      <c r="L218" s="53"/>
      <c r="M218" s="156">
        <f t="shared" si="31"/>
        <v>0</v>
      </c>
    </row>
    <row r="219" spans="1:14" x14ac:dyDescent="0.2">
      <c r="A219" s="43"/>
      <c r="B219" s="44"/>
      <c r="C219" s="101"/>
      <c r="D219" s="103"/>
      <c r="E219" s="32"/>
      <c r="F219" s="53"/>
      <c r="G219" s="53"/>
      <c r="H219" s="53"/>
      <c r="I219" s="53"/>
      <c r="J219" s="53"/>
      <c r="K219" s="53"/>
      <c r="L219" s="53"/>
    </row>
    <row r="220" spans="1:14" x14ac:dyDescent="0.2">
      <c r="A220" s="46" t="s">
        <v>324</v>
      </c>
      <c r="B220" s="44"/>
      <c r="C220" s="101"/>
      <c r="D220" s="29">
        <f>D218+D216+D212+D206+D201+D197+D193+D190+D174+D169+D167+D165+D162+D160+D158+D150+D147+D142+D139+D134+D128+D124+D120+D117+D112+D108+D100+D97+D94+D92+D88+D85+D80+D75+D70+D68+D65+D63+D61+D58+D55+D46+D41+D37+D35+D29+D26+D24+D22+D14+D11+D9</f>
        <v>75981.480112000005</v>
      </c>
      <c r="E220" s="32"/>
      <c r="F220" s="53"/>
      <c r="G220" s="53"/>
      <c r="H220" s="53"/>
      <c r="I220" s="53"/>
      <c r="J220" s="53"/>
      <c r="K220" s="53"/>
      <c r="L220" s="53"/>
    </row>
    <row r="221" spans="1:14" x14ac:dyDescent="0.2">
      <c r="A221" s="67" t="s">
        <v>315</v>
      </c>
      <c r="B221" s="67"/>
      <c r="C221" s="68"/>
      <c r="D221" s="69"/>
      <c r="E221" s="70"/>
      <c r="F221" s="130">
        <f>F9+F11+F14+F22+F24+F26+F29+F35+F37+F41+F46+F55+F58+F61+F63+F65+F68+F70+F75+F80+F85+F88+F92+F94+F97+F100+F108+F112+F117+F120+F124+F128+F134+F139+F142+F147+F150+F158+F160+F162+F165+F167+F169+F174+F190+F193+F197+F201+F206+F212+F216+F218</f>
        <v>0</v>
      </c>
      <c r="G221" s="130">
        <f>G9+G11+G14+G22+G24+G26++G29+G35+G37+G41+G46+G55+G58+G61+G63+G65+G68+G70+G75+G85+G88+G92+G94+G97+G100+G108+G112+G117+G120+G124+G128+G134+G139+G142+G147+G150+G158+G160+G162+G165+G167+G169+G174+G190+G193+G197+G201+G206+G212+G216+G218</f>
        <v>0</v>
      </c>
      <c r="H221" s="130">
        <f>H9+H14+H29+H35+H37+H42+H46+H55+H58+H63+H75+H85+H88+H92+H94+H97+H100+H108+H112+H117+H120+H124+H128+H134+H139+H142+H147+H158+H160+H162+H165+H167+H169+H174+H190+H193+H197+H201+H206+H212+H216+H218</f>
        <v>0</v>
      </c>
      <c r="I221" s="130">
        <f>I9+I29+I35+I41+I75+I88+I139+I158+I165+I201+I216</f>
        <v>0</v>
      </c>
      <c r="J221" s="130">
        <f>J216</f>
        <v>0</v>
      </c>
      <c r="K221" s="130">
        <f>K216</f>
        <v>0</v>
      </c>
      <c r="L221" s="130">
        <f>L216</f>
        <v>0</v>
      </c>
    </row>
    <row r="222" spans="1:14" x14ac:dyDescent="0.2">
      <c r="A222" s="192"/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4"/>
    </row>
    <row r="223" spans="1:14" ht="15.75" x14ac:dyDescent="0.2">
      <c r="A223" s="59" t="s">
        <v>316</v>
      </c>
      <c r="B223" s="45"/>
      <c r="C223" s="22"/>
      <c r="D223" s="15"/>
      <c r="E223" s="23"/>
      <c r="F223" s="195">
        <f>F221+G221+H221+I221+J221+K221+L221</f>
        <v>0</v>
      </c>
      <c r="G223" s="196"/>
      <c r="H223" s="196"/>
      <c r="I223" s="196"/>
      <c r="J223" s="196"/>
      <c r="K223" s="196"/>
      <c r="L223" s="197"/>
    </row>
    <row r="224" spans="1:14" ht="15.75" x14ac:dyDescent="0.2">
      <c r="A224" s="186"/>
      <c r="B224" s="116"/>
      <c r="C224" s="182"/>
      <c r="D224" s="119"/>
      <c r="E224" s="183"/>
      <c r="F224" s="184"/>
      <c r="G224" s="184"/>
      <c r="H224" s="184"/>
      <c r="I224" s="184"/>
      <c r="J224" s="184"/>
      <c r="K224" s="184"/>
      <c r="L224" s="184"/>
    </row>
    <row r="225" spans="1:12" x14ac:dyDescent="0.2">
      <c r="A225" s="185" t="s">
        <v>424</v>
      </c>
      <c r="B225" s="117"/>
      <c r="C225" s="118"/>
      <c r="D225" s="119"/>
      <c r="E225" s="120"/>
      <c r="F225" s="121"/>
      <c r="G225" s="122"/>
      <c r="H225" s="122"/>
      <c r="I225" s="122"/>
      <c r="J225" s="122"/>
      <c r="K225" s="122"/>
      <c r="L225" s="122"/>
    </row>
    <row r="226" spans="1:12" x14ac:dyDescent="0.2">
      <c r="A226" s="138"/>
      <c r="B226" s="139" t="s">
        <v>337</v>
      </c>
    </row>
    <row r="227" spans="1:12" x14ac:dyDescent="0.2">
      <c r="D227" s="30"/>
      <c r="E227" s="30"/>
      <c r="F227" s="30"/>
    </row>
    <row r="228" spans="1:12" x14ac:dyDescent="0.2">
      <c r="A228" s="218"/>
      <c r="B228" s="42" t="s">
        <v>15</v>
      </c>
      <c r="D228" s="30"/>
      <c r="E228" s="30"/>
      <c r="F228" s="30"/>
    </row>
    <row r="229" spans="1:12" x14ac:dyDescent="0.2">
      <c r="D229" s="30"/>
      <c r="E229" s="30"/>
      <c r="F229" s="30"/>
    </row>
  </sheetData>
  <mergeCells count="3">
    <mergeCell ref="A1:J1"/>
    <mergeCell ref="A222:L222"/>
    <mergeCell ref="F223:L223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zoomScale="115" zoomScaleNormal="115" workbookViewId="0">
      <pane ySplit="3" topLeftCell="A4" activePane="bottomLeft" state="frozen"/>
      <selection pane="bottomLeft" activeCell="A89" sqref="A89"/>
    </sheetView>
  </sheetViews>
  <sheetFormatPr defaultRowHeight="12.75" outlineLevelRow="1" x14ac:dyDescent="0.2"/>
  <cols>
    <col min="1" max="1" width="45.42578125" customWidth="1"/>
    <col min="2" max="2" width="16.28515625" customWidth="1"/>
    <col min="3" max="3" width="6.42578125" style="30" bestFit="1" customWidth="1"/>
    <col min="4" max="4" width="9.7109375" style="2" bestFit="1" customWidth="1"/>
    <col min="5" max="5" width="8.28515625" style="31" bestFit="1" customWidth="1"/>
    <col min="6" max="8" width="9.85546875" style="3" customWidth="1"/>
  </cols>
  <sheetData>
    <row r="1" spans="1:10" ht="20.25" x14ac:dyDescent="0.3">
      <c r="A1" s="201" t="s">
        <v>312</v>
      </c>
      <c r="B1" s="201"/>
      <c r="C1" s="201"/>
      <c r="D1" s="201"/>
      <c r="E1" s="201"/>
      <c r="F1" s="201"/>
      <c r="G1" s="201"/>
      <c r="H1" s="201"/>
    </row>
    <row r="2" spans="1:10" x14ac:dyDescent="0.2">
      <c r="I2" s="1" t="s">
        <v>416</v>
      </c>
    </row>
    <row r="3" spans="1:10" x14ac:dyDescent="0.2">
      <c r="A3" s="110" t="s">
        <v>0</v>
      </c>
      <c r="B3" s="110" t="s">
        <v>16</v>
      </c>
      <c r="C3" s="111" t="s">
        <v>17</v>
      </c>
      <c r="D3" s="112" t="s">
        <v>323</v>
      </c>
      <c r="E3" s="111" t="s">
        <v>12</v>
      </c>
      <c r="F3" s="114" t="s">
        <v>1</v>
      </c>
      <c r="G3" s="114" t="s">
        <v>2</v>
      </c>
      <c r="H3" s="114" t="s">
        <v>3</v>
      </c>
    </row>
    <row r="4" spans="1:10" outlineLevel="1" x14ac:dyDescent="0.2">
      <c r="A4" s="81" t="s">
        <v>327</v>
      </c>
      <c r="B4" s="81" t="s">
        <v>114</v>
      </c>
      <c r="C4" s="101">
        <v>645</v>
      </c>
      <c r="D4" s="102">
        <v>126.2</v>
      </c>
      <c r="E4" s="32" t="s">
        <v>7</v>
      </c>
      <c r="F4" s="214"/>
      <c r="G4" s="214"/>
      <c r="H4" s="214"/>
    </row>
    <row r="5" spans="1:10" x14ac:dyDescent="0.2">
      <c r="A5" s="136" t="s">
        <v>405</v>
      </c>
      <c r="B5" s="146"/>
      <c r="C5" s="147"/>
      <c r="D5" s="133">
        <f>SUM(D4)</f>
        <v>126.2</v>
      </c>
      <c r="E5" s="134" t="s">
        <v>7</v>
      </c>
      <c r="F5" s="135">
        <f>F4</f>
        <v>0</v>
      </c>
      <c r="G5" s="135">
        <f>G4</f>
        <v>0</v>
      </c>
      <c r="H5" s="135">
        <f>H4</f>
        <v>0</v>
      </c>
      <c r="I5" s="156">
        <f>SUM(F5:H5)</f>
        <v>0</v>
      </c>
    </row>
    <row r="6" spans="1:10" outlineLevel="1" x14ac:dyDescent="0.2">
      <c r="A6" s="81" t="s">
        <v>51</v>
      </c>
      <c r="B6" s="81" t="s">
        <v>46</v>
      </c>
      <c r="C6" s="101" t="s">
        <v>52</v>
      </c>
      <c r="D6" s="102">
        <v>2472.56</v>
      </c>
      <c r="E6" s="32" t="s">
        <v>7</v>
      </c>
      <c r="F6" s="214"/>
      <c r="G6" s="214"/>
      <c r="H6" s="214"/>
      <c r="I6" s="156"/>
    </row>
    <row r="7" spans="1:10" outlineLevel="1" x14ac:dyDescent="0.2">
      <c r="A7" s="81" t="s">
        <v>51</v>
      </c>
      <c r="B7" s="81" t="s">
        <v>46</v>
      </c>
      <c r="C7" s="101" t="s">
        <v>53</v>
      </c>
      <c r="D7" s="102">
        <v>590</v>
      </c>
      <c r="E7" s="32" t="s">
        <v>7</v>
      </c>
      <c r="F7" s="214"/>
      <c r="G7" s="214"/>
      <c r="H7" s="214"/>
      <c r="I7" s="156"/>
    </row>
    <row r="8" spans="1:10" x14ac:dyDescent="0.2">
      <c r="A8" s="136" t="s">
        <v>364</v>
      </c>
      <c r="B8" s="137"/>
      <c r="C8" s="132"/>
      <c r="D8" s="133">
        <f>SUM(D6:D7)</f>
        <v>3062.56</v>
      </c>
      <c r="E8" s="134" t="s">
        <v>7</v>
      </c>
      <c r="F8" s="135">
        <f>SUM(F6:F7)</f>
        <v>0</v>
      </c>
      <c r="G8" s="135">
        <f t="shared" ref="G8:H8" si="0">SUM(G6:G7)</f>
        <v>0</v>
      </c>
      <c r="H8" s="135">
        <f t="shared" si="0"/>
        <v>0</v>
      </c>
      <c r="I8" s="156">
        <f>SUM(F8:H8)</f>
        <v>0</v>
      </c>
    </row>
    <row r="9" spans="1:10" outlineLevel="1" x14ac:dyDescent="0.2">
      <c r="A9" s="81" t="s">
        <v>401</v>
      </c>
      <c r="B9" s="81" t="s">
        <v>46</v>
      </c>
      <c r="C9" s="101" t="s">
        <v>55</v>
      </c>
      <c r="D9" s="102">
        <v>1083.6500000000001</v>
      </c>
      <c r="E9" s="32" t="s">
        <v>7</v>
      </c>
      <c r="F9" s="214"/>
      <c r="G9" s="214"/>
      <c r="H9" s="214"/>
      <c r="I9" s="156"/>
    </row>
    <row r="10" spans="1:10" outlineLevel="1" x14ac:dyDescent="0.2">
      <c r="A10" s="81" t="s">
        <v>401</v>
      </c>
      <c r="B10" s="81" t="s">
        <v>46</v>
      </c>
      <c r="C10" s="101" t="s">
        <v>56</v>
      </c>
      <c r="D10" s="102">
        <v>2499.5700000000002</v>
      </c>
      <c r="E10" s="32" t="s">
        <v>7</v>
      </c>
      <c r="F10" s="214"/>
      <c r="G10" s="214"/>
      <c r="H10" s="214"/>
      <c r="I10" s="156"/>
    </row>
    <row r="11" spans="1:10" outlineLevel="1" x14ac:dyDescent="0.2">
      <c r="A11" s="81" t="s">
        <v>401</v>
      </c>
      <c r="B11" s="81" t="s">
        <v>46</v>
      </c>
      <c r="C11" s="101" t="s">
        <v>54</v>
      </c>
      <c r="D11" s="102">
        <v>1750.5</v>
      </c>
      <c r="E11" s="32" t="s">
        <v>7</v>
      </c>
      <c r="F11" s="214"/>
      <c r="G11" s="214"/>
      <c r="H11" s="214"/>
      <c r="I11" s="156"/>
    </row>
    <row r="12" spans="1:10" outlineLevel="1" x14ac:dyDescent="0.2">
      <c r="A12" s="81" t="s">
        <v>401</v>
      </c>
      <c r="B12" s="81" t="s">
        <v>46</v>
      </c>
      <c r="C12" s="101" t="s">
        <v>49</v>
      </c>
      <c r="D12" s="145">
        <v>804.3</v>
      </c>
      <c r="E12" s="32" t="s">
        <v>7</v>
      </c>
      <c r="F12" s="214"/>
      <c r="G12" s="214"/>
      <c r="H12" s="214"/>
      <c r="I12" s="156"/>
    </row>
    <row r="13" spans="1:10" outlineLevel="1" x14ac:dyDescent="0.2">
      <c r="A13" s="81" t="s">
        <v>401</v>
      </c>
      <c r="B13" s="81" t="s">
        <v>46</v>
      </c>
      <c r="C13" s="101" t="s">
        <v>50</v>
      </c>
      <c r="D13" s="102">
        <v>169.7</v>
      </c>
      <c r="E13" s="32" t="s">
        <v>7</v>
      </c>
      <c r="F13" s="214"/>
      <c r="G13" s="214"/>
      <c r="H13" s="214"/>
      <c r="I13" s="156"/>
    </row>
    <row r="14" spans="1:10" x14ac:dyDescent="0.2">
      <c r="A14" s="136" t="s">
        <v>379</v>
      </c>
      <c r="B14" s="137"/>
      <c r="C14" s="132"/>
      <c r="D14" s="133">
        <f>SUM(D9:D13)</f>
        <v>6307.72</v>
      </c>
      <c r="E14" s="134" t="s">
        <v>7</v>
      </c>
      <c r="F14" s="135">
        <f>SUM(F9:F13)</f>
        <v>0</v>
      </c>
      <c r="G14" s="135">
        <f t="shared" ref="G14:H14" si="1">SUM(G9:G13)</f>
        <v>0</v>
      </c>
      <c r="H14" s="135">
        <f t="shared" si="1"/>
        <v>0</v>
      </c>
      <c r="I14" s="156">
        <f>SUM(F14:H14)</f>
        <v>0</v>
      </c>
    </row>
    <row r="15" spans="1:10" outlineLevel="1" x14ac:dyDescent="0.2">
      <c r="A15" s="81" t="s">
        <v>402</v>
      </c>
      <c r="B15" s="81" t="s">
        <v>46</v>
      </c>
      <c r="C15" s="101" t="s">
        <v>57</v>
      </c>
      <c r="D15" s="145">
        <v>804.4</v>
      </c>
      <c r="E15" s="32" t="s">
        <v>7</v>
      </c>
      <c r="F15" s="214"/>
      <c r="G15" s="214"/>
      <c r="H15" s="214"/>
      <c r="I15" s="156"/>
      <c r="J15" s="2"/>
    </row>
    <row r="16" spans="1:10" outlineLevel="1" x14ac:dyDescent="0.2">
      <c r="A16" s="81" t="s">
        <v>402</v>
      </c>
      <c r="B16" s="81" t="s">
        <v>46</v>
      </c>
      <c r="C16" s="101" t="s">
        <v>58</v>
      </c>
      <c r="D16" s="145">
        <v>841.99</v>
      </c>
      <c r="E16" s="32" t="s">
        <v>7</v>
      </c>
      <c r="F16" s="214"/>
      <c r="G16" s="214"/>
      <c r="H16" s="214"/>
      <c r="I16" s="156"/>
    </row>
    <row r="17" spans="1:10" x14ac:dyDescent="0.2">
      <c r="A17" s="136" t="s">
        <v>380</v>
      </c>
      <c r="B17" s="137"/>
      <c r="C17" s="132"/>
      <c r="D17" s="133">
        <f>SUM(D15:D16)</f>
        <v>1646.3899999999999</v>
      </c>
      <c r="E17" s="134" t="s">
        <v>7</v>
      </c>
      <c r="F17" s="135">
        <f>SUM(F15:F16)</f>
        <v>0</v>
      </c>
      <c r="G17" s="135">
        <f t="shared" ref="G17:H17" si="2">SUM(G15:G16)</f>
        <v>0</v>
      </c>
      <c r="H17" s="135">
        <f t="shared" si="2"/>
        <v>0</v>
      </c>
      <c r="I17" s="156">
        <f>SUM(F17:H17)</f>
        <v>0</v>
      </c>
    </row>
    <row r="18" spans="1:10" outlineLevel="1" x14ac:dyDescent="0.2">
      <c r="A18" s="81" t="s">
        <v>60</v>
      </c>
      <c r="B18" s="81" t="s">
        <v>46</v>
      </c>
      <c r="C18" s="101" t="s">
        <v>61</v>
      </c>
      <c r="D18" s="102">
        <v>2289</v>
      </c>
      <c r="E18" s="32" t="s">
        <v>7</v>
      </c>
      <c r="F18" s="214"/>
      <c r="G18" s="214"/>
      <c r="H18" s="214"/>
      <c r="I18" s="156"/>
    </row>
    <row r="19" spans="1:10" x14ac:dyDescent="0.2">
      <c r="A19" s="136" t="s">
        <v>373</v>
      </c>
      <c r="B19" s="137"/>
      <c r="C19" s="132"/>
      <c r="D19" s="133">
        <f>SUM(D18:D18)</f>
        <v>2289</v>
      </c>
      <c r="E19" s="134" t="s">
        <v>7</v>
      </c>
      <c r="F19" s="135">
        <f>F18</f>
        <v>0</v>
      </c>
      <c r="G19" s="135">
        <f>G18</f>
        <v>0</v>
      </c>
      <c r="H19" s="135">
        <f>H18</f>
        <v>0</v>
      </c>
      <c r="I19" s="156">
        <f>SUM(F19:H19)</f>
        <v>0</v>
      </c>
    </row>
    <row r="20" spans="1:10" outlineLevel="1" x14ac:dyDescent="0.2">
      <c r="A20" s="81" t="s">
        <v>62</v>
      </c>
      <c r="B20" s="81" t="s">
        <v>46</v>
      </c>
      <c r="C20" s="101" t="s">
        <v>64</v>
      </c>
      <c r="D20" s="102">
        <v>79.852000000000004</v>
      </c>
      <c r="E20" s="32" t="s">
        <v>7</v>
      </c>
      <c r="F20" s="214"/>
      <c r="G20" s="214"/>
      <c r="H20" s="214"/>
      <c r="I20" s="156"/>
    </row>
    <row r="21" spans="1:10" outlineLevel="1" x14ac:dyDescent="0.2">
      <c r="A21" s="81" t="s">
        <v>62</v>
      </c>
      <c r="B21" s="81" t="s">
        <v>46</v>
      </c>
      <c r="C21" s="101" t="s">
        <v>63</v>
      </c>
      <c r="D21" s="102">
        <v>812</v>
      </c>
      <c r="E21" s="32" t="s">
        <v>7</v>
      </c>
      <c r="F21" s="214"/>
      <c r="G21" s="214"/>
      <c r="H21" s="214"/>
      <c r="I21" s="156"/>
      <c r="J21" s="2"/>
    </row>
    <row r="22" spans="1:10" x14ac:dyDescent="0.2">
      <c r="A22" s="136" t="s">
        <v>421</v>
      </c>
      <c r="B22" s="137"/>
      <c r="C22" s="132"/>
      <c r="D22" s="133">
        <f>SUM(D20:D21)</f>
        <v>891.85199999999998</v>
      </c>
      <c r="E22" s="134" t="s">
        <v>7</v>
      </c>
      <c r="F22" s="135">
        <f>SUM(F20:F21)</f>
        <v>0</v>
      </c>
      <c r="G22" s="135">
        <f t="shared" ref="G22:H22" si="3">SUM(G20:G21)</f>
        <v>0</v>
      </c>
      <c r="H22" s="135">
        <f t="shared" si="3"/>
        <v>0</v>
      </c>
      <c r="I22" s="156">
        <f>SUM(F22:H22)</f>
        <v>0</v>
      </c>
    </row>
    <row r="23" spans="1:10" outlineLevel="1" x14ac:dyDescent="0.2">
      <c r="A23" s="81" t="s">
        <v>66</v>
      </c>
      <c r="B23" s="81" t="s">
        <v>65</v>
      </c>
      <c r="C23" s="101" t="s">
        <v>67</v>
      </c>
      <c r="D23" s="102">
        <v>465.93</v>
      </c>
      <c r="E23" s="32" t="s">
        <v>7</v>
      </c>
      <c r="F23" s="214"/>
      <c r="G23" s="214"/>
      <c r="H23" s="214"/>
      <c r="I23" s="156"/>
    </row>
    <row r="24" spans="1:10" x14ac:dyDescent="0.2">
      <c r="A24" s="136" t="s">
        <v>374</v>
      </c>
      <c r="B24" s="137"/>
      <c r="C24" s="132"/>
      <c r="D24" s="133">
        <f>SUM(D23)</f>
        <v>465.93</v>
      </c>
      <c r="E24" s="134" t="s">
        <v>7</v>
      </c>
      <c r="F24" s="135">
        <f>F23</f>
        <v>0</v>
      </c>
      <c r="G24" s="135">
        <f>G23</f>
        <v>0</v>
      </c>
      <c r="H24" s="135">
        <f>H23</f>
        <v>0</v>
      </c>
      <c r="I24" s="156">
        <f>SUM(F24:H24)</f>
        <v>0</v>
      </c>
    </row>
    <row r="25" spans="1:10" outlineLevel="1" x14ac:dyDescent="0.2">
      <c r="A25" s="81" t="s">
        <v>68</v>
      </c>
      <c r="B25" s="81" t="s">
        <v>18</v>
      </c>
      <c r="C25" s="101">
        <v>468</v>
      </c>
      <c r="D25" s="102">
        <v>813.2</v>
      </c>
      <c r="E25" s="32" t="s">
        <v>7</v>
      </c>
      <c r="F25" s="214"/>
      <c r="G25" s="214"/>
      <c r="H25" s="214"/>
      <c r="I25" s="156"/>
    </row>
    <row r="26" spans="1:10" outlineLevel="1" x14ac:dyDescent="0.2">
      <c r="A26" s="81" t="s">
        <v>250</v>
      </c>
      <c r="B26" s="81" t="s">
        <v>18</v>
      </c>
      <c r="C26" s="101">
        <v>450</v>
      </c>
      <c r="D26" s="102">
        <v>134.69999999999999</v>
      </c>
      <c r="E26" s="32" t="s">
        <v>7</v>
      </c>
      <c r="F26" s="216"/>
      <c r="G26" s="216"/>
      <c r="H26" s="216"/>
      <c r="I26" s="156"/>
    </row>
    <row r="27" spans="1:10" x14ac:dyDescent="0.2">
      <c r="A27" s="136" t="s">
        <v>377</v>
      </c>
      <c r="B27" s="137"/>
      <c r="C27" s="132"/>
      <c r="D27" s="133">
        <f>SUM(D25:D26)</f>
        <v>947.90000000000009</v>
      </c>
      <c r="E27" s="134" t="s">
        <v>7</v>
      </c>
      <c r="F27" s="135">
        <f>SUM(F25:F26)</f>
        <v>0</v>
      </c>
      <c r="G27" s="135">
        <f t="shared" ref="G27:H27" si="4">SUM(G25:G26)</f>
        <v>0</v>
      </c>
      <c r="H27" s="135">
        <f t="shared" si="4"/>
        <v>0</v>
      </c>
      <c r="I27" s="156">
        <f>SUM(F27:H27)</f>
        <v>0</v>
      </c>
    </row>
    <row r="28" spans="1:10" outlineLevel="1" x14ac:dyDescent="0.2">
      <c r="A28" s="81" t="s">
        <v>70</v>
      </c>
      <c r="B28" s="81" t="s">
        <v>69</v>
      </c>
      <c r="C28" s="101" t="s">
        <v>71</v>
      </c>
      <c r="D28" s="102">
        <v>139.93100000000001</v>
      </c>
      <c r="E28" s="32" t="s">
        <v>7</v>
      </c>
      <c r="F28" s="214"/>
      <c r="G28" s="214"/>
      <c r="H28" s="214"/>
      <c r="I28" s="156"/>
    </row>
    <row r="29" spans="1:10" outlineLevel="1" x14ac:dyDescent="0.2">
      <c r="A29" s="81" t="s">
        <v>70</v>
      </c>
      <c r="B29" s="81" t="s">
        <v>69</v>
      </c>
      <c r="C29" s="101" t="s">
        <v>72</v>
      </c>
      <c r="D29" s="102">
        <v>110.21299999999999</v>
      </c>
      <c r="E29" s="32" t="s">
        <v>7</v>
      </c>
      <c r="F29" s="216"/>
      <c r="G29" s="216"/>
      <c r="H29" s="216"/>
      <c r="I29" s="156"/>
    </row>
    <row r="30" spans="1:10" x14ac:dyDescent="0.2">
      <c r="A30" s="136" t="s">
        <v>363</v>
      </c>
      <c r="B30" s="137"/>
      <c r="C30" s="132"/>
      <c r="D30" s="133">
        <f>SUM(D28:D29)</f>
        <v>250.14400000000001</v>
      </c>
      <c r="E30" s="134" t="s">
        <v>7</v>
      </c>
      <c r="F30" s="135">
        <f>SUM(F28:F29)</f>
        <v>0</v>
      </c>
      <c r="G30" s="135">
        <f t="shared" ref="G30:H30" si="5">SUM(G28:G29)</f>
        <v>0</v>
      </c>
      <c r="H30" s="135">
        <f t="shared" si="5"/>
        <v>0</v>
      </c>
      <c r="I30" s="156">
        <f>SUM(F30:H30)</f>
        <v>0</v>
      </c>
    </row>
    <row r="31" spans="1:10" outlineLevel="1" x14ac:dyDescent="0.2">
      <c r="A31" s="81" t="s">
        <v>74</v>
      </c>
      <c r="B31" s="81" t="s">
        <v>73</v>
      </c>
      <c r="C31" s="160" t="s">
        <v>75</v>
      </c>
      <c r="D31" s="102">
        <v>1216.9000000000001</v>
      </c>
      <c r="E31" s="32" t="s">
        <v>7</v>
      </c>
      <c r="F31" s="214"/>
      <c r="G31" s="214"/>
      <c r="H31" s="214"/>
      <c r="I31" s="156"/>
    </row>
    <row r="32" spans="1:10" outlineLevel="1" x14ac:dyDescent="0.2">
      <c r="A32" s="81" t="s">
        <v>74</v>
      </c>
      <c r="B32" s="81" t="s">
        <v>73</v>
      </c>
      <c r="C32" s="160" t="s">
        <v>77</v>
      </c>
      <c r="D32" s="102">
        <v>140.22999999999999</v>
      </c>
      <c r="E32" s="32" t="s">
        <v>7</v>
      </c>
      <c r="F32" s="214"/>
      <c r="G32" s="214"/>
      <c r="H32" s="214"/>
      <c r="I32" s="156"/>
    </row>
    <row r="33" spans="1:10" outlineLevel="1" x14ac:dyDescent="0.2">
      <c r="A33" s="81" t="s">
        <v>74</v>
      </c>
      <c r="B33" s="81" t="s">
        <v>73</v>
      </c>
      <c r="C33" s="160" t="s">
        <v>80</v>
      </c>
      <c r="D33" s="102">
        <v>954.38199999999995</v>
      </c>
      <c r="E33" s="32" t="s">
        <v>7</v>
      </c>
      <c r="F33" s="214"/>
      <c r="G33" s="214"/>
      <c r="H33" s="214"/>
      <c r="I33" s="156"/>
    </row>
    <row r="34" spans="1:10" outlineLevel="1" x14ac:dyDescent="0.2">
      <c r="A34" s="81" t="s">
        <v>74</v>
      </c>
      <c r="B34" s="81" t="s">
        <v>73</v>
      </c>
      <c r="C34" s="160" t="s">
        <v>81</v>
      </c>
      <c r="D34" s="102">
        <v>2435.6999999999998</v>
      </c>
      <c r="E34" s="32" t="s">
        <v>7</v>
      </c>
      <c r="F34" s="214"/>
      <c r="G34" s="214"/>
      <c r="H34" s="214"/>
      <c r="I34" s="156"/>
    </row>
    <row r="35" spans="1:10" outlineLevel="1" x14ac:dyDescent="0.2">
      <c r="A35" s="81" t="s">
        <v>74</v>
      </c>
      <c r="B35" s="81" t="s">
        <v>73</v>
      </c>
      <c r="C35" s="160" t="s">
        <v>83</v>
      </c>
      <c r="D35" s="102">
        <v>2345.6999999999998</v>
      </c>
      <c r="E35" s="32" t="s">
        <v>7</v>
      </c>
      <c r="F35" s="214"/>
      <c r="G35" s="214"/>
      <c r="H35" s="214"/>
      <c r="I35" s="156"/>
    </row>
    <row r="36" spans="1:10" outlineLevel="1" x14ac:dyDescent="0.2">
      <c r="A36" s="81" t="s">
        <v>74</v>
      </c>
      <c r="B36" s="81" t="s">
        <v>73</v>
      </c>
      <c r="C36" s="160" t="s">
        <v>85</v>
      </c>
      <c r="D36" s="102">
        <v>652.87400000000002</v>
      </c>
      <c r="E36" s="32" t="s">
        <v>7</v>
      </c>
      <c r="F36" s="214"/>
      <c r="G36" s="214"/>
      <c r="H36" s="214"/>
      <c r="I36" s="156"/>
    </row>
    <row r="37" spans="1:10" outlineLevel="1" x14ac:dyDescent="0.2">
      <c r="A37" s="81" t="s">
        <v>74</v>
      </c>
      <c r="B37" s="81" t="s">
        <v>73</v>
      </c>
      <c r="C37" s="160" t="s">
        <v>88</v>
      </c>
      <c r="D37" s="102">
        <v>759.31700000000001</v>
      </c>
      <c r="E37" s="32" t="s">
        <v>7</v>
      </c>
      <c r="F37" s="214"/>
      <c r="G37" s="214"/>
      <c r="H37" s="214"/>
      <c r="I37" s="156"/>
    </row>
    <row r="38" spans="1:10" outlineLevel="1" x14ac:dyDescent="0.2">
      <c r="A38" s="81" t="s">
        <v>74</v>
      </c>
      <c r="B38" s="81" t="s">
        <v>73</v>
      </c>
      <c r="C38" s="160" t="s">
        <v>79</v>
      </c>
      <c r="D38" s="102">
        <v>453.57</v>
      </c>
      <c r="E38" s="32" t="s">
        <v>7</v>
      </c>
      <c r="F38" s="214"/>
      <c r="G38" s="214"/>
      <c r="H38" s="214"/>
      <c r="I38" s="156"/>
      <c r="J38" s="2"/>
    </row>
    <row r="39" spans="1:10" outlineLevel="1" x14ac:dyDescent="0.2">
      <c r="A39" s="81" t="s">
        <v>74</v>
      </c>
      <c r="B39" s="81" t="s">
        <v>73</v>
      </c>
      <c r="C39" s="160" t="s">
        <v>78</v>
      </c>
      <c r="D39" s="102">
        <v>1598.34</v>
      </c>
      <c r="E39" s="32" t="s">
        <v>7</v>
      </c>
      <c r="F39" s="214"/>
      <c r="G39" s="214"/>
      <c r="H39" s="214"/>
      <c r="I39" s="156"/>
    </row>
    <row r="40" spans="1:10" outlineLevel="1" x14ac:dyDescent="0.2">
      <c r="A40" s="81" t="s">
        <v>74</v>
      </c>
      <c r="B40" s="81" t="s">
        <v>73</v>
      </c>
      <c r="C40" s="160" t="s">
        <v>86</v>
      </c>
      <c r="D40" s="102">
        <v>131.31</v>
      </c>
      <c r="E40" s="32" t="s">
        <v>7</v>
      </c>
      <c r="F40" s="214"/>
      <c r="G40" s="214"/>
      <c r="H40" s="214"/>
      <c r="I40" s="156"/>
    </row>
    <row r="41" spans="1:10" outlineLevel="1" x14ac:dyDescent="0.2">
      <c r="A41" s="81" t="s">
        <v>74</v>
      </c>
      <c r="B41" s="81" t="s">
        <v>73</v>
      </c>
      <c r="C41" s="160" t="s">
        <v>76</v>
      </c>
      <c r="D41" s="102">
        <v>3385.44</v>
      </c>
      <c r="E41" s="32" t="s">
        <v>7</v>
      </c>
      <c r="F41" s="214"/>
      <c r="G41" s="214"/>
      <c r="H41" s="214"/>
      <c r="I41" s="156"/>
    </row>
    <row r="42" spans="1:10" outlineLevel="1" x14ac:dyDescent="0.2">
      <c r="A42" s="81" t="s">
        <v>74</v>
      </c>
      <c r="B42" s="81" t="s">
        <v>73</v>
      </c>
      <c r="C42" s="160" t="s">
        <v>84</v>
      </c>
      <c r="D42" s="102">
        <v>825.4</v>
      </c>
      <c r="E42" s="32" t="s">
        <v>7</v>
      </c>
      <c r="F42" s="214"/>
      <c r="G42" s="214"/>
      <c r="H42" s="214"/>
      <c r="I42" s="156"/>
    </row>
    <row r="43" spans="1:10" outlineLevel="1" x14ac:dyDescent="0.2">
      <c r="A43" s="81" t="s">
        <v>74</v>
      </c>
      <c r="B43" s="81" t="s">
        <v>73</v>
      </c>
      <c r="C43" s="160" t="s">
        <v>82</v>
      </c>
      <c r="D43" s="102">
        <v>1294.54</v>
      </c>
      <c r="E43" s="32" t="s">
        <v>7</v>
      </c>
      <c r="F43" s="214"/>
      <c r="G43" s="214"/>
      <c r="H43" s="214"/>
      <c r="I43" s="156"/>
    </row>
    <row r="44" spans="1:10" outlineLevel="1" x14ac:dyDescent="0.2">
      <c r="A44" s="81" t="s">
        <v>74</v>
      </c>
      <c r="B44" s="81" t="s">
        <v>73</v>
      </c>
      <c r="C44" s="160" t="s">
        <v>89</v>
      </c>
      <c r="D44" s="102">
        <v>568.4</v>
      </c>
      <c r="E44" s="32" t="s">
        <v>7</v>
      </c>
      <c r="F44" s="214"/>
      <c r="G44" s="214"/>
      <c r="H44" s="214"/>
      <c r="I44" s="156"/>
      <c r="J44" s="2"/>
    </row>
    <row r="45" spans="1:10" outlineLevel="1" x14ac:dyDescent="0.2">
      <c r="A45" s="81" t="s">
        <v>74</v>
      </c>
      <c r="B45" s="81" t="s">
        <v>73</v>
      </c>
      <c r="C45" s="101" t="s">
        <v>90</v>
      </c>
      <c r="D45" s="102">
        <v>240.89500000000001</v>
      </c>
      <c r="E45" s="32" t="s">
        <v>7</v>
      </c>
      <c r="F45" s="216"/>
      <c r="G45" s="216"/>
      <c r="H45" s="216"/>
      <c r="I45" s="156"/>
    </row>
    <row r="46" spans="1:10" x14ac:dyDescent="0.2">
      <c r="A46" s="136" t="s">
        <v>362</v>
      </c>
      <c r="B46" s="137"/>
      <c r="C46" s="132"/>
      <c r="D46" s="133">
        <f>SUM(D31:D45)</f>
        <v>17002.998</v>
      </c>
      <c r="E46" s="134" t="s">
        <v>7</v>
      </c>
      <c r="F46" s="135">
        <f>SUM(F31:F45)</f>
        <v>0</v>
      </c>
      <c r="G46" s="135">
        <f>SUM(G31:G45)</f>
        <v>0</v>
      </c>
      <c r="H46" s="135">
        <f>SUM(H31:H45)</f>
        <v>0</v>
      </c>
      <c r="I46" s="156">
        <f>SUM(F46:H46)</f>
        <v>0</v>
      </c>
    </row>
    <row r="47" spans="1:10" outlineLevel="1" x14ac:dyDescent="0.2">
      <c r="A47" s="81" t="s">
        <v>91</v>
      </c>
      <c r="B47" s="81" t="s">
        <v>73</v>
      </c>
      <c r="C47" s="101" t="s">
        <v>93</v>
      </c>
      <c r="D47" s="102">
        <v>549.52</v>
      </c>
      <c r="E47" s="32" t="s">
        <v>7</v>
      </c>
      <c r="F47" s="214"/>
      <c r="G47" s="214"/>
      <c r="H47" s="214"/>
      <c r="I47" s="156"/>
    </row>
    <row r="48" spans="1:10" outlineLevel="1" x14ac:dyDescent="0.2">
      <c r="A48" s="81" t="s">
        <v>91</v>
      </c>
      <c r="B48" s="81" t="s">
        <v>73</v>
      </c>
      <c r="C48" s="101" t="s">
        <v>92</v>
      </c>
      <c r="D48" s="102">
        <v>286.66000000000003</v>
      </c>
      <c r="E48" s="32" t="s">
        <v>7</v>
      </c>
      <c r="F48" s="216"/>
      <c r="G48" s="216"/>
      <c r="H48" s="216"/>
      <c r="I48" s="156"/>
      <c r="J48" s="2"/>
    </row>
    <row r="49" spans="1:13" x14ac:dyDescent="0.2">
      <c r="A49" s="136" t="s">
        <v>361</v>
      </c>
      <c r="B49" s="137"/>
      <c r="C49" s="132"/>
      <c r="D49" s="133">
        <f>SUM(D47:D48)</f>
        <v>836.18000000000006</v>
      </c>
      <c r="E49" s="134" t="s">
        <v>7</v>
      </c>
      <c r="F49" s="135">
        <f>SUM(F47:F48)</f>
        <v>0</v>
      </c>
      <c r="G49" s="135">
        <f t="shared" ref="G49:H49" si="6">SUM(G47:G48)</f>
        <v>0</v>
      </c>
      <c r="H49" s="135">
        <f t="shared" si="6"/>
        <v>0</v>
      </c>
      <c r="I49" s="156">
        <f>SUM(F49:H49)</f>
        <v>0</v>
      </c>
    </row>
    <row r="50" spans="1:13" outlineLevel="1" x14ac:dyDescent="0.2">
      <c r="A50" s="81" t="s">
        <v>94</v>
      </c>
      <c r="B50" s="81" t="s">
        <v>73</v>
      </c>
      <c r="C50" s="101" t="s">
        <v>96</v>
      </c>
      <c r="D50" s="104">
        <v>56.1</v>
      </c>
      <c r="E50" s="32" t="s">
        <v>7</v>
      </c>
      <c r="F50" s="214"/>
      <c r="G50" s="214"/>
      <c r="H50" s="214"/>
      <c r="I50" s="156"/>
    </row>
    <row r="51" spans="1:13" outlineLevel="1" x14ac:dyDescent="0.2">
      <c r="A51" s="81" t="s">
        <v>94</v>
      </c>
      <c r="B51" s="81" t="s">
        <v>73</v>
      </c>
      <c r="C51" s="101" t="s">
        <v>95</v>
      </c>
      <c r="D51" s="102">
        <v>146.19999999999999</v>
      </c>
      <c r="E51" s="32" t="s">
        <v>7</v>
      </c>
      <c r="F51" s="216"/>
      <c r="G51" s="216"/>
      <c r="H51" s="216"/>
      <c r="I51" s="156"/>
      <c r="J51" s="2"/>
    </row>
    <row r="52" spans="1:13" x14ac:dyDescent="0.2">
      <c r="A52" s="136" t="s">
        <v>388</v>
      </c>
      <c r="B52" s="137"/>
      <c r="C52" s="132"/>
      <c r="D52" s="133">
        <f>SUM(D50:D51)</f>
        <v>202.29999999999998</v>
      </c>
      <c r="E52" s="134" t="s">
        <v>7</v>
      </c>
      <c r="F52" s="135">
        <f>SUM(F50:F51)</f>
        <v>0</v>
      </c>
      <c r="G52" s="135">
        <f t="shared" ref="G52:H52" si="7">SUM(G50:G51)</f>
        <v>0</v>
      </c>
      <c r="H52" s="135">
        <f t="shared" si="7"/>
        <v>0</v>
      </c>
      <c r="I52" s="156">
        <f>SUM(F52:H52)</f>
        <v>0</v>
      </c>
    </row>
    <row r="53" spans="1:13" outlineLevel="1" x14ac:dyDescent="0.2">
      <c r="A53" s="81" t="s">
        <v>406</v>
      </c>
      <c r="B53" s="81" t="s">
        <v>73</v>
      </c>
      <c r="C53" s="101" t="s">
        <v>97</v>
      </c>
      <c r="D53" s="102">
        <v>1097.55</v>
      </c>
      <c r="E53" s="32" t="s">
        <v>7</v>
      </c>
      <c r="F53" s="214"/>
      <c r="G53" s="214"/>
      <c r="H53" s="214"/>
      <c r="I53" s="156"/>
    </row>
    <row r="54" spans="1:13" outlineLevel="1" x14ac:dyDescent="0.2">
      <c r="A54" s="81" t="s">
        <v>406</v>
      </c>
      <c r="B54" s="81" t="s">
        <v>73</v>
      </c>
      <c r="C54" s="101" t="s">
        <v>98</v>
      </c>
      <c r="D54" s="102">
        <v>133.06</v>
      </c>
      <c r="E54" s="32" t="s">
        <v>7</v>
      </c>
      <c r="F54" s="214"/>
      <c r="G54" s="214"/>
      <c r="H54" s="214"/>
      <c r="I54" s="156"/>
      <c r="J54" s="2"/>
    </row>
    <row r="55" spans="1:13" x14ac:dyDescent="0.2">
      <c r="A55" s="154" t="s">
        <v>407</v>
      </c>
      <c r="B55" s="137"/>
      <c r="C55" s="132"/>
      <c r="D55" s="133">
        <f>SUM(D53:D54)</f>
        <v>1230.6099999999999</v>
      </c>
      <c r="E55" s="134" t="s">
        <v>7</v>
      </c>
      <c r="F55" s="135">
        <f>SUM(F53:F54)</f>
        <v>0</v>
      </c>
      <c r="G55" s="135">
        <f t="shared" ref="G55:H55" si="8">SUM(G53:G54)</f>
        <v>0</v>
      </c>
      <c r="H55" s="135">
        <f t="shared" si="8"/>
        <v>0</v>
      </c>
      <c r="I55" s="156">
        <f>SUM(F55:H55)</f>
        <v>0</v>
      </c>
    </row>
    <row r="56" spans="1:13" x14ac:dyDescent="0.2">
      <c r="A56" s="83" t="s">
        <v>262</v>
      </c>
      <c r="B56" s="83" t="s">
        <v>22</v>
      </c>
      <c r="C56" s="160" t="s">
        <v>30</v>
      </c>
      <c r="D56" s="162">
        <v>1126.8900000000001</v>
      </c>
      <c r="E56" s="32" t="s">
        <v>14</v>
      </c>
      <c r="F56" s="216"/>
      <c r="G56" s="216"/>
      <c r="H56" s="216"/>
      <c r="I56" s="156"/>
      <c r="J56" s="165"/>
    </row>
    <row r="57" spans="1:13" x14ac:dyDescent="0.2">
      <c r="A57" s="141" t="s">
        <v>262</v>
      </c>
      <c r="B57" s="137"/>
      <c r="C57" s="132"/>
      <c r="D57" s="133">
        <f>D56</f>
        <v>1126.8900000000001</v>
      </c>
      <c r="E57" s="134"/>
      <c r="F57" s="135">
        <f>F56</f>
        <v>0</v>
      </c>
      <c r="G57" s="135">
        <f t="shared" ref="G57:H57" si="9">G56</f>
        <v>0</v>
      </c>
      <c r="H57" s="135">
        <f t="shared" si="9"/>
        <v>0</v>
      </c>
      <c r="I57" s="156">
        <f t="shared" ref="I57" si="10">SUM(F57:H57)</f>
        <v>0</v>
      </c>
    </row>
    <row r="58" spans="1:13" s="155" customFormat="1" x14ac:dyDescent="0.2">
      <c r="A58" s="81" t="s">
        <v>343</v>
      </c>
      <c r="B58" s="81" t="s">
        <v>22</v>
      </c>
      <c r="C58" s="160" t="s">
        <v>183</v>
      </c>
      <c r="D58" s="162">
        <v>478.57</v>
      </c>
      <c r="E58" s="32" t="s">
        <v>7</v>
      </c>
      <c r="F58" s="216"/>
      <c r="G58" s="216"/>
      <c r="H58" s="216"/>
      <c r="I58" s="161"/>
    </row>
    <row r="59" spans="1:13" ht="12.75" customHeight="1" outlineLevel="1" x14ac:dyDescent="0.2">
      <c r="A59" s="81" t="s">
        <v>343</v>
      </c>
      <c r="B59" s="81" t="s">
        <v>22</v>
      </c>
      <c r="C59" s="105" t="s">
        <v>186</v>
      </c>
      <c r="D59" s="102">
        <v>1508.82</v>
      </c>
      <c r="E59" s="32" t="s">
        <v>7</v>
      </c>
      <c r="F59" s="216"/>
      <c r="G59" s="216"/>
      <c r="H59" s="216"/>
      <c r="I59" s="156"/>
    </row>
    <row r="60" spans="1:13" x14ac:dyDescent="0.2">
      <c r="A60" s="136" t="s">
        <v>360</v>
      </c>
      <c r="B60" s="131"/>
      <c r="C60" s="132"/>
      <c r="D60" s="166">
        <f>SUM(D58,D59)</f>
        <v>1987.3899999999999</v>
      </c>
      <c r="E60" s="134" t="s">
        <v>7</v>
      </c>
      <c r="F60" s="135">
        <f>SUM(F58:F59)</f>
        <v>0</v>
      </c>
      <c r="G60" s="135">
        <f t="shared" ref="G60:H60" si="11">SUM(G58:G59)</f>
        <v>0</v>
      </c>
      <c r="H60" s="135">
        <f t="shared" si="11"/>
        <v>0</v>
      </c>
      <c r="I60" s="156">
        <f>SUM(F60:H60)</f>
        <v>0</v>
      </c>
    </row>
    <row r="61" spans="1:13" outlineLevel="1" x14ac:dyDescent="0.2">
      <c r="A61" s="96" t="s">
        <v>297</v>
      </c>
      <c r="B61" s="81" t="s">
        <v>22</v>
      </c>
      <c r="C61" s="101" t="s">
        <v>309</v>
      </c>
      <c r="D61" s="102">
        <v>189.9</v>
      </c>
      <c r="E61" s="32" t="s">
        <v>7</v>
      </c>
      <c r="F61" s="216"/>
      <c r="G61" s="216"/>
      <c r="H61" s="216"/>
      <c r="I61" s="156"/>
    </row>
    <row r="62" spans="1:13" x14ac:dyDescent="0.2">
      <c r="A62" s="136" t="s">
        <v>297</v>
      </c>
      <c r="B62" s="137"/>
      <c r="C62" s="132"/>
      <c r="D62" s="133">
        <f>SUM(D61)</f>
        <v>189.9</v>
      </c>
      <c r="E62" s="134" t="s">
        <v>7</v>
      </c>
      <c r="F62" s="135">
        <f>F61</f>
        <v>0</v>
      </c>
      <c r="G62" s="135">
        <f>G61</f>
        <v>0</v>
      </c>
      <c r="H62" s="135">
        <f>H61</f>
        <v>0</v>
      </c>
      <c r="I62" s="156">
        <f>SUM(F62:H62)</f>
        <v>0</v>
      </c>
    </row>
    <row r="63" spans="1:13" outlineLevel="1" x14ac:dyDescent="0.2">
      <c r="A63" s="81" t="s">
        <v>344</v>
      </c>
      <c r="B63" s="81" t="s">
        <v>22</v>
      </c>
      <c r="C63" s="101" t="s">
        <v>99</v>
      </c>
      <c r="D63" s="102">
        <v>1099.2</v>
      </c>
      <c r="E63" s="32" t="s">
        <v>14</v>
      </c>
      <c r="F63" s="214"/>
      <c r="G63" s="214"/>
      <c r="H63" s="214"/>
      <c r="I63" s="156"/>
      <c r="J63" s="165"/>
      <c r="K63" s="155"/>
      <c r="L63" s="155"/>
      <c r="M63" s="155"/>
    </row>
    <row r="64" spans="1:13" outlineLevel="1" x14ac:dyDescent="0.2">
      <c r="A64" s="81" t="s">
        <v>344</v>
      </c>
      <c r="B64" s="81" t="s">
        <v>22</v>
      </c>
      <c r="C64" s="101" t="s">
        <v>100</v>
      </c>
      <c r="D64" s="102">
        <v>945.4</v>
      </c>
      <c r="E64" s="32" t="s">
        <v>14</v>
      </c>
      <c r="F64" s="214"/>
      <c r="G64" s="214"/>
      <c r="H64" s="214"/>
      <c r="I64" s="156"/>
      <c r="J64" s="165"/>
      <c r="K64" s="155"/>
      <c r="L64" s="155"/>
      <c r="M64" s="155"/>
    </row>
    <row r="65" spans="1:13" outlineLevel="1" x14ac:dyDescent="0.2">
      <c r="A65" s="81" t="s">
        <v>344</v>
      </c>
      <c r="B65" s="81" t="s">
        <v>22</v>
      </c>
      <c r="C65" s="101" t="s">
        <v>101</v>
      </c>
      <c r="D65" s="102">
        <v>307.10000000000002</v>
      </c>
      <c r="E65" s="32" t="s">
        <v>14</v>
      </c>
      <c r="F65" s="216"/>
      <c r="G65" s="216"/>
      <c r="H65" s="216"/>
      <c r="I65" s="156"/>
      <c r="J65" s="165"/>
      <c r="K65" s="155"/>
      <c r="L65" s="155"/>
      <c r="M65" s="155"/>
    </row>
    <row r="66" spans="1:13" outlineLevel="1" x14ac:dyDescent="0.2">
      <c r="A66" s="81" t="s">
        <v>344</v>
      </c>
      <c r="B66" s="81" t="s">
        <v>22</v>
      </c>
      <c r="C66" s="101" t="s">
        <v>103</v>
      </c>
      <c r="D66" s="102">
        <v>1155.5</v>
      </c>
      <c r="E66" s="32" t="s">
        <v>7</v>
      </c>
      <c r="F66" s="214"/>
      <c r="G66" s="214"/>
      <c r="H66" s="214"/>
      <c r="I66" s="156"/>
    </row>
    <row r="67" spans="1:13" x14ac:dyDescent="0.2">
      <c r="A67" s="136" t="s">
        <v>368</v>
      </c>
      <c r="B67" s="137"/>
      <c r="C67" s="132"/>
      <c r="D67" s="133">
        <f>SUM(D63:D66)</f>
        <v>3507.2</v>
      </c>
      <c r="E67" s="134" t="s">
        <v>7</v>
      </c>
      <c r="F67" s="135">
        <f>SUM(F63:F66)</f>
        <v>0</v>
      </c>
      <c r="G67" s="135">
        <f t="shared" ref="G67:H67" si="12">SUM(G63:G66)</f>
        <v>0</v>
      </c>
      <c r="H67" s="135">
        <f t="shared" si="12"/>
        <v>0</v>
      </c>
      <c r="I67" s="156">
        <f>SUM(F67:H67)</f>
        <v>0</v>
      </c>
    </row>
    <row r="68" spans="1:13" s="155" customFormat="1" x14ac:dyDescent="0.2">
      <c r="A68" s="96" t="s">
        <v>410</v>
      </c>
      <c r="B68" s="81" t="s">
        <v>22</v>
      </c>
      <c r="C68" s="160" t="s">
        <v>261</v>
      </c>
      <c r="D68" s="162">
        <v>212.9</v>
      </c>
      <c r="E68" s="32" t="s">
        <v>14</v>
      </c>
      <c r="F68" s="216"/>
      <c r="G68" s="216"/>
      <c r="H68" s="216"/>
      <c r="I68" s="156"/>
      <c r="J68" s="165"/>
    </row>
    <row r="69" spans="1:13" x14ac:dyDescent="0.2">
      <c r="A69" s="136" t="s">
        <v>409</v>
      </c>
      <c r="B69" s="137" t="s">
        <v>22</v>
      </c>
      <c r="C69" s="132"/>
      <c r="D69" s="133">
        <f>SUM(D68:D68)</f>
        <v>212.9</v>
      </c>
      <c r="E69" s="134" t="s">
        <v>14</v>
      </c>
      <c r="F69" s="135">
        <f>SUM(F68:F68)</f>
        <v>0</v>
      </c>
      <c r="G69" s="135">
        <f>SUM(G68:G68)</f>
        <v>0</v>
      </c>
      <c r="H69" s="135">
        <f>SUM(H68:H68)</f>
        <v>0</v>
      </c>
      <c r="I69" s="156">
        <f t="shared" ref="I69:I71" si="13">SUM(F69:H69)</f>
        <v>0</v>
      </c>
    </row>
    <row r="70" spans="1:13" s="155" customFormat="1" x14ac:dyDescent="0.2">
      <c r="A70" s="96" t="s">
        <v>412</v>
      </c>
      <c r="B70" s="81" t="s">
        <v>22</v>
      </c>
      <c r="C70" s="160" t="s">
        <v>24</v>
      </c>
      <c r="D70" s="162">
        <v>396.9</v>
      </c>
      <c r="E70" s="32" t="s">
        <v>14</v>
      </c>
      <c r="F70" s="216"/>
      <c r="G70" s="216"/>
      <c r="H70" s="216"/>
      <c r="I70" s="156"/>
      <c r="J70" s="165"/>
    </row>
    <row r="71" spans="1:13" x14ac:dyDescent="0.2">
      <c r="A71" s="141" t="s">
        <v>411</v>
      </c>
      <c r="B71" s="137"/>
      <c r="C71" s="132"/>
      <c r="D71" s="133">
        <f>D70</f>
        <v>396.9</v>
      </c>
      <c r="E71" s="134" t="s">
        <v>14</v>
      </c>
      <c r="F71" s="135">
        <f>F70</f>
        <v>0</v>
      </c>
      <c r="G71" s="135">
        <f t="shared" ref="G71:H71" si="14">G70</f>
        <v>0</v>
      </c>
      <c r="H71" s="135">
        <f t="shared" si="14"/>
        <v>0</v>
      </c>
      <c r="I71" s="156">
        <f t="shared" si="13"/>
        <v>0</v>
      </c>
    </row>
    <row r="72" spans="1:13" outlineLevel="1" x14ac:dyDescent="0.2">
      <c r="A72" s="81" t="s">
        <v>104</v>
      </c>
      <c r="B72" s="81" t="s">
        <v>41</v>
      </c>
      <c r="C72" s="101" t="s">
        <v>106</v>
      </c>
      <c r="D72" s="102">
        <v>172.78</v>
      </c>
      <c r="E72" s="32" t="s">
        <v>7</v>
      </c>
      <c r="F72" s="214"/>
      <c r="G72" s="214"/>
      <c r="H72" s="214"/>
      <c r="I72" s="156"/>
    </row>
    <row r="73" spans="1:13" outlineLevel="1" x14ac:dyDescent="0.2">
      <c r="A73" s="81" t="s">
        <v>104</v>
      </c>
      <c r="B73" s="81" t="s">
        <v>41</v>
      </c>
      <c r="C73" s="101" t="s">
        <v>105</v>
      </c>
      <c r="D73" s="102">
        <v>784.09</v>
      </c>
      <c r="E73" s="32" t="s">
        <v>7</v>
      </c>
      <c r="F73" s="216"/>
      <c r="G73" s="216"/>
      <c r="H73" s="216"/>
      <c r="I73" s="156"/>
    </row>
    <row r="74" spans="1:13" x14ac:dyDescent="0.2">
      <c r="A74" s="136" t="s">
        <v>359</v>
      </c>
      <c r="B74" s="137"/>
      <c r="C74" s="132"/>
      <c r="D74" s="133">
        <f>SUM(D72:D73)</f>
        <v>956.87</v>
      </c>
      <c r="E74" s="134" t="s">
        <v>7</v>
      </c>
      <c r="F74" s="135">
        <f>SUM(F72:F73)</f>
        <v>0</v>
      </c>
      <c r="G74" s="135">
        <f>SUM(G72:G73)</f>
        <v>0</v>
      </c>
      <c r="H74" s="135">
        <f>SUM(H72:H73)</f>
        <v>0</v>
      </c>
      <c r="I74" s="156">
        <f t="shared" ref="I74:I79" si="15">SUM(F74:H74)</f>
        <v>0</v>
      </c>
    </row>
    <row r="75" spans="1:13" outlineLevel="1" x14ac:dyDescent="0.2">
      <c r="A75" s="81" t="s">
        <v>112</v>
      </c>
      <c r="B75" s="81" t="s">
        <v>41</v>
      </c>
      <c r="C75" s="101" t="s">
        <v>113</v>
      </c>
      <c r="D75" s="102">
        <v>840.11300000000006</v>
      </c>
      <c r="E75" s="32" t="s">
        <v>7</v>
      </c>
      <c r="F75" s="216"/>
      <c r="G75" s="216"/>
      <c r="H75" s="216"/>
      <c r="I75" s="156"/>
    </row>
    <row r="76" spans="1:13" x14ac:dyDescent="0.2">
      <c r="A76" s="154" t="s">
        <v>112</v>
      </c>
      <c r="B76" s="137"/>
      <c r="C76" s="132"/>
      <c r="D76" s="133">
        <f>SUM(D75)</f>
        <v>840.11300000000006</v>
      </c>
      <c r="E76" s="134" t="s">
        <v>7</v>
      </c>
      <c r="F76" s="135">
        <f>F75</f>
        <v>0</v>
      </c>
      <c r="G76" s="135">
        <f>G75</f>
        <v>0</v>
      </c>
      <c r="H76" s="135">
        <f>H75</f>
        <v>0</v>
      </c>
      <c r="I76" s="156">
        <f t="shared" si="15"/>
        <v>0</v>
      </c>
    </row>
    <row r="77" spans="1:13" x14ac:dyDescent="0.2">
      <c r="A77" s="123" t="s">
        <v>259</v>
      </c>
      <c r="B77" s="123" t="s">
        <v>41</v>
      </c>
      <c r="C77" s="101" t="s">
        <v>260</v>
      </c>
      <c r="D77" s="102">
        <v>712.4</v>
      </c>
      <c r="E77" s="87" t="s">
        <v>14</v>
      </c>
      <c r="F77" s="217"/>
      <c r="G77" s="216"/>
      <c r="H77" s="216"/>
      <c r="I77" s="156"/>
    </row>
    <row r="78" spans="1:13" x14ac:dyDescent="0.2">
      <c r="A78" s="123" t="s">
        <v>259</v>
      </c>
      <c r="B78" s="123" t="s">
        <v>41</v>
      </c>
      <c r="C78" s="101" t="s">
        <v>107</v>
      </c>
      <c r="D78" s="102">
        <v>1084.5999999999999</v>
      </c>
      <c r="E78" s="87" t="s">
        <v>14</v>
      </c>
      <c r="F78" s="217"/>
      <c r="G78" s="216"/>
      <c r="H78" s="216"/>
      <c r="I78" s="156"/>
    </row>
    <row r="79" spans="1:13" x14ac:dyDescent="0.2">
      <c r="A79" s="154" t="s">
        <v>398</v>
      </c>
      <c r="B79" s="142"/>
      <c r="C79" s="143"/>
      <c r="D79" s="144">
        <f>SUM(D77:D78)</f>
        <v>1797</v>
      </c>
      <c r="E79" s="152" t="s">
        <v>14</v>
      </c>
      <c r="F79" s="150">
        <f>SUM(F77:F78)</f>
        <v>0</v>
      </c>
      <c r="G79" s="150">
        <f t="shared" ref="G79:H79" si="16">SUM(G77:G78)</f>
        <v>0</v>
      </c>
      <c r="H79" s="150">
        <f t="shared" si="16"/>
        <v>0</v>
      </c>
      <c r="I79" s="156">
        <f t="shared" si="15"/>
        <v>0</v>
      </c>
    </row>
    <row r="80" spans="1:13" s="28" customFormat="1" ht="12" x14ac:dyDescent="0.2">
      <c r="A80" s="24"/>
      <c r="B80" s="24"/>
      <c r="C80" s="25"/>
      <c r="D80" s="26"/>
      <c r="E80" s="27"/>
      <c r="F80" s="52"/>
      <c r="G80" s="52"/>
      <c r="H80" s="52"/>
    </row>
    <row r="81" spans="1:8" x14ac:dyDescent="0.2">
      <c r="A81" s="46" t="s">
        <v>324</v>
      </c>
      <c r="B81" s="71"/>
      <c r="C81" s="72"/>
      <c r="D81" s="73">
        <f>SUM(D79,D76,D74,D71,D69,D67,D62,D60,D57,D55,D52,D49,D46,D30,D27,D24,D22,D19,D17,D14,D8,D5)</f>
        <v>46274.946999999993</v>
      </c>
      <c r="E81" s="74"/>
      <c r="F81" s="75"/>
      <c r="G81" s="75"/>
      <c r="H81" s="75"/>
    </row>
    <row r="82" spans="1:8" x14ac:dyDescent="0.2">
      <c r="A82" s="67" t="s">
        <v>315</v>
      </c>
      <c r="B82" s="77"/>
      <c r="C82" s="78"/>
      <c r="D82" s="79"/>
      <c r="E82" s="80"/>
      <c r="F82" s="130">
        <f>F5+F8+F14+F17+F19+F22+F24+F27+F30+F46+F49+F52+F55+F57+F60+F62+F67+F69+F71+F74+F76+F79</f>
        <v>0</v>
      </c>
      <c r="G82" s="130">
        <f>G5+G8+G14+G17+G19+G22+G24+G27+G30+G46+G49+G52+G55+G57+G60+G62+G67+G69+G71+G74+G76+G79</f>
        <v>0</v>
      </c>
      <c r="H82" s="130">
        <f>H5+H8+H14+H17+H19+H22+H24+H27+H30+H46+H49+H52+H55+H57+H60+H62+H67+H69+H71+H74+H76+H79</f>
        <v>0</v>
      </c>
    </row>
    <row r="83" spans="1:8" x14ac:dyDescent="0.2">
      <c r="A83" s="76"/>
      <c r="B83" s="77"/>
      <c r="C83" s="78"/>
      <c r="D83" s="79"/>
      <c r="E83" s="80"/>
      <c r="F83" s="75"/>
      <c r="G83" s="75"/>
      <c r="H83" s="75"/>
    </row>
    <row r="84" spans="1:8" ht="15.75" x14ac:dyDescent="0.25">
      <c r="A84" s="59" t="s">
        <v>314</v>
      </c>
      <c r="B84" s="63"/>
      <c r="C84" s="64"/>
      <c r="D84" s="65"/>
      <c r="E84" s="66"/>
      <c r="F84" s="198">
        <f>F82+G82+H82</f>
        <v>0</v>
      </c>
      <c r="G84" s="199"/>
      <c r="H84" s="200"/>
    </row>
    <row r="85" spans="1:8" x14ac:dyDescent="0.2">
      <c r="C85" s="31"/>
      <c r="D85" s="31"/>
      <c r="F85" s="31"/>
    </row>
    <row r="86" spans="1:8" x14ac:dyDescent="0.2">
      <c r="A86" s="41" t="s">
        <v>424</v>
      </c>
      <c r="C86" s="31"/>
      <c r="D86" s="31"/>
      <c r="F86" s="31"/>
    </row>
    <row r="87" spans="1:8" x14ac:dyDescent="0.2">
      <c r="A87" s="138"/>
      <c r="B87" s="139" t="s">
        <v>337</v>
      </c>
      <c r="C87" s="31"/>
      <c r="D87" s="31"/>
      <c r="F87" s="31"/>
    </row>
    <row r="88" spans="1:8" x14ac:dyDescent="0.2">
      <c r="A88" s="47"/>
      <c r="B88" s="47"/>
      <c r="C88" s="31"/>
      <c r="D88" s="31"/>
      <c r="F88" s="31"/>
    </row>
    <row r="89" spans="1:8" x14ac:dyDescent="0.2">
      <c r="A89" s="218"/>
      <c r="B89" s="42" t="s">
        <v>15</v>
      </c>
    </row>
  </sheetData>
  <mergeCells count="2">
    <mergeCell ref="F84:H84"/>
    <mergeCell ref="A1:H1"/>
  </mergeCells>
  <pageMargins left="0.23622047244094491" right="0.23622047244094491" top="0.35433070866141736" bottom="0.35433070866141736" header="0.31496062992125984" footer="0.31496062992125984"/>
  <pageSetup paperSize="9" scale="95" orientation="landscape" r:id="rId1"/>
  <rowBreaks count="1" manualBreakCount="1">
    <brk id="4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115" zoomScaleNormal="115" workbookViewId="0">
      <pane ySplit="1" topLeftCell="A2" activePane="bottomLeft" state="frozen"/>
      <selection pane="bottomLeft" activeCell="G49" sqref="G49"/>
    </sheetView>
  </sheetViews>
  <sheetFormatPr defaultRowHeight="12.75" outlineLevelRow="1" x14ac:dyDescent="0.2"/>
  <cols>
    <col min="1" max="1" width="35.5703125" style="16" customWidth="1"/>
    <col min="2" max="2" width="15.7109375" style="16" bestFit="1" customWidth="1"/>
    <col min="3" max="3" width="6.5703125" style="17" bestFit="1" customWidth="1"/>
    <col min="4" max="4" width="9.140625" style="18" customWidth="1"/>
    <col min="5" max="5" width="6" style="19" customWidth="1"/>
    <col min="6" max="6" width="14.5703125" style="20" bestFit="1" customWidth="1"/>
    <col min="7" max="7" width="14.5703125" style="20" customWidth="1"/>
    <col min="8" max="8" width="15.7109375" style="20" customWidth="1"/>
    <col min="9" max="9" width="13.85546875" customWidth="1"/>
  </cols>
  <sheetData>
    <row r="1" spans="1:10" ht="20.25" x14ac:dyDescent="0.2">
      <c r="A1" s="203" t="s">
        <v>425</v>
      </c>
      <c r="B1" s="203"/>
      <c r="C1" s="203"/>
      <c r="D1" s="203"/>
      <c r="E1" s="203"/>
      <c r="F1" s="203"/>
      <c r="G1" s="203"/>
      <c r="H1" s="203"/>
      <c r="I1" s="203"/>
    </row>
    <row r="2" spans="1:10" x14ac:dyDescent="0.2">
      <c r="J2" t="s">
        <v>416</v>
      </c>
    </row>
    <row r="3" spans="1:10" ht="36.75" customHeight="1" x14ac:dyDescent="0.2">
      <c r="A3" s="110" t="s">
        <v>0</v>
      </c>
      <c r="B3" s="110" t="s">
        <v>16</v>
      </c>
      <c r="C3" s="111" t="s">
        <v>17</v>
      </c>
      <c r="D3" s="112" t="s">
        <v>323</v>
      </c>
      <c r="E3" s="129" t="s">
        <v>12</v>
      </c>
      <c r="F3" s="113" t="s">
        <v>264</v>
      </c>
      <c r="G3" s="113" t="s">
        <v>263</v>
      </c>
      <c r="H3" s="113" t="s">
        <v>313</v>
      </c>
      <c r="I3" s="113" t="s">
        <v>325</v>
      </c>
    </row>
    <row r="4" spans="1:10" ht="13.5" customHeight="1" x14ac:dyDescent="0.2">
      <c r="A4" s="169" t="s">
        <v>419</v>
      </c>
      <c r="B4" s="169" t="s">
        <v>65</v>
      </c>
      <c r="C4" s="170" t="s">
        <v>418</v>
      </c>
      <c r="D4" s="187">
        <v>11.71</v>
      </c>
      <c r="E4" s="171" t="s">
        <v>328</v>
      </c>
      <c r="F4" s="219"/>
      <c r="G4" s="113"/>
      <c r="H4" s="113"/>
      <c r="I4" s="113"/>
    </row>
    <row r="5" spans="1:10" ht="13.5" customHeight="1" x14ac:dyDescent="0.2">
      <c r="A5" s="128" t="s">
        <v>419</v>
      </c>
      <c r="B5" s="128"/>
      <c r="C5" s="172"/>
      <c r="D5" s="188">
        <f>SUM(D4)</f>
        <v>11.71</v>
      </c>
      <c r="E5" s="173" t="s">
        <v>328</v>
      </c>
      <c r="F5" s="174">
        <f>F4</f>
        <v>0</v>
      </c>
      <c r="G5" s="174"/>
      <c r="H5" s="174"/>
      <c r="I5" s="174"/>
      <c r="J5" s="156">
        <f t="shared" ref="J5" si="0">SUM(F5:I5)</f>
        <v>0</v>
      </c>
    </row>
    <row r="6" spans="1:10" ht="13.5" customHeight="1" x14ac:dyDescent="0.2">
      <c r="A6" s="83" t="s">
        <v>19</v>
      </c>
      <c r="B6" s="83" t="s">
        <v>18</v>
      </c>
      <c r="C6" s="91">
        <v>163</v>
      </c>
      <c r="D6" s="100">
        <v>353</v>
      </c>
      <c r="E6" s="36" t="s">
        <v>328</v>
      </c>
      <c r="F6" s="220"/>
      <c r="G6" s="220"/>
      <c r="H6" s="113"/>
      <c r="I6" s="113"/>
      <c r="J6" s="156"/>
    </row>
    <row r="7" spans="1:10" outlineLevel="1" x14ac:dyDescent="0.2">
      <c r="A7" s="83" t="s">
        <v>19</v>
      </c>
      <c r="B7" s="83" t="s">
        <v>18</v>
      </c>
      <c r="C7" s="91">
        <v>165</v>
      </c>
      <c r="D7" s="100">
        <v>266.04000000000002</v>
      </c>
      <c r="E7" s="36" t="s">
        <v>328</v>
      </c>
      <c r="F7" s="220"/>
      <c r="G7" s="220"/>
      <c r="H7" s="37"/>
      <c r="I7" s="14"/>
      <c r="J7" s="156"/>
    </row>
    <row r="8" spans="1:10" outlineLevel="1" x14ac:dyDescent="0.2">
      <c r="A8" s="83" t="s">
        <v>19</v>
      </c>
      <c r="B8" s="83" t="s">
        <v>18</v>
      </c>
      <c r="C8" s="91">
        <v>167</v>
      </c>
      <c r="D8" s="100">
        <v>152.6</v>
      </c>
      <c r="E8" s="36" t="s">
        <v>328</v>
      </c>
      <c r="F8" s="220"/>
      <c r="G8" s="220"/>
      <c r="H8" s="37"/>
      <c r="I8" s="14"/>
      <c r="J8" s="156"/>
    </row>
    <row r="9" spans="1:10" outlineLevel="1" x14ac:dyDescent="0.2">
      <c r="A9" s="83" t="s">
        <v>19</v>
      </c>
      <c r="B9" s="83" t="s">
        <v>18</v>
      </c>
      <c r="C9" s="91">
        <v>147</v>
      </c>
      <c r="D9" s="100">
        <v>12.64</v>
      </c>
      <c r="E9" s="36" t="s">
        <v>328</v>
      </c>
      <c r="F9" s="220"/>
      <c r="G9" s="220"/>
      <c r="H9" s="37"/>
      <c r="I9" s="14"/>
      <c r="J9" s="156"/>
    </row>
    <row r="10" spans="1:10" outlineLevel="1" x14ac:dyDescent="0.2">
      <c r="A10" s="83" t="s">
        <v>19</v>
      </c>
      <c r="B10" s="83" t="s">
        <v>18</v>
      </c>
      <c r="C10" s="91">
        <v>142</v>
      </c>
      <c r="D10" s="100">
        <v>51.25</v>
      </c>
      <c r="E10" s="36" t="s">
        <v>328</v>
      </c>
      <c r="F10" s="220"/>
      <c r="G10" s="220"/>
      <c r="H10" s="37"/>
      <c r="I10" s="14"/>
      <c r="J10" s="156"/>
    </row>
    <row r="11" spans="1:10" ht="11.25" customHeight="1" x14ac:dyDescent="0.2">
      <c r="A11" s="141" t="s">
        <v>329</v>
      </c>
      <c r="B11" s="142"/>
      <c r="C11" s="143"/>
      <c r="D11" s="144">
        <f>SUM(D6:D10)</f>
        <v>835.53</v>
      </c>
      <c r="E11" s="149" t="s">
        <v>328</v>
      </c>
      <c r="F11" s="150">
        <f>SUM(F6:F10)</f>
        <v>0</v>
      </c>
      <c r="G11" s="150">
        <f>SUM(G6:G10)</f>
        <v>0</v>
      </c>
      <c r="H11" s="88"/>
      <c r="I11" s="14"/>
      <c r="J11" s="156">
        <f>SUM(F11:I11)</f>
        <v>0</v>
      </c>
    </row>
    <row r="12" spans="1:10" outlineLevel="1" x14ac:dyDescent="0.2">
      <c r="A12" s="83" t="s">
        <v>20</v>
      </c>
      <c r="B12" s="83" t="s">
        <v>21</v>
      </c>
      <c r="C12" s="91">
        <v>391</v>
      </c>
      <c r="D12" s="100">
        <v>756.62</v>
      </c>
      <c r="E12" s="36" t="s">
        <v>328</v>
      </c>
      <c r="F12" s="215"/>
      <c r="G12" s="215"/>
      <c r="H12" s="88"/>
      <c r="I12" s="14"/>
      <c r="J12" s="156"/>
    </row>
    <row r="13" spans="1:10" x14ac:dyDescent="0.2">
      <c r="A13" s="151" t="s">
        <v>330</v>
      </c>
      <c r="B13" s="142"/>
      <c r="C13" s="143"/>
      <c r="D13" s="144">
        <f>SUM(D12)</f>
        <v>756.62</v>
      </c>
      <c r="E13" s="149" t="s">
        <v>328</v>
      </c>
      <c r="F13" s="150">
        <f>F12</f>
        <v>0</v>
      </c>
      <c r="G13" s="150">
        <f>G12</f>
        <v>0</v>
      </c>
      <c r="H13" s="88"/>
      <c r="I13" s="14"/>
      <c r="J13" s="156">
        <f>SUM(F13:I13)</f>
        <v>0</v>
      </c>
    </row>
    <row r="14" spans="1:10" outlineLevel="1" x14ac:dyDescent="0.2">
      <c r="A14" s="83" t="s">
        <v>262</v>
      </c>
      <c r="B14" s="83" t="s">
        <v>22</v>
      </c>
      <c r="C14" s="91" t="s">
        <v>28</v>
      </c>
      <c r="D14" s="100">
        <v>1041.3900000000001</v>
      </c>
      <c r="E14" s="87" t="s">
        <v>415</v>
      </c>
      <c r="F14" s="215"/>
      <c r="G14" s="88"/>
      <c r="H14" s="88"/>
      <c r="I14" s="221"/>
      <c r="J14" s="156"/>
    </row>
    <row r="15" spans="1:10" outlineLevel="1" x14ac:dyDescent="0.2">
      <c r="A15" s="83" t="s">
        <v>262</v>
      </c>
      <c r="B15" s="83" t="s">
        <v>22</v>
      </c>
      <c r="C15" s="91" t="s">
        <v>29</v>
      </c>
      <c r="D15" s="100">
        <v>629.26</v>
      </c>
      <c r="E15" s="87" t="s">
        <v>415</v>
      </c>
      <c r="F15" s="215"/>
      <c r="G15" s="88"/>
      <c r="H15" s="88"/>
      <c r="I15" s="221"/>
      <c r="J15" s="156"/>
    </row>
    <row r="16" spans="1:10" x14ac:dyDescent="0.2">
      <c r="A16" s="141" t="s">
        <v>331</v>
      </c>
      <c r="B16" s="142"/>
      <c r="C16" s="143"/>
      <c r="D16" s="144">
        <f>SUM(D14:D15)</f>
        <v>1670.65</v>
      </c>
      <c r="E16" s="152" t="s">
        <v>415</v>
      </c>
      <c r="F16" s="150">
        <f>SUM(F14:F15)</f>
        <v>0</v>
      </c>
      <c r="G16" s="150"/>
      <c r="H16" s="150"/>
      <c r="I16" s="150">
        <f t="shared" ref="I16" si="1">SUM(I14:I15)</f>
        <v>0</v>
      </c>
      <c r="J16" s="156">
        <f>SUM(F16:I16)</f>
        <v>0</v>
      </c>
    </row>
    <row r="17" spans="1:10" outlineLevel="1" x14ac:dyDescent="0.2">
      <c r="A17" s="83" t="s">
        <v>31</v>
      </c>
      <c r="B17" s="83" t="s">
        <v>22</v>
      </c>
      <c r="C17" s="91" t="s">
        <v>32</v>
      </c>
      <c r="D17" s="100">
        <v>37.813800000000001</v>
      </c>
      <c r="E17" s="87" t="s">
        <v>328</v>
      </c>
      <c r="F17" s="215"/>
      <c r="G17" s="215"/>
      <c r="H17" s="88"/>
      <c r="I17" s="14"/>
      <c r="J17" s="156"/>
    </row>
    <row r="18" spans="1:10" outlineLevel="1" x14ac:dyDescent="0.2">
      <c r="A18" s="83" t="s">
        <v>31</v>
      </c>
      <c r="B18" s="83" t="s">
        <v>22</v>
      </c>
      <c r="C18" s="91" t="s">
        <v>33</v>
      </c>
      <c r="D18" s="100">
        <v>171.56</v>
      </c>
      <c r="E18" s="87" t="s">
        <v>328</v>
      </c>
      <c r="F18" s="215"/>
      <c r="G18" s="215"/>
      <c r="H18" s="88"/>
      <c r="I18" s="14"/>
      <c r="J18" s="156"/>
    </row>
    <row r="19" spans="1:10" outlineLevel="1" x14ac:dyDescent="0.2">
      <c r="A19" s="83" t="s">
        <v>31</v>
      </c>
      <c r="B19" s="83" t="s">
        <v>22</v>
      </c>
      <c r="C19" s="91" t="s">
        <v>34</v>
      </c>
      <c r="D19" s="100">
        <v>6.6</v>
      </c>
      <c r="E19" s="87" t="s">
        <v>328</v>
      </c>
      <c r="F19" s="215"/>
      <c r="G19" s="215"/>
      <c r="H19" s="88"/>
      <c r="I19" s="14"/>
      <c r="J19" s="156"/>
    </row>
    <row r="20" spans="1:10" x14ac:dyDescent="0.2">
      <c r="A20" s="151" t="s">
        <v>395</v>
      </c>
      <c r="B20" s="142"/>
      <c r="C20" s="143"/>
      <c r="D20" s="144">
        <f>SUM(D17:D19)</f>
        <v>215.97380000000001</v>
      </c>
      <c r="E20" s="152" t="s">
        <v>328</v>
      </c>
      <c r="F20" s="150">
        <f>SUM(F17:F19)</f>
        <v>0</v>
      </c>
      <c r="G20" s="150">
        <f>SUM(G17:G19)</f>
        <v>0</v>
      </c>
      <c r="H20" s="88"/>
      <c r="I20" s="14"/>
      <c r="J20" s="156">
        <f>SUM(F20:I20)</f>
        <v>0</v>
      </c>
    </row>
    <row r="21" spans="1:10" outlineLevel="1" x14ac:dyDescent="0.2">
      <c r="A21" s="83" t="s">
        <v>35</v>
      </c>
      <c r="B21" s="83" t="s">
        <v>22</v>
      </c>
      <c r="C21" s="91" t="s">
        <v>36</v>
      </c>
      <c r="D21" s="100">
        <v>2.4093900000000001</v>
      </c>
      <c r="E21" s="87" t="s">
        <v>328</v>
      </c>
      <c r="F21" s="215"/>
      <c r="G21" s="215"/>
      <c r="H21" s="88"/>
      <c r="I21" s="14"/>
      <c r="J21" s="156"/>
    </row>
    <row r="22" spans="1:10" outlineLevel="1" x14ac:dyDescent="0.2">
      <c r="A22" s="83" t="s">
        <v>35</v>
      </c>
      <c r="B22" s="83" t="s">
        <v>22</v>
      </c>
      <c r="C22" s="91" t="s">
        <v>37</v>
      </c>
      <c r="D22" s="100">
        <v>3.20594</v>
      </c>
      <c r="E22" s="87" t="s">
        <v>328</v>
      </c>
      <c r="F22" s="215"/>
      <c r="G22" s="215"/>
      <c r="H22" s="88"/>
      <c r="I22" s="14"/>
      <c r="J22" s="156"/>
    </row>
    <row r="23" spans="1:10" outlineLevel="1" x14ac:dyDescent="0.2">
      <c r="A23" s="83" t="s">
        <v>35</v>
      </c>
      <c r="B23" s="83" t="s">
        <v>22</v>
      </c>
      <c r="C23" s="91" t="s">
        <v>38</v>
      </c>
      <c r="D23" s="100">
        <v>3.1374200000000001</v>
      </c>
      <c r="E23" s="87" t="s">
        <v>328</v>
      </c>
      <c r="F23" s="215"/>
      <c r="G23" s="215"/>
      <c r="H23" s="88"/>
      <c r="I23" s="14"/>
      <c r="J23" s="156"/>
    </row>
    <row r="24" spans="1:10" outlineLevel="1" x14ac:dyDescent="0.2">
      <c r="A24" s="83" t="s">
        <v>35</v>
      </c>
      <c r="B24" s="83" t="s">
        <v>22</v>
      </c>
      <c r="C24" s="91" t="s">
        <v>39</v>
      </c>
      <c r="D24" s="100">
        <v>9.58</v>
      </c>
      <c r="E24" s="87" t="s">
        <v>328</v>
      </c>
      <c r="F24" s="215"/>
      <c r="G24" s="215"/>
      <c r="H24" s="88"/>
      <c r="I24" s="14"/>
      <c r="J24" s="156"/>
    </row>
    <row r="25" spans="1:10" x14ac:dyDescent="0.2">
      <c r="A25" s="151" t="s">
        <v>397</v>
      </c>
      <c r="B25" s="142"/>
      <c r="C25" s="143"/>
      <c r="D25" s="144">
        <f>SUM(D21:D24)</f>
        <v>18.332750000000001</v>
      </c>
      <c r="E25" s="152" t="s">
        <v>328</v>
      </c>
      <c r="F25" s="150">
        <f>SUM(F21:F24)</f>
        <v>0</v>
      </c>
      <c r="G25" s="150">
        <f>SUM(G21:G24)</f>
        <v>0</v>
      </c>
      <c r="H25" s="88"/>
      <c r="I25" s="14"/>
      <c r="J25" s="156">
        <f>SUM(F25:I25)</f>
        <v>0</v>
      </c>
    </row>
    <row r="26" spans="1:10" outlineLevel="1" x14ac:dyDescent="0.2">
      <c r="A26" s="90" t="s">
        <v>40</v>
      </c>
      <c r="B26" s="90" t="s">
        <v>41</v>
      </c>
      <c r="C26" s="91" t="s">
        <v>42</v>
      </c>
      <c r="D26" s="100">
        <v>252.89699999999999</v>
      </c>
      <c r="E26" s="87" t="s">
        <v>13</v>
      </c>
      <c r="F26" s="95"/>
      <c r="G26" s="88"/>
      <c r="H26" s="215"/>
      <c r="I26" s="221"/>
      <c r="J26" s="156"/>
    </row>
    <row r="27" spans="1:10" outlineLevel="1" x14ac:dyDescent="0.2">
      <c r="A27" s="90" t="s">
        <v>40</v>
      </c>
      <c r="B27" s="90" t="s">
        <v>41</v>
      </c>
      <c r="C27" s="91" t="s">
        <v>296</v>
      </c>
      <c r="D27" s="100">
        <v>2</v>
      </c>
      <c r="E27" s="87" t="s">
        <v>13</v>
      </c>
      <c r="F27" s="95"/>
      <c r="G27" s="88"/>
      <c r="H27" s="215"/>
      <c r="I27" s="221"/>
      <c r="J27" s="156"/>
    </row>
    <row r="28" spans="1:10" outlineLevel="1" x14ac:dyDescent="0.2">
      <c r="A28" s="90" t="s">
        <v>40</v>
      </c>
      <c r="B28" s="90" t="s">
        <v>41</v>
      </c>
      <c r="C28" s="91" t="s">
        <v>43</v>
      </c>
      <c r="D28" s="100">
        <v>45.137599999999999</v>
      </c>
      <c r="E28" s="87" t="s">
        <v>13</v>
      </c>
      <c r="F28" s="95"/>
      <c r="G28" s="88"/>
      <c r="H28" s="215"/>
      <c r="I28" s="221"/>
      <c r="J28" s="156"/>
    </row>
    <row r="29" spans="1:10" x14ac:dyDescent="0.2">
      <c r="A29" s="141" t="s">
        <v>367</v>
      </c>
      <c r="B29" s="142"/>
      <c r="C29" s="143"/>
      <c r="D29" s="144">
        <f>SUM(D26:D28)</f>
        <v>300.03460000000001</v>
      </c>
      <c r="E29" s="152" t="s">
        <v>13</v>
      </c>
      <c r="F29" s="150"/>
      <c r="G29" s="153"/>
      <c r="H29" s="150">
        <f>SUM(H26:H28)</f>
        <v>0</v>
      </c>
      <c r="I29" s="150">
        <f>SUM(I26:I28)</f>
        <v>0</v>
      </c>
      <c r="J29" s="156">
        <f>SUM(F29:I29)</f>
        <v>0</v>
      </c>
    </row>
    <row r="30" spans="1:10" outlineLevel="1" x14ac:dyDescent="0.2">
      <c r="A30" s="83" t="s">
        <v>44</v>
      </c>
      <c r="B30" s="83" t="s">
        <v>41</v>
      </c>
      <c r="C30" s="91" t="s">
        <v>45</v>
      </c>
      <c r="D30" s="100">
        <v>149.69999999999999</v>
      </c>
      <c r="E30" s="87" t="s">
        <v>415</v>
      </c>
      <c r="F30" s="215"/>
      <c r="G30" s="88"/>
      <c r="H30" s="88"/>
      <c r="I30" s="222"/>
      <c r="J30" s="156"/>
    </row>
    <row r="31" spans="1:10" x14ac:dyDescent="0.2">
      <c r="A31" s="151" t="s">
        <v>347</v>
      </c>
      <c r="B31" s="142"/>
      <c r="C31" s="143"/>
      <c r="D31" s="144">
        <f>SUM(D30)</f>
        <v>149.69999999999999</v>
      </c>
      <c r="E31" s="152" t="s">
        <v>415</v>
      </c>
      <c r="F31" s="150">
        <f>F30</f>
        <v>0</v>
      </c>
      <c r="G31" s="150"/>
      <c r="H31" s="150"/>
      <c r="I31" s="150">
        <f t="shared" ref="I31" si="2">I30</f>
        <v>0</v>
      </c>
      <c r="J31" s="156">
        <f>SUM(F31:I31)</f>
        <v>0</v>
      </c>
    </row>
    <row r="32" spans="1:10" s="155" customFormat="1" x14ac:dyDescent="0.2">
      <c r="A32" s="44" t="s">
        <v>207</v>
      </c>
      <c r="B32" s="44" t="s">
        <v>41</v>
      </c>
      <c r="C32" s="101" t="s">
        <v>208</v>
      </c>
      <c r="D32" s="177">
        <v>81.2</v>
      </c>
      <c r="E32" s="87" t="s">
        <v>415</v>
      </c>
      <c r="F32" s="217"/>
      <c r="G32" s="158"/>
      <c r="H32" s="158"/>
      <c r="I32" s="217"/>
      <c r="J32" s="156"/>
    </row>
    <row r="33" spans="1:10" x14ac:dyDescent="0.2">
      <c r="A33" s="128" t="s">
        <v>346</v>
      </c>
      <c r="B33" s="131"/>
      <c r="C33" s="132"/>
      <c r="D33" s="144">
        <f>D32</f>
        <v>81.2</v>
      </c>
      <c r="E33" s="152" t="s">
        <v>415</v>
      </c>
      <c r="F33" s="150">
        <f>F32</f>
        <v>0</v>
      </c>
      <c r="G33" s="150"/>
      <c r="H33" s="150"/>
      <c r="I33" s="150">
        <f>I32</f>
        <v>0</v>
      </c>
      <c r="J33" s="156">
        <f t="shared" ref="J33" si="3">SUM(F33:I33)</f>
        <v>0</v>
      </c>
    </row>
    <row r="34" spans="1:10" outlineLevel="1" x14ac:dyDescent="0.2">
      <c r="A34" s="81" t="s">
        <v>403</v>
      </c>
      <c r="B34" s="81" t="s">
        <v>41</v>
      </c>
      <c r="C34" s="91" t="s">
        <v>308</v>
      </c>
      <c r="D34" s="100">
        <v>9.1199999999999992</v>
      </c>
      <c r="E34" s="87" t="s">
        <v>328</v>
      </c>
      <c r="F34" s="217"/>
      <c r="G34" s="217"/>
      <c r="H34" s="88"/>
      <c r="I34" s="15"/>
      <c r="J34" s="156"/>
    </row>
    <row r="35" spans="1:10" x14ac:dyDescent="0.2">
      <c r="A35" s="154" t="s">
        <v>404</v>
      </c>
      <c r="B35" s="142"/>
      <c r="C35" s="143"/>
      <c r="D35" s="144">
        <f>SUM(D34)</f>
        <v>9.1199999999999992</v>
      </c>
      <c r="E35" s="152" t="s">
        <v>328</v>
      </c>
      <c r="F35" s="150">
        <f>F34</f>
        <v>0</v>
      </c>
      <c r="G35" s="150">
        <f>G34</f>
        <v>0</v>
      </c>
      <c r="H35" s="88"/>
      <c r="I35" s="79"/>
      <c r="J35" s="156">
        <f>SUM(F35:I35)</f>
        <v>0</v>
      </c>
    </row>
    <row r="36" spans="1:10" x14ac:dyDescent="0.2">
      <c r="A36" s="44" t="s">
        <v>244</v>
      </c>
      <c r="B36" s="44" t="s">
        <v>236</v>
      </c>
      <c r="C36" s="101" t="s">
        <v>245</v>
      </c>
      <c r="D36" s="102">
        <v>422.64</v>
      </c>
      <c r="E36" s="87" t="s">
        <v>414</v>
      </c>
      <c r="F36" s="217"/>
      <c r="G36" s="158"/>
      <c r="H36" s="159"/>
      <c r="I36" s="79"/>
      <c r="J36" s="156"/>
    </row>
    <row r="37" spans="1:10" x14ac:dyDescent="0.2">
      <c r="A37" s="44" t="s">
        <v>244</v>
      </c>
      <c r="B37" s="44" t="s">
        <v>236</v>
      </c>
      <c r="C37" s="101" t="s">
        <v>246</v>
      </c>
      <c r="D37" s="102">
        <v>20.689399999999999</v>
      </c>
      <c r="E37" s="87" t="s">
        <v>414</v>
      </c>
      <c r="F37" s="217"/>
      <c r="G37" s="158"/>
      <c r="H37" s="159"/>
      <c r="I37" s="79"/>
      <c r="J37" s="156"/>
    </row>
    <row r="38" spans="1:10" x14ac:dyDescent="0.2">
      <c r="A38" s="44" t="s">
        <v>244</v>
      </c>
      <c r="B38" s="44" t="s">
        <v>236</v>
      </c>
      <c r="C38" s="101" t="s">
        <v>247</v>
      </c>
      <c r="D38" s="102">
        <v>84.24</v>
      </c>
      <c r="E38" s="87" t="s">
        <v>414</v>
      </c>
      <c r="F38" s="217"/>
      <c r="G38" s="158"/>
      <c r="H38" s="159"/>
      <c r="I38" s="79"/>
      <c r="J38" s="156"/>
    </row>
    <row r="39" spans="1:10" x14ac:dyDescent="0.2">
      <c r="A39" s="128" t="s">
        <v>400</v>
      </c>
      <c r="B39" s="131"/>
      <c r="C39" s="132"/>
      <c r="D39" s="133">
        <f>SUM(D36:D38)</f>
        <v>527.56939999999997</v>
      </c>
      <c r="E39" s="152"/>
      <c r="F39" s="150">
        <f>SUM(F36:F38)</f>
        <v>0</v>
      </c>
      <c r="G39" s="158"/>
      <c r="H39" s="158"/>
      <c r="I39" s="79"/>
      <c r="J39" s="156">
        <f>SUM(F39:I39)</f>
        <v>0</v>
      </c>
    </row>
    <row r="40" spans="1:10" x14ac:dyDescent="0.2">
      <c r="A40" s="93"/>
      <c r="B40" s="83"/>
      <c r="C40" s="85"/>
      <c r="D40" s="86"/>
      <c r="E40" s="87"/>
      <c r="F40" s="94"/>
      <c r="G40" s="94"/>
      <c r="H40" s="88"/>
      <c r="I40" s="15"/>
    </row>
    <row r="41" spans="1:10" x14ac:dyDescent="0.2">
      <c r="A41" s="46" t="s">
        <v>324</v>
      </c>
      <c r="B41" s="83"/>
      <c r="C41" s="85"/>
      <c r="D41" s="109">
        <f>SUM(D5,D11,D13,D16,D20,D25,D29,D31,D33,D35,D39)</f>
        <v>4576.4405500000003</v>
      </c>
      <c r="E41" s="87"/>
      <c r="F41" s="94"/>
      <c r="G41" s="94"/>
      <c r="H41" s="88"/>
      <c r="I41" s="14"/>
    </row>
    <row r="42" spans="1:10" x14ac:dyDescent="0.2">
      <c r="A42" s="108" t="s">
        <v>317</v>
      </c>
      <c r="B42" s="83"/>
      <c r="C42" s="85"/>
      <c r="D42" s="89"/>
      <c r="E42" s="87"/>
      <c r="F42" s="148">
        <f>F5+F11+F13+F16+F20+F25+F29+F31+F33+F35+F39</f>
        <v>0</v>
      </c>
      <c r="G42" s="148">
        <f>G11+G13+G20+G25+G35</f>
        <v>0</v>
      </c>
      <c r="H42" s="148">
        <f>H29</f>
        <v>0</v>
      </c>
      <c r="I42" s="148">
        <f>I16+I29+I31+I33</f>
        <v>0</v>
      </c>
    </row>
    <row r="43" spans="1:10" x14ac:dyDescent="0.2">
      <c r="A43" s="55"/>
      <c r="B43" s="55"/>
      <c r="C43" s="56"/>
      <c r="D43" s="57"/>
      <c r="E43" s="58"/>
      <c r="F43" s="54"/>
      <c r="G43" s="54"/>
      <c r="H43" s="54"/>
      <c r="I43" s="14"/>
    </row>
    <row r="44" spans="1:10" ht="21.75" customHeight="1" x14ac:dyDescent="0.2">
      <c r="A44" s="59" t="s">
        <v>318</v>
      </c>
      <c r="B44" s="59"/>
      <c r="C44" s="60"/>
      <c r="D44" s="61"/>
      <c r="E44" s="62"/>
      <c r="F44" s="202">
        <f>F42+G42+H42+I42</f>
        <v>0</v>
      </c>
      <c r="G44" s="202"/>
      <c r="H44" s="202"/>
      <c r="I44" s="202"/>
    </row>
    <row r="45" spans="1:10" ht="21.75" customHeight="1" x14ac:dyDescent="0.2">
      <c r="A45" s="178"/>
      <c r="B45" s="178"/>
      <c r="C45" s="179"/>
      <c r="D45" s="180"/>
      <c r="E45" s="181"/>
      <c r="F45" s="223"/>
      <c r="G45" s="223"/>
      <c r="H45" s="223"/>
      <c r="I45" s="223"/>
    </row>
    <row r="46" spans="1:10" x14ac:dyDescent="0.2">
      <c r="A46" s="41" t="s">
        <v>424</v>
      </c>
      <c r="B46" s="38"/>
      <c r="C46" s="16"/>
      <c r="D46" s="16"/>
      <c r="E46" s="39"/>
      <c r="F46" s="40"/>
      <c r="G46" s="40"/>
      <c r="H46" s="40"/>
    </row>
    <row r="47" spans="1:10" x14ac:dyDescent="0.2">
      <c r="A47" s="138"/>
      <c r="B47" s="139" t="s">
        <v>337</v>
      </c>
      <c r="C47" s="16"/>
      <c r="D47" s="16"/>
      <c r="E47" s="39"/>
      <c r="F47" s="40"/>
      <c r="G47" s="40"/>
      <c r="H47" s="40"/>
    </row>
    <row r="48" spans="1:10" x14ac:dyDescent="0.2">
      <c r="A48" s="47"/>
      <c r="B48" s="47"/>
      <c r="C48" s="16"/>
      <c r="D48" s="16"/>
    </row>
    <row r="49" spans="1:4" x14ac:dyDescent="0.2">
      <c r="A49" s="218"/>
      <c r="B49" s="42" t="s">
        <v>15</v>
      </c>
    </row>
    <row r="50" spans="1:4" x14ac:dyDescent="0.2">
      <c r="A50" s="21"/>
      <c r="C50" s="16"/>
      <c r="D50" s="16"/>
    </row>
    <row r="51" spans="1:4" x14ac:dyDescent="0.2">
      <c r="C51" s="16"/>
      <c r="D51" s="16"/>
    </row>
    <row r="52" spans="1:4" x14ac:dyDescent="0.2">
      <c r="C52" s="16"/>
      <c r="D52" s="16"/>
    </row>
  </sheetData>
  <mergeCells count="2">
    <mergeCell ref="F44:I44"/>
    <mergeCell ref="A1:I1"/>
  </mergeCells>
  <pageMargins left="0.11811023622047245" right="0.11811023622047245" top="0.78740157480314965" bottom="0.78740157480314965" header="0.31496062992125984" footer="0.31496062992125984"/>
  <pageSetup paperSize="9" scale="97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UDRZBA CELKEM</vt:lpstr>
      <vt:lpstr>kosení se sběrem</vt:lpstr>
      <vt:lpstr>kosení s mulčováním</vt:lpstr>
      <vt:lpstr>pletí, řezy, listí</vt:lpstr>
      <vt:lpstr>'UDRZBA CELKEM'!Oblast_tisku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Horváthová</dc:creator>
  <cp:lastModifiedBy>Petr Kulich</cp:lastModifiedBy>
  <cp:lastPrinted>2026-02-03T11:32:54Z</cp:lastPrinted>
  <dcterms:created xsi:type="dcterms:W3CDTF">2020-04-20T07:55:12Z</dcterms:created>
  <dcterms:modified xsi:type="dcterms:W3CDTF">2026-02-04T12:37:01Z</dcterms:modified>
</cp:coreProperties>
</file>