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4\ŽPaZ\TRVALKOVÉ VÝSADBY V ROCE 2024, TŘINEC\"/>
    </mc:Choice>
  </mc:AlternateContent>
  <bookViews>
    <workbookView xWindow="-120" yWindow="-120" windowWidth="38640" windowHeight="21120"/>
  </bookViews>
  <sheets>
    <sheet name="DPS" sheetId="3" r:id="rId1"/>
  </sheets>
  <definedNames>
    <definedName name="_xlnm.Print_Area" localSheetId="0">DPS!$B$1:$H$150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3" l="1"/>
  <c r="H53" i="3"/>
  <c r="F149" i="3" l="1"/>
  <c r="H149" i="3"/>
  <c r="F53" i="3"/>
  <c r="F47" i="3" l="1"/>
  <c r="F44" i="3" l="1"/>
  <c r="L123" i="3"/>
  <c r="K124" i="3"/>
  <c r="J125" i="3"/>
  <c r="K126" i="3"/>
  <c r="L122" i="3"/>
  <c r="H56" i="3" l="1"/>
  <c r="F116" i="3"/>
  <c r="H116" i="3" l="1"/>
  <c r="F133" i="3" l="1"/>
  <c r="H133" i="3" s="1"/>
  <c r="F146" i="3"/>
  <c r="F148" i="3" s="1"/>
  <c r="H148" i="3" s="1"/>
  <c r="F41" i="3"/>
  <c r="F55" i="3" s="1"/>
  <c r="H55" i="3" s="1"/>
  <c r="H146" i="3" l="1"/>
  <c r="F134" i="3"/>
  <c r="F52" i="3"/>
  <c r="H52" i="3" s="1"/>
  <c r="F54" i="3"/>
  <c r="B22" i="3" l="1"/>
  <c r="F147" i="3" l="1"/>
  <c r="H147" i="3" s="1"/>
  <c r="H150" i="3" s="1"/>
  <c r="F141" i="3"/>
  <c r="H141" i="3" s="1"/>
  <c r="F140" i="3"/>
  <c r="H140" i="3" s="1"/>
  <c r="F132" i="3"/>
  <c r="F131" i="3"/>
  <c r="H46" i="3"/>
  <c r="H44" i="3"/>
  <c r="L87" i="3"/>
  <c r="I88" i="3"/>
  <c r="F43" i="3" s="1"/>
  <c r="L89" i="3"/>
  <c r="K90" i="3"/>
  <c r="K91" i="3"/>
  <c r="J92" i="3"/>
  <c r="K93" i="3"/>
  <c r="J94" i="3"/>
  <c r="J86" i="3"/>
  <c r="H124" i="3"/>
  <c r="H120" i="3"/>
  <c r="H118" i="3"/>
  <c r="H98" i="3"/>
  <c r="H99" i="3"/>
  <c r="H100" i="3"/>
  <c r="H126" i="3"/>
  <c r="H125" i="3"/>
  <c r="H123" i="3"/>
  <c r="H122" i="3"/>
  <c r="H119" i="3"/>
  <c r="H115" i="3"/>
  <c r="H114" i="3"/>
  <c r="H112" i="3"/>
  <c r="H111" i="3"/>
  <c r="H110" i="3"/>
  <c r="H109" i="3"/>
  <c r="H108" i="3"/>
  <c r="H107" i="3"/>
  <c r="H106" i="3"/>
  <c r="H105" i="3"/>
  <c r="H104" i="3"/>
  <c r="H103" i="3"/>
  <c r="H102" i="3"/>
  <c r="H97" i="3"/>
  <c r="H94" i="3"/>
  <c r="H65" i="3"/>
  <c r="H142" i="3" l="1"/>
  <c r="H54" i="3"/>
  <c r="F135" i="3"/>
  <c r="H135" i="3" s="1"/>
  <c r="H134" i="3"/>
  <c r="H45" i="3"/>
  <c r="B25" i="3"/>
  <c r="B24" i="3"/>
  <c r="B23" i="3"/>
  <c r="F48" i="3" l="1"/>
  <c r="D25" i="3" l="1"/>
  <c r="H25" i="3" l="1"/>
  <c r="H60" i="3" l="1"/>
  <c r="H61" i="3"/>
  <c r="H63" i="3"/>
  <c r="H64" i="3"/>
  <c r="H66" i="3"/>
  <c r="H67" i="3"/>
  <c r="H68" i="3"/>
  <c r="H69" i="3"/>
  <c r="H70" i="3"/>
  <c r="H71" i="3"/>
  <c r="H72" i="3"/>
  <c r="H73" i="3"/>
  <c r="H74" i="3"/>
  <c r="H75" i="3"/>
  <c r="H77" i="3"/>
  <c r="H78" i="3"/>
  <c r="H79" i="3"/>
  <c r="H80" i="3"/>
  <c r="H82" i="3"/>
  <c r="H83" i="3"/>
  <c r="H84" i="3"/>
  <c r="H86" i="3"/>
  <c r="H87" i="3"/>
  <c r="H88" i="3"/>
  <c r="H89" i="3"/>
  <c r="H90" i="3"/>
  <c r="H91" i="3"/>
  <c r="H92" i="3"/>
  <c r="H93" i="3"/>
  <c r="H59" i="3"/>
  <c r="D22" i="3"/>
  <c r="H41" i="3" l="1"/>
  <c r="D24" i="3" l="1"/>
  <c r="D23" i="3"/>
  <c r="H132" i="3"/>
  <c r="H131" i="3"/>
  <c r="H136" i="3" s="1"/>
  <c r="F49" i="3"/>
  <c r="F50" i="3" s="1"/>
  <c r="H49" i="3" l="1"/>
  <c r="F51" i="3"/>
  <c r="H51" i="3" s="1"/>
  <c r="H23" i="3"/>
  <c r="H24" i="3"/>
  <c r="H47" i="3"/>
  <c r="H50" i="3"/>
  <c r="H43" i="3" l="1"/>
  <c r="H48" i="3"/>
  <c r="H127" i="3" l="1"/>
  <c r="D20" i="3"/>
  <c r="D19" i="3" l="1"/>
  <c r="H22" i="3" l="1"/>
  <c r="G27" i="3" s="1"/>
  <c r="H28" i="3" l="1"/>
  <c r="H29" i="3" s="1"/>
</calcChain>
</file>

<file path=xl/sharedStrings.xml><?xml version="1.0" encoding="utf-8"?>
<sst xmlns="http://schemas.openxmlformats.org/spreadsheetml/2006/main" count="263" uniqueCount="125">
  <si>
    <t>m2</t>
  </si>
  <si>
    <t>ks</t>
  </si>
  <si>
    <t>Specifikace</t>
  </si>
  <si>
    <t>MJ</t>
  </si>
  <si>
    <t>množství</t>
  </si>
  <si>
    <t>celkem bez DPH</t>
  </si>
  <si>
    <t>m3</t>
  </si>
  <si>
    <t>poř.č.</t>
  </si>
  <si>
    <t>jedn. Cena</t>
  </si>
  <si>
    <t>Celkem za dílo bez DPH</t>
  </si>
  <si>
    <t>Vypracovala: Ing. Kateřina Černohorská</t>
  </si>
  <si>
    <t>Rekapitulace</t>
  </si>
  <si>
    <t>Dovoz vody pro zálivku - příplatek za dalších 4000 m</t>
  </si>
  <si>
    <t>Výsadba cibulí nebo hlíz</t>
  </si>
  <si>
    <t>Výsadba květin hrnkových D květináče do 120 mm</t>
  </si>
  <si>
    <t>K9</t>
  </si>
  <si>
    <t>Solitérní</t>
  </si>
  <si>
    <t>Skupinové</t>
  </si>
  <si>
    <t>Pokryvné</t>
  </si>
  <si>
    <t>Vtroušené</t>
  </si>
  <si>
    <t>Cibuloviny</t>
  </si>
  <si>
    <t>DPS</t>
  </si>
  <si>
    <t>Catananche caerulea</t>
  </si>
  <si>
    <t>Hloubení jamek bez výměny půdy zeminy tř 1 až 4 objem do 0,005 m3 v rovině a svahu do 1:5</t>
  </si>
  <si>
    <t>DPH 21%</t>
  </si>
  <si>
    <t>Celkem za dílo s DPH</t>
  </si>
  <si>
    <t>Artemisia ludoviciana ‘Valerie Finnis’</t>
  </si>
  <si>
    <t>Calamagrostis brachtricha</t>
  </si>
  <si>
    <t>Salvia nemorosa 'Amethyst'</t>
  </si>
  <si>
    <t>Agastache rugosa ‘After Eight’ (alt.: A. 'Beelicious Purple')</t>
  </si>
  <si>
    <t>Aster dumosus ‘Starlight’</t>
  </si>
  <si>
    <t>Aster ptarmicoides</t>
  </si>
  <si>
    <t>Aster pyranaeus ‘Lutetia’</t>
  </si>
  <si>
    <t>Calamintha nepeta ‘Triumphator’</t>
  </si>
  <si>
    <t>Euphorbia polychroma ‘Bonfire’</t>
  </si>
  <si>
    <t>Geranium macrorrhizum 'Spessart'</t>
  </si>
  <si>
    <t>Lavandula angustifolia 'Aromatico Blue' (alt.: L. a. 'Hidcote Blue Strain')</t>
  </si>
  <si>
    <t>Nepeta nervosa 'Blue Moon'</t>
  </si>
  <si>
    <t>Origanum vulgare ‘Ingoldstadt’ (alt.: O. v. 'Album')</t>
  </si>
  <si>
    <t>Paeonia 'Early Scout' (P. lactiflora 'Nippon Beauty')</t>
  </si>
  <si>
    <t>Santolina etrusca (alt.: S. chamaecyparissus 'Edward Bowles')</t>
  </si>
  <si>
    <t>Sedum matrona</t>
  </si>
  <si>
    <t>Artemisia pontica (alt.: A. abrotanum 'Little Mice')</t>
  </si>
  <si>
    <t>Geranium ‘Tiny Monster’</t>
  </si>
  <si>
    <t xml:space="preserve">Nepeta racemosa ‘Grog’ </t>
  </si>
  <si>
    <t>Thymus pulegioides</t>
  </si>
  <si>
    <t>Lychnis coronaria ‘Alba’</t>
  </si>
  <si>
    <t>Verbena bonariensis (letnička, výsadba mladých rostlin na jaře)</t>
  </si>
  <si>
    <t>TRV1, TRVALKOVÁ SMĚS STŘÍBRNÁ VONIČKA (163m2)</t>
  </si>
  <si>
    <t>TRV2, TRVALKOVÁ SMĚS OHNIVÁ PRÉRIE (80m2)</t>
  </si>
  <si>
    <t>Aster lateriflorus 'Lady in Black'</t>
  </si>
  <si>
    <t>Echinacea paradoxa</t>
  </si>
  <si>
    <t>Panicum virginatum 'Shenandoah'</t>
  </si>
  <si>
    <t>Schizachyrium scoparium 'The Blue Strain'</t>
  </si>
  <si>
    <t>Amsonia hubrichtii</t>
  </si>
  <si>
    <t>Asclepias tuberosa</t>
  </si>
  <si>
    <t>Aster divaricatus 'Beth'</t>
  </si>
  <si>
    <t xml:space="preserve">Baptisia australis </t>
  </si>
  <si>
    <t>Bouteloua cutripendula</t>
  </si>
  <si>
    <t xml:space="preserve">Echinacea purpurea 'Alba' </t>
  </si>
  <si>
    <t>Helenium 'Rubinzwerg'</t>
  </si>
  <si>
    <t>Penstemon barbatus 'Coccineus'</t>
  </si>
  <si>
    <t>Potentilla atrosanguinea var. agyrophylla (alt.:Potentilla agyrophylla 'Golden Starlit')</t>
  </si>
  <si>
    <t>Pycnanthemum tenuifolium</t>
  </si>
  <si>
    <t>Rudbeckia triloba 'Prairie Glow'</t>
  </si>
  <si>
    <t>Artemisia pontica (alt.: A. ludoviciana 'Valeria Finnis')</t>
  </si>
  <si>
    <t>Euphorbia cyparissias 'Fens Ruby'</t>
  </si>
  <si>
    <t>kg</t>
  </si>
  <si>
    <t>Cenová hladina dle katalogu URS 2024, 2. pololetí</t>
  </si>
  <si>
    <t>Crocus chrysanthus 'Fuscotinctus' (výsadba po cca 15ks)</t>
  </si>
  <si>
    <t>Muscari armeniacum 'Big Smile'  (výsadba po cca 15ks)</t>
  </si>
  <si>
    <t>Narcissus triandrus 'Itzim' (alt. N. t. 'Stint')  (výsadba po cca 8ks)</t>
  </si>
  <si>
    <t>Tulipa greigii 'Princess Householt' (alt.:T. g. 'Cape Cod') (výsadba po cca 8ks)</t>
  </si>
  <si>
    <t>Lilium candidum (výsadba individuálně po 1ks)</t>
  </si>
  <si>
    <t>Hloubení jamek bez výměny půdy zeminy skupiny 1 až 4 obj do 0,002 m3 v rovině a svahu do 1:5 (cibuloviny výsadba jednotlivě), viz. Technická zpráva</t>
  </si>
  <si>
    <t>po 5ks</t>
  </si>
  <si>
    <t>po 8ks</t>
  </si>
  <si>
    <t>po 15ks</t>
  </si>
  <si>
    <t>po 1ks</t>
  </si>
  <si>
    <t>Dovoz vody pro zálivku rostlin za vzdálenost do 1000 m (5l/trvalka) (2187)*0,005</t>
  </si>
  <si>
    <t>Odstranění odkvetlých a odumřelých částí trvalek s odklizením odpadu do 20 km (1x) - v předjaří, TRV1+TRV2 (163+80)</t>
  </si>
  <si>
    <t xml:space="preserve">Dovoz vody pro zálivku rostlin za vzdálenost do 1000 m </t>
  </si>
  <si>
    <t>Uložení sypaniny na skládky nebo meziskládky</t>
  </si>
  <si>
    <t>Allium christophii (hnízda po cca 5ks)</t>
  </si>
  <si>
    <t>Allium tuberosum (hnízda po cca 15ks)</t>
  </si>
  <si>
    <t>Muscari latifolium (hnízda po cca 15ks)</t>
  </si>
  <si>
    <t>Narcissus poeticus var. Recurvus (hnízda po cca 8ks)</t>
  </si>
  <si>
    <t>Narcissus poeticus ‘Geranium’ (hnízda po cca 8ks)</t>
  </si>
  <si>
    <t>Tulipa ‘Apeldoorn’ (hnízda po cca 5ks)</t>
  </si>
  <si>
    <t>Tulipa fosteriana 'Yellow Purissima' (hnízda po cca 8ks)</t>
  </si>
  <si>
    <t>Tulipa ‘Queen of Night’ (hnízda po cca 5ks)</t>
  </si>
  <si>
    <t>Založení štěrkového záhonu pro výsadbu trvalek v rovině nebo ve svahu do 1:5 v zemině skupiny 1 až 4 (TRV1+TRV2) (163+80)</t>
  </si>
  <si>
    <t>Zalití rostlin vodou plocha přes 20 m2 (3 x 20 l / m2 ) (3*243*0,02) (1x jarní propláchnutí od posypové soli + 2x zálivka během suchého období)</t>
  </si>
  <si>
    <t>Přírodní těžené kamenivo TK  fr. 4/8 mm (243*0,1) vč. Dovozu</t>
  </si>
  <si>
    <t>Sedum sexangulare (rozhozem rostl. Řízků na povrch cca 10g/m2) (80*0,01)</t>
  </si>
  <si>
    <t>Papaver rhoeas (letnička, výsev semen na povrch brzo na jaře) (balení 200ks semen)</t>
  </si>
  <si>
    <t>R</t>
  </si>
  <si>
    <t xml:space="preserve">Výsev semen a řízků </t>
  </si>
  <si>
    <t>kpl.</t>
  </si>
  <si>
    <t>Gaillardia aristata 'Kobold' (letnička, výsadba mladých rostlin na jaře)</t>
  </si>
  <si>
    <t>TRVALKOVÉ VÝSADBY V ROCE 2024, TŘINEC</t>
  </si>
  <si>
    <t>Vypletí záhonu květin s naložením a odvozem odpadu do 20 km v rovině a svahu do 1:5 (5x)  (243)*5</t>
  </si>
  <si>
    <t>Vypletí záhonu květin s naložením a odvozem odpadu do 20 km v rovině a svahu do 1:5 (4x)  (243)*4</t>
  </si>
  <si>
    <t>Vypletí záhonu květin s naložením a odvozem odpadu do 20 km v rovině a svahu do 1:5 (3x)  (243)*3</t>
  </si>
  <si>
    <t>Eschscholzia californica (letnička, výsev semen na povrch brzo na jaře) (balení 200ks semen)</t>
  </si>
  <si>
    <t>Založení záhonu a výsadba trvalek, travin, cibulovin</t>
  </si>
  <si>
    <t>Celkem za založení záhonu a výsadbu trvalek, travin, cibulovin bez DPH</t>
  </si>
  <si>
    <t xml:space="preserve">Následná péče po dobu 1. roku </t>
  </si>
  <si>
    <t>Následná péče po dobu 2. roku</t>
  </si>
  <si>
    <t xml:space="preserve">Následná péče po dobu 3. roku </t>
  </si>
  <si>
    <t>Celkem za následnou péči po dobu 1. roku bez DPH</t>
  </si>
  <si>
    <t>Celkem za následnou péči po dobu 2. roku bez DPH</t>
  </si>
  <si>
    <t>Celkem za následnou péči po dobu 3. roku bez DPH</t>
  </si>
  <si>
    <t>Tulipa fosteriana 'Yellow Purissima' (výsadba po cca 5ks)</t>
  </si>
  <si>
    <t>Hloubení jamek bez výměny půdy zeminy skupiny 1 až 4 obj do 0,002 m3 v rovině a svahu do 1:5 (cibuloviny výsadba v hnízdech po cca 5ks), viz. Technická zpráva (300+300+600+500)/5</t>
  </si>
  <si>
    <t>Hloubení jamek bez výměny půdy zeminy skupiny 1 až 4 obj do 0,002 m3 v rovině a svahu do 1:5 (cibuloviny výsadba v hnízdech po cca 8ks), viz. Technická zpráva ((500+200+700+400+500)/8)</t>
  </si>
  <si>
    <t>Hloubení jamek bez výměny půdy zeminy skupiny 1 až 4 obj do 0,002 m3 v rovině a svahu do 1:5 (cibuloviny výsadba v hnízdech po cca 15ks), viz. Technická zpráva ((1000+300+500+500)/15)</t>
  </si>
  <si>
    <t>Mulčování záhonů kačírkem tl. vrstvy do 0,1 m v rovině a svahu do 1:5</t>
  </si>
  <si>
    <t>m</t>
  </si>
  <si>
    <t>Ocelová pásovina 70/5</t>
  </si>
  <si>
    <t>MULČOVACÍ VRSTVA Ostrohranný štěrk DK 8/16 šedozelené barvy, vrstva 7cm (243*0,07) vč. Dovozu</t>
  </si>
  <si>
    <t>MULČOVACÍ VRSTVA Ostrohranný štěrk DK 8/16 šedozelené barvy, doplnění 3cm (243*0,03) vč. Dovozu</t>
  </si>
  <si>
    <t>Osazení OP - ocelové pásoviny včetně začištění</t>
  </si>
  <si>
    <t>Datum: červenec 2024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</si>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</sst>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 Light"/>
      <family val="2"/>
      <charset val="238"/>
    </font>
    <font>
      <sz val="8"/>
      <name val="Arial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u/>
      <sz val="12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sz val="10"/>
      <name val="Calibri Light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Calibri Light"/>
      <family val="2"/>
      <charset val="238"/>
    </font>
    <font>
      <sz val="10"/>
      <color rgb="FFFF0000"/>
      <name val="Calibri"/>
      <family val="2"/>
      <charset val="238"/>
    </font>
    <font>
      <b/>
      <u/>
      <sz val="10"/>
      <color rgb="FFFF000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</cellStyleXfs>
  <cellXfs count="100">
    <xf numFmtId="0" fontId="0" fillId="0" borderId="0" xfId="0"/>
    <xf numFmtId="44" fontId="2" fillId="0" borderId="0" xfId="1" applyFont="1" applyFill="1" applyBorder="1" applyAlignment="1">
      <alignment horizontal="right" vertical="center"/>
    </xf>
    <xf numFmtId="44" fontId="6" fillId="0" borderId="0" xfId="1" applyFont="1" applyFill="1" applyBorder="1" applyAlignment="1">
      <alignment horizontal="right" vertical="center"/>
    </xf>
    <xf numFmtId="44" fontId="3" fillId="0" borderId="0" xfId="1" applyFont="1" applyFill="1" applyBorder="1" applyAlignment="1">
      <alignment horizontal="left" vertical="center"/>
    </xf>
    <xf numFmtId="44" fontId="6" fillId="0" borderId="0" xfId="1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44" fontId="4" fillId="0" borderId="0" xfId="1" applyFont="1" applyFill="1" applyBorder="1"/>
    <xf numFmtId="44" fontId="4" fillId="0" borderId="0" xfId="1" applyFont="1" applyFill="1" applyBorder="1" applyAlignment="1">
      <alignment horizontal="right" vertical="center"/>
    </xf>
    <xf numFmtId="44" fontId="3" fillId="0" borderId="0" xfId="1" applyFont="1" applyFill="1" applyBorder="1" applyAlignment="1">
      <alignment horizontal="right" vertical="center"/>
    </xf>
    <xf numFmtId="44" fontId="15" fillId="0" borderId="1" xfId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left" vertical="center"/>
    </xf>
    <xf numFmtId="12" fontId="3" fillId="0" borderId="0" xfId="1" applyNumberFormat="1" applyFont="1" applyFill="1" applyBorder="1" applyAlignment="1">
      <alignment horizontal="right" vertical="center"/>
    </xf>
    <xf numFmtId="0" fontId="17" fillId="0" borderId="0" xfId="1" applyNumberFormat="1" applyFont="1" applyFill="1" applyBorder="1" applyAlignment="1">
      <alignment horizontal="left" vertical="center"/>
    </xf>
    <xf numFmtId="0" fontId="17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164" fontId="4" fillId="0" borderId="0" xfId="0" applyNumberFormat="1" applyFont="1"/>
    <xf numFmtId="0" fontId="4" fillId="0" borderId="0" xfId="0" applyFont="1"/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44" fontId="3" fillId="0" borderId="0" xfId="0" applyNumberFormat="1" applyFont="1" applyAlignment="1">
      <alignment horizontal="right" vertical="center"/>
    </xf>
    <xf numFmtId="44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44" fontId="12" fillId="0" borderId="0" xfId="0" applyNumberFormat="1" applyFont="1" applyAlignment="1">
      <alignment wrapText="1"/>
    </xf>
    <xf numFmtId="44" fontId="12" fillId="0" borderId="0" xfId="0" applyNumberFormat="1" applyFont="1" applyAlignment="1">
      <alignment horizontal="left" wrapText="1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right" vertical="center"/>
    </xf>
    <xf numFmtId="44" fontId="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left"/>
    </xf>
    <xf numFmtId="0" fontId="14" fillId="0" borderId="0" xfId="0" applyFont="1"/>
    <xf numFmtId="164" fontId="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left" vertical="center"/>
    </xf>
    <xf numFmtId="44" fontId="7" fillId="0" borderId="0" xfId="1" applyFont="1" applyFill="1" applyBorder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0" fontId="2" fillId="0" borderId="0" xfId="0" applyFont="1"/>
    <xf numFmtId="0" fontId="15" fillId="0" borderId="0" xfId="0" applyFont="1" applyAlignment="1">
      <alignment vertical="center"/>
    </xf>
    <xf numFmtId="44" fontId="15" fillId="0" borderId="0" xfId="1" applyFont="1" applyFill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7" fillId="0" borderId="0" xfId="0" applyFont="1" applyAlignment="1">
      <alignment horizontal="left" vertical="center"/>
    </xf>
    <xf numFmtId="2" fontId="7" fillId="0" borderId="1" xfId="0" applyNumberFormat="1" applyFont="1" applyBorder="1"/>
    <xf numFmtId="2" fontId="15" fillId="0" borderId="1" xfId="0" applyNumberFormat="1" applyFont="1" applyBorder="1"/>
    <xf numFmtId="44" fontId="17" fillId="0" borderId="0" xfId="1" applyFont="1" applyFill="1" applyBorder="1" applyAlignment="1">
      <alignment horizontal="left" vertical="center"/>
    </xf>
    <xf numFmtId="1" fontId="19" fillId="0" borderId="0" xfId="1" applyNumberFormat="1" applyFont="1" applyFill="1" applyBorder="1" applyAlignment="1">
      <alignment horizontal="left" vertical="center"/>
    </xf>
    <xf numFmtId="0" fontId="15" fillId="0" borderId="0" xfId="1" applyNumberFormat="1" applyFont="1" applyFill="1" applyBorder="1" applyAlignment="1">
      <alignment horizontal="center" vertical="center"/>
    </xf>
    <xf numFmtId="1" fontId="15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" fillId="0" borderId="0" xfId="0" applyFont="1" applyFill="1"/>
    <xf numFmtId="164" fontId="15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center" vertical="center"/>
    </xf>
    <xf numFmtId="44" fontId="13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5">
    <cellStyle name="Měna" xfId="1" builtinId="4"/>
    <cellStyle name="Měna 2" xfId="4"/>
    <cellStyle name="Normální" xfId="0" builtinId="0"/>
    <cellStyle name="Normální 2" xfId="3"/>
    <cellStyle name="Normální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B84700"/>
      <rgbColor rgb="00993366"/>
      <rgbColor rgb="00333399"/>
      <rgbColor rgb="004C4C4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150"/>
  <sheetViews>
    <sheetView tabSelected="1" view="pageBreakPreview" topLeftCell="A10" zoomScale="130" zoomScaleNormal="130" zoomScaleSheetLayoutView="130" workbookViewId="0">
      <selection activeCell="N40" sqref="N40"/>
    </sheetView>
  </sheetViews>
  <sheetFormatPr defaultRowHeight="13.5" customHeight="1" x14ac:dyDescent="0.2"/>
  <cols>
    <col min="1" max="1" width="7.7109375" style="80" customWidth="1"/>
    <col min="2" max="2" width="5.140625" style="78" customWidth="1"/>
    <col min="3" max="3" width="10.85546875" style="76" customWidth="1"/>
    <col min="4" max="4" width="58.7109375" style="77" customWidth="1"/>
    <col min="5" max="5" width="3.140625" style="78" customWidth="1"/>
    <col min="6" max="6" width="8.28515625" style="78" customWidth="1"/>
    <col min="7" max="7" width="8.5703125" style="79" customWidth="1"/>
    <col min="8" max="8" width="14.85546875" style="1" customWidth="1"/>
    <col min="9" max="9" width="8.28515625" style="4" customWidth="1"/>
    <col min="10" max="11" width="8.28515625" style="2" customWidth="1"/>
    <col min="12" max="12" width="8.28515625" style="64" customWidth="1"/>
    <col min="13" max="13" width="13.7109375" style="64" bestFit="1" customWidth="1"/>
    <col min="14" max="14" width="23.85546875" style="64" customWidth="1"/>
    <col min="15" max="15" width="12.28515625" style="64" bestFit="1" customWidth="1"/>
    <col min="16" max="16" width="13.140625" style="64" customWidth="1"/>
    <col min="17" max="17" width="12.140625" style="64" bestFit="1" customWidth="1"/>
    <col min="18" max="18" width="20.140625" style="64" customWidth="1"/>
    <col min="19" max="16384" width="9.140625" style="64"/>
  </cols>
  <sheetData>
    <row r="1" spans="1:14" s="19" customFormat="1" ht="18" customHeight="1" x14ac:dyDescent="0.3">
      <c r="A1" s="15"/>
      <c r="B1" s="99" t="s">
        <v>100</v>
      </c>
      <c r="C1" s="99"/>
      <c r="D1" s="99"/>
      <c r="E1" s="99"/>
      <c r="F1" s="99"/>
      <c r="G1" s="99"/>
      <c r="H1" s="99"/>
      <c r="I1" s="81"/>
      <c r="K1" s="16"/>
      <c r="L1" s="18"/>
    </row>
    <row r="2" spans="1:14" s="19" customFormat="1" ht="18" customHeight="1" x14ac:dyDescent="0.3">
      <c r="A2" s="15"/>
      <c r="B2" s="99" t="s">
        <v>21</v>
      </c>
      <c r="C2" s="99"/>
      <c r="D2" s="99"/>
      <c r="E2" s="99"/>
      <c r="F2" s="99"/>
      <c r="G2" s="99"/>
      <c r="H2" s="99"/>
      <c r="I2" s="17"/>
      <c r="J2" s="16"/>
      <c r="K2" s="16"/>
      <c r="L2" s="18"/>
    </row>
    <row r="3" spans="1:14" s="19" customFormat="1" ht="18" customHeight="1" x14ac:dyDescent="0.3">
      <c r="A3" s="15"/>
      <c r="B3" s="99" t="s">
        <v>124</v>
      </c>
      <c r="C3" s="99"/>
      <c r="D3" s="99"/>
      <c r="E3" s="99"/>
      <c r="F3" s="99"/>
      <c r="G3" s="99"/>
      <c r="H3" s="99"/>
      <c r="I3" s="17"/>
      <c r="J3" s="16"/>
      <c r="K3" s="16"/>
      <c r="L3" s="18"/>
    </row>
    <row r="4" spans="1:14" s="19" customFormat="1" ht="15" customHeight="1" x14ac:dyDescent="0.3">
      <c r="A4" s="15"/>
      <c r="B4" s="16"/>
      <c r="C4" s="16"/>
      <c r="D4" s="16"/>
      <c r="E4" s="20"/>
      <c r="F4" s="20"/>
      <c r="G4" s="20"/>
      <c r="I4" s="21"/>
      <c r="J4" s="22"/>
      <c r="K4" s="22"/>
      <c r="L4" s="5"/>
      <c r="N4" s="6"/>
    </row>
    <row r="5" spans="1:14" s="19" customFormat="1" ht="15" customHeight="1" x14ac:dyDescent="0.3">
      <c r="A5" s="15"/>
      <c r="B5" s="16"/>
      <c r="C5" s="16"/>
      <c r="D5" s="16"/>
      <c r="E5" s="20"/>
      <c r="F5" s="20"/>
      <c r="G5" s="20"/>
      <c r="I5" s="21"/>
      <c r="J5" s="22"/>
      <c r="K5" s="22"/>
      <c r="L5" s="5"/>
      <c r="N5" s="6"/>
    </row>
    <row r="6" spans="1:14" s="19" customFormat="1" ht="15" customHeight="1" x14ac:dyDescent="0.3">
      <c r="A6" s="15"/>
      <c r="B6" s="16"/>
      <c r="C6" s="16"/>
      <c r="D6" s="16"/>
      <c r="E6" s="20"/>
      <c r="F6" s="20"/>
      <c r="G6" s="20"/>
      <c r="I6" s="21"/>
      <c r="J6" s="22"/>
      <c r="K6" s="22"/>
      <c r="L6" s="5"/>
      <c r="N6" s="6"/>
    </row>
    <row r="7" spans="1:14" s="19" customFormat="1" ht="15" customHeight="1" x14ac:dyDescent="0.3">
      <c r="A7" s="15"/>
      <c r="B7" s="16"/>
      <c r="C7" s="16"/>
      <c r="D7" s="16"/>
      <c r="E7" s="20"/>
      <c r="F7" s="20"/>
      <c r="G7" s="20"/>
      <c r="I7" s="21"/>
      <c r="J7" s="22"/>
      <c r="K7" s="22"/>
      <c r="L7" s="5"/>
      <c r="N7" s="6"/>
    </row>
    <row r="8" spans="1:14" s="19" customFormat="1" ht="15" customHeight="1" x14ac:dyDescent="0.3">
      <c r="A8" s="15"/>
      <c r="B8" s="16"/>
      <c r="C8" s="16"/>
      <c r="D8" s="16"/>
      <c r="E8" s="20"/>
      <c r="F8" s="20"/>
      <c r="G8" s="20"/>
      <c r="I8" s="21"/>
      <c r="J8" s="22"/>
      <c r="K8" s="22"/>
      <c r="L8" s="5"/>
      <c r="N8" s="6"/>
    </row>
    <row r="9" spans="1:14" s="22" customFormat="1" ht="15" customHeight="1" x14ac:dyDescent="0.2">
      <c r="A9" s="15"/>
      <c r="B9" s="23" t="s">
        <v>68</v>
      </c>
      <c r="C9" s="15"/>
      <c r="D9" s="23"/>
      <c r="E9" s="24"/>
      <c r="F9" s="24"/>
      <c r="G9" s="25"/>
      <c r="H9" s="3"/>
      <c r="I9" s="3"/>
      <c r="J9" s="3"/>
      <c r="K9" s="3"/>
      <c r="L9" s="26"/>
    </row>
    <row r="10" spans="1:14" s="22" customFormat="1" ht="15" customHeight="1" x14ac:dyDescent="0.2">
      <c r="A10" s="15"/>
      <c r="B10" s="23" t="s">
        <v>10</v>
      </c>
      <c r="C10" s="15"/>
      <c r="D10" s="23"/>
      <c r="E10" s="24"/>
      <c r="F10" s="24"/>
      <c r="G10" s="25"/>
      <c r="H10" s="3"/>
      <c r="I10" s="3"/>
      <c r="J10" s="3"/>
      <c r="K10" s="3"/>
      <c r="L10" s="26"/>
    </row>
    <row r="11" spans="1:14" s="22" customFormat="1" ht="15" customHeight="1" x14ac:dyDescent="0.2">
      <c r="A11" s="15"/>
      <c r="B11" s="23" t="s">
        <v>123</v>
      </c>
      <c r="C11" s="15"/>
      <c r="D11" s="23"/>
      <c r="E11" s="24"/>
      <c r="F11" s="24"/>
      <c r="G11" s="25"/>
      <c r="H11" s="3"/>
      <c r="I11" s="3"/>
      <c r="J11" s="3"/>
      <c r="K11" s="3"/>
      <c r="L11" s="26"/>
    </row>
    <row r="12" spans="1:14" s="22" customFormat="1" ht="15" customHeight="1" x14ac:dyDescent="0.2">
      <c r="A12" s="15"/>
      <c r="B12" s="23"/>
      <c r="C12" s="15"/>
      <c r="D12" s="23"/>
      <c r="E12" s="24"/>
      <c r="F12" s="24"/>
      <c r="G12" s="25"/>
      <c r="H12" s="3"/>
      <c r="I12" s="3"/>
      <c r="J12" s="3"/>
      <c r="K12" s="3"/>
      <c r="L12" s="26"/>
    </row>
    <row r="13" spans="1:14" s="22" customFormat="1" ht="15" customHeight="1" x14ac:dyDescent="0.2">
      <c r="A13" s="15"/>
      <c r="B13" s="23"/>
      <c r="C13" s="15"/>
      <c r="D13" s="23"/>
      <c r="E13" s="24"/>
      <c r="F13" s="24"/>
      <c r="G13" s="25"/>
      <c r="H13" s="3"/>
      <c r="I13" s="3"/>
      <c r="J13" s="3"/>
      <c r="K13" s="3"/>
      <c r="L13" s="26"/>
    </row>
    <row r="14" spans="1:14" s="22" customFormat="1" ht="15" customHeight="1" x14ac:dyDescent="0.2">
      <c r="A14" s="15"/>
      <c r="B14" s="23"/>
      <c r="C14" s="15"/>
      <c r="D14" s="23"/>
      <c r="E14" s="24"/>
      <c r="F14" s="24"/>
      <c r="G14" s="25"/>
      <c r="H14" s="3"/>
      <c r="I14" s="3"/>
      <c r="J14" s="3"/>
      <c r="K14" s="3"/>
      <c r="L14" s="26"/>
    </row>
    <row r="15" spans="1:14" s="19" customFormat="1" ht="15" customHeight="1" x14ac:dyDescent="0.2">
      <c r="A15" s="15"/>
      <c r="B15" s="27"/>
      <c r="C15" s="27"/>
      <c r="D15" s="27"/>
      <c r="E15" s="28"/>
      <c r="F15" s="28"/>
      <c r="G15" s="29"/>
      <c r="H15" s="7"/>
      <c r="I15" s="3"/>
      <c r="J15" s="8"/>
      <c r="K15" s="8"/>
    </row>
    <row r="16" spans="1:14" s="19" customFormat="1" ht="15" customHeight="1" x14ac:dyDescent="0.2">
      <c r="A16" s="15"/>
      <c r="B16" s="27"/>
      <c r="C16" s="27"/>
      <c r="D16" s="27"/>
      <c r="E16" s="28"/>
      <c r="F16" s="28"/>
      <c r="G16" s="29"/>
      <c r="H16" s="7"/>
      <c r="I16" s="3"/>
      <c r="J16" s="8"/>
      <c r="K16" s="8"/>
    </row>
    <row r="17" spans="1:11" s="19" customFormat="1" ht="15" customHeight="1" x14ac:dyDescent="0.2">
      <c r="A17" s="15"/>
      <c r="B17" s="27"/>
      <c r="C17" s="27"/>
      <c r="D17" s="27"/>
      <c r="E17" s="28"/>
      <c r="F17" s="28"/>
      <c r="G17" s="29"/>
      <c r="H17" s="7"/>
      <c r="I17" s="3"/>
      <c r="J17" s="8"/>
      <c r="K17" s="8"/>
    </row>
    <row r="18" spans="1:11" s="19" customFormat="1" ht="15" customHeight="1" x14ac:dyDescent="0.2">
      <c r="A18" s="15"/>
      <c r="B18" s="28"/>
      <c r="C18" s="30"/>
      <c r="D18" s="31" t="s">
        <v>11</v>
      </c>
      <c r="E18" s="28"/>
      <c r="F18" s="28"/>
      <c r="G18" s="29"/>
      <c r="H18" s="32"/>
      <c r="I18" s="33"/>
      <c r="J18" s="32"/>
      <c r="K18" s="32"/>
    </row>
    <row r="19" spans="1:11" s="40" customFormat="1" ht="15" customHeight="1" x14ac:dyDescent="0.25">
      <c r="A19" s="34"/>
      <c r="B19" s="35"/>
      <c r="C19" s="36"/>
      <c r="D19" s="23" t="str">
        <f>+B1</f>
        <v>TRVALKOVÉ VÝSADBY V ROCE 2024, TŘINEC</v>
      </c>
      <c r="E19" s="37"/>
      <c r="F19" s="37"/>
      <c r="G19" s="38"/>
      <c r="H19" s="38"/>
      <c r="I19" s="39"/>
      <c r="J19" s="38"/>
      <c r="K19" s="38"/>
    </row>
    <row r="20" spans="1:11" s="19" customFormat="1" ht="15" customHeight="1" x14ac:dyDescent="0.2">
      <c r="A20" s="15"/>
      <c r="B20" s="28"/>
      <c r="C20" s="30"/>
      <c r="D20" s="23" t="str">
        <f>+B2</f>
        <v>DPS</v>
      </c>
      <c r="E20" s="28"/>
      <c r="F20" s="28"/>
      <c r="G20" s="29"/>
      <c r="H20" s="7"/>
      <c r="I20" s="3"/>
      <c r="J20" s="8"/>
      <c r="K20" s="8"/>
    </row>
    <row r="21" spans="1:11" s="19" customFormat="1" ht="15" customHeight="1" x14ac:dyDescent="0.2">
      <c r="A21" s="15"/>
      <c r="B21" s="28"/>
      <c r="C21" s="30"/>
      <c r="D21" s="41"/>
      <c r="E21" s="28"/>
      <c r="F21" s="28"/>
      <c r="G21" s="29"/>
      <c r="H21" s="7"/>
      <c r="I21" s="3"/>
      <c r="J21" s="8"/>
      <c r="K21" s="8"/>
    </row>
    <row r="22" spans="1:11" s="19" customFormat="1" ht="15" customHeight="1" x14ac:dyDescent="0.2">
      <c r="A22" s="42"/>
      <c r="B22" s="28">
        <f>+B39</f>
        <v>1</v>
      </c>
      <c r="C22" s="30"/>
      <c r="D22" s="27" t="str">
        <f>+D127</f>
        <v>Celkem za založení záhonu a výsadbu trvalek, travin, cibulovin bez DPH</v>
      </c>
      <c r="E22" s="28"/>
      <c r="F22" s="28"/>
      <c r="G22" s="29"/>
      <c r="H22" s="43">
        <f>+H127</f>
        <v>0</v>
      </c>
      <c r="I22" s="44"/>
      <c r="J22" s="43"/>
      <c r="K22" s="43"/>
    </row>
    <row r="23" spans="1:11" s="19" customFormat="1" ht="15" customHeight="1" x14ac:dyDescent="0.2">
      <c r="A23" s="42"/>
      <c r="B23" s="28">
        <f>+B129</f>
        <v>2</v>
      </c>
      <c r="C23" s="30"/>
      <c r="D23" s="27" t="str">
        <f>+D136</f>
        <v>Celkem za následnou péči po dobu 1. roku bez DPH</v>
      </c>
      <c r="E23" s="28"/>
      <c r="F23" s="28"/>
      <c r="G23" s="29"/>
      <c r="H23" s="43">
        <f>+H136</f>
        <v>0</v>
      </c>
      <c r="I23" s="44"/>
      <c r="J23" s="43"/>
      <c r="K23" s="43"/>
    </row>
    <row r="24" spans="1:11" s="19" customFormat="1" ht="15" customHeight="1" x14ac:dyDescent="0.2">
      <c r="A24" s="42"/>
      <c r="B24" s="28">
        <f>+B138</f>
        <v>3</v>
      </c>
      <c r="C24" s="30"/>
      <c r="D24" s="27" t="str">
        <f>+D142</f>
        <v>Celkem za následnou péči po dobu 2. roku bez DPH</v>
      </c>
      <c r="E24" s="28"/>
      <c r="F24" s="28"/>
      <c r="G24" s="29"/>
      <c r="H24" s="43">
        <f>+H142</f>
        <v>0</v>
      </c>
      <c r="I24" s="44"/>
      <c r="J24" s="43"/>
      <c r="K24" s="43"/>
    </row>
    <row r="25" spans="1:11" s="19" customFormat="1" ht="15" customHeight="1" x14ac:dyDescent="0.2">
      <c r="A25" s="42"/>
      <c r="B25" s="28">
        <f>+B144</f>
        <v>4</v>
      </c>
      <c r="C25" s="30"/>
      <c r="D25" s="27" t="str">
        <f>+D150</f>
        <v>Celkem za následnou péči po dobu 3. roku bez DPH</v>
      </c>
      <c r="E25" s="28"/>
      <c r="F25" s="28"/>
      <c r="G25" s="29"/>
      <c r="H25" s="43">
        <f>+H150</f>
        <v>0</v>
      </c>
      <c r="I25" s="44"/>
      <c r="J25" s="43"/>
      <c r="K25" s="43"/>
    </row>
    <row r="26" spans="1:11" s="22" customFormat="1" ht="12.75" x14ac:dyDescent="0.2">
      <c r="A26" s="15"/>
      <c r="B26" s="24"/>
      <c r="C26" s="15"/>
      <c r="D26" s="23"/>
      <c r="E26" s="24"/>
      <c r="F26" s="8"/>
      <c r="G26" s="8"/>
      <c r="H26" s="8"/>
      <c r="I26" s="45"/>
    </row>
    <row r="27" spans="1:11" s="52" customFormat="1" ht="21" x14ac:dyDescent="0.35">
      <c r="A27" s="46"/>
      <c r="B27" s="47"/>
      <c r="C27" s="48"/>
      <c r="D27" s="49" t="s">
        <v>9</v>
      </c>
      <c r="E27" s="50"/>
      <c r="F27" s="50"/>
      <c r="G27" s="98">
        <f>SUM(H22:H25)</f>
        <v>0</v>
      </c>
      <c r="H27" s="98"/>
      <c r="I27" s="51"/>
    </row>
    <row r="28" spans="1:11" s="19" customFormat="1" ht="12.75" x14ac:dyDescent="0.2">
      <c r="A28" s="15"/>
      <c r="B28" s="28"/>
      <c r="C28" s="42"/>
      <c r="D28" s="23" t="s">
        <v>24</v>
      </c>
      <c r="E28" s="24"/>
      <c r="F28" s="24"/>
      <c r="G28" s="28"/>
      <c r="H28" s="32">
        <f>+G27*0.21</f>
        <v>0</v>
      </c>
      <c r="I28" s="53"/>
    </row>
    <row r="29" spans="1:11" s="19" customFormat="1" ht="12.75" x14ac:dyDescent="0.2">
      <c r="A29" s="15"/>
      <c r="B29" s="28"/>
      <c r="C29" s="42"/>
      <c r="D29" s="23" t="s">
        <v>25</v>
      </c>
      <c r="E29" s="24"/>
      <c r="F29" s="24"/>
      <c r="G29" s="28"/>
      <c r="H29" s="32">
        <f>+G27+H28</f>
        <v>0</v>
      </c>
    </row>
    <row r="30" spans="1:11" s="19" customFormat="1" ht="12.75" x14ac:dyDescent="0.2">
      <c r="A30" s="15"/>
      <c r="B30" s="28"/>
      <c r="C30" s="42"/>
      <c r="D30" s="23"/>
      <c r="E30" s="24"/>
      <c r="F30" s="24"/>
      <c r="G30" s="28"/>
      <c r="H30" s="32"/>
    </row>
    <row r="31" spans="1:11" s="19" customFormat="1" ht="12.75" x14ac:dyDescent="0.2">
      <c r="A31" s="15"/>
      <c r="B31" s="28"/>
      <c r="C31" s="42"/>
      <c r="D31" s="23"/>
      <c r="E31" s="24"/>
      <c r="F31" s="24"/>
      <c r="G31" s="28"/>
      <c r="H31" s="32"/>
    </row>
    <row r="32" spans="1:11" s="19" customFormat="1" ht="12.75" x14ac:dyDescent="0.2">
      <c r="A32" s="15"/>
      <c r="B32" s="28"/>
      <c r="C32" s="42"/>
      <c r="D32" s="23"/>
      <c r="E32" s="24"/>
      <c r="F32" s="24"/>
      <c r="G32" s="28"/>
      <c r="H32" s="32"/>
    </row>
    <row r="33" spans="1:259" s="19" customFormat="1" ht="12.75" x14ac:dyDescent="0.2">
      <c r="A33" s="15"/>
      <c r="B33" s="28"/>
      <c r="C33" s="42"/>
      <c r="D33" s="23"/>
      <c r="E33" s="24"/>
      <c r="F33" s="24"/>
      <c r="G33" s="28"/>
      <c r="H33" s="32"/>
    </row>
    <row r="34" spans="1:259" s="19" customFormat="1" ht="12.75" x14ac:dyDescent="0.2">
      <c r="A34" s="15"/>
      <c r="B34" s="28"/>
      <c r="C34" s="42"/>
      <c r="D34" s="23"/>
      <c r="E34" s="24"/>
      <c r="F34" s="24"/>
      <c r="G34" s="28"/>
      <c r="H34" s="32"/>
    </row>
    <row r="35" spans="1:259" s="19" customFormat="1" ht="12.75" x14ac:dyDescent="0.2">
      <c r="A35" s="15"/>
      <c r="B35" s="28"/>
      <c r="C35" s="42"/>
      <c r="D35" s="23"/>
      <c r="E35" s="24"/>
      <c r="F35" s="24"/>
      <c r="G35" s="28"/>
      <c r="H35" s="32"/>
    </row>
    <row r="36" spans="1:259" s="19" customFormat="1" ht="12.75" x14ac:dyDescent="0.2">
      <c r="A36" s="15"/>
      <c r="B36" s="28"/>
      <c r="C36" s="42"/>
      <c r="D36" s="23"/>
      <c r="E36" s="24"/>
      <c r="F36" s="24"/>
      <c r="G36" s="28"/>
      <c r="H36" s="32"/>
      <c r="I36" s="53"/>
    </row>
    <row r="37" spans="1:259" s="19" customFormat="1" ht="12.75" x14ac:dyDescent="0.2">
      <c r="A37" s="15"/>
      <c r="B37" s="28"/>
      <c r="C37" s="42"/>
      <c r="D37" s="23"/>
      <c r="E37" s="24"/>
      <c r="F37" s="24"/>
      <c r="G37" s="28"/>
      <c r="H37" s="53"/>
      <c r="I37" s="53"/>
    </row>
    <row r="38" spans="1:259" s="19" customFormat="1" ht="12.75" x14ac:dyDescent="0.2">
      <c r="A38" s="15"/>
      <c r="B38" s="28"/>
      <c r="C38" s="42"/>
      <c r="D38" s="23"/>
      <c r="E38" s="24"/>
      <c r="F38" s="24"/>
      <c r="G38" s="28"/>
      <c r="H38" s="32"/>
      <c r="I38" s="53"/>
    </row>
    <row r="39" spans="1:259" s="56" customFormat="1" ht="15" customHeight="1" x14ac:dyDescent="0.25">
      <c r="A39" s="24"/>
      <c r="B39" s="24">
        <v>1</v>
      </c>
      <c r="C39" s="23"/>
      <c r="D39" s="23"/>
      <c r="E39" s="24"/>
      <c r="F39" s="25"/>
      <c r="G39" s="25"/>
      <c r="H39" s="8"/>
      <c r="I39" s="23"/>
      <c r="J39" s="24"/>
      <c r="K39" s="54"/>
      <c r="L39" s="55"/>
      <c r="M39" s="55"/>
      <c r="N39" s="24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</row>
    <row r="40" spans="1:259" s="55" customFormat="1" ht="15" customHeight="1" x14ac:dyDescent="0.2">
      <c r="B40" s="24" t="s">
        <v>7</v>
      </c>
      <c r="C40" s="23" t="s">
        <v>105</v>
      </c>
      <c r="D40" s="23"/>
      <c r="E40" s="24" t="s">
        <v>3</v>
      </c>
      <c r="F40" s="25" t="s">
        <v>4</v>
      </c>
      <c r="G40" s="25" t="s">
        <v>8</v>
      </c>
      <c r="H40" s="8" t="s">
        <v>5</v>
      </c>
      <c r="I40" s="24"/>
      <c r="J40" s="24"/>
      <c r="K40" s="54"/>
      <c r="N40" s="24"/>
    </row>
    <row r="41" spans="1:259" ht="25.5" x14ac:dyDescent="0.2">
      <c r="A41" s="57"/>
      <c r="B41" s="58">
        <v>1</v>
      </c>
      <c r="C41" s="58">
        <v>183211211</v>
      </c>
      <c r="D41" s="59" t="s">
        <v>91</v>
      </c>
      <c r="E41" s="58" t="s">
        <v>0</v>
      </c>
      <c r="F41" s="60">
        <f>+(163+80)</f>
        <v>243</v>
      </c>
      <c r="G41" s="60"/>
      <c r="H41" s="9">
        <f t="shared" ref="H41:H42" si="0">+F41*G41</f>
        <v>0</v>
      </c>
      <c r="I41" s="61"/>
      <c r="J41" s="62"/>
      <c r="K41" s="62"/>
      <c r="L41" s="63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  <c r="IW41" s="65"/>
      <c r="IX41" s="65"/>
      <c r="IY41" s="65"/>
    </row>
    <row r="42" spans="1:259" ht="12.75" x14ac:dyDescent="0.2">
      <c r="A42" s="57"/>
      <c r="B42" s="58">
        <v>2</v>
      </c>
      <c r="C42" s="58" t="s">
        <v>96</v>
      </c>
      <c r="D42" s="59" t="s">
        <v>122</v>
      </c>
      <c r="E42" s="58" t="s">
        <v>118</v>
      </c>
      <c r="F42" s="60">
        <v>19</v>
      </c>
      <c r="G42" s="60"/>
      <c r="H42" s="9">
        <f t="shared" si="0"/>
        <v>0</v>
      </c>
      <c r="I42" s="62"/>
      <c r="J42" s="62"/>
      <c r="K42" s="62"/>
      <c r="L42" s="96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5"/>
      <c r="IJ42" s="65"/>
      <c r="IK42" s="65"/>
      <c r="IL42" s="65"/>
      <c r="IM42" s="65"/>
      <c r="IN42" s="65"/>
      <c r="IO42" s="65"/>
      <c r="IP42" s="65"/>
      <c r="IQ42" s="65"/>
      <c r="IR42" s="65"/>
      <c r="IS42" s="65"/>
      <c r="IT42" s="65"/>
      <c r="IU42" s="65"/>
      <c r="IV42" s="65"/>
      <c r="IW42" s="65"/>
      <c r="IX42" s="65"/>
      <c r="IY42" s="65"/>
    </row>
    <row r="43" spans="1:259" s="95" customFormat="1" ht="25.5" x14ac:dyDescent="0.2">
      <c r="A43" s="89"/>
      <c r="B43" s="58">
        <v>3</v>
      </c>
      <c r="C43" s="90">
        <v>183111111</v>
      </c>
      <c r="D43" s="91" t="s">
        <v>74</v>
      </c>
      <c r="E43" s="90" t="s">
        <v>1</v>
      </c>
      <c r="F43" s="92">
        <f>+I88</f>
        <v>100</v>
      </c>
      <c r="G43" s="92"/>
      <c r="H43" s="9">
        <f t="shared" ref="H43:H49" si="1">+F43*G43</f>
        <v>0</v>
      </c>
      <c r="I43" s="61"/>
      <c r="J43" s="62"/>
      <c r="K43" s="62"/>
      <c r="L43" s="93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94"/>
      <c r="IX43" s="94"/>
      <c r="IY43" s="94"/>
    </row>
    <row r="44" spans="1:259" s="95" customFormat="1" ht="38.25" x14ac:dyDescent="0.2">
      <c r="A44" s="89"/>
      <c r="B44" s="58">
        <v>4</v>
      </c>
      <c r="C44" s="90">
        <v>183111111</v>
      </c>
      <c r="D44" s="91" t="s">
        <v>114</v>
      </c>
      <c r="E44" s="90" t="s">
        <v>1</v>
      </c>
      <c r="F44" s="92">
        <f>+(300+300+600+500)/5</f>
        <v>340</v>
      </c>
      <c r="G44" s="92"/>
      <c r="H44" s="9">
        <f t="shared" ref="H44" si="2">+F44*G44</f>
        <v>0</v>
      </c>
      <c r="I44" s="61"/>
      <c r="J44" s="62"/>
      <c r="K44" s="62"/>
      <c r="L44" s="93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  <c r="IW44" s="94"/>
      <c r="IX44" s="94"/>
      <c r="IY44" s="94"/>
    </row>
    <row r="45" spans="1:259" s="95" customFormat="1" ht="38.25" x14ac:dyDescent="0.2">
      <c r="A45" s="89"/>
      <c r="B45" s="58">
        <v>5</v>
      </c>
      <c r="C45" s="90">
        <v>183111111</v>
      </c>
      <c r="D45" s="91" t="s">
        <v>115</v>
      </c>
      <c r="E45" s="90" t="s">
        <v>1</v>
      </c>
      <c r="F45" s="92">
        <v>288</v>
      </c>
      <c r="G45" s="92"/>
      <c r="H45" s="9">
        <f t="shared" ref="H45" si="3">+F45*G45</f>
        <v>0</v>
      </c>
      <c r="J45" s="62"/>
      <c r="K45" s="62"/>
      <c r="L45" s="93"/>
      <c r="M45" s="61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  <c r="IW45" s="94"/>
      <c r="IX45" s="94"/>
      <c r="IY45" s="94"/>
    </row>
    <row r="46" spans="1:259" s="95" customFormat="1" ht="38.25" x14ac:dyDescent="0.2">
      <c r="A46" s="89"/>
      <c r="B46" s="58">
        <v>6</v>
      </c>
      <c r="C46" s="90">
        <v>183111111</v>
      </c>
      <c r="D46" s="91" t="s">
        <v>116</v>
      </c>
      <c r="E46" s="90" t="s">
        <v>1</v>
      </c>
      <c r="F46" s="92">
        <v>153</v>
      </c>
      <c r="G46" s="92"/>
      <c r="H46" s="9">
        <f t="shared" ref="H46" si="4">+F46*G46</f>
        <v>0</v>
      </c>
      <c r="I46" s="61"/>
      <c r="J46" s="62"/>
      <c r="K46" s="62"/>
      <c r="L46" s="93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  <c r="IW46" s="94"/>
      <c r="IX46" s="94"/>
      <c r="IY46" s="94"/>
    </row>
    <row r="47" spans="1:259" ht="25.5" x14ac:dyDescent="0.2">
      <c r="A47" s="57"/>
      <c r="B47" s="58">
        <v>7</v>
      </c>
      <c r="C47" s="58">
        <v>183111112</v>
      </c>
      <c r="D47" s="59" t="s">
        <v>23</v>
      </c>
      <c r="E47" s="58" t="s">
        <v>1</v>
      </c>
      <c r="F47" s="60">
        <f>+SUM(F59:F84)+SUM(F97:F115)+F119</f>
        <v>2187</v>
      </c>
      <c r="G47" s="60"/>
      <c r="H47" s="9">
        <f t="shared" si="1"/>
        <v>0</v>
      </c>
      <c r="I47" s="61"/>
      <c r="J47" s="62"/>
      <c r="K47" s="62"/>
      <c r="L47" s="63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5"/>
      <c r="HU47" s="65"/>
      <c r="HV47" s="65"/>
      <c r="HW47" s="65"/>
      <c r="HX47" s="65"/>
      <c r="HY47" s="65"/>
      <c r="HZ47" s="65"/>
      <c r="IA47" s="65"/>
      <c r="IB47" s="65"/>
      <c r="IC47" s="65"/>
      <c r="ID47" s="65"/>
      <c r="IE47" s="65"/>
      <c r="IF47" s="65"/>
      <c r="IG47" s="65"/>
      <c r="IH47" s="65"/>
      <c r="II47" s="65"/>
      <c r="IJ47" s="65"/>
      <c r="IK47" s="65"/>
      <c r="IL47" s="65"/>
      <c r="IM47" s="65"/>
      <c r="IN47" s="65"/>
      <c r="IO47" s="65"/>
      <c r="IP47" s="65"/>
      <c r="IQ47" s="65"/>
      <c r="IR47" s="65"/>
      <c r="IS47" s="65"/>
      <c r="IT47" s="65"/>
      <c r="IU47" s="65"/>
      <c r="IV47" s="65"/>
      <c r="IW47" s="65"/>
      <c r="IX47" s="65"/>
      <c r="IY47" s="65"/>
    </row>
    <row r="48" spans="1:259" ht="12.75" x14ac:dyDescent="0.2">
      <c r="A48" s="57"/>
      <c r="B48" s="58">
        <v>8</v>
      </c>
      <c r="C48" s="58">
        <v>183211313</v>
      </c>
      <c r="D48" s="59" t="s">
        <v>13</v>
      </c>
      <c r="E48" s="58" t="s">
        <v>1</v>
      </c>
      <c r="F48" s="60">
        <f>+F43+F44+F45+F46</f>
        <v>881</v>
      </c>
      <c r="G48" s="60"/>
      <c r="H48" s="9">
        <f t="shared" si="1"/>
        <v>0</v>
      </c>
      <c r="I48" s="61"/>
      <c r="J48" s="62"/>
      <c r="K48" s="62"/>
      <c r="L48" s="63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  <c r="IV48" s="65"/>
      <c r="IW48" s="65"/>
      <c r="IX48" s="65"/>
      <c r="IY48" s="65"/>
    </row>
    <row r="49" spans="1:260" ht="12.75" x14ac:dyDescent="0.2">
      <c r="A49" s="57"/>
      <c r="B49" s="58">
        <v>9</v>
      </c>
      <c r="C49" s="58">
        <v>183211322</v>
      </c>
      <c r="D49" s="59" t="s">
        <v>14</v>
      </c>
      <c r="E49" s="58" t="s">
        <v>1</v>
      </c>
      <c r="F49" s="60">
        <f>+F47</f>
        <v>2187</v>
      </c>
      <c r="G49" s="60"/>
      <c r="H49" s="9">
        <f t="shared" si="1"/>
        <v>0</v>
      </c>
      <c r="I49" s="61"/>
      <c r="J49" s="62"/>
      <c r="K49" s="62"/>
      <c r="L49" s="63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</row>
    <row r="50" spans="1:260" ht="25.5" x14ac:dyDescent="0.2">
      <c r="A50" s="57"/>
      <c r="B50" s="58">
        <v>10</v>
      </c>
      <c r="C50" s="58">
        <v>185851121</v>
      </c>
      <c r="D50" s="59" t="s">
        <v>79</v>
      </c>
      <c r="E50" s="58" t="s">
        <v>6</v>
      </c>
      <c r="F50" s="60">
        <f>+(F49)*0.005</f>
        <v>10.935</v>
      </c>
      <c r="G50" s="60"/>
      <c r="H50" s="9">
        <f t="shared" ref="H50:H51" si="5">+F50*G50</f>
        <v>0</v>
      </c>
      <c r="I50" s="61"/>
      <c r="J50" s="62"/>
      <c r="K50" s="62"/>
      <c r="L50" s="63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</row>
    <row r="51" spans="1:260" ht="12.75" x14ac:dyDescent="0.2">
      <c r="A51" s="57"/>
      <c r="B51" s="58">
        <v>11</v>
      </c>
      <c r="C51" s="58">
        <v>185851129</v>
      </c>
      <c r="D51" s="59" t="s">
        <v>12</v>
      </c>
      <c r="E51" s="58" t="s">
        <v>6</v>
      </c>
      <c r="F51" s="60">
        <f>+F50</f>
        <v>10.935</v>
      </c>
      <c r="G51" s="60"/>
      <c r="H51" s="9">
        <f t="shared" si="5"/>
        <v>0</v>
      </c>
      <c r="I51" s="11"/>
      <c r="J51" s="10"/>
      <c r="K51" s="10"/>
      <c r="L51" s="63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</row>
    <row r="52" spans="1:260" ht="12.75" x14ac:dyDescent="0.2">
      <c r="A52" s="57"/>
      <c r="B52" s="58">
        <v>12</v>
      </c>
      <c r="C52" s="58">
        <v>171251201</v>
      </c>
      <c r="D52" s="59" t="s">
        <v>82</v>
      </c>
      <c r="E52" s="58" t="s">
        <v>6</v>
      </c>
      <c r="F52" s="60">
        <f>+F41*0.18</f>
        <v>43.739999999999995</v>
      </c>
      <c r="G52" s="60"/>
      <c r="H52" s="9">
        <f t="shared" ref="H52:H55" si="6">+F52*G52</f>
        <v>0</v>
      </c>
      <c r="I52" s="61"/>
      <c r="J52" s="62"/>
      <c r="K52" s="62"/>
      <c r="L52" s="63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</row>
    <row r="53" spans="1:260" ht="12.75" x14ac:dyDescent="0.2">
      <c r="A53" s="57"/>
      <c r="B53" s="58">
        <v>13</v>
      </c>
      <c r="C53" s="58" t="s">
        <v>2</v>
      </c>
      <c r="D53" s="59" t="s">
        <v>119</v>
      </c>
      <c r="E53" s="58" t="s">
        <v>118</v>
      </c>
      <c r="F53" s="60">
        <f>+F42</f>
        <v>19</v>
      </c>
      <c r="G53" s="60"/>
      <c r="H53" s="9">
        <f t="shared" si="6"/>
        <v>0</v>
      </c>
      <c r="I53" s="10"/>
      <c r="J53" s="10"/>
      <c r="K53" s="10"/>
      <c r="L53" s="97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</row>
    <row r="54" spans="1:260" ht="12.75" x14ac:dyDescent="0.2">
      <c r="A54" s="57"/>
      <c r="B54" s="58">
        <v>14</v>
      </c>
      <c r="C54" s="58" t="s">
        <v>2</v>
      </c>
      <c r="D54" s="59" t="s">
        <v>93</v>
      </c>
      <c r="E54" s="58" t="s">
        <v>6</v>
      </c>
      <c r="F54" s="60">
        <f>+F41*0.1</f>
        <v>24.3</v>
      </c>
      <c r="G54" s="60"/>
      <c r="H54" s="9">
        <f t="shared" si="6"/>
        <v>0</v>
      </c>
      <c r="I54" s="11"/>
      <c r="J54" s="62"/>
      <c r="K54" s="62"/>
      <c r="L54" s="63"/>
      <c r="M54" s="66"/>
      <c r="N54" s="61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  <c r="IW54" s="65"/>
      <c r="IX54" s="65"/>
      <c r="IY54" s="65"/>
    </row>
    <row r="55" spans="1:260" ht="25.5" x14ac:dyDescent="0.2">
      <c r="A55" s="57"/>
      <c r="B55" s="58">
        <v>15</v>
      </c>
      <c r="C55" s="58" t="s">
        <v>2</v>
      </c>
      <c r="D55" s="59" t="s">
        <v>120</v>
      </c>
      <c r="E55" s="58" t="s">
        <v>6</v>
      </c>
      <c r="F55" s="60">
        <f>+(F41*0.07)</f>
        <v>17.010000000000002</v>
      </c>
      <c r="G55" s="60"/>
      <c r="H55" s="9">
        <f t="shared" si="6"/>
        <v>0</v>
      </c>
      <c r="I55" s="11"/>
      <c r="J55" s="10"/>
      <c r="K55" s="10"/>
      <c r="L55" s="63"/>
      <c r="M55" s="66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  <c r="IW55" s="65"/>
      <c r="IX55" s="65"/>
      <c r="IY55" s="65"/>
    </row>
    <row r="56" spans="1:260" ht="12.75" x14ac:dyDescent="0.2">
      <c r="A56" s="57"/>
      <c r="B56" s="58">
        <v>16</v>
      </c>
      <c r="C56" s="58" t="s">
        <v>96</v>
      </c>
      <c r="D56" s="59" t="s">
        <v>97</v>
      </c>
      <c r="E56" s="58" t="s">
        <v>98</v>
      </c>
      <c r="F56" s="60">
        <v>1</v>
      </c>
      <c r="G56" s="60"/>
      <c r="H56" s="9">
        <f t="shared" ref="H56" si="7">+F56*G56</f>
        <v>0</v>
      </c>
      <c r="I56" s="11"/>
      <c r="J56" s="10"/>
      <c r="K56" s="10"/>
      <c r="L56" s="63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  <c r="IW56" s="65"/>
      <c r="IX56" s="65"/>
      <c r="IY56" s="65"/>
    </row>
    <row r="57" spans="1:260" s="68" customFormat="1" ht="12.75" x14ac:dyDescent="0.2">
      <c r="A57" s="24"/>
      <c r="B57" s="24"/>
      <c r="C57" s="23"/>
      <c r="D57" s="82" t="s">
        <v>48</v>
      </c>
      <c r="E57" s="24"/>
      <c r="F57" s="25"/>
      <c r="G57" s="25"/>
      <c r="H57" s="8"/>
      <c r="I57" s="24"/>
      <c r="J57" s="24"/>
      <c r="K57" s="24"/>
      <c r="L57" s="55"/>
      <c r="M57" s="24"/>
      <c r="N57" s="54"/>
      <c r="O57" s="24"/>
      <c r="P57" s="55"/>
      <c r="Q57" s="24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67"/>
    </row>
    <row r="58" spans="1:260" ht="12.75" x14ac:dyDescent="0.2">
      <c r="A58" s="57"/>
      <c r="B58" s="58"/>
      <c r="C58" s="69"/>
      <c r="D58" s="83" t="s">
        <v>16</v>
      </c>
      <c r="E58" s="58"/>
      <c r="F58" s="70"/>
      <c r="G58" s="60"/>
      <c r="H58" s="9"/>
      <c r="I58" s="11"/>
      <c r="J58" s="10"/>
      <c r="K58" s="10"/>
      <c r="L58" s="63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  <c r="IW58" s="65"/>
      <c r="IX58" s="65"/>
      <c r="IY58" s="65"/>
    </row>
    <row r="59" spans="1:260" ht="12.75" x14ac:dyDescent="0.2">
      <c r="A59" s="57"/>
      <c r="B59" s="58">
        <v>17</v>
      </c>
      <c r="C59" s="58" t="s">
        <v>15</v>
      </c>
      <c r="D59" s="59" t="s">
        <v>26</v>
      </c>
      <c r="E59" s="58" t="s">
        <v>1</v>
      </c>
      <c r="F59" s="70">
        <v>29</v>
      </c>
      <c r="G59" s="60"/>
      <c r="H59" s="9">
        <f>G59*F59</f>
        <v>0</v>
      </c>
      <c r="I59" s="64"/>
      <c r="J59" s="10"/>
      <c r="K59" s="10"/>
      <c r="L59" s="71"/>
      <c r="M59" s="72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  <c r="IW59" s="65"/>
      <c r="IX59" s="65"/>
      <c r="IY59" s="65"/>
    </row>
    <row r="60" spans="1:260" ht="12.75" x14ac:dyDescent="0.2">
      <c r="A60" s="57"/>
      <c r="B60" s="58">
        <v>18</v>
      </c>
      <c r="C60" s="58" t="s">
        <v>15</v>
      </c>
      <c r="D60" s="59" t="s">
        <v>27</v>
      </c>
      <c r="E60" s="58" t="s">
        <v>1</v>
      </c>
      <c r="F60" s="70">
        <v>29</v>
      </c>
      <c r="G60" s="60"/>
      <c r="H60" s="9">
        <f t="shared" ref="H60:H63" si="8">G60*F60</f>
        <v>0</v>
      </c>
      <c r="I60" s="11"/>
      <c r="J60" s="10"/>
      <c r="K60" s="10"/>
      <c r="L60" s="71"/>
      <c r="M60" s="72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  <c r="IW60" s="65"/>
      <c r="IX60" s="65"/>
      <c r="IY60" s="65"/>
    </row>
    <row r="61" spans="1:260" ht="12.75" x14ac:dyDescent="0.2">
      <c r="A61" s="57"/>
      <c r="B61" s="58">
        <v>19</v>
      </c>
      <c r="C61" s="58" t="s">
        <v>15</v>
      </c>
      <c r="D61" s="59" t="s">
        <v>28</v>
      </c>
      <c r="E61" s="58" t="s">
        <v>1</v>
      </c>
      <c r="F61" s="70">
        <v>29</v>
      </c>
      <c r="G61" s="60"/>
      <c r="H61" s="9">
        <f t="shared" si="8"/>
        <v>0</v>
      </c>
      <c r="I61" s="11"/>
      <c r="J61" s="10"/>
      <c r="K61" s="10"/>
      <c r="L61" s="71"/>
      <c r="M61" s="72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  <c r="IW61" s="65"/>
      <c r="IX61" s="65"/>
      <c r="IY61" s="65"/>
    </row>
    <row r="62" spans="1:260" ht="12.75" x14ac:dyDescent="0.2">
      <c r="A62" s="57"/>
      <c r="B62" s="58"/>
      <c r="C62" s="58"/>
      <c r="D62" s="83" t="s">
        <v>17</v>
      </c>
      <c r="E62" s="58"/>
      <c r="F62" s="70"/>
      <c r="G62" s="60"/>
      <c r="H62" s="9"/>
      <c r="I62" s="11"/>
      <c r="J62" s="10"/>
      <c r="K62" s="10"/>
      <c r="L62" s="71"/>
      <c r="M62" s="72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  <c r="IW62" s="65"/>
      <c r="IX62" s="65"/>
      <c r="IY62" s="65"/>
    </row>
    <row r="63" spans="1:260" ht="12.75" x14ac:dyDescent="0.2">
      <c r="A63" s="57"/>
      <c r="B63" s="58">
        <v>20</v>
      </c>
      <c r="C63" s="58" t="s">
        <v>15</v>
      </c>
      <c r="D63" s="59" t="s">
        <v>29</v>
      </c>
      <c r="E63" s="58" t="s">
        <v>1</v>
      </c>
      <c r="F63" s="70">
        <v>44</v>
      </c>
      <c r="G63" s="60"/>
      <c r="H63" s="9">
        <f t="shared" si="8"/>
        <v>0</v>
      </c>
      <c r="I63" s="11"/>
      <c r="J63" s="10"/>
      <c r="K63" s="10"/>
      <c r="L63" s="71"/>
      <c r="M63" s="72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  <c r="IW63" s="65"/>
      <c r="IX63" s="65"/>
      <c r="IY63" s="65"/>
    </row>
    <row r="64" spans="1:260" ht="12.75" x14ac:dyDescent="0.2">
      <c r="A64" s="57"/>
      <c r="B64" s="58">
        <v>21</v>
      </c>
      <c r="C64" s="58" t="s">
        <v>15</v>
      </c>
      <c r="D64" s="59" t="s">
        <v>30</v>
      </c>
      <c r="E64" s="58" t="s">
        <v>1</v>
      </c>
      <c r="F64" s="70">
        <v>88</v>
      </c>
      <c r="G64" s="60"/>
      <c r="H64" s="9">
        <f t="shared" ref="H64:H75" si="9">G64*F64</f>
        <v>0</v>
      </c>
      <c r="I64" s="11"/>
      <c r="J64" s="10"/>
      <c r="K64" s="10"/>
      <c r="L64" s="71"/>
      <c r="M64" s="72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  <c r="IW64" s="65"/>
      <c r="IX64" s="65"/>
      <c r="IY64" s="65"/>
    </row>
    <row r="65" spans="1:259" ht="12.75" x14ac:dyDescent="0.2">
      <c r="A65" s="57"/>
      <c r="B65" s="58">
        <v>22</v>
      </c>
      <c r="C65" s="58" t="s">
        <v>15</v>
      </c>
      <c r="D65" s="59" t="s">
        <v>31</v>
      </c>
      <c r="E65" s="58" t="s">
        <v>1</v>
      </c>
      <c r="F65" s="70">
        <v>59</v>
      </c>
      <c r="G65" s="60"/>
      <c r="H65" s="9">
        <f>G65*F65</f>
        <v>0</v>
      </c>
      <c r="I65" s="11"/>
      <c r="J65" s="10"/>
      <c r="K65" s="10"/>
      <c r="L65" s="71"/>
      <c r="M65" s="72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  <c r="IW65" s="65"/>
      <c r="IX65" s="65"/>
      <c r="IY65" s="65"/>
    </row>
    <row r="66" spans="1:259" ht="12.75" x14ac:dyDescent="0.2">
      <c r="A66" s="57"/>
      <c r="B66" s="58">
        <v>23</v>
      </c>
      <c r="C66" s="58" t="s">
        <v>15</v>
      </c>
      <c r="D66" s="59" t="s">
        <v>32</v>
      </c>
      <c r="E66" s="58" t="s">
        <v>1</v>
      </c>
      <c r="F66" s="70">
        <v>73</v>
      </c>
      <c r="G66" s="60"/>
      <c r="H66" s="9">
        <f t="shared" si="9"/>
        <v>0</v>
      </c>
      <c r="I66" s="11"/>
      <c r="J66" s="10"/>
      <c r="K66" s="10"/>
      <c r="L66" s="71"/>
      <c r="M66" s="72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  <c r="IW66" s="65"/>
      <c r="IX66" s="65"/>
      <c r="IY66" s="65"/>
    </row>
    <row r="67" spans="1:259" ht="12.75" x14ac:dyDescent="0.2">
      <c r="A67" s="57"/>
      <c r="B67" s="58">
        <v>24</v>
      </c>
      <c r="C67" s="58" t="s">
        <v>15</v>
      </c>
      <c r="D67" s="59" t="s">
        <v>33</v>
      </c>
      <c r="E67" s="58" t="s">
        <v>1</v>
      </c>
      <c r="F67" s="70">
        <v>148</v>
      </c>
      <c r="G67" s="60"/>
      <c r="H67" s="9">
        <f t="shared" si="9"/>
        <v>0</v>
      </c>
      <c r="I67" s="11"/>
      <c r="J67" s="10"/>
      <c r="K67" s="10"/>
      <c r="L67" s="71"/>
      <c r="M67" s="72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  <c r="IW67" s="65"/>
      <c r="IX67" s="65"/>
      <c r="IY67" s="65"/>
    </row>
    <row r="68" spans="1:259" ht="12.75" x14ac:dyDescent="0.2">
      <c r="A68" s="57"/>
      <c r="B68" s="58">
        <v>25</v>
      </c>
      <c r="C68" s="58" t="s">
        <v>15</v>
      </c>
      <c r="D68" s="59" t="s">
        <v>34</v>
      </c>
      <c r="E68" s="58" t="s">
        <v>1</v>
      </c>
      <c r="F68" s="70">
        <v>73</v>
      </c>
      <c r="G68" s="60"/>
      <c r="H68" s="9">
        <f t="shared" si="9"/>
        <v>0</v>
      </c>
      <c r="I68" s="11"/>
      <c r="J68" s="10"/>
      <c r="K68" s="10"/>
      <c r="L68" s="71"/>
      <c r="M68" s="72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  <c r="IW68" s="65"/>
      <c r="IX68" s="65"/>
      <c r="IY68" s="65"/>
    </row>
    <row r="69" spans="1:259" ht="12.75" x14ac:dyDescent="0.2">
      <c r="A69" s="57"/>
      <c r="B69" s="58">
        <v>26</v>
      </c>
      <c r="C69" s="58" t="s">
        <v>15</v>
      </c>
      <c r="D69" s="59" t="s">
        <v>35</v>
      </c>
      <c r="E69" s="58" t="s">
        <v>1</v>
      </c>
      <c r="F69" s="70">
        <v>59</v>
      </c>
      <c r="G69" s="60"/>
      <c r="H69" s="9">
        <f t="shared" si="9"/>
        <v>0</v>
      </c>
      <c r="I69" s="11"/>
      <c r="J69" s="10"/>
      <c r="K69" s="10"/>
      <c r="L69" s="71"/>
      <c r="M69" s="72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  <c r="IW69" s="65"/>
      <c r="IX69" s="65"/>
      <c r="IY69" s="65"/>
    </row>
    <row r="70" spans="1:259" ht="12.75" x14ac:dyDescent="0.2">
      <c r="A70" s="57"/>
      <c r="B70" s="58">
        <v>27</v>
      </c>
      <c r="C70" s="58" t="s">
        <v>15</v>
      </c>
      <c r="D70" s="59" t="s">
        <v>36</v>
      </c>
      <c r="E70" s="58" t="s">
        <v>1</v>
      </c>
      <c r="F70" s="70">
        <v>73</v>
      </c>
      <c r="G70" s="60"/>
      <c r="H70" s="9">
        <f t="shared" si="9"/>
        <v>0</v>
      </c>
      <c r="I70" s="11"/>
      <c r="J70" s="10"/>
      <c r="K70" s="10"/>
      <c r="L70" s="71"/>
      <c r="M70" s="72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  <c r="IW70" s="65"/>
      <c r="IX70" s="65"/>
      <c r="IY70" s="65"/>
    </row>
    <row r="71" spans="1:259" ht="12.75" x14ac:dyDescent="0.2">
      <c r="A71" s="57"/>
      <c r="B71" s="58">
        <v>28</v>
      </c>
      <c r="C71" s="58" t="s">
        <v>15</v>
      </c>
      <c r="D71" s="59" t="s">
        <v>37</v>
      </c>
      <c r="E71" s="58" t="s">
        <v>1</v>
      </c>
      <c r="F71" s="70">
        <v>73</v>
      </c>
      <c r="G71" s="60"/>
      <c r="H71" s="9">
        <f t="shared" si="9"/>
        <v>0</v>
      </c>
      <c r="I71" s="11"/>
      <c r="J71" s="10"/>
      <c r="K71" s="10"/>
      <c r="L71" s="71"/>
      <c r="M71" s="72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  <c r="IW71" s="65"/>
      <c r="IX71" s="65"/>
      <c r="IY71" s="65"/>
    </row>
    <row r="72" spans="1:259" ht="12.75" x14ac:dyDescent="0.2">
      <c r="A72" s="57"/>
      <c r="B72" s="58">
        <v>29</v>
      </c>
      <c r="C72" s="58" t="s">
        <v>15</v>
      </c>
      <c r="D72" s="59" t="s">
        <v>38</v>
      </c>
      <c r="E72" s="58" t="s">
        <v>1</v>
      </c>
      <c r="F72" s="70">
        <v>73</v>
      </c>
      <c r="G72" s="60"/>
      <c r="H72" s="9">
        <f t="shared" si="9"/>
        <v>0</v>
      </c>
      <c r="I72" s="11"/>
      <c r="J72" s="10"/>
      <c r="K72" s="10"/>
      <c r="L72" s="71"/>
      <c r="M72" s="72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  <c r="IW72" s="65"/>
      <c r="IX72" s="65"/>
      <c r="IY72" s="65"/>
    </row>
    <row r="73" spans="1:259" ht="12.75" x14ac:dyDescent="0.2">
      <c r="A73" s="57"/>
      <c r="B73" s="58">
        <v>30</v>
      </c>
      <c r="C73" s="58" t="s">
        <v>15</v>
      </c>
      <c r="D73" s="59" t="s">
        <v>39</v>
      </c>
      <c r="E73" s="58" t="s">
        <v>1</v>
      </c>
      <c r="F73" s="70">
        <v>44</v>
      </c>
      <c r="G73" s="60"/>
      <c r="H73" s="9">
        <f t="shared" si="9"/>
        <v>0</v>
      </c>
      <c r="I73" s="11"/>
      <c r="J73" s="10"/>
      <c r="K73" s="10"/>
      <c r="L73" s="71"/>
      <c r="M73" s="72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  <c r="IW73" s="65"/>
      <c r="IX73" s="65"/>
      <c r="IY73" s="65"/>
    </row>
    <row r="74" spans="1:259" ht="12.75" x14ac:dyDescent="0.2">
      <c r="A74" s="57"/>
      <c r="B74" s="58">
        <v>31</v>
      </c>
      <c r="C74" s="58" t="s">
        <v>15</v>
      </c>
      <c r="D74" s="59" t="s">
        <v>40</v>
      </c>
      <c r="E74" s="58" t="s">
        <v>1</v>
      </c>
      <c r="F74" s="70">
        <v>59</v>
      </c>
      <c r="G74" s="60"/>
      <c r="H74" s="9">
        <f t="shared" si="9"/>
        <v>0</v>
      </c>
      <c r="I74" s="11"/>
      <c r="J74" s="10"/>
      <c r="K74" s="10"/>
      <c r="L74" s="71"/>
      <c r="M74" s="72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  <c r="IW74" s="65"/>
      <c r="IX74" s="65"/>
      <c r="IY74" s="65"/>
    </row>
    <row r="75" spans="1:259" ht="12.75" x14ac:dyDescent="0.2">
      <c r="A75" s="57"/>
      <c r="B75" s="58">
        <v>32</v>
      </c>
      <c r="C75" s="58" t="s">
        <v>15</v>
      </c>
      <c r="D75" s="59" t="s">
        <v>41</v>
      </c>
      <c r="E75" s="58" t="s">
        <v>1</v>
      </c>
      <c r="F75" s="70">
        <v>103</v>
      </c>
      <c r="G75" s="60"/>
      <c r="H75" s="9">
        <f t="shared" si="9"/>
        <v>0</v>
      </c>
      <c r="I75" s="11"/>
      <c r="J75" s="10"/>
      <c r="K75" s="10"/>
      <c r="L75" s="71"/>
      <c r="M75" s="72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  <c r="IW75" s="65"/>
      <c r="IX75" s="65"/>
      <c r="IY75" s="65"/>
    </row>
    <row r="76" spans="1:259" ht="12.75" x14ac:dyDescent="0.2">
      <c r="A76" s="57"/>
      <c r="B76" s="58"/>
      <c r="C76" s="58"/>
      <c r="D76" s="83" t="s">
        <v>18</v>
      </c>
      <c r="E76" s="58"/>
      <c r="F76" s="70"/>
      <c r="G76" s="60"/>
      <c r="H76" s="9"/>
      <c r="I76" s="11"/>
      <c r="J76" s="10"/>
      <c r="K76" s="10"/>
      <c r="L76" s="71"/>
      <c r="M76" s="72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  <c r="IW76" s="65"/>
      <c r="IX76" s="65"/>
      <c r="IY76" s="65"/>
    </row>
    <row r="77" spans="1:259" ht="12.75" x14ac:dyDescent="0.2">
      <c r="A77" s="57"/>
      <c r="B77" s="58">
        <v>33</v>
      </c>
      <c r="C77" s="58" t="s">
        <v>15</v>
      </c>
      <c r="D77" s="59" t="s">
        <v>42</v>
      </c>
      <c r="E77" s="58" t="s">
        <v>1</v>
      </c>
      <c r="F77" s="70">
        <v>59</v>
      </c>
      <c r="G77" s="60"/>
      <c r="H77" s="9">
        <f>G77*F77</f>
        <v>0</v>
      </c>
      <c r="I77" s="11"/>
      <c r="J77" s="10"/>
      <c r="K77" s="10"/>
      <c r="L77" s="71"/>
      <c r="M77" s="72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  <c r="IW77" s="65"/>
      <c r="IX77" s="65"/>
      <c r="IY77" s="65"/>
    </row>
    <row r="78" spans="1:259" ht="12.75" x14ac:dyDescent="0.2">
      <c r="A78" s="57"/>
      <c r="B78" s="58">
        <v>34</v>
      </c>
      <c r="C78" s="58" t="s">
        <v>15</v>
      </c>
      <c r="D78" s="59" t="s">
        <v>43</v>
      </c>
      <c r="E78" s="58" t="s">
        <v>1</v>
      </c>
      <c r="F78" s="70">
        <v>59</v>
      </c>
      <c r="G78" s="60"/>
      <c r="H78" s="9">
        <f>G78*F78</f>
        <v>0</v>
      </c>
      <c r="I78" s="11"/>
      <c r="J78" s="10"/>
      <c r="K78" s="10"/>
      <c r="L78" s="71"/>
      <c r="M78" s="72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</row>
    <row r="79" spans="1:259" ht="12.75" x14ac:dyDescent="0.2">
      <c r="A79" s="57"/>
      <c r="B79" s="58">
        <v>35</v>
      </c>
      <c r="C79" s="58" t="s">
        <v>15</v>
      </c>
      <c r="D79" s="59" t="s">
        <v>44</v>
      </c>
      <c r="E79" s="58" t="s">
        <v>1</v>
      </c>
      <c r="F79" s="70">
        <v>103</v>
      </c>
      <c r="G79" s="60"/>
      <c r="H79" s="9">
        <f>G79*F79</f>
        <v>0</v>
      </c>
      <c r="I79" s="11"/>
      <c r="J79" s="10"/>
      <c r="K79" s="10"/>
      <c r="L79" s="71"/>
      <c r="M79" s="72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</row>
    <row r="80" spans="1:259" ht="12.75" x14ac:dyDescent="0.2">
      <c r="A80" s="57"/>
      <c r="B80" s="58">
        <v>36</v>
      </c>
      <c r="C80" s="58" t="s">
        <v>15</v>
      </c>
      <c r="D80" s="59" t="s">
        <v>45</v>
      </c>
      <c r="E80" s="58" t="s">
        <v>1</v>
      </c>
      <c r="F80" s="70">
        <v>117</v>
      </c>
      <c r="G80" s="60"/>
      <c r="H80" s="9">
        <f>G80*F80</f>
        <v>0</v>
      </c>
      <c r="I80" s="11"/>
      <c r="J80" s="10"/>
      <c r="K80" s="10"/>
      <c r="L80" s="71"/>
      <c r="M80" s="72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  <c r="IW80" s="65"/>
      <c r="IX80" s="65"/>
      <c r="IY80" s="65"/>
    </row>
    <row r="81" spans="1:260" ht="12.75" x14ac:dyDescent="0.2">
      <c r="A81" s="57"/>
      <c r="B81" s="58"/>
      <c r="C81" s="58"/>
      <c r="D81" s="83" t="s">
        <v>19</v>
      </c>
      <c r="E81" s="58"/>
      <c r="F81" s="70"/>
      <c r="G81" s="60"/>
      <c r="H81" s="9"/>
      <c r="I81" s="11"/>
      <c r="J81" s="10"/>
      <c r="K81" s="10"/>
      <c r="L81" s="71"/>
      <c r="M81" s="72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  <c r="IW81" s="65"/>
      <c r="IX81" s="65"/>
      <c r="IY81" s="65"/>
    </row>
    <row r="82" spans="1:260" ht="12.75" x14ac:dyDescent="0.2">
      <c r="A82" s="57"/>
      <c r="B82" s="58">
        <v>37</v>
      </c>
      <c r="C82" s="58" t="s">
        <v>15</v>
      </c>
      <c r="D82" s="59" t="s">
        <v>22</v>
      </c>
      <c r="E82" s="58" t="s">
        <v>1</v>
      </c>
      <c r="F82" s="70">
        <v>29</v>
      </c>
      <c r="G82" s="60"/>
      <c r="H82" s="9">
        <f>G82*F82</f>
        <v>0</v>
      </c>
      <c r="I82" s="11"/>
      <c r="J82" s="10"/>
      <c r="K82" s="10"/>
      <c r="L82" s="71"/>
      <c r="M82" s="72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  <c r="IW82" s="65"/>
      <c r="IX82" s="65"/>
      <c r="IY82" s="65"/>
    </row>
    <row r="83" spans="1:260" ht="12.75" x14ac:dyDescent="0.2">
      <c r="A83" s="57"/>
      <c r="B83" s="58">
        <v>38</v>
      </c>
      <c r="C83" s="58" t="s">
        <v>15</v>
      </c>
      <c r="D83" s="59" t="s">
        <v>46</v>
      </c>
      <c r="E83" s="58" t="s">
        <v>1</v>
      </c>
      <c r="F83" s="70">
        <v>29</v>
      </c>
      <c r="G83" s="60"/>
      <c r="H83" s="9">
        <f>G83*F83</f>
        <v>0</v>
      </c>
      <c r="I83" s="11"/>
      <c r="J83" s="10"/>
      <c r="K83" s="10"/>
      <c r="L83" s="71"/>
      <c r="M83" s="72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  <c r="IW83" s="65"/>
      <c r="IX83" s="65"/>
      <c r="IY83" s="65"/>
    </row>
    <row r="84" spans="1:260" ht="12.75" x14ac:dyDescent="0.2">
      <c r="A84" s="57"/>
      <c r="B84" s="58">
        <v>39</v>
      </c>
      <c r="C84" s="58" t="s">
        <v>15</v>
      </c>
      <c r="D84" s="59" t="s">
        <v>47</v>
      </c>
      <c r="E84" s="58" t="s">
        <v>1</v>
      </c>
      <c r="F84" s="70">
        <v>15</v>
      </c>
      <c r="G84" s="60"/>
      <c r="H84" s="9">
        <f>G84*F84</f>
        <v>0</v>
      </c>
      <c r="I84" s="86"/>
      <c r="J84" s="10"/>
      <c r="K84" s="10"/>
      <c r="L84" s="71"/>
      <c r="M84" s="72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  <c r="IW84" s="65"/>
      <c r="IX84" s="65"/>
      <c r="IY84" s="65"/>
    </row>
    <row r="85" spans="1:260" ht="12.75" x14ac:dyDescent="0.2">
      <c r="A85" s="57"/>
      <c r="B85" s="58"/>
      <c r="C85" s="58"/>
      <c r="D85" s="83" t="s">
        <v>20</v>
      </c>
      <c r="E85" s="58"/>
      <c r="F85" s="70"/>
      <c r="G85" s="60"/>
      <c r="H85" s="9"/>
      <c r="I85" s="10" t="s">
        <v>78</v>
      </c>
      <c r="J85" s="10" t="s">
        <v>75</v>
      </c>
      <c r="K85" s="10" t="s">
        <v>76</v>
      </c>
      <c r="L85" s="10" t="s">
        <v>77</v>
      </c>
      <c r="M85" s="72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</row>
    <row r="86" spans="1:260" ht="12.75" x14ac:dyDescent="0.2">
      <c r="A86" s="57"/>
      <c r="B86" s="58">
        <v>40</v>
      </c>
      <c r="C86" s="58"/>
      <c r="D86" s="59" t="s">
        <v>83</v>
      </c>
      <c r="E86" s="58" t="s">
        <v>1</v>
      </c>
      <c r="F86" s="70">
        <v>300</v>
      </c>
      <c r="G86" s="60"/>
      <c r="H86" s="9">
        <f t="shared" ref="H86:H93" si="10">G86*F86</f>
        <v>0</v>
      </c>
      <c r="I86" s="73"/>
      <c r="J86" s="88">
        <f>+F86</f>
        <v>300</v>
      </c>
      <c r="K86" s="87"/>
      <c r="L86" s="87"/>
      <c r="M86" s="72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  <c r="IW86" s="65"/>
      <c r="IX86" s="65"/>
      <c r="IY86" s="65"/>
    </row>
    <row r="87" spans="1:260" ht="12.75" x14ac:dyDescent="0.2">
      <c r="A87" s="57"/>
      <c r="B87" s="58">
        <v>41</v>
      </c>
      <c r="C87" s="58"/>
      <c r="D87" s="59" t="s">
        <v>84</v>
      </c>
      <c r="E87" s="58" t="s">
        <v>1</v>
      </c>
      <c r="F87" s="70">
        <v>1000</v>
      </c>
      <c r="G87" s="60"/>
      <c r="H87" s="9">
        <f t="shared" si="10"/>
        <v>0</v>
      </c>
      <c r="I87" s="73"/>
      <c r="J87" s="64"/>
      <c r="K87" s="87"/>
      <c r="L87" s="88">
        <f>+F87</f>
        <v>1000</v>
      </c>
      <c r="M87" s="72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</row>
    <row r="88" spans="1:260" ht="12.75" x14ac:dyDescent="0.2">
      <c r="A88" s="57"/>
      <c r="B88" s="58">
        <v>42</v>
      </c>
      <c r="C88" s="58"/>
      <c r="D88" s="59" t="s">
        <v>73</v>
      </c>
      <c r="E88" s="58" t="s">
        <v>1</v>
      </c>
      <c r="F88" s="70">
        <v>100</v>
      </c>
      <c r="G88" s="60"/>
      <c r="H88" s="9">
        <f t="shared" si="10"/>
        <v>0</v>
      </c>
      <c r="I88" s="88">
        <f>+F88</f>
        <v>100</v>
      </c>
      <c r="J88" s="64"/>
      <c r="K88" s="87"/>
      <c r="L88" s="87"/>
      <c r="M88" s="72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  <c r="IW88" s="65"/>
      <c r="IX88" s="65"/>
      <c r="IY88" s="65"/>
    </row>
    <row r="89" spans="1:260" ht="12.75" x14ac:dyDescent="0.2">
      <c r="A89" s="57"/>
      <c r="B89" s="58">
        <v>43</v>
      </c>
      <c r="C89" s="58"/>
      <c r="D89" s="59" t="s">
        <v>85</v>
      </c>
      <c r="E89" s="58" t="s">
        <v>1</v>
      </c>
      <c r="F89" s="70">
        <v>300</v>
      </c>
      <c r="G89" s="60"/>
      <c r="H89" s="9">
        <f t="shared" si="10"/>
        <v>0</v>
      </c>
      <c r="I89" s="73"/>
      <c r="J89" s="64"/>
      <c r="K89" s="87"/>
      <c r="L89" s="88">
        <f>+F89</f>
        <v>300</v>
      </c>
      <c r="M89" s="72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</row>
    <row r="90" spans="1:260" ht="12.75" x14ac:dyDescent="0.2">
      <c r="A90" s="57"/>
      <c r="B90" s="58">
        <v>44</v>
      </c>
      <c r="C90" s="58"/>
      <c r="D90" s="59" t="s">
        <v>86</v>
      </c>
      <c r="E90" s="58" t="s">
        <v>1</v>
      </c>
      <c r="F90" s="70">
        <v>500</v>
      </c>
      <c r="G90" s="60"/>
      <c r="H90" s="9">
        <f t="shared" si="10"/>
        <v>0</v>
      </c>
      <c r="I90" s="73"/>
      <c r="J90" s="64"/>
      <c r="K90" s="88">
        <f>+F90</f>
        <v>500</v>
      </c>
      <c r="L90" s="87"/>
      <c r="M90" s="72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  <c r="IW90" s="65"/>
      <c r="IX90" s="65"/>
      <c r="IY90" s="65"/>
    </row>
    <row r="91" spans="1:260" ht="12.75" x14ac:dyDescent="0.2">
      <c r="A91" s="57"/>
      <c r="B91" s="58">
        <v>45</v>
      </c>
      <c r="C91" s="58"/>
      <c r="D91" s="59" t="s">
        <v>87</v>
      </c>
      <c r="E91" s="58" t="s">
        <v>1</v>
      </c>
      <c r="F91" s="70">
        <v>200</v>
      </c>
      <c r="G91" s="60"/>
      <c r="H91" s="9">
        <f t="shared" si="10"/>
        <v>0</v>
      </c>
      <c r="I91" s="73"/>
      <c r="J91" s="64"/>
      <c r="K91" s="88">
        <f>+F91</f>
        <v>200</v>
      </c>
      <c r="L91" s="87"/>
      <c r="M91" s="72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  <c r="IW91" s="65"/>
      <c r="IX91" s="65"/>
      <c r="IY91" s="65"/>
    </row>
    <row r="92" spans="1:260" ht="12.75" x14ac:dyDescent="0.2">
      <c r="A92" s="57"/>
      <c r="B92" s="58">
        <v>46</v>
      </c>
      <c r="C92" s="58"/>
      <c r="D92" s="59" t="s">
        <v>88</v>
      </c>
      <c r="E92" s="58" t="s">
        <v>1</v>
      </c>
      <c r="F92" s="70">
        <v>300</v>
      </c>
      <c r="G92" s="60"/>
      <c r="H92" s="9">
        <f t="shared" si="10"/>
        <v>0</v>
      </c>
      <c r="I92" s="73"/>
      <c r="J92" s="88">
        <f>+F92</f>
        <v>300</v>
      </c>
      <c r="K92" s="87"/>
      <c r="L92" s="87"/>
      <c r="M92" s="72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  <c r="IW92" s="65"/>
      <c r="IX92" s="65"/>
      <c r="IY92" s="65"/>
    </row>
    <row r="93" spans="1:260" ht="12.75" x14ac:dyDescent="0.2">
      <c r="A93" s="57"/>
      <c r="B93" s="58">
        <v>47</v>
      </c>
      <c r="C93" s="58"/>
      <c r="D93" s="59" t="s">
        <v>89</v>
      </c>
      <c r="E93" s="58" t="s">
        <v>1</v>
      </c>
      <c r="F93" s="70">
        <v>700</v>
      </c>
      <c r="G93" s="60"/>
      <c r="H93" s="9">
        <f t="shared" si="10"/>
        <v>0</v>
      </c>
      <c r="I93" s="73"/>
      <c r="J93" s="64"/>
      <c r="K93" s="88">
        <f>+F93</f>
        <v>700</v>
      </c>
      <c r="L93" s="87"/>
      <c r="M93" s="72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  <c r="IW93" s="65"/>
      <c r="IX93" s="65"/>
      <c r="IY93" s="65"/>
    </row>
    <row r="94" spans="1:260" ht="12.75" x14ac:dyDescent="0.2">
      <c r="A94" s="57"/>
      <c r="B94" s="58">
        <v>48</v>
      </c>
      <c r="C94" s="58"/>
      <c r="D94" s="59" t="s">
        <v>90</v>
      </c>
      <c r="E94" s="58" t="s">
        <v>1</v>
      </c>
      <c r="F94" s="70">
        <v>600</v>
      </c>
      <c r="G94" s="60"/>
      <c r="H94" s="9">
        <f t="shared" ref="H94" si="11">G94*F94</f>
        <v>0</v>
      </c>
      <c r="I94" s="73"/>
      <c r="J94" s="88">
        <f>+F94</f>
        <v>600</v>
      </c>
      <c r="K94" s="87"/>
      <c r="L94" s="87"/>
      <c r="M94" s="72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  <c r="IW94" s="65"/>
      <c r="IX94" s="65"/>
      <c r="IY94" s="65"/>
    </row>
    <row r="95" spans="1:260" s="68" customFormat="1" ht="12.75" x14ac:dyDescent="0.2">
      <c r="A95" s="24"/>
      <c r="B95" s="24"/>
      <c r="C95" s="23"/>
      <c r="D95" s="82" t="s">
        <v>49</v>
      </c>
      <c r="E95" s="24"/>
      <c r="F95" s="25"/>
      <c r="G95" s="25"/>
      <c r="H95" s="8"/>
      <c r="I95" s="86"/>
      <c r="J95" s="24"/>
      <c r="K95" s="24"/>
      <c r="L95" s="55"/>
      <c r="M95" s="24"/>
      <c r="N95" s="54"/>
      <c r="O95" s="24"/>
      <c r="P95" s="55"/>
      <c r="Q95" s="24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5"/>
      <c r="FK95" s="55"/>
      <c r="FL95" s="55"/>
      <c r="FM95" s="55"/>
      <c r="FN95" s="55"/>
      <c r="FO95" s="55"/>
      <c r="FP95" s="55"/>
      <c r="FQ95" s="55"/>
      <c r="FR95" s="55"/>
      <c r="FS95" s="55"/>
      <c r="FT95" s="55"/>
      <c r="FU95" s="55"/>
      <c r="FV95" s="55"/>
      <c r="FW95" s="55"/>
      <c r="FX95" s="55"/>
      <c r="FY95" s="55"/>
      <c r="FZ95" s="55"/>
      <c r="GA95" s="55"/>
      <c r="GB95" s="55"/>
      <c r="GC95" s="55"/>
      <c r="GD95" s="55"/>
      <c r="GE95" s="55"/>
      <c r="GF95" s="55"/>
      <c r="GG95" s="55"/>
      <c r="GH95" s="55"/>
      <c r="GI95" s="55"/>
      <c r="GJ95" s="55"/>
      <c r="GK95" s="55"/>
      <c r="GL95" s="55"/>
      <c r="GM95" s="55"/>
      <c r="GN95" s="55"/>
      <c r="GO95" s="55"/>
      <c r="GP95" s="55"/>
      <c r="GQ95" s="55"/>
      <c r="GR95" s="55"/>
      <c r="GS95" s="55"/>
      <c r="GT95" s="55"/>
      <c r="GU95" s="55"/>
      <c r="GV95" s="55"/>
      <c r="GW95" s="55"/>
      <c r="GX95" s="55"/>
      <c r="GY95" s="55"/>
      <c r="GZ95" s="55"/>
      <c r="HA95" s="55"/>
      <c r="HB95" s="55"/>
      <c r="HC95" s="55"/>
      <c r="HD95" s="55"/>
      <c r="HE95" s="55"/>
      <c r="HF95" s="55"/>
      <c r="HG95" s="55"/>
      <c r="HH95" s="55"/>
      <c r="HI95" s="55"/>
      <c r="HJ95" s="55"/>
      <c r="HK95" s="55"/>
      <c r="HL95" s="55"/>
      <c r="HM95" s="55"/>
      <c r="HN95" s="55"/>
      <c r="HO95" s="55"/>
      <c r="HP95" s="55"/>
      <c r="HQ95" s="55"/>
      <c r="HR95" s="55"/>
      <c r="HS95" s="55"/>
      <c r="HT95" s="55"/>
      <c r="HU95" s="55"/>
      <c r="HV95" s="55"/>
      <c r="HW95" s="55"/>
      <c r="HX95" s="55"/>
      <c r="HY95" s="55"/>
      <c r="HZ95" s="55"/>
      <c r="IA95" s="55"/>
      <c r="IB95" s="55"/>
      <c r="IC95" s="55"/>
      <c r="ID95" s="55"/>
      <c r="IE95" s="55"/>
      <c r="IF95" s="55"/>
      <c r="IG95" s="55"/>
      <c r="IH95" s="55"/>
      <c r="II95" s="55"/>
      <c r="IJ95" s="55"/>
      <c r="IK95" s="55"/>
      <c r="IL95" s="55"/>
      <c r="IM95" s="55"/>
      <c r="IN95" s="55"/>
      <c r="IO95" s="55"/>
      <c r="IP95" s="55"/>
      <c r="IQ95" s="55"/>
      <c r="IR95" s="55"/>
      <c r="IS95" s="55"/>
      <c r="IT95" s="55"/>
      <c r="IU95" s="55"/>
      <c r="IV95" s="55"/>
      <c r="IW95" s="55"/>
      <c r="IX95" s="55"/>
      <c r="IY95" s="55"/>
      <c r="IZ95" s="67"/>
    </row>
    <row r="96" spans="1:260" ht="12.75" x14ac:dyDescent="0.2">
      <c r="A96" s="57"/>
      <c r="B96" s="58"/>
      <c r="C96" s="69"/>
      <c r="D96" s="83" t="s">
        <v>16</v>
      </c>
      <c r="E96" s="58"/>
      <c r="F96" s="70"/>
      <c r="G96" s="60"/>
      <c r="H96" s="9"/>
      <c r="I96" s="11"/>
      <c r="J96" s="10"/>
      <c r="K96" s="10"/>
      <c r="L96" s="63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  <c r="IW96" s="65"/>
      <c r="IX96" s="65"/>
      <c r="IY96" s="65"/>
    </row>
    <row r="97" spans="1:259" ht="12.75" x14ac:dyDescent="0.2">
      <c r="A97" s="57"/>
      <c r="B97" s="58">
        <v>49</v>
      </c>
      <c r="C97" s="58" t="s">
        <v>15</v>
      </c>
      <c r="D97" s="84" t="s">
        <v>50</v>
      </c>
      <c r="E97" s="58" t="s">
        <v>1</v>
      </c>
      <c r="F97" s="70">
        <v>22</v>
      </c>
      <c r="G97" s="60"/>
      <c r="H97" s="9">
        <f>G97*F97</f>
        <v>0</v>
      </c>
      <c r="I97" s="11"/>
      <c r="J97" s="10"/>
      <c r="K97" s="10"/>
      <c r="L97" s="71"/>
      <c r="M97" s="72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  <c r="IW97" s="65"/>
      <c r="IX97" s="65"/>
      <c r="IY97" s="65"/>
    </row>
    <row r="98" spans="1:259" ht="12.75" x14ac:dyDescent="0.2">
      <c r="A98" s="57"/>
      <c r="B98" s="58">
        <v>50</v>
      </c>
      <c r="C98" s="58" t="s">
        <v>15</v>
      </c>
      <c r="D98" s="84" t="s">
        <v>51</v>
      </c>
      <c r="E98" s="58" t="s">
        <v>1</v>
      </c>
      <c r="F98" s="70">
        <v>65</v>
      </c>
      <c r="G98" s="60"/>
      <c r="H98" s="9">
        <f t="shared" ref="H98:H100" si="12">G98*F98</f>
        <v>0</v>
      </c>
      <c r="I98" s="11"/>
      <c r="J98" s="10"/>
      <c r="K98" s="10"/>
      <c r="L98" s="71"/>
      <c r="M98" s="72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5"/>
      <c r="IH98" s="65"/>
      <c r="II98" s="65"/>
      <c r="IJ98" s="65"/>
      <c r="IK98" s="65"/>
      <c r="IL98" s="65"/>
      <c r="IM98" s="65"/>
      <c r="IN98" s="65"/>
      <c r="IO98" s="65"/>
      <c r="IP98" s="65"/>
      <c r="IQ98" s="65"/>
      <c r="IR98" s="65"/>
      <c r="IS98" s="65"/>
      <c r="IT98" s="65"/>
      <c r="IU98" s="65"/>
      <c r="IV98" s="65"/>
      <c r="IW98" s="65"/>
      <c r="IX98" s="65"/>
      <c r="IY98" s="65"/>
    </row>
    <row r="99" spans="1:259" ht="12.75" x14ac:dyDescent="0.2">
      <c r="A99" s="57"/>
      <c r="B99" s="58">
        <v>51</v>
      </c>
      <c r="C99" s="58" t="s">
        <v>15</v>
      </c>
      <c r="D99" s="84" t="s">
        <v>52</v>
      </c>
      <c r="E99" s="58" t="s">
        <v>1</v>
      </c>
      <c r="F99" s="70">
        <v>14</v>
      </c>
      <c r="G99" s="60"/>
      <c r="H99" s="9">
        <f t="shared" si="12"/>
        <v>0</v>
      </c>
      <c r="I99" s="11"/>
      <c r="J99" s="10"/>
      <c r="K99" s="10"/>
      <c r="L99" s="71"/>
      <c r="M99" s="72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  <c r="IW99" s="65"/>
      <c r="IX99" s="65"/>
      <c r="IY99" s="65"/>
    </row>
    <row r="100" spans="1:259" ht="12.75" x14ac:dyDescent="0.2">
      <c r="A100" s="57"/>
      <c r="B100" s="58">
        <v>52</v>
      </c>
      <c r="C100" s="58" t="s">
        <v>15</v>
      </c>
      <c r="D100" s="84" t="s">
        <v>53</v>
      </c>
      <c r="E100" s="58"/>
      <c r="F100" s="70">
        <v>43</v>
      </c>
      <c r="G100" s="60"/>
      <c r="H100" s="9">
        <f t="shared" si="12"/>
        <v>0</v>
      </c>
      <c r="I100" s="11"/>
      <c r="J100" s="64"/>
      <c r="K100" s="10"/>
      <c r="L100" s="71"/>
      <c r="M100" s="72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5"/>
      <c r="IV100" s="65"/>
      <c r="IW100" s="65"/>
      <c r="IX100" s="65"/>
      <c r="IY100" s="65"/>
    </row>
    <row r="101" spans="1:259" ht="12.75" x14ac:dyDescent="0.2">
      <c r="A101" s="57"/>
      <c r="B101" s="58"/>
      <c r="C101" s="58"/>
      <c r="D101" s="83" t="s">
        <v>17</v>
      </c>
      <c r="E101" s="58"/>
      <c r="F101" s="70"/>
      <c r="G101" s="60"/>
      <c r="H101" s="9"/>
      <c r="I101" s="11"/>
      <c r="J101" s="10"/>
      <c r="K101" s="10"/>
      <c r="L101" s="71"/>
      <c r="M101" s="72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  <c r="IW101" s="65"/>
      <c r="IX101" s="65"/>
      <c r="IY101" s="65"/>
    </row>
    <row r="102" spans="1:259" ht="12.75" x14ac:dyDescent="0.2">
      <c r="A102" s="57"/>
      <c r="B102" s="58">
        <v>53</v>
      </c>
      <c r="C102" s="58" t="s">
        <v>15</v>
      </c>
      <c r="D102" s="84" t="s">
        <v>54</v>
      </c>
      <c r="E102" s="58" t="s">
        <v>1</v>
      </c>
      <c r="F102" s="70">
        <v>29</v>
      </c>
      <c r="G102" s="60"/>
      <c r="H102" s="9">
        <f>G102*F102</f>
        <v>0</v>
      </c>
      <c r="I102" s="11"/>
      <c r="J102" s="10"/>
      <c r="K102" s="10"/>
      <c r="L102" s="71"/>
      <c r="M102" s="72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  <c r="IW102" s="65"/>
      <c r="IX102" s="65"/>
      <c r="IY102" s="65"/>
    </row>
    <row r="103" spans="1:259" ht="12.75" x14ac:dyDescent="0.2">
      <c r="A103" s="57"/>
      <c r="B103" s="58">
        <v>54</v>
      </c>
      <c r="C103" s="58" t="s">
        <v>15</v>
      </c>
      <c r="D103" s="84" t="s">
        <v>55</v>
      </c>
      <c r="E103" s="58" t="s">
        <v>1</v>
      </c>
      <c r="F103" s="70">
        <v>43</v>
      </c>
      <c r="G103" s="60"/>
      <c r="H103" s="9">
        <f t="shared" ref="H103:H112" si="13">G103*F103</f>
        <v>0</v>
      </c>
      <c r="I103" s="11"/>
      <c r="J103" s="10"/>
      <c r="K103" s="10"/>
      <c r="L103" s="71"/>
      <c r="M103" s="72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  <c r="IW103" s="65"/>
      <c r="IX103" s="65"/>
      <c r="IY103" s="65"/>
    </row>
    <row r="104" spans="1:259" ht="12.75" x14ac:dyDescent="0.2">
      <c r="A104" s="57"/>
      <c r="B104" s="58">
        <v>55</v>
      </c>
      <c r="C104" s="58" t="s">
        <v>15</v>
      </c>
      <c r="D104" s="84" t="s">
        <v>56</v>
      </c>
      <c r="E104" s="58" t="s">
        <v>1</v>
      </c>
      <c r="F104" s="70">
        <v>43</v>
      </c>
      <c r="G104" s="60"/>
      <c r="H104" s="9">
        <f t="shared" si="13"/>
        <v>0</v>
      </c>
      <c r="I104" s="11"/>
      <c r="J104" s="10"/>
      <c r="K104" s="10"/>
      <c r="L104" s="71"/>
      <c r="M104" s="72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  <c r="IW104" s="65"/>
      <c r="IX104" s="65"/>
      <c r="IY104" s="65"/>
    </row>
    <row r="105" spans="1:259" ht="12.75" x14ac:dyDescent="0.2">
      <c r="A105" s="57"/>
      <c r="B105" s="58">
        <v>56</v>
      </c>
      <c r="C105" s="58" t="s">
        <v>15</v>
      </c>
      <c r="D105" s="84" t="s">
        <v>57</v>
      </c>
      <c r="E105" s="58" t="s">
        <v>1</v>
      </c>
      <c r="F105" s="70">
        <v>22</v>
      </c>
      <c r="G105" s="60"/>
      <c r="H105" s="9">
        <f t="shared" si="13"/>
        <v>0</v>
      </c>
      <c r="I105" s="11"/>
      <c r="J105" s="10"/>
      <c r="L105" s="71"/>
      <c r="M105" s="72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  <c r="IW105" s="65"/>
      <c r="IX105" s="65"/>
      <c r="IY105" s="65"/>
    </row>
    <row r="106" spans="1:259" ht="12.75" x14ac:dyDescent="0.2">
      <c r="A106" s="57"/>
      <c r="B106" s="58">
        <v>57</v>
      </c>
      <c r="C106" s="58" t="s">
        <v>15</v>
      </c>
      <c r="D106" s="84" t="s">
        <v>58</v>
      </c>
      <c r="E106" s="58" t="s">
        <v>1</v>
      </c>
      <c r="F106" s="70">
        <v>79</v>
      </c>
      <c r="G106" s="60"/>
      <c r="H106" s="9">
        <f t="shared" si="13"/>
        <v>0</v>
      </c>
      <c r="I106" s="11"/>
      <c r="J106" s="10"/>
      <c r="K106" s="10"/>
      <c r="L106" s="71"/>
      <c r="M106" s="72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  <c r="IW106" s="65"/>
      <c r="IX106" s="65"/>
      <c r="IY106" s="65"/>
    </row>
    <row r="107" spans="1:259" ht="12.75" x14ac:dyDescent="0.2">
      <c r="A107" s="57"/>
      <c r="B107" s="58">
        <v>58</v>
      </c>
      <c r="C107" s="58" t="s">
        <v>15</v>
      </c>
      <c r="D107" s="84" t="s">
        <v>59</v>
      </c>
      <c r="E107" s="58" t="s">
        <v>1</v>
      </c>
      <c r="F107" s="70">
        <v>65</v>
      </c>
      <c r="G107" s="60"/>
      <c r="H107" s="9">
        <f t="shared" si="13"/>
        <v>0</v>
      </c>
      <c r="I107" s="11"/>
      <c r="J107" s="10"/>
      <c r="K107" s="10"/>
      <c r="L107" s="71"/>
      <c r="M107" s="72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  <c r="IW107" s="65"/>
      <c r="IX107" s="65"/>
      <c r="IY107" s="65"/>
    </row>
    <row r="108" spans="1:259" ht="12.75" x14ac:dyDescent="0.2">
      <c r="A108" s="57"/>
      <c r="B108" s="58">
        <v>59</v>
      </c>
      <c r="C108" s="58" t="s">
        <v>15</v>
      </c>
      <c r="D108" s="84" t="s">
        <v>60</v>
      </c>
      <c r="E108" s="58" t="s">
        <v>1</v>
      </c>
      <c r="F108" s="70">
        <v>36</v>
      </c>
      <c r="G108" s="60"/>
      <c r="H108" s="9">
        <f t="shared" si="13"/>
        <v>0</v>
      </c>
      <c r="I108" s="11"/>
      <c r="J108" s="10"/>
      <c r="K108" s="10"/>
      <c r="L108" s="71"/>
      <c r="M108" s="72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  <c r="IW108" s="65"/>
      <c r="IX108" s="65"/>
      <c r="IY108" s="65"/>
    </row>
    <row r="109" spans="1:259" ht="12.75" x14ac:dyDescent="0.2">
      <c r="A109" s="57"/>
      <c r="B109" s="58">
        <v>60</v>
      </c>
      <c r="C109" s="58" t="s">
        <v>15</v>
      </c>
      <c r="D109" s="84" t="s">
        <v>61</v>
      </c>
      <c r="E109" s="58" t="s">
        <v>1</v>
      </c>
      <c r="F109" s="70">
        <v>43</v>
      </c>
      <c r="G109" s="60"/>
      <c r="H109" s="9">
        <f t="shared" si="13"/>
        <v>0</v>
      </c>
      <c r="I109" s="11"/>
      <c r="J109" s="10"/>
      <c r="K109" s="10"/>
      <c r="L109" s="71"/>
      <c r="M109" s="72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  <c r="IW109" s="65"/>
      <c r="IX109" s="65"/>
      <c r="IY109" s="65"/>
    </row>
    <row r="110" spans="1:259" ht="25.5" x14ac:dyDescent="0.2">
      <c r="A110" s="57"/>
      <c r="B110" s="58">
        <v>61</v>
      </c>
      <c r="C110" s="58" t="s">
        <v>15</v>
      </c>
      <c r="D110" s="59" t="s">
        <v>62</v>
      </c>
      <c r="E110" s="58" t="s">
        <v>1</v>
      </c>
      <c r="F110" s="60">
        <v>36</v>
      </c>
      <c r="G110" s="60"/>
      <c r="H110" s="9">
        <f t="shared" si="13"/>
        <v>0</v>
      </c>
      <c r="I110" s="61"/>
      <c r="J110" s="62"/>
      <c r="K110" s="62"/>
      <c r="L110" s="63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  <c r="IW110" s="65"/>
      <c r="IX110" s="65"/>
      <c r="IY110" s="65"/>
    </row>
    <row r="111" spans="1:259" ht="12.75" x14ac:dyDescent="0.2">
      <c r="A111" s="57"/>
      <c r="B111" s="58">
        <v>62</v>
      </c>
      <c r="C111" s="58" t="s">
        <v>15</v>
      </c>
      <c r="D111" s="84" t="s">
        <v>63</v>
      </c>
      <c r="E111" s="58" t="s">
        <v>1</v>
      </c>
      <c r="F111" s="70">
        <v>36</v>
      </c>
      <c r="G111" s="60"/>
      <c r="H111" s="9">
        <f t="shared" si="13"/>
        <v>0</v>
      </c>
      <c r="I111" s="11"/>
      <c r="J111" s="10"/>
      <c r="K111" s="10"/>
      <c r="L111" s="71"/>
      <c r="M111" s="72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5"/>
      <c r="IU111" s="65"/>
      <c r="IV111" s="65"/>
      <c r="IW111" s="65"/>
      <c r="IX111" s="65"/>
      <c r="IY111" s="65"/>
    </row>
    <row r="112" spans="1:259" ht="12.75" x14ac:dyDescent="0.2">
      <c r="A112" s="57"/>
      <c r="B112" s="58">
        <v>63</v>
      </c>
      <c r="C112" s="58" t="s">
        <v>15</v>
      </c>
      <c r="D112" s="84" t="s">
        <v>64</v>
      </c>
      <c r="E112" s="58" t="s">
        <v>1</v>
      </c>
      <c r="F112" s="70">
        <v>29</v>
      </c>
      <c r="G112" s="60"/>
      <c r="H112" s="9">
        <f t="shared" si="13"/>
        <v>0</v>
      </c>
      <c r="I112" s="13"/>
      <c r="J112" s="10"/>
      <c r="K112" s="10"/>
      <c r="L112" s="71"/>
      <c r="M112" s="72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  <c r="IW112" s="65"/>
      <c r="IX112" s="65"/>
      <c r="IY112" s="65"/>
    </row>
    <row r="113" spans="1:259" ht="12.75" x14ac:dyDescent="0.2">
      <c r="A113" s="57"/>
      <c r="B113" s="58">
        <v>64</v>
      </c>
      <c r="C113" s="58"/>
      <c r="D113" s="83" t="s">
        <v>18</v>
      </c>
      <c r="E113" s="58"/>
      <c r="F113" s="70"/>
      <c r="G113" s="60"/>
      <c r="H113" s="9"/>
      <c r="I113" s="11"/>
      <c r="J113" s="10"/>
      <c r="K113" s="10"/>
      <c r="L113" s="71"/>
      <c r="M113" s="72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  <c r="IW113" s="65"/>
      <c r="IX113" s="65"/>
      <c r="IY113" s="65"/>
    </row>
    <row r="114" spans="1:259" ht="12.75" x14ac:dyDescent="0.2">
      <c r="A114" s="57"/>
      <c r="B114" s="58">
        <v>65</v>
      </c>
      <c r="C114" s="58" t="s">
        <v>15</v>
      </c>
      <c r="D114" s="84" t="s">
        <v>65</v>
      </c>
      <c r="E114" s="58" t="s">
        <v>1</v>
      </c>
      <c r="F114" s="70">
        <v>29</v>
      </c>
      <c r="G114" s="60"/>
      <c r="H114" s="9">
        <f>G114*F114</f>
        <v>0</v>
      </c>
      <c r="I114" s="11"/>
      <c r="J114" s="10"/>
      <c r="K114" s="10"/>
      <c r="L114" s="71"/>
      <c r="M114" s="72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  <c r="IW114" s="65"/>
      <c r="IX114" s="65"/>
      <c r="IY114" s="65"/>
    </row>
    <row r="115" spans="1:259" ht="12.75" x14ac:dyDescent="0.2">
      <c r="A115" s="57"/>
      <c r="B115" s="58">
        <v>66</v>
      </c>
      <c r="C115" s="58" t="s">
        <v>15</v>
      </c>
      <c r="D115" s="84" t="s">
        <v>66</v>
      </c>
      <c r="E115" s="58" t="s">
        <v>1</v>
      </c>
      <c r="F115" s="70">
        <v>43</v>
      </c>
      <c r="G115" s="60"/>
      <c r="H115" s="9">
        <f>G115*F115</f>
        <v>0</v>
      </c>
      <c r="I115" s="11"/>
      <c r="J115" s="10"/>
      <c r="K115" s="10"/>
      <c r="L115" s="71"/>
      <c r="M115" s="72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  <c r="IW115" s="65"/>
      <c r="IX115" s="65"/>
      <c r="IY115" s="65"/>
    </row>
    <row r="116" spans="1:259" ht="12.75" x14ac:dyDescent="0.2">
      <c r="A116" s="57"/>
      <c r="B116" s="58">
        <v>67</v>
      </c>
      <c r="C116" s="58" t="s">
        <v>15</v>
      </c>
      <c r="D116" s="84" t="s">
        <v>94</v>
      </c>
      <c r="E116" s="58" t="s">
        <v>67</v>
      </c>
      <c r="F116" s="60">
        <f>80*0.01</f>
        <v>0.8</v>
      </c>
      <c r="G116" s="60"/>
      <c r="H116" s="9">
        <f>G116*F116</f>
        <v>0</v>
      </c>
      <c r="I116" s="11"/>
      <c r="J116" s="10"/>
      <c r="K116" s="10"/>
      <c r="L116" s="71"/>
      <c r="M116" s="72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  <c r="IW116" s="65"/>
      <c r="IX116" s="65"/>
      <c r="IY116" s="65"/>
    </row>
    <row r="117" spans="1:259" ht="12.75" x14ac:dyDescent="0.2">
      <c r="A117" s="57"/>
      <c r="B117" s="58"/>
      <c r="C117" s="58"/>
      <c r="D117" s="83" t="s">
        <v>19</v>
      </c>
      <c r="E117" s="58"/>
      <c r="F117" s="70"/>
      <c r="G117" s="60"/>
      <c r="H117" s="9"/>
      <c r="I117" s="64"/>
      <c r="J117" s="10"/>
      <c r="K117" s="10"/>
      <c r="L117" s="71"/>
      <c r="M117" s="72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  <c r="IW117" s="65"/>
      <c r="IX117" s="65"/>
      <c r="IY117" s="65"/>
    </row>
    <row r="118" spans="1:259" ht="25.5" x14ac:dyDescent="0.2">
      <c r="A118" s="57"/>
      <c r="B118" s="58">
        <v>68</v>
      </c>
      <c r="C118" s="58"/>
      <c r="D118" s="59" t="s">
        <v>104</v>
      </c>
      <c r="E118" s="58" t="s">
        <v>1</v>
      </c>
      <c r="F118" s="60">
        <v>2</v>
      </c>
      <c r="G118" s="60"/>
      <c r="H118" s="9">
        <f>G118*F118</f>
        <v>0</v>
      </c>
      <c r="I118" s="85"/>
      <c r="J118" s="62"/>
      <c r="K118" s="62"/>
      <c r="L118" s="63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  <c r="IW118" s="65"/>
      <c r="IX118" s="65"/>
      <c r="IY118" s="65"/>
    </row>
    <row r="119" spans="1:259" ht="12.75" x14ac:dyDescent="0.2">
      <c r="A119" s="57"/>
      <c r="B119" s="58">
        <v>69</v>
      </c>
      <c r="C119" s="58" t="s">
        <v>15</v>
      </c>
      <c r="D119" s="84" t="s">
        <v>99</v>
      </c>
      <c r="E119" s="58" t="s">
        <v>1</v>
      </c>
      <c r="F119" s="70">
        <v>43</v>
      </c>
      <c r="G119" s="60"/>
      <c r="H119" s="9">
        <f>G119*F119</f>
        <v>0</v>
      </c>
      <c r="I119" s="74"/>
      <c r="J119" s="14"/>
      <c r="K119" s="10"/>
      <c r="L119" s="71"/>
      <c r="M119" s="72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  <c r="IW119" s="65"/>
      <c r="IX119" s="65"/>
      <c r="IY119" s="65"/>
    </row>
    <row r="120" spans="1:259" ht="25.5" x14ac:dyDescent="0.2">
      <c r="A120" s="57"/>
      <c r="B120" s="58">
        <v>70</v>
      </c>
      <c r="C120" s="58"/>
      <c r="D120" s="59" t="s">
        <v>95</v>
      </c>
      <c r="E120" s="58" t="s">
        <v>1</v>
      </c>
      <c r="F120" s="60">
        <v>2</v>
      </c>
      <c r="G120" s="60"/>
      <c r="H120" s="9">
        <f>G120*F120</f>
        <v>0</v>
      </c>
      <c r="I120" s="85"/>
      <c r="J120" s="62"/>
      <c r="K120" s="62"/>
      <c r="L120" s="63"/>
      <c r="M120" s="86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</row>
    <row r="121" spans="1:259" ht="12.75" x14ac:dyDescent="0.2">
      <c r="A121" s="57"/>
      <c r="B121" s="58"/>
      <c r="C121" s="58"/>
      <c r="D121" s="83" t="s">
        <v>20</v>
      </c>
      <c r="E121" s="58"/>
      <c r="F121" s="70"/>
      <c r="G121" s="60"/>
      <c r="H121" s="9"/>
      <c r="I121" s="10" t="s">
        <v>78</v>
      </c>
      <c r="J121" s="10" t="s">
        <v>75</v>
      </c>
      <c r="K121" s="10" t="s">
        <v>76</v>
      </c>
      <c r="L121" s="10" t="s">
        <v>77</v>
      </c>
      <c r="M121" s="72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</row>
    <row r="122" spans="1:259" ht="12.75" x14ac:dyDescent="0.2">
      <c r="A122" s="57"/>
      <c r="B122" s="58">
        <v>71</v>
      </c>
      <c r="C122" s="58"/>
      <c r="D122" s="84" t="s">
        <v>69</v>
      </c>
      <c r="E122" s="58" t="s">
        <v>1</v>
      </c>
      <c r="F122" s="70">
        <v>500</v>
      </c>
      <c r="G122" s="60"/>
      <c r="H122" s="9">
        <f t="shared" ref="H122:H126" si="14">G122*F122</f>
        <v>0</v>
      </c>
      <c r="J122" s="88"/>
      <c r="K122" s="88"/>
      <c r="L122" s="88">
        <f>+F122</f>
        <v>500</v>
      </c>
      <c r="M122" s="72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</row>
    <row r="123" spans="1:259" ht="12.75" x14ac:dyDescent="0.2">
      <c r="A123" s="57"/>
      <c r="B123" s="58">
        <v>72</v>
      </c>
      <c r="C123" s="58"/>
      <c r="D123" s="84" t="s">
        <v>70</v>
      </c>
      <c r="E123" s="58" t="s">
        <v>1</v>
      </c>
      <c r="F123" s="70">
        <v>500</v>
      </c>
      <c r="G123" s="60"/>
      <c r="H123" s="9">
        <f t="shared" si="14"/>
        <v>0</v>
      </c>
      <c r="J123" s="88"/>
      <c r="K123" s="88"/>
      <c r="L123" s="88">
        <f>+F123</f>
        <v>500</v>
      </c>
      <c r="M123" s="72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  <c r="IW123" s="65"/>
      <c r="IX123" s="65"/>
      <c r="IY123" s="65"/>
    </row>
    <row r="124" spans="1:259" ht="12.75" x14ac:dyDescent="0.2">
      <c r="A124" s="57"/>
      <c r="B124" s="58">
        <v>73</v>
      </c>
      <c r="C124" s="58"/>
      <c r="D124" s="84" t="s">
        <v>71</v>
      </c>
      <c r="E124" s="58" t="s">
        <v>1</v>
      </c>
      <c r="F124" s="70">
        <v>400</v>
      </c>
      <c r="G124" s="60"/>
      <c r="H124" s="9">
        <f t="shared" si="14"/>
        <v>0</v>
      </c>
      <c r="J124" s="88"/>
      <c r="K124" s="88">
        <f>+F124</f>
        <v>400</v>
      </c>
      <c r="L124" s="88"/>
      <c r="M124" s="72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</row>
    <row r="125" spans="1:259" ht="12.75" x14ac:dyDescent="0.2">
      <c r="A125" s="57"/>
      <c r="B125" s="58">
        <v>74</v>
      </c>
      <c r="C125" s="58"/>
      <c r="D125" s="84" t="s">
        <v>113</v>
      </c>
      <c r="E125" s="58" t="s">
        <v>1</v>
      </c>
      <c r="F125" s="70">
        <v>500</v>
      </c>
      <c r="G125" s="60"/>
      <c r="H125" s="9">
        <f t="shared" si="14"/>
        <v>0</v>
      </c>
      <c r="J125" s="88">
        <f>+F125</f>
        <v>500</v>
      </c>
      <c r="L125" s="88"/>
      <c r="M125" s="72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</row>
    <row r="126" spans="1:259" ht="12.75" x14ac:dyDescent="0.2">
      <c r="A126" s="57"/>
      <c r="B126" s="58">
        <v>75</v>
      </c>
      <c r="C126" s="58"/>
      <c r="D126" s="84" t="s">
        <v>72</v>
      </c>
      <c r="E126" s="58" t="s">
        <v>1</v>
      </c>
      <c r="F126" s="70">
        <v>500</v>
      </c>
      <c r="G126" s="60"/>
      <c r="H126" s="9">
        <f t="shared" si="14"/>
        <v>0</v>
      </c>
      <c r="J126" s="88"/>
      <c r="K126" s="88">
        <f>+F126</f>
        <v>500</v>
      </c>
      <c r="L126" s="88"/>
      <c r="M126" s="72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</row>
    <row r="127" spans="1:259" ht="12.75" x14ac:dyDescent="0.2">
      <c r="A127" s="24"/>
      <c r="B127" s="24"/>
      <c r="C127" s="23"/>
      <c r="D127" s="23" t="s">
        <v>106</v>
      </c>
      <c r="E127" s="24"/>
      <c r="F127" s="25"/>
      <c r="G127" s="25"/>
      <c r="H127" s="8">
        <f>SUM(H41:H126)</f>
        <v>0</v>
      </c>
      <c r="I127" s="86"/>
      <c r="J127" s="8"/>
      <c r="K127" s="12"/>
      <c r="L127" s="55"/>
      <c r="M127" s="24"/>
      <c r="N127" s="54"/>
      <c r="O127" s="24"/>
      <c r="P127" s="55"/>
      <c r="Q127" s="24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  <c r="EG127" s="55"/>
      <c r="EH127" s="55"/>
      <c r="EI127" s="55"/>
      <c r="EJ127" s="55"/>
      <c r="EK127" s="55"/>
      <c r="EL127" s="55"/>
      <c r="EM127" s="55"/>
      <c r="EN127" s="55"/>
      <c r="EO127" s="55"/>
      <c r="EP127" s="55"/>
      <c r="EQ127" s="55"/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  <c r="FF127" s="55"/>
      <c r="FG127" s="55"/>
      <c r="FH127" s="55"/>
      <c r="FI127" s="55"/>
      <c r="FJ127" s="55"/>
      <c r="FK127" s="55"/>
      <c r="FL127" s="55"/>
      <c r="FM127" s="55"/>
      <c r="FN127" s="55"/>
      <c r="FO127" s="55"/>
      <c r="FP127" s="55"/>
      <c r="FQ127" s="55"/>
      <c r="FR127" s="55"/>
      <c r="FS127" s="55"/>
      <c r="FT127" s="55"/>
      <c r="FU127" s="55"/>
      <c r="FV127" s="55"/>
      <c r="FW127" s="55"/>
      <c r="FX127" s="55"/>
      <c r="FY127" s="55"/>
      <c r="FZ127" s="55"/>
      <c r="GA127" s="55"/>
      <c r="GB127" s="55"/>
      <c r="GC127" s="55"/>
      <c r="GD127" s="55"/>
      <c r="GE127" s="55"/>
      <c r="GF127" s="55"/>
      <c r="GG127" s="55"/>
      <c r="GH127" s="55"/>
      <c r="GI127" s="55"/>
      <c r="GJ127" s="55"/>
      <c r="GK127" s="55"/>
      <c r="GL127" s="55"/>
      <c r="GM127" s="55"/>
      <c r="GN127" s="55"/>
      <c r="GO127" s="55"/>
      <c r="GP127" s="55"/>
      <c r="GQ127" s="55"/>
      <c r="GR127" s="55"/>
      <c r="GS127" s="55"/>
      <c r="GT127" s="55"/>
      <c r="GU127" s="55"/>
      <c r="GV127" s="55"/>
      <c r="GW127" s="55"/>
      <c r="GX127" s="55"/>
      <c r="GY127" s="55"/>
      <c r="GZ127" s="55"/>
      <c r="HA127" s="55"/>
      <c r="HB127" s="55"/>
      <c r="HC127" s="55"/>
      <c r="HD127" s="55"/>
      <c r="HE127" s="55"/>
      <c r="HF127" s="55"/>
      <c r="HG127" s="55"/>
      <c r="HH127" s="55"/>
      <c r="HI127" s="55"/>
      <c r="HJ127" s="55"/>
      <c r="HK127" s="55"/>
      <c r="HL127" s="55"/>
      <c r="HM127" s="55"/>
      <c r="HN127" s="55"/>
      <c r="HO127" s="55"/>
      <c r="HP127" s="55"/>
      <c r="HQ127" s="55"/>
      <c r="HR127" s="55"/>
      <c r="HS127" s="55"/>
      <c r="HT127" s="55"/>
      <c r="HU127" s="55"/>
      <c r="HV127" s="55"/>
      <c r="HW127" s="55"/>
      <c r="HX127" s="55"/>
      <c r="HY127" s="55"/>
      <c r="HZ127" s="55"/>
      <c r="IA127" s="55"/>
      <c r="IB127" s="55"/>
      <c r="IC127" s="55"/>
      <c r="ID127" s="55"/>
      <c r="IE127" s="55"/>
      <c r="IF127" s="55"/>
      <c r="IG127" s="55"/>
      <c r="IH127" s="55"/>
      <c r="II127" s="55"/>
      <c r="IJ127" s="55"/>
      <c r="IK127" s="55"/>
      <c r="IL127" s="55"/>
      <c r="IM127" s="55"/>
      <c r="IN127" s="55"/>
      <c r="IO127" s="55"/>
      <c r="IP127" s="55"/>
      <c r="IQ127" s="55"/>
      <c r="IR127" s="55"/>
      <c r="IS127" s="55"/>
      <c r="IT127" s="55"/>
      <c r="IU127" s="55"/>
      <c r="IV127" s="55"/>
      <c r="IW127" s="55"/>
      <c r="IX127" s="55"/>
      <c r="IY127" s="55"/>
    </row>
    <row r="128" spans="1:259" ht="12.75" x14ac:dyDescent="0.2">
      <c r="A128" s="24"/>
      <c r="B128" s="24"/>
      <c r="C128" s="23"/>
      <c r="D128" s="23"/>
      <c r="E128" s="24"/>
      <c r="F128" s="25"/>
      <c r="G128" s="25"/>
      <c r="H128" s="8"/>
      <c r="I128" s="3"/>
      <c r="J128" s="8"/>
      <c r="K128" s="8"/>
      <c r="L128" s="55"/>
      <c r="M128" s="24"/>
      <c r="N128" s="54"/>
      <c r="O128" s="24"/>
      <c r="P128" s="55"/>
      <c r="Q128" s="24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  <c r="GV128" s="55"/>
      <c r="GW128" s="55"/>
      <c r="GX128" s="55"/>
      <c r="GY128" s="55"/>
      <c r="GZ128" s="55"/>
      <c r="HA128" s="55"/>
      <c r="HB128" s="55"/>
      <c r="HC128" s="55"/>
      <c r="HD128" s="55"/>
      <c r="HE128" s="55"/>
      <c r="HF128" s="55"/>
      <c r="HG128" s="55"/>
      <c r="HH128" s="55"/>
      <c r="HI128" s="55"/>
      <c r="HJ128" s="55"/>
      <c r="HK128" s="55"/>
      <c r="HL128" s="55"/>
      <c r="HM128" s="55"/>
      <c r="HN128" s="55"/>
      <c r="HO128" s="55"/>
      <c r="HP128" s="55"/>
      <c r="HQ128" s="55"/>
      <c r="HR128" s="55"/>
      <c r="HS128" s="55"/>
      <c r="HT128" s="55"/>
      <c r="HU128" s="55"/>
      <c r="HV128" s="55"/>
      <c r="HW128" s="55"/>
      <c r="HX128" s="55"/>
      <c r="HY128" s="55"/>
      <c r="HZ128" s="55"/>
      <c r="IA128" s="55"/>
      <c r="IB128" s="55"/>
      <c r="IC128" s="55"/>
      <c r="ID128" s="55"/>
      <c r="IE128" s="55"/>
      <c r="IF128" s="55"/>
      <c r="IG128" s="55"/>
      <c r="IH128" s="55"/>
      <c r="II128" s="55"/>
      <c r="IJ128" s="55"/>
      <c r="IK128" s="55"/>
      <c r="IL128" s="55"/>
      <c r="IM128" s="55"/>
      <c r="IN128" s="55"/>
      <c r="IO128" s="55"/>
      <c r="IP128" s="55"/>
      <c r="IQ128" s="55"/>
      <c r="IR128" s="55"/>
      <c r="IS128" s="55"/>
      <c r="IT128" s="55"/>
      <c r="IU128" s="55"/>
      <c r="IV128" s="55"/>
      <c r="IW128" s="55"/>
      <c r="IX128" s="55"/>
      <c r="IY128" s="55"/>
    </row>
    <row r="129" spans="1:259" ht="15" customHeight="1" x14ac:dyDescent="0.2">
      <c r="A129" s="75"/>
      <c r="B129" s="24">
        <v>2</v>
      </c>
    </row>
    <row r="130" spans="1:259" s="55" customFormat="1" ht="15" customHeight="1" x14ac:dyDescent="0.2">
      <c r="B130" s="24" t="s">
        <v>7</v>
      </c>
      <c r="C130" s="23" t="s">
        <v>107</v>
      </c>
      <c r="D130" s="23"/>
      <c r="E130" s="24"/>
      <c r="F130" s="25"/>
      <c r="G130" s="25"/>
      <c r="H130" s="8"/>
      <c r="I130" s="23"/>
      <c r="J130" s="24"/>
      <c r="K130" s="54"/>
      <c r="M130" s="24"/>
    </row>
    <row r="131" spans="1:259" ht="25.5" x14ac:dyDescent="0.2">
      <c r="A131" s="57"/>
      <c r="B131" s="58">
        <v>76</v>
      </c>
      <c r="C131" s="58">
        <v>185804252</v>
      </c>
      <c r="D131" s="59" t="s">
        <v>80</v>
      </c>
      <c r="E131" s="58" t="s">
        <v>0</v>
      </c>
      <c r="F131" s="60">
        <f>+(163+80)</f>
        <v>243</v>
      </c>
      <c r="G131" s="60"/>
      <c r="H131" s="9">
        <f>G131*F131</f>
        <v>0</v>
      </c>
      <c r="I131" s="61"/>
      <c r="J131" s="62"/>
      <c r="K131" s="62"/>
      <c r="L131" s="63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</row>
    <row r="132" spans="1:259" ht="25.5" x14ac:dyDescent="0.2">
      <c r="A132" s="57"/>
      <c r="B132" s="58">
        <v>77</v>
      </c>
      <c r="C132" s="58">
        <v>185804211</v>
      </c>
      <c r="D132" s="59" t="s">
        <v>101</v>
      </c>
      <c r="E132" s="58" t="s">
        <v>0</v>
      </c>
      <c r="F132" s="60">
        <f>+(243)*5</f>
        <v>1215</v>
      </c>
      <c r="G132" s="60"/>
      <c r="H132" s="9">
        <f>G132*F132</f>
        <v>0</v>
      </c>
      <c r="I132" s="61"/>
      <c r="J132" s="62"/>
      <c r="K132" s="62"/>
      <c r="L132" s="63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</row>
    <row r="133" spans="1:259" ht="25.5" x14ac:dyDescent="0.2">
      <c r="A133" s="57"/>
      <c r="B133" s="58">
        <v>78</v>
      </c>
      <c r="C133" s="58">
        <v>185804312</v>
      </c>
      <c r="D133" s="59" t="s">
        <v>92</v>
      </c>
      <c r="E133" s="58" t="s">
        <v>6</v>
      </c>
      <c r="F133" s="60">
        <f>+(3*243*0.02)</f>
        <v>14.58</v>
      </c>
      <c r="G133" s="60"/>
      <c r="H133" s="9">
        <f t="shared" ref="H133" si="15">G133*F133</f>
        <v>0</v>
      </c>
      <c r="I133" s="61"/>
      <c r="J133" s="62"/>
      <c r="K133" s="62"/>
      <c r="L133" s="63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</row>
    <row r="134" spans="1:259" ht="12.75" x14ac:dyDescent="0.2">
      <c r="A134" s="57"/>
      <c r="B134" s="58">
        <v>79</v>
      </c>
      <c r="C134" s="58">
        <v>185851121</v>
      </c>
      <c r="D134" s="59" t="s">
        <v>81</v>
      </c>
      <c r="E134" s="58" t="s">
        <v>6</v>
      </c>
      <c r="F134" s="60">
        <f>+F133</f>
        <v>14.58</v>
      </c>
      <c r="G134" s="60"/>
      <c r="H134" s="9">
        <f t="shared" ref="H134:H135" si="16">+F134*G134</f>
        <v>0</v>
      </c>
      <c r="I134" s="61"/>
      <c r="J134" s="62"/>
      <c r="K134" s="62"/>
      <c r="L134" s="63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</row>
    <row r="135" spans="1:259" ht="12.75" x14ac:dyDescent="0.2">
      <c r="A135" s="57"/>
      <c r="B135" s="58">
        <v>80</v>
      </c>
      <c r="C135" s="58">
        <v>185851129</v>
      </c>
      <c r="D135" s="59" t="s">
        <v>12</v>
      </c>
      <c r="E135" s="58" t="s">
        <v>6</v>
      </c>
      <c r="F135" s="60">
        <f>+F134</f>
        <v>14.58</v>
      </c>
      <c r="G135" s="60"/>
      <c r="H135" s="9">
        <f t="shared" si="16"/>
        <v>0</v>
      </c>
      <c r="I135" s="11"/>
      <c r="J135" s="10"/>
      <c r="K135" s="10"/>
      <c r="L135" s="63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</row>
    <row r="136" spans="1:259" ht="12.75" x14ac:dyDescent="0.2">
      <c r="A136" s="24"/>
      <c r="B136" s="24"/>
      <c r="C136" s="23"/>
      <c r="D136" s="23" t="s">
        <v>110</v>
      </c>
      <c r="E136" s="24"/>
      <c r="F136" s="25"/>
      <c r="G136" s="25"/>
      <c r="H136" s="8">
        <f>SUM(H131:H135)</f>
        <v>0</v>
      </c>
      <c r="I136" s="3"/>
      <c r="J136" s="8"/>
      <c r="K136" s="8"/>
      <c r="L136" s="55"/>
      <c r="M136" s="24"/>
      <c r="N136" s="54"/>
      <c r="O136" s="24"/>
      <c r="P136" s="55"/>
      <c r="Q136" s="24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  <c r="EB136" s="55"/>
      <c r="EC136" s="55"/>
      <c r="ED136" s="55"/>
      <c r="EE136" s="55"/>
      <c r="EF136" s="55"/>
      <c r="EG136" s="55"/>
      <c r="EH136" s="55"/>
      <c r="EI136" s="55"/>
      <c r="EJ136" s="55"/>
      <c r="EK136" s="55"/>
      <c r="EL136" s="55"/>
      <c r="EM136" s="55"/>
      <c r="EN136" s="55"/>
      <c r="EO136" s="55"/>
      <c r="EP136" s="55"/>
      <c r="EQ136" s="55"/>
      <c r="ER136" s="55"/>
      <c r="ES136" s="55"/>
      <c r="ET136" s="55"/>
      <c r="EU136" s="55"/>
      <c r="EV136" s="55"/>
      <c r="EW136" s="55"/>
      <c r="EX136" s="55"/>
      <c r="EY136" s="55"/>
      <c r="EZ136" s="55"/>
      <c r="FA136" s="55"/>
      <c r="FB136" s="55"/>
      <c r="FC136" s="55"/>
      <c r="FD136" s="55"/>
      <c r="FE136" s="55"/>
      <c r="FF136" s="55"/>
      <c r="FG136" s="55"/>
      <c r="FH136" s="55"/>
      <c r="FI136" s="55"/>
      <c r="FJ136" s="55"/>
      <c r="FK136" s="55"/>
      <c r="FL136" s="55"/>
      <c r="FM136" s="55"/>
      <c r="FN136" s="55"/>
      <c r="FO136" s="55"/>
      <c r="FP136" s="55"/>
      <c r="FQ136" s="55"/>
      <c r="FR136" s="55"/>
      <c r="FS136" s="55"/>
      <c r="FT136" s="55"/>
      <c r="FU136" s="55"/>
      <c r="FV136" s="55"/>
      <c r="FW136" s="55"/>
      <c r="FX136" s="55"/>
      <c r="FY136" s="55"/>
      <c r="FZ136" s="55"/>
      <c r="GA136" s="55"/>
      <c r="GB136" s="55"/>
      <c r="GC136" s="55"/>
      <c r="GD136" s="55"/>
      <c r="GE136" s="55"/>
      <c r="GF136" s="55"/>
      <c r="GG136" s="55"/>
      <c r="GH136" s="55"/>
      <c r="GI136" s="55"/>
      <c r="GJ136" s="55"/>
      <c r="GK136" s="55"/>
      <c r="GL136" s="55"/>
      <c r="GM136" s="55"/>
      <c r="GN136" s="55"/>
      <c r="GO136" s="55"/>
      <c r="GP136" s="55"/>
      <c r="GQ136" s="55"/>
      <c r="GR136" s="55"/>
      <c r="GS136" s="55"/>
      <c r="GT136" s="55"/>
      <c r="GU136" s="55"/>
      <c r="GV136" s="55"/>
      <c r="GW136" s="55"/>
      <c r="GX136" s="55"/>
      <c r="GY136" s="55"/>
      <c r="GZ136" s="55"/>
      <c r="HA136" s="55"/>
      <c r="HB136" s="55"/>
      <c r="HC136" s="55"/>
      <c r="HD136" s="55"/>
      <c r="HE136" s="55"/>
      <c r="HF136" s="55"/>
      <c r="HG136" s="55"/>
      <c r="HH136" s="55"/>
      <c r="HI136" s="55"/>
      <c r="HJ136" s="55"/>
      <c r="HK136" s="55"/>
      <c r="HL136" s="55"/>
      <c r="HM136" s="55"/>
      <c r="HN136" s="55"/>
      <c r="HO136" s="55"/>
      <c r="HP136" s="55"/>
      <c r="HQ136" s="55"/>
      <c r="HR136" s="55"/>
      <c r="HS136" s="55"/>
      <c r="HT136" s="55"/>
      <c r="HU136" s="55"/>
      <c r="HV136" s="55"/>
      <c r="HW136" s="55"/>
      <c r="HX136" s="55"/>
      <c r="HY136" s="55"/>
      <c r="HZ136" s="55"/>
      <c r="IA136" s="55"/>
      <c r="IB136" s="55"/>
      <c r="IC136" s="55"/>
      <c r="ID136" s="55"/>
      <c r="IE136" s="55"/>
      <c r="IF136" s="55"/>
      <c r="IG136" s="55"/>
      <c r="IH136" s="55"/>
      <c r="II136" s="55"/>
      <c r="IJ136" s="55"/>
      <c r="IK136" s="55"/>
      <c r="IL136" s="55"/>
      <c r="IM136" s="55"/>
      <c r="IN136" s="55"/>
      <c r="IO136" s="55"/>
      <c r="IP136" s="55"/>
      <c r="IQ136" s="55"/>
      <c r="IR136" s="55"/>
      <c r="IS136" s="55"/>
      <c r="IT136" s="55"/>
      <c r="IU136" s="55"/>
      <c r="IV136" s="55"/>
      <c r="IW136" s="55"/>
      <c r="IX136" s="55"/>
      <c r="IY136" s="55"/>
    </row>
    <row r="137" spans="1:259" ht="12.75" x14ac:dyDescent="0.2">
      <c r="A137" s="24"/>
      <c r="B137" s="24"/>
      <c r="C137" s="23"/>
      <c r="D137" s="23"/>
      <c r="E137" s="24"/>
      <c r="F137" s="25"/>
      <c r="G137" s="25"/>
      <c r="H137" s="8"/>
      <c r="I137" s="3"/>
      <c r="J137" s="8"/>
      <c r="K137" s="8"/>
      <c r="L137" s="55"/>
      <c r="M137" s="24"/>
      <c r="N137" s="54"/>
      <c r="O137" s="24"/>
      <c r="P137" s="55"/>
      <c r="Q137" s="24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  <c r="DZ137" s="55"/>
      <c r="EA137" s="55"/>
      <c r="EB137" s="55"/>
      <c r="EC137" s="55"/>
      <c r="ED137" s="55"/>
      <c r="EE137" s="55"/>
      <c r="EF137" s="55"/>
      <c r="EG137" s="55"/>
      <c r="EH137" s="55"/>
      <c r="EI137" s="55"/>
      <c r="EJ137" s="55"/>
      <c r="EK137" s="55"/>
      <c r="EL137" s="55"/>
      <c r="EM137" s="55"/>
      <c r="EN137" s="55"/>
      <c r="EO137" s="55"/>
      <c r="EP137" s="55"/>
      <c r="EQ137" s="55"/>
      <c r="ER137" s="55"/>
      <c r="ES137" s="55"/>
      <c r="ET137" s="55"/>
      <c r="EU137" s="55"/>
      <c r="EV137" s="55"/>
      <c r="EW137" s="55"/>
      <c r="EX137" s="55"/>
      <c r="EY137" s="55"/>
      <c r="EZ137" s="55"/>
      <c r="FA137" s="55"/>
      <c r="FB137" s="55"/>
      <c r="FC137" s="55"/>
      <c r="FD137" s="55"/>
      <c r="FE137" s="55"/>
      <c r="FF137" s="55"/>
      <c r="FG137" s="55"/>
      <c r="FH137" s="55"/>
      <c r="FI137" s="55"/>
      <c r="FJ137" s="55"/>
      <c r="FK137" s="55"/>
      <c r="FL137" s="55"/>
      <c r="FM137" s="55"/>
      <c r="FN137" s="55"/>
      <c r="FO137" s="55"/>
      <c r="FP137" s="55"/>
      <c r="FQ137" s="55"/>
      <c r="FR137" s="55"/>
      <c r="FS137" s="55"/>
      <c r="FT137" s="55"/>
      <c r="FU137" s="55"/>
      <c r="FV137" s="55"/>
      <c r="FW137" s="55"/>
      <c r="FX137" s="55"/>
      <c r="FY137" s="55"/>
      <c r="FZ137" s="55"/>
      <c r="GA137" s="55"/>
      <c r="GB137" s="55"/>
      <c r="GC137" s="55"/>
      <c r="GD137" s="55"/>
      <c r="GE137" s="55"/>
      <c r="GF137" s="55"/>
      <c r="GG137" s="55"/>
      <c r="GH137" s="55"/>
      <c r="GI137" s="55"/>
      <c r="GJ137" s="55"/>
      <c r="GK137" s="55"/>
      <c r="GL137" s="55"/>
      <c r="GM137" s="55"/>
      <c r="GN137" s="55"/>
      <c r="GO137" s="55"/>
      <c r="GP137" s="55"/>
      <c r="GQ137" s="55"/>
      <c r="GR137" s="55"/>
      <c r="GS137" s="55"/>
      <c r="GT137" s="55"/>
      <c r="GU137" s="55"/>
      <c r="GV137" s="55"/>
      <c r="GW137" s="55"/>
      <c r="GX137" s="55"/>
      <c r="GY137" s="55"/>
      <c r="GZ137" s="55"/>
      <c r="HA137" s="55"/>
      <c r="HB137" s="55"/>
      <c r="HC137" s="55"/>
      <c r="HD137" s="55"/>
      <c r="HE137" s="55"/>
      <c r="HF137" s="55"/>
      <c r="HG137" s="55"/>
      <c r="HH137" s="55"/>
      <c r="HI137" s="55"/>
      <c r="HJ137" s="55"/>
      <c r="HK137" s="55"/>
      <c r="HL137" s="55"/>
      <c r="HM137" s="55"/>
      <c r="HN137" s="55"/>
      <c r="HO137" s="55"/>
      <c r="HP137" s="55"/>
      <c r="HQ137" s="55"/>
      <c r="HR137" s="55"/>
      <c r="HS137" s="55"/>
      <c r="HT137" s="55"/>
      <c r="HU137" s="55"/>
      <c r="HV137" s="55"/>
      <c r="HW137" s="55"/>
      <c r="HX137" s="55"/>
      <c r="HY137" s="55"/>
      <c r="HZ137" s="55"/>
      <c r="IA137" s="55"/>
      <c r="IB137" s="55"/>
      <c r="IC137" s="55"/>
      <c r="ID137" s="55"/>
      <c r="IE137" s="55"/>
      <c r="IF137" s="55"/>
      <c r="IG137" s="55"/>
      <c r="IH137" s="55"/>
      <c r="II137" s="55"/>
      <c r="IJ137" s="55"/>
      <c r="IK137" s="55"/>
      <c r="IL137" s="55"/>
      <c r="IM137" s="55"/>
      <c r="IN137" s="55"/>
      <c r="IO137" s="55"/>
      <c r="IP137" s="55"/>
      <c r="IQ137" s="55"/>
      <c r="IR137" s="55"/>
      <c r="IS137" s="55"/>
      <c r="IT137" s="55"/>
      <c r="IU137" s="55"/>
      <c r="IV137" s="55"/>
      <c r="IW137" s="55"/>
      <c r="IX137" s="55"/>
      <c r="IY137" s="55"/>
    </row>
    <row r="138" spans="1:259" ht="15" customHeight="1" x14ac:dyDescent="0.2">
      <c r="A138" s="75"/>
      <c r="B138" s="24">
        <v>3</v>
      </c>
    </row>
    <row r="139" spans="1:259" s="55" customFormat="1" ht="15" customHeight="1" x14ac:dyDescent="0.2">
      <c r="B139" s="24" t="s">
        <v>7</v>
      </c>
      <c r="C139" s="23" t="s">
        <v>108</v>
      </c>
      <c r="D139" s="23"/>
      <c r="E139" s="24"/>
      <c r="F139" s="25"/>
      <c r="G139" s="25"/>
      <c r="H139" s="8"/>
      <c r="I139" s="23"/>
      <c r="J139" s="24"/>
      <c r="K139" s="54"/>
      <c r="N139" s="24"/>
    </row>
    <row r="140" spans="1:259" ht="25.5" x14ac:dyDescent="0.2">
      <c r="A140" s="57"/>
      <c r="B140" s="58">
        <v>81</v>
      </c>
      <c r="C140" s="58">
        <v>185804252</v>
      </c>
      <c r="D140" s="59" t="s">
        <v>80</v>
      </c>
      <c r="E140" s="58" t="s">
        <v>0</v>
      </c>
      <c r="F140" s="60">
        <f>+(163+80)</f>
        <v>243</v>
      </c>
      <c r="G140" s="60"/>
      <c r="H140" s="9">
        <f>G140*F140</f>
        <v>0</v>
      </c>
      <c r="I140" s="61"/>
      <c r="J140" s="62"/>
      <c r="K140" s="62"/>
      <c r="L140" s="63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</row>
    <row r="141" spans="1:259" ht="25.5" x14ac:dyDescent="0.2">
      <c r="A141" s="57"/>
      <c r="B141" s="58">
        <v>82</v>
      </c>
      <c r="C141" s="58">
        <v>185804211</v>
      </c>
      <c r="D141" s="59" t="s">
        <v>102</v>
      </c>
      <c r="E141" s="58" t="s">
        <v>0</v>
      </c>
      <c r="F141" s="60">
        <f>+(243)*4</f>
        <v>972</v>
      </c>
      <c r="G141" s="60"/>
      <c r="H141" s="9">
        <f>G141*F141</f>
        <v>0</v>
      </c>
      <c r="I141" s="61"/>
      <c r="J141" s="62"/>
      <c r="K141" s="62"/>
      <c r="L141" s="63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</row>
    <row r="142" spans="1:259" ht="12.75" x14ac:dyDescent="0.2">
      <c r="A142" s="24"/>
      <c r="B142" s="24"/>
      <c r="C142" s="23"/>
      <c r="D142" s="23" t="s">
        <v>111</v>
      </c>
      <c r="E142" s="24"/>
      <c r="F142" s="25"/>
      <c r="G142" s="25"/>
      <c r="H142" s="8">
        <f>SUM(H140:H141)</f>
        <v>0</v>
      </c>
      <c r="I142" s="3"/>
      <c r="J142" s="8"/>
      <c r="K142" s="8"/>
      <c r="L142" s="55"/>
      <c r="M142" s="24"/>
      <c r="N142" s="54"/>
      <c r="O142" s="24"/>
      <c r="P142" s="55"/>
      <c r="Q142" s="24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55"/>
      <c r="EG142" s="55"/>
      <c r="EH142" s="55"/>
      <c r="EI142" s="55"/>
      <c r="EJ142" s="55"/>
      <c r="EK142" s="55"/>
      <c r="EL142" s="55"/>
      <c r="EM142" s="55"/>
      <c r="EN142" s="55"/>
      <c r="EO142" s="55"/>
      <c r="EP142" s="55"/>
      <c r="EQ142" s="55"/>
      <c r="ER142" s="55"/>
      <c r="ES142" s="55"/>
      <c r="ET142" s="5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  <c r="FF142" s="55"/>
      <c r="FG142" s="55"/>
      <c r="FH142" s="55"/>
      <c r="FI142" s="55"/>
      <c r="FJ142" s="55"/>
      <c r="FK142" s="55"/>
      <c r="FL142" s="55"/>
      <c r="FM142" s="55"/>
      <c r="FN142" s="55"/>
      <c r="FO142" s="55"/>
      <c r="FP142" s="55"/>
      <c r="FQ142" s="55"/>
      <c r="FR142" s="55"/>
      <c r="FS142" s="55"/>
      <c r="FT142" s="55"/>
      <c r="FU142" s="55"/>
      <c r="FV142" s="55"/>
      <c r="FW142" s="55"/>
      <c r="FX142" s="55"/>
      <c r="FY142" s="55"/>
      <c r="FZ142" s="55"/>
      <c r="GA142" s="55"/>
      <c r="GB142" s="55"/>
      <c r="GC142" s="55"/>
      <c r="GD142" s="55"/>
      <c r="GE142" s="55"/>
      <c r="GF142" s="55"/>
      <c r="GG142" s="55"/>
      <c r="GH142" s="55"/>
      <c r="GI142" s="55"/>
      <c r="GJ142" s="55"/>
      <c r="GK142" s="55"/>
      <c r="GL142" s="55"/>
      <c r="GM142" s="55"/>
      <c r="GN142" s="55"/>
      <c r="GO142" s="55"/>
      <c r="GP142" s="55"/>
      <c r="GQ142" s="55"/>
      <c r="GR142" s="55"/>
      <c r="GS142" s="55"/>
      <c r="GT142" s="55"/>
      <c r="GU142" s="55"/>
      <c r="GV142" s="55"/>
      <c r="GW142" s="55"/>
      <c r="GX142" s="55"/>
      <c r="GY142" s="55"/>
      <c r="GZ142" s="55"/>
      <c r="HA142" s="55"/>
      <c r="HB142" s="55"/>
      <c r="HC142" s="55"/>
      <c r="HD142" s="55"/>
      <c r="HE142" s="55"/>
      <c r="HF142" s="55"/>
      <c r="HG142" s="55"/>
      <c r="HH142" s="55"/>
      <c r="HI142" s="55"/>
      <c r="HJ142" s="55"/>
      <c r="HK142" s="55"/>
      <c r="HL142" s="55"/>
      <c r="HM142" s="55"/>
      <c r="HN142" s="55"/>
      <c r="HO142" s="55"/>
      <c r="HP142" s="55"/>
      <c r="HQ142" s="55"/>
      <c r="HR142" s="55"/>
      <c r="HS142" s="55"/>
      <c r="HT142" s="55"/>
      <c r="HU142" s="55"/>
      <c r="HV142" s="55"/>
      <c r="HW142" s="55"/>
      <c r="HX142" s="55"/>
      <c r="HY142" s="55"/>
      <c r="HZ142" s="55"/>
      <c r="IA142" s="55"/>
      <c r="IB142" s="55"/>
      <c r="IC142" s="55"/>
      <c r="ID142" s="55"/>
      <c r="IE142" s="55"/>
      <c r="IF142" s="55"/>
      <c r="IG142" s="55"/>
      <c r="IH142" s="55"/>
      <c r="II142" s="55"/>
      <c r="IJ142" s="55"/>
      <c r="IK142" s="55"/>
      <c r="IL142" s="55"/>
      <c r="IM142" s="55"/>
      <c r="IN142" s="55"/>
      <c r="IO142" s="55"/>
      <c r="IP142" s="55"/>
      <c r="IQ142" s="55"/>
      <c r="IR142" s="55"/>
      <c r="IS142" s="55"/>
      <c r="IT142" s="55"/>
      <c r="IU142" s="55"/>
      <c r="IV142" s="55"/>
      <c r="IW142" s="55"/>
      <c r="IX142" s="55"/>
      <c r="IY142" s="55"/>
    </row>
    <row r="144" spans="1:259" ht="15" customHeight="1" x14ac:dyDescent="0.2">
      <c r="A144" s="75"/>
      <c r="B144" s="24">
        <v>4</v>
      </c>
    </row>
    <row r="145" spans="1:259" s="55" customFormat="1" ht="15" customHeight="1" x14ac:dyDescent="0.2">
      <c r="B145" s="24" t="s">
        <v>7</v>
      </c>
      <c r="C145" s="23" t="s">
        <v>109</v>
      </c>
      <c r="D145" s="23"/>
      <c r="E145" s="24"/>
      <c r="F145" s="25"/>
      <c r="G145" s="25"/>
      <c r="H145" s="8"/>
      <c r="I145" s="23"/>
      <c r="J145" s="24"/>
      <c r="K145" s="54"/>
      <c r="N145" s="24"/>
    </row>
    <row r="146" spans="1:259" ht="25.5" x14ac:dyDescent="0.2">
      <c r="A146" s="57"/>
      <c r="B146" s="58">
        <v>83</v>
      </c>
      <c r="C146" s="58">
        <v>185804252</v>
      </c>
      <c r="D146" s="59" t="s">
        <v>80</v>
      </c>
      <c r="E146" s="58" t="s">
        <v>0</v>
      </c>
      <c r="F146" s="60">
        <f>+(163+80)</f>
        <v>243</v>
      </c>
      <c r="G146" s="60"/>
      <c r="H146" s="9">
        <f>G146*F146</f>
        <v>0</v>
      </c>
      <c r="I146" s="61"/>
      <c r="J146" s="62"/>
      <c r="K146" s="62"/>
      <c r="L146" s="63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</row>
    <row r="147" spans="1:259" ht="25.5" x14ac:dyDescent="0.2">
      <c r="A147" s="57"/>
      <c r="B147" s="58">
        <v>84</v>
      </c>
      <c r="C147" s="58">
        <v>185804211</v>
      </c>
      <c r="D147" s="59" t="s">
        <v>103</v>
      </c>
      <c r="E147" s="58" t="s">
        <v>0</v>
      </c>
      <c r="F147" s="60">
        <f>+(243)*3</f>
        <v>729</v>
      </c>
      <c r="G147" s="60"/>
      <c r="H147" s="9">
        <f>G147*F147</f>
        <v>0</v>
      </c>
      <c r="I147" s="61"/>
      <c r="J147" s="62"/>
      <c r="K147" s="62"/>
      <c r="L147" s="63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</row>
    <row r="148" spans="1:259" ht="12.75" x14ac:dyDescent="0.2">
      <c r="A148" s="57"/>
      <c r="B148" s="58">
        <v>85</v>
      </c>
      <c r="C148" s="58">
        <v>184911161</v>
      </c>
      <c r="D148" s="59" t="s">
        <v>117</v>
      </c>
      <c r="E148" s="58" t="s">
        <v>0</v>
      </c>
      <c r="F148" s="60">
        <f>+F146</f>
        <v>243</v>
      </c>
      <c r="G148" s="60"/>
      <c r="H148" s="9">
        <f t="shared" ref="H148:H149" si="17">+F148*G148</f>
        <v>0</v>
      </c>
      <c r="I148" s="11"/>
      <c r="J148" s="62"/>
      <c r="K148" s="62"/>
      <c r="L148" s="63"/>
      <c r="M148" s="66"/>
      <c r="N148" s="61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</row>
    <row r="149" spans="1:259" ht="25.5" x14ac:dyDescent="0.2">
      <c r="A149" s="57"/>
      <c r="B149" s="58">
        <v>86</v>
      </c>
      <c r="C149" s="58" t="s">
        <v>2</v>
      </c>
      <c r="D149" s="59" t="s">
        <v>121</v>
      </c>
      <c r="E149" s="58" t="s">
        <v>6</v>
      </c>
      <c r="F149" s="60">
        <f>+(F146*0.03)</f>
        <v>7.29</v>
      </c>
      <c r="G149" s="60"/>
      <c r="H149" s="9">
        <f t="shared" si="17"/>
        <v>0</v>
      </c>
      <c r="I149" s="11"/>
      <c r="J149" s="10"/>
      <c r="K149" s="10"/>
      <c r="L149" s="63"/>
      <c r="M149" s="66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</row>
    <row r="150" spans="1:259" ht="12.75" x14ac:dyDescent="0.2">
      <c r="A150" s="24"/>
      <c r="B150" s="24"/>
      <c r="C150" s="23"/>
      <c r="D150" s="23" t="s">
        <v>112</v>
      </c>
      <c r="E150" s="24"/>
      <c r="F150" s="25"/>
      <c r="G150" s="25"/>
      <c r="H150" s="8">
        <f>SUM(H146:H149)</f>
        <v>0</v>
      </c>
      <c r="I150" s="3"/>
      <c r="J150" s="8"/>
      <c r="K150" s="8"/>
      <c r="L150" s="55"/>
      <c r="M150" s="24"/>
      <c r="N150" s="54"/>
      <c r="O150" s="24"/>
      <c r="P150" s="55"/>
      <c r="Q150" s="24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  <c r="ED150" s="55"/>
      <c r="EE150" s="55"/>
      <c r="EF150" s="55"/>
      <c r="EG150" s="55"/>
      <c r="EH150" s="55"/>
      <c r="EI150" s="55"/>
      <c r="EJ150" s="55"/>
      <c r="EK150" s="55"/>
      <c r="EL150" s="55"/>
      <c r="EM150" s="55"/>
      <c r="EN150" s="55"/>
      <c r="EO150" s="55"/>
      <c r="EP150" s="55"/>
      <c r="EQ150" s="55"/>
      <c r="ER150" s="55"/>
      <c r="ES150" s="55"/>
      <c r="ET150" s="55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  <c r="FF150" s="55"/>
      <c r="FG150" s="55"/>
      <c r="FH150" s="55"/>
      <c r="FI150" s="55"/>
      <c r="FJ150" s="55"/>
      <c r="FK150" s="55"/>
      <c r="FL150" s="55"/>
      <c r="FM150" s="55"/>
      <c r="FN150" s="55"/>
      <c r="FO150" s="55"/>
      <c r="FP150" s="55"/>
      <c r="FQ150" s="55"/>
      <c r="FR150" s="55"/>
      <c r="FS150" s="55"/>
      <c r="FT150" s="55"/>
      <c r="FU150" s="55"/>
      <c r="FV150" s="55"/>
      <c r="FW150" s="55"/>
      <c r="FX150" s="55"/>
      <c r="FY150" s="55"/>
      <c r="FZ150" s="55"/>
      <c r="GA150" s="55"/>
      <c r="GB150" s="55"/>
      <c r="GC150" s="55"/>
      <c r="GD150" s="55"/>
      <c r="GE150" s="55"/>
      <c r="GF150" s="55"/>
      <c r="GG150" s="55"/>
      <c r="GH150" s="55"/>
      <c r="GI150" s="55"/>
      <c r="GJ150" s="55"/>
      <c r="GK150" s="55"/>
      <c r="GL150" s="55"/>
      <c r="GM150" s="55"/>
      <c r="GN150" s="55"/>
      <c r="GO150" s="55"/>
      <c r="GP150" s="55"/>
      <c r="GQ150" s="55"/>
      <c r="GR150" s="55"/>
      <c r="GS150" s="55"/>
      <c r="GT150" s="55"/>
      <c r="GU150" s="55"/>
      <c r="GV150" s="55"/>
      <c r="GW150" s="55"/>
      <c r="GX150" s="55"/>
      <c r="GY150" s="55"/>
      <c r="GZ150" s="55"/>
      <c r="HA150" s="55"/>
      <c r="HB150" s="55"/>
      <c r="HC150" s="55"/>
      <c r="HD150" s="55"/>
      <c r="HE150" s="55"/>
      <c r="HF150" s="55"/>
      <c r="HG150" s="55"/>
      <c r="HH150" s="55"/>
      <c r="HI150" s="55"/>
      <c r="HJ150" s="55"/>
      <c r="HK150" s="55"/>
      <c r="HL150" s="55"/>
      <c r="HM150" s="55"/>
      <c r="HN150" s="55"/>
      <c r="HO150" s="55"/>
      <c r="HP150" s="55"/>
      <c r="HQ150" s="55"/>
      <c r="HR150" s="55"/>
      <c r="HS150" s="55"/>
      <c r="HT150" s="55"/>
      <c r="HU150" s="55"/>
      <c r="HV150" s="55"/>
      <c r="HW150" s="55"/>
      <c r="HX150" s="55"/>
      <c r="HY150" s="55"/>
      <c r="HZ150" s="55"/>
      <c r="IA150" s="55"/>
      <c r="IB150" s="55"/>
      <c r="IC150" s="55"/>
      <c r="ID150" s="55"/>
      <c r="IE150" s="55"/>
      <c r="IF150" s="55"/>
      <c r="IG150" s="55"/>
      <c r="IH150" s="55"/>
      <c r="II150" s="55"/>
      <c r="IJ150" s="55"/>
      <c r="IK150" s="55"/>
      <c r="IL150" s="55"/>
      <c r="IM150" s="55"/>
      <c r="IN150" s="55"/>
      <c r="IO150" s="55"/>
      <c r="IP150" s="55"/>
      <c r="IQ150" s="55"/>
      <c r="IR150" s="55"/>
      <c r="IS150" s="55"/>
      <c r="IT150" s="55"/>
      <c r="IU150" s="55"/>
      <c r="IV150" s="55"/>
      <c r="IW150" s="55"/>
      <c r="IX150" s="55"/>
      <c r="IY150" s="55"/>
    </row>
  </sheetData>
  <mergeCells count="4">
    <mergeCell ref="G27:H27"/>
    <mergeCell ref="B1:H1"/>
    <mergeCell ref="B3:H3"/>
    <mergeCell ref="B2:H2"/>
  </mergeCells>
  <phoneticPr fontId="8" type="noConversion"/>
  <pageMargins left="0.59055118110236227" right="0.39370078740157483" top="0.78740157480314965" bottom="0.70866141732283472" header="0.31496062992125984" footer="0.31496062992125984"/>
  <pageSetup paperSize="9" scale="84" fitToHeight="0" orientation="portrait" horizontalDpi="360" verticalDpi="360" r:id="rId1"/>
  <headerFooter>
    <oddFooter>Stránka &amp;P z &amp;N</oddFooter>
  </headerFooter>
  <rowBreaks count="2" manualBreakCount="2">
    <brk id="38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DPS</vt:lpstr>
      <vt:lpstr>DPS!Oblast_tisku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</dc:creator>
  <cp:lastModifiedBy>Administrator</cp:lastModifiedBy>
  <cp:lastPrinted>2024-07-26T14:22:40Z</cp:lastPrinted>
  <dcterms:created xsi:type="dcterms:W3CDTF">2011-04-19T19:51:16Z</dcterms:created>
  <dcterms:modified xsi:type="dcterms:W3CDTF">2024-09-05T06:51:27Z</dcterms:modified>
</cp:coreProperties>
</file>