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2570" windowHeight="13305" activeTab="1"/>
  </bookViews>
  <sheets>
    <sheet name="Rekapitulace" sheetId="3" r:id="rId1"/>
    <sheet name="Rozpočet" sheetId="2" r:id="rId2"/>
    <sheet name="Parametry" sheetId="1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<sst xmlns="http://schemas.openxmlformats.org/spreadsheetml/2006/main" count="145" uniqueCount="102">
  <si>
    <t>Název</t>
  </si>
  <si>
    <t>Hodnota</t>
  </si>
  <si>
    <t>Nadpis rekapitulace</t>
  </si>
  <si>
    <t>Seznam prací a dodávek elektrotechnických zařízení</t>
  </si>
  <si>
    <t>Akce</t>
  </si>
  <si>
    <t xml:space="preserve">ELEKTRO
</t>
  </si>
  <si>
    <t>Projekt</t>
  </si>
  <si>
    <t>Investor</t>
  </si>
  <si>
    <t>Z. č.</t>
  </si>
  <si>
    <t>2014</t>
  </si>
  <si>
    <t>A. č.</t>
  </si>
  <si>
    <t>Smlouva</t>
  </si>
  <si>
    <t/>
  </si>
  <si>
    <t>Vypracoval</t>
  </si>
  <si>
    <t>Bujok</t>
  </si>
  <si>
    <t>Kontroloval</t>
  </si>
  <si>
    <t>Datum</t>
  </si>
  <si>
    <t>Zpracovatel</t>
  </si>
  <si>
    <t>CÚ</t>
  </si>
  <si>
    <t>Poznámka</t>
  </si>
  <si>
    <t>Uvedené ceny jsou v Kč a nezahrnují DPH, pokud to není uvedeno.</t>
  </si>
  <si>
    <t>Doprava dodávek  (3,6) %</t>
  </si>
  <si>
    <t>3,60</t>
  </si>
  <si>
    <t>Přesun dodávek  (1) %</t>
  </si>
  <si>
    <t>1,00</t>
  </si>
  <si>
    <t>PPV  (1 nebo 6) %</t>
  </si>
  <si>
    <t>6,00</t>
  </si>
  <si>
    <t>PPV zemních prací, nátěrů  (1) %</t>
  </si>
  <si>
    <t>0,00</t>
  </si>
  <si>
    <t>Dodavat. dokumentace  (1 - 1,5) %</t>
  </si>
  <si>
    <t>Rizika a pojištění  (1 - 1,5) %</t>
  </si>
  <si>
    <t>Opravy v záruce  (5 - 7) %</t>
  </si>
  <si>
    <t>GZS  (3,25 nebo 8,4) %</t>
  </si>
  <si>
    <t>Provozní vlivy  %</t>
  </si>
  <si>
    <t>Kompletační činnost - a</t>
  </si>
  <si>
    <t>Kompletační činnost - b</t>
  </si>
  <si>
    <t>0,952842</t>
  </si>
  <si>
    <t>Kompletační činnost - k1</t>
  </si>
  <si>
    <t>Kompletační činnost - k2</t>
  </si>
  <si>
    <t>Roční nárůst cen 1   %</t>
  </si>
  <si>
    <t>Roční nárůst cen 2   %</t>
  </si>
  <si>
    <t>1. sazba DPH %
- i pro přirážky rekapitulace</t>
  </si>
  <si>
    <t>21</t>
  </si>
  <si>
    <t>2. sazba DPH %</t>
  </si>
  <si>
    <t>15</t>
  </si>
  <si>
    <t>Procento PM %</t>
  </si>
  <si>
    <t>Mj</t>
  </si>
  <si>
    <t>Počet</t>
  </si>
  <si>
    <t>Materiál</t>
  </si>
  <si>
    <t>Materiál celkem</t>
  </si>
  <si>
    <t>Montáž</t>
  </si>
  <si>
    <t>Montáž celkem</t>
  </si>
  <si>
    <t>Cena</t>
  </si>
  <si>
    <t>Cena celkem</t>
  </si>
  <si>
    <t>Elektromontáže</t>
  </si>
  <si>
    <t>Datový rozvaděč otevřený 19" 42U hloubka 800</t>
  </si>
  <si>
    <t>ks</t>
  </si>
  <si>
    <t>Patch panel 19" 24x RJ45 CAT6 UTP</t>
  </si>
  <si>
    <t>Vyvazovací panel 19" 2U</t>
  </si>
  <si>
    <t>Police 19" max. 150kg</t>
  </si>
  <si>
    <t>Napájecí panel 19" PDU, 8x 230V</t>
  </si>
  <si>
    <t>Instalace, měření, protokoly</t>
  </si>
  <si>
    <t>5014A-A100 B Kryt zásuvky komunikační, s popisovým polem, s kovovým upevňovacím třmenem; d. Tango; b. bílá</t>
  </si>
  <si>
    <t>5014A-B1018 Maska nosná s 2 otvory pro 2 zásuvky Modular-Jack (keystone); b. černá</t>
  </si>
  <si>
    <t>KP 68_KA KRABICE PŘÍSTROJOVÁ</t>
  </si>
  <si>
    <t>CAT6 4P Cu UTP kabel CAT6 4P Cu, 4×2×0.55 CAT6 4P Cu UTP kabel CAT6 4P Cu, 4×2×0.55</t>
  </si>
  <si>
    <t>m</t>
  </si>
  <si>
    <t>RJ45C6U Přístroj zásuvky datové (noname), Modular Jack RJ 45-8 Cat. 6</t>
  </si>
  <si>
    <t>1216E_L50 TRUBKA OHEBNÁ - SUPER MONOFLEX 16 750N</t>
  </si>
  <si>
    <t>1225_L50 TRUBKA OHEBNÁ - SUPER MONOFLEX 25 750N</t>
  </si>
  <si>
    <t>Podružný materiál</t>
  </si>
  <si>
    <t>Elektromontáže - celkem</t>
  </si>
  <si>
    <t>Hodnota A</t>
  </si>
  <si>
    <t>Hodnota B</t>
  </si>
  <si>
    <t>Základní náklady</t>
  </si>
  <si>
    <t>Dodávka</t>
  </si>
  <si>
    <t>Doprava 3,60%, Přesun 1,00%</t>
  </si>
  <si>
    <t>Montáž - materiál</t>
  </si>
  <si>
    <t>Montáž - práce</t>
  </si>
  <si>
    <t>Mezisoučet 1</t>
  </si>
  <si>
    <t>PPV 6,00% z montáže: materiál + práce</t>
  </si>
  <si>
    <t>Nátěry</t>
  </si>
  <si>
    <t>Zemní práce</t>
  </si>
  <si>
    <t>PPV 0,00% z nátěrů a zemních prací</t>
  </si>
  <si>
    <t>Mezisoučet 2</t>
  </si>
  <si>
    <t>Dodav. dokumentace 0,00% z mezisoučtu 2</t>
  </si>
  <si>
    <t>Rizika a pojištění 0,00% z mezisoučtu 2</t>
  </si>
  <si>
    <t>Opravy v záruce 0,00% z mezisoučtu 1</t>
  </si>
  <si>
    <t>Základní náklady celkem</t>
  </si>
  <si>
    <t>Vedlejší náklady</t>
  </si>
  <si>
    <t>GZS 0,00% z pravé strany mezisoučtu 2</t>
  </si>
  <si>
    <t>Provozní vlivy 0,00% z pravé strany mezisoučtu 2</t>
  </si>
  <si>
    <t>Vedlejší náklady celkem</t>
  </si>
  <si>
    <t>Kompletační činnost</t>
  </si>
  <si>
    <t>Náklady celkem</t>
  </si>
  <si>
    <t>Základ a hodnota DPH 21%</t>
  </si>
  <si>
    <t>Základ a hodnota DPH 15%</t>
  </si>
  <si>
    <t>Náklady celkem s DPH</t>
  </si>
  <si>
    <t>Roční nárůst cen 0,00%</t>
  </si>
  <si>
    <t>Součty odstavců</t>
  </si>
  <si>
    <t>„Rekonstrukce silnoproudé a slaboproudé elektroinstalace“</t>
  </si>
  <si>
    <t>CSP Třinec, Máchova 1134, 739 61 Tinec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</si>
</sst>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敓潧⁥䥕缀"/>
      <family val="2"/>
    </font>
    <font>
      <b/>
      <sz val="11"/>
      <color rgb="FF000000"/>
      <name val="敓潧⁥䥕缀"/>
      <family val="2"/>
    </font>
    <font>
      <b/>
      <sz val="10"/>
      <color rgb="FF000000"/>
      <name val="敓潧⁥䥕缀"/>
      <family val="2"/>
    </font>
    <font>
      <b/>
      <sz val="9"/>
      <color rgb="FF000000"/>
      <name val="敓潧⁥䥕缀"/>
      <family val="2"/>
    </font>
  </fonts>
  <fills count="7">
    <fill>
      <patternFill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AFF"/>
        <bgColor indexed="64"/>
      </patternFill>
    </fill>
  </fills>
  <borders count="2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49" fontId="0" fillId="0" borderId="0" xfId="0" applyNumberFormat="1"/>
    <xf numFmtId="49" fontId="2" fillId="2" borderId="1" xfId="0" applyNumberFormat="1" applyFont="1" applyFill="1" applyBorder="1" applyAlignment="1">
      <alignment horizontal="left"/>
    </xf>
    <xf numFmtId="0" fontId="0" fillId="0" borderId="1" xfId="0" applyBorder="1"/>
    <xf numFmtId="49" fontId="3" fillId="3" borderId="1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left" wrapText="1"/>
    </xf>
    <xf numFmtId="49" fontId="4" fillId="4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5" fillId="6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 wrapText="1"/>
    </xf>
    <xf numFmtId="0" fontId="0" fillId="0" borderId="0" xfId="0" applyProtection="1">
      <protection/>
    </xf>
    <xf numFmtId="4" fontId="0" fillId="0" borderId="0" xfId="0" applyNumberFormat="1"/>
    <xf numFmtId="4" fontId="2" fillId="2" borderId="1" xfId="0" applyNumberFormat="1" applyFont="1" applyFill="1" applyBorder="1" applyAlignment="1">
      <alignment horizontal="left"/>
    </xf>
    <xf numFmtId="4" fontId="3" fillId="3" borderId="1" xfId="0" applyNumberFormat="1" applyFont="1" applyFill="1" applyBorder="1" applyAlignment="1">
      <alignment horizontal="right"/>
    </xf>
    <xf numFmtId="4" fontId="2" fillId="5" borderId="1" xfId="0" applyNumberFormat="1" applyFont="1" applyFill="1" applyBorder="1" applyAlignment="1">
      <alignment horizontal="right"/>
    </xf>
    <xf numFmtId="4" fontId="4" fillId="4" borderId="1" xfId="0" applyNumberFormat="1" applyFont="1" applyFill="1" applyBorder="1" applyAlignment="1">
      <alignment horizontal="right"/>
    </xf>
    <xf numFmtId="4" fontId="5" fillId="6" borderId="1" xfId="0" applyNumberFormat="1" applyFont="1" applyFill="1" applyBorder="1" applyAlignment="1">
      <alignment horizontal="right"/>
    </xf>
    <xf numFmtId="49" fontId="4" fillId="4" borderId="1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 topLeftCell="A1"/>
  </sheetViews>
  <sheetFormatPr defaultColWidth="9.140625" defaultRowHeight="15"/>
  <cols>
    <col min="1" max="1" width="39.28125" style="1" bestFit="1" customWidth="1"/>
    <col min="2" max="2" width="9.140625" style="11" customWidth="1"/>
    <col min="3" max="3" width="9.28125" style="11" bestFit="1" customWidth="1"/>
    <col min="6" max="6" width="9.140625" style="10" hidden="1" customWidth="1"/>
  </cols>
  <sheetData>
    <row r="1" spans="1:4" ht="15">
      <c r="A1" s="2" t="s">
        <v>0</v>
      </c>
      <c r="B1" s="12" t="s">
        <v>72</v>
      </c>
      <c r="C1" s="12" t="s">
        <v>73</v>
      </c>
      <c r="D1" s="3"/>
    </row>
    <row r="2" spans="1:4" ht="15">
      <c r="A2" s="6" t="s">
        <v>74</v>
      </c>
      <c r="B2" s="15"/>
      <c r="C2" s="15"/>
      <c r="D2" s="3"/>
    </row>
    <row r="3" spans="1:4" ht="15">
      <c r="A3" s="7" t="s">
        <v>75</v>
      </c>
      <c r="B3" s="14">
        <f>0</f>
        <v>0</v>
      </c>
      <c r="C3" s="14"/>
      <c r="D3" s="3"/>
    </row>
    <row r="4" spans="1:4" ht="15">
      <c r="A4" s="7" t="s">
        <v>76</v>
      </c>
      <c r="B4" s="14">
        <f>B3*Parametry!B16/100</f>
        <v>0</v>
      </c>
      <c r="C4" s="14">
        <f>B3*Parametry!B17/100</f>
        <v>0</v>
      </c>
      <c r="D4" s="3"/>
    </row>
    <row r="5" spans="1:4" ht="15">
      <c r="A5" s="7" t="s">
        <v>77</v>
      </c>
      <c r="B5" s="14"/>
      <c r="C5" s="14">
        <f>(Rozpočet!E17)+0</f>
        <v>0</v>
      </c>
      <c r="D5" s="3"/>
    </row>
    <row r="6" spans="1:4" ht="15">
      <c r="A6" s="7" t="s">
        <v>78</v>
      </c>
      <c r="B6" s="14"/>
      <c r="C6" s="14">
        <f>0+(Rozpočet!G17)+0</f>
        <v>0</v>
      </c>
      <c r="D6" s="3"/>
    </row>
    <row r="7" spans="1:4" ht="15">
      <c r="A7" s="8" t="s">
        <v>79</v>
      </c>
      <c r="B7" s="16">
        <f>B3+B4</f>
        <v>0</v>
      </c>
      <c r="C7" s="16">
        <f>C3+C4+C5+C6</f>
        <v>0</v>
      </c>
      <c r="D7" s="3"/>
    </row>
    <row r="8" spans="1:4" ht="15">
      <c r="A8" s="7" t="s">
        <v>80</v>
      </c>
      <c r="B8" s="14"/>
      <c r="C8" s="14">
        <f>(C5+C6)*Parametry!B18/100</f>
        <v>0</v>
      </c>
      <c r="D8" s="3"/>
    </row>
    <row r="9" spans="1:4" ht="15">
      <c r="A9" s="7" t="s">
        <v>81</v>
      </c>
      <c r="B9" s="14"/>
      <c r="C9" s="14">
        <f>0+0</f>
        <v>0</v>
      </c>
      <c r="D9" s="3"/>
    </row>
    <row r="10" spans="1:4" ht="15">
      <c r="A10" s="7" t="s">
        <v>82</v>
      </c>
      <c r="B10" s="14"/>
      <c r="C10" s="14">
        <f>0+0</f>
        <v>0</v>
      </c>
      <c r="D10" s="3"/>
    </row>
    <row r="11" spans="1:4" ht="15">
      <c r="A11" s="7" t="s">
        <v>83</v>
      </c>
      <c r="B11" s="14"/>
      <c r="C11" s="14">
        <f>(C9+C10)*Parametry!B19/100</f>
        <v>0</v>
      </c>
      <c r="D11" s="3"/>
    </row>
    <row r="12" spans="1:4" ht="15">
      <c r="A12" s="8" t="s">
        <v>84</v>
      </c>
      <c r="B12" s="16">
        <f>B7</f>
        <v>0</v>
      </c>
      <c r="C12" s="16">
        <f>C7+C8+C9+C10+C11</f>
        <v>0</v>
      </c>
      <c r="D12" s="3"/>
    </row>
    <row r="13" spans="1:4" ht="15">
      <c r="A13" s="7" t="s">
        <v>85</v>
      </c>
      <c r="B13" s="14"/>
      <c r="C13" s="14">
        <f>(B12+C12)*Parametry!B20/100</f>
        <v>0</v>
      </c>
      <c r="D13" s="3"/>
    </row>
    <row r="14" spans="1:4" ht="15">
      <c r="A14" s="7" t="s">
        <v>86</v>
      </c>
      <c r="B14" s="14"/>
      <c r="C14" s="14">
        <f>(B12+C12)*Parametry!B21/100</f>
        <v>0</v>
      </c>
      <c r="D14" s="3"/>
    </row>
    <row r="15" spans="1:4" ht="15">
      <c r="A15" s="7" t="s">
        <v>87</v>
      </c>
      <c r="B15" s="14"/>
      <c r="C15" s="14">
        <f>(B7+C7)*Parametry!B22/100</f>
        <v>0</v>
      </c>
      <c r="D15" s="3"/>
    </row>
    <row r="16" spans="1:4" ht="15">
      <c r="A16" s="6" t="s">
        <v>88</v>
      </c>
      <c r="B16" s="15"/>
      <c r="C16" s="15">
        <f>B12+C12+C13+C14+C15</f>
        <v>0</v>
      </c>
      <c r="D16" s="3"/>
    </row>
    <row r="17" spans="1:4" ht="15">
      <c r="A17" s="7" t="s">
        <v>12</v>
      </c>
      <c r="B17" s="14"/>
      <c r="C17" s="14"/>
      <c r="D17" s="3"/>
    </row>
    <row r="18" spans="1:4" ht="15">
      <c r="A18" s="6" t="s">
        <v>89</v>
      </c>
      <c r="B18" s="15"/>
      <c r="C18" s="15"/>
      <c r="D18" s="3"/>
    </row>
    <row r="19" spans="1:4" ht="15">
      <c r="A19" s="7" t="s">
        <v>90</v>
      </c>
      <c r="B19" s="14"/>
      <c r="C19" s="14">
        <f>C12*Parametry!B23/100</f>
        <v>0</v>
      </c>
      <c r="D19" s="3"/>
    </row>
    <row r="20" spans="1:4" ht="15">
      <c r="A20" s="7" t="s">
        <v>91</v>
      </c>
      <c r="B20" s="14"/>
      <c r="C20" s="14">
        <f>C12*Parametry!B24/100</f>
        <v>0</v>
      </c>
      <c r="D20" s="3"/>
    </row>
    <row r="21" spans="1:4" ht="15">
      <c r="A21" s="6" t="s">
        <v>92</v>
      </c>
      <c r="B21" s="15"/>
      <c r="C21" s="15">
        <f>C19+C20</f>
        <v>0</v>
      </c>
      <c r="D21" s="3"/>
    </row>
    <row r="22" spans="1:4" ht="15">
      <c r="A22" s="7" t="s">
        <v>93</v>
      </c>
      <c r="B22" s="14"/>
      <c r="C22" s="14">
        <f>Parametry!B25*Parametry!B28*(C16*Parametry!B27)^Parametry!B26</f>
        <v>0</v>
      </c>
      <c r="D22" s="3"/>
    </row>
    <row r="23" spans="1:4" ht="15">
      <c r="A23" s="7" t="s">
        <v>12</v>
      </c>
      <c r="B23" s="14"/>
      <c r="C23" s="14"/>
      <c r="D23" s="3"/>
    </row>
    <row r="24" spans="1:4" ht="15">
      <c r="A24" s="4" t="s">
        <v>94</v>
      </c>
      <c r="B24" s="13"/>
      <c r="C24" s="13">
        <f>C16+C21+C22</f>
        <v>0</v>
      </c>
      <c r="D24" s="3"/>
    </row>
    <row r="25" spans="1:4" ht="15">
      <c r="A25" s="7" t="s">
        <v>95</v>
      </c>
      <c r="B25" s="14">
        <f>(SUM(Rozpočet!E3:E16))+(SUM(Rozpočet!G3:G15))+B4+C4+C8+C11+C13+C14+C15+C21+C22</f>
        <v>0</v>
      </c>
      <c r="C25" s="14">
        <f>B25*Parametry!B31/100</f>
        <v>0</v>
      </c>
      <c r="D25" s="3"/>
    </row>
    <row r="26" spans="1:4" ht="15">
      <c r="A26" s="7" t="s">
        <v>96</v>
      </c>
      <c r="B26" s="14">
        <f>0+0</f>
        <v>0</v>
      </c>
      <c r="C26" s="14">
        <f>B26*Parametry!B32/100</f>
        <v>0</v>
      </c>
      <c r="D26" s="3"/>
    </row>
    <row r="27" spans="1:4" ht="15">
      <c r="A27" s="4" t="s">
        <v>97</v>
      </c>
      <c r="B27" s="13"/>
      <c r="C27" s="13">
        <f>C24+C25+C26</f>
        <v>0</v>
      </c>
      <c r="D27" s="3"/>
    </row>
    <row r="28" spans="1:4" ht="15">
      <c r="A28" s="7" t="s">
        <v>12</v>
      </c>
      <c r="B28" s="14"/>
      <c r="C28" s="14"/>
      <c r="D28" s="3"/>
    </row>
    <row r="29" spans="1:4" ht="15">
      <c r="A29" s="7" t="s">
        <v>98</v>
      </c>
      <c r="B29" s="14"/>
      <c r="C29" s="14">
        <f>C24*Parametry!B29/100</f>
        <v>0</v>
      </c>
      <c r="D29" s="3"/>
    </row>
    <row r="30" spans="1:4" ht="15">
      <c r="A30" s="7" t="s">
        <v>98</v>
      </c>
      <c r="B30" s="14"/>
      <c r="C30" s="14">
        <f>C24*Parametry!B30/100</f>
        <v>0</v>
      </c>
      <c r="D30" s="3"/>
    </row>
    <row r="31" spans="1:4" ht="15">
      <c r="A31" s="6" t="s">
        <v>99</v>
      </c>
      <c r="B31" s="17" t="s">
        <v>48</v>
      </c>
      <c r="C31" s="17" t="s">
        <v>50</v>
      </c>
      <c r="D31" s="3"/>
    </row>
    <row r="32" spans="1:4" ht="15">
      <c r="A32" s="7" t="s">
        <v>54</v>
      </c>
      <c r="B32" s="14">
        <f>(Rozpočet!E17)</f>
        <v>0</v>
      </c>
      <c r="C32" s="14">
        <f>(Rozpočet!G17)</f>
        <v>0</v>
      </c>
      <c r="D32" s="3"/>
    </row>
    <row r="33" spans="1:4" ht="15">
      <c r="A33" s="7" t="s">
        <v>12</v>
      </c>
      <c r="B33" s="14"/>
      <c r="C33" s="14"/>
      <c r="D33" s="3"/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 topLeftCell="B1">
      <selection activeCell="J25" sqref="J25"/>
    </sheetView>
  </sheetViews>
  <sheetFormatPr defaultColWidth="9.140625" defaultRowHeight="15"/>
  <cols>
    <col min="1" max="1" width="91.57421875" style="1" bestFit="1" customWidth="1"/>
    <col min="2" max="2" width="2.8515625" style="1" bestFit="1" customWidth="1"/>
    <col min="3" max="3" width="7.8515625" style="11" bestFit="1" customWidth="1"/>
    <col min="4" max="4" width="7.140625" style="11" bestFit="1" customWidth="1"/>
    <col min="5" max="5" width="13.421875" style="11" bestFit="1" customWidth="1"/>
    <col min="6" max="6" width="6.421875" style="11" bestFit="1" customWidth="1"/>
    <col min="7" max="7" width="12.57421875" style="11" bestFit="1" customWidth="1"/>
    <col min="8" max="8" width="5.28125" style="11" bestFit="1" customWidth="1"/>
    <col min="9" max="9" width="11.421875" style="11" bestFit="1" customWidth="1"/>
    <col min="12" max="12" width="9.140625" style="10" hidden="1" customWidth="1"/>
  </cols>
  <sheetData>
    <row r="1" spans="1:11" ht="15">
      <c r="A1" s="2" t="s">
        <v>0</v>
      </c>
      <c r="B1" s="2" t="s">
        <v>46</v>
      </c>
      <c r="C1" s="12" t="s">
        <v>47</v>
      </c>
      <c r="D1" s="12" t="s">
        <v>48</v>
      </c>
      <c r="E1" s="12" t="s">
        <v>49</v>
      </c>
      <c r="F1" s="12" t="s">
        <v>50</v>
      </c>
      <c r="G1" s="12" t="s">
        <v>51</v>
      </c>
      <c r="H1" s="12" t="s">
        <v>52</v>
      </c>
      <c r="I1" s="12" t="s">
        <v>53</v>
      </c>
      <c r="J1" s="3"/>
      <c r="K1" s="3"/>
    </row>
    <row r="2" spans="1:11" ht="15">
      <c r="A2" s="4" t="s">
        <v>54</v>
      </c>
      <c r="B2" s="4" t="s">
        <v>12</v>
      </c>
      <c r="C2" s="13"/>
      <c r="D2" s="13"/>
      <c r="E2" s="13"/>
      <c r="F2" s="13"/>
      <c r="G2" s="13"/>
      <c r="H2" s="13"/>
      <c r="I2" s="13"/>
      <c r="J2" s="3"/>
      <c r="K2" s="3"/>
    </row>
    <row r="3" spans="1:11" ht="15">
      <c r="A3" s="7" t="s">
        <v>55</v>
      </c>
      <c r="B3" s="7" t="s">
        <v>56</v>
      </c>
      <c r="C3" s="14">
        <v>1</v>
      </c>
      <c r="D3" s="14"/>
      <c r="E3" s="14">
        <f aca="true" t="shared" si="0" ref="E3:E15">C3*D3</f>
        <v>0</v>
      </c>
      <c r="F3" s="14"/>
      <c r="G3" s="14">
        <f aca="true" t="shared" si="1" ref="G3:G15">C3*F3</f>
        <v>0</v>
      </c>
      <c r="H3" s="14">
        <f aca="true" t="shared" si="2" ref="H3:H16">D3+F3</f>
        <v>0</v>
      </c>
      <c r="I3" s="14">
        <f aca="true" t="shared" si="3" ref="I3:I16">E3+G3</f>
        <v>0</v>
      </c>
      <c r="J3" s="3"/>
      <c r="K3" s="3"/>
    </row>
    <row r="4" spans="1:11" ht="15">
      <c r="A4" s="7" t="s">
        <v>57</v>
      </c>
      <c r="B4" s="7" t="s">
        <v>56</v>
      </c>
      <c r="C4" s="14">
        <v>3</v>
      </c>
      <c r="D4" s="14"/>
      <c r="E4" s="14">
        <f t="shared" si="0"/>
        <v>0</v>
      </c>
      <c r="F4" s="14"/>
      <c r="G4" s="14">
        <f t="shared" si="1"/>
        <v>0</v>
      </c>
      <c r="H4" s="14">
        <f t="shared" si="2"/>
        <v>0</v>
      </c>
      <c r="I4" s="14">
        <f t="shared" si="3"/>
        <v>0</v>
      </c>
      <c r="J4" s="3"/>
      <c r="K4" s="3"/>
    </row>
    <row r="5" spans="1:11" ht="15">
      <c r="A5" s="7" t="s">
        <v>58</v>
      </c>
      <c r="B5" s="7" t="s">
        <v>56</v>
      </c>
      <c r="C5" s="14">
        <v>4</v>
      </c>
      <c r="D5" s="14"/>
      <c r="E5" s="14">
        <f t="shared" si="0"/>
        <v>0</v>
      </c>
      <c r="F5" s="14"/>
      <c r="G5" s="14">
        <f t="shared" si="1"/>
        <v>0</v>
      </c>
      <c r="H5" s="14">
        <f t="shared" si="2"/>
        <v>0</v>
      </c>
      <c r="I5" s="14">
        <f t="shared" si="3"/>
        <v>0</v>
      </c>
      <c r="J5" s="3"/>
      <c r="K5" s="3"/>
    </row>
    <row r="6" spans="1:11" ht="15">
      <c r="A6" s="7" t="s">
        <v>59</v>
      </c>
      <c r="B6" s="7" t="s">
        <v>56</v>
      </c>
      <c r="C6" s="14">
        <v>2</v>
      </c>
      <c r="D6" s="14"/>
      <c r="E6" s="14">
        <f t="shared" si="0"/>
        <v>0</v>
      </c>
      <c r="F6" s="14"/>
      <c r="G6" s="14">
        <f t="shared" si="1"/>
        <v>0</v>
      </c>
      <c r="H6" s="14">
        <f t="shared" si="2"/>
        <v>0</v>
      </c>
      <c r="I6" s="14">
        <f t="shared" si="3"/>
        <v>0</v>
      </c>
      <c r="J6" s="3"/>
      <c r="K6" s="3"/>
    </row>
    <row r="7" spans="1:11" ht="15">
      <c r="A7" s="7" t="s">
        <v>60</v>
      </c>
      <c r="B7" s="7" t="s">
        <v>56</v>
      </c>
      <c r="C7" s="14">
        <v>2</v>
      </c>
      <c r="D7" s="14"/>
      <c r="E7" s="14">
        <f t="shared" si="0"/>
        <v>0</v>
      </c>
      <c r="F7" s="14"/>
      <c r="G7" s="14">
        <f t="shared" si="1"/>
        <v>0</v>
      </c>
      <c r="H7" s="14">
        <f t="shared" si="2"/>
        <v>0</v>
      </c>
      <c r="I7" s="14">
        <f t="shared" si="3"/>
        <v>0</v>
      </c>
      <c r="J7" s="3"/>
      <c r="K7" s="3"/>
    </row>
    <row r="8" spans="1:11" ht="15">
      <c r="A8" s="7" t="s">
        <v>61</v>
      </c>
      <c r="B8" s="7" t="s">
        <v>56</v>
      </c>
      <c r="C8" s="14">
        <v>1</v>
      </c>
      <c r="D8" s="14"/>
      <c r="E8" s="14">
        <f t="shared" si="0"/>
        <v>0</v>
      </c>
      <c r="F8" s="14"/>
      <c r="G8" s="14">
        <f t="shared" si="1"/>
        <v>0</v>
      </c>
      <c r="H8" s="14">
        <f t="shared" si="2"/>
        <v>0</v>
      </c>
      <c r="I8" s="14">
        <f t="shared" si="3"/>
        <v>0</v>
      </c>
      <c r="J8" s="3"/>
      <c r="K8" s="3"/>
    </row>
    <row r="9" spans="1:11" ht="15">
      <c r="A9" s="7" t="s">
        <v>62</v>
      </c>
      <c r="B9" s="7" t="s">
        <v>56</v>
      </c>
      <c r="C9" s="14">
        <v>68</v>
      </c>
      <c r="D9" s="14"/>
      <c r="E9" s="14">
        <f t="shared" si="0"/>
        <v>0</v>
      </c>
      <c r="F9" s="14"/>
      <c r="G9" s="14">
        <f t="shared" si="1"/>
        <v>0</v>
      </c>
      <c r="H9" s="14">
        <f t="shared" si="2"/>
        <v>0</v>
      </c>
      <c r="I9" s="14">
        <f t="shared" si="3"/>
        <v>0</v>
      </c>
      <c r="J9" s="3"/>
      <c r="K9" s="3"/>
    </row>
    <row r="10" spans="1:11" ht="15">
      <c r="A10" s="7" t="s">
        <v>63</v>
      </c>
      <c r="B10" s="7" t="s">
        <v>56</v>
      </c>
      <c r="C10" s="14">
        <v>68</v>
      </c>
      <c r="D10" s="14"/>
      <c r="E10" s="14">
        <f t="shared" si="0"/>
        <v>0</v>
      </c>
      <c r="F10" s="14"/>
      <c r="G10" s="14">
        <f t="shared" si="1"/>
        <v>0</v>
      </c>
      <c r="H10" s="14">
        <f t="shared" si="2"/>
        <v>0</v>
      </c>
      <c r="I10" s="14">
        <f t="shared" si="3"/>
        <v>0</v>
      </c>
      <c r="J10" s="3"/>
      <c r="K10" s="3"/>
    </row>
    <row r="11" spans="1:11" ht="15">
      <c r="A11" s="7" t="s">
        <v>64</v>
      </c>
      <c r="B11" s="7" t="s">
        <v>56</v>
      </c>
      <c r="C11" s="14">
        <v>68</v>
      </c>
      <c r="D11" s="14"/>
      <c r="E11" s="14">
        <f t="shared" si="0"/>
        <v>0</v>
      </c>
      <c r="F11" s="14"/>
      <c r="G11" s="14">
        <f t="shared" si="1"/>
        <v>0</v>
      </c>
      <c r="H11" s="14">
        <f t="shared" si="2"/>
        <v>0</v>
      </c>
      <c r="I11" s="14">
        <f t="shared" si="3"/>
        <v>0</v>
      </c>
      <c r="J11" s="3"/>
      <c r="K11" s="3"/>
    </row>
    <row r="12" spans="1:11" ht="15">
      <c r="A12" s="7" t="s">
        <v>65</v>
      </c>
      <c r="B12" s="7" t="s">
        <v>66</v>
      </c>
      <c r="C12" s="14">
        <v>5725</v>
      </c>
      <c r="D12" s="14"/>
      <c r="E12" s="14">
        <f t="shared" si="0"/>
        <v>0</v>
      </c>
      <c r="F12" s="14"/>
      <c r="G12" s="14">
        <f t="shared" si="1"/>
        <v>0</v>
      </c>
      <c r="H12" s="14">
        <f t="shared" si="2"/>
        <v>0</v>
      </c>
      <c r="I12" s="14">
        <f t="shared" si="3"/>
        <v>0</v>
      </c>
      <c r="J12" s="3"/>
      <c r="K12" s="3"/>
    </row>
    <row r="13" spans="1:11" ht="15">
      <c r="A13" s="7" t="s">
        <v>67</v>
      </c>
      <c r="B13" s="7" t="s">
        <v>56</v>
      </c>
      <c r="C13" s="14">
        <v>136</v>
      </c>
      <c r="D13" s="14"/>
      <c r="E13" s="14">
        <f t="shared" si="0"/>
        <v>0</v>
      </c>
      <c r="F13" s="14"/>
      <c r="G13" s="14">
        <f t="shared" si="1"/>
        <v>0</v>
      </c>
      <c r="H13" s="14">
        <f t="shared" si="2"/>
        <v>0</v>
      </c>
      <c r="I13" s="14">
        <f t="shared" si="3"/>
        <v>0</v>
      </c>
      <c r="J13" s="3"/>
      <c r="K13" s="3"/>
    </row>
    <row r="14" spans="1:11" ht="15">
      <c r="A14" s="7" t="s">
        <v>68</v>
      </c>
      <c r="B14" s="7" t="s">
        <v>66</v>
      </c>
      <c r="C14" s="14">
        <v>750</v>
      </c>
      <c r="D14" s="14"/>
      <c r="E14" s="14">
        <f t="shared" si="0"/>
        <v>0</v>
      </c>
      <c r="F14" s="14"/>
      <c r="G14" s="14">
        <f t="shared" si="1"/>
        <v>0</v>
      </c>
      <c r="H14" s="14">
        <f t="shared" si="2"/>
        <v>0</v>
      </c>
      <c r="I14" s="14">
        <f t="shared" si="3"/>
        <v>0</v>
      </c>
      <c r="J14" s="3"/>
      <c r="K14" s="3"/>
    </row>
    <row r="15" spans="1:11" ht="15">
      <c r="A15" s="7" t="s">
        <v>69</v>
      </c>
      <c r="B15" s="7" t="s">
        <v>66</v>
      </c>
      <c r="C15" s="14">
        <v>270</v>
      </c>
      <c r="D15" s="14"/>
      <c r="E15" s="14">
        <f t="shared" si="0"/>
        <v>0</v>
      </c>
      <c r="F15" s="14"/>
      <c r="G15" s="14">
        <f t="shared" si="1"/>
        <v>0</v>
      </c>
      <c r="H15" s="14">
        <f t="shared" si="2"/>
        <v>0</v>
      </c>
      <c r="I15" s="14">
        <f t="shared" si="3"/>
        <v>0</v>
      </c>
      <c r="J15" s="3"/>
      <c r="K15" s="3"/>
    </row>
    <row r="16" spans="1:11" ht="15">
      <c r="A16" s="7" t="s">
        <v>70</v>
      </c>
      <c r="B16" s="7" t="s">
        <v>12</v>
      </c>
      <c r="C16" s="14"/>
      <c r="D16" s="14"/>
      <c r="E16" s="14">
        <f>Parametry!B33/100*E9+Parametry!B33/100*E10+Parametry!B33/100*E11+Parametry!B33/100*E12+Parametry!B33/100*E13+Parametry!B33/100*E14+Parametry!B33/100*E15</f>
        <v>0</v>
      </c>
      <c r="F16" s="14"/>
      <c r="G16" s="14"/>
      <c r="H16" s="14">
        <f t="shared" si="2"/>
        <v>0</v>
      </c>
      <c r="I16" s="14">
        <f t="shared" si="3"/>
        <v>0</v>
      </c>
      <c r="J16" s="3"/>
      <c r="K16" s="3"/>
    </row>
    <row r="17" spans="1:11" ht="15">
      <c r="A17" s="4" t="s">
        <v>71</v>
      </c>
      <c r="B17" s="4" t="s">
        <v>12</v>
      </c>
      <c r="C17" s="13"/>
      <c r="D17" s="13"/>
      <c r="E17" s="13">
        <f>SUM(E3:E16)</f>
        <v>0</v>
      </c>
      <c r="F17" s="13"/>
      <c r="G17" s="13">
        <f>SUM(G3:G16)</f>
        <v>0</v>
      </c>
      <c r="H17" s="13"/>
      <c r="I17" s="13">
        <f>SUM(I3:I16)</f>
        <v>0</v>
      </c>
      <c r="J17" s="3"/>
      <c r="K17" s="3"/>
    </row>
    <row r="18" spans="1:11" ht="15">
      <c r="A18" s="7" t="s">
        <v>12</v>
      </c>
      <c r="B18" s="7" t="s">
        <v>12</v>
      </c>
      <c r="C18" s="14"/>
      <c r="D18" s="14"/>
      <c r="E18" s="14"/>
      <c r="F18" s="14"/>
      <c r="G18" s="14"/>
      <c r="H18" s="14"/>
      <c r="I18" s="14"/>
      <c r="J18" s="3"/>
      <c r="K18" s="3"/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 topLeftCell="A1"/>
  </sheetViews>
  <sheetFormatPr defaultColWidth="9.140625" defaultRowHeight="15"/>
  <cols>
    <col min="1" max="1" width="28.421875" style="1" bestFit="1" customWidth="1"/>
    <col min="2" max="2" width="63.421875" style="1" bestFit="1" customWidth="1"/>
    <col min="4" max="4" width="9.140625" style="10" hidden="1" customWidth="1"/>
  </cols>
  <sheetData>
    <row r="1" spans="1:3" ht="15">
      <c r="A1" s="2" t="s">
        <v>0</v>
      </c>
      <c r="B1" s="2" t="s">
        <v>1</v>
      </c>
      <c r="C1" s="3"/>
    </row>
    <row r="2" spans="1:3" ht="15">
      <c r="A2" s="2" t="s">
        <v>2</v>
      </c>
      <c r="B2" s="4" t="s">
        <v>3</v>
      </c>
      <c r="C2" s="3"/>
    </row>
    <row r="3" spans="1:3" ht="26.25">
      <c r="A3" s="2" t="s">
        <v>4</v>
      </c>
      <c r="B3" s="5" t="s">
        <v>5</v>
      </c>
      <c r="C3" s="3"/>
    </row>
    <row r="4" spans="1:3" ht="15">
      <c r="A4" s="2" t="s">
        <v>6</v>
      </c>
      <c r="B4" s="6" t="s">
        <v>100</v>
      </c>
      <c r="C4" s="3"/>
    </row>
    <row r="5" spans="1:3" ht="15">
      <c r="A5" s="2" t="s">
        <v>7</v>
      </c>
      <c r="B5" s="6" t="s">
        <v>101</v>
      </c>
      <c r="C5" s="3"/>
    </row>
    <row r="6" spans="1:3" ht="15">
      <c r="A6" s="2" t="s">
        <v>8</v>
      </c>
      <c r="B6" s="6" t="s">
        <v>9</v>
      </c>
      <c r="C6" s="3"/>
    </row>
    <row r="7" spans="1:3" ht="15">
      <c r="A7" s="2" t="s">
        <v>10</v>
      </c>
      <c r="B7" s="6" t="s">
        <v>9</v>
      </c>
      <c r="C7" s="3"/>
    </row>
    <row r="8" spans="1:3" ht="15">
      <c r="A8" s="2" t="s">
        <v>11</v>
      </c>
      <c r="B8" s="6" t="s">
        <v>12</v>
      </c>
      <c r="C8" s="3"/>
    </row>
    <row r="9" spans="1:3" ht="15">
      <c r="A9" s="2" t="s">
        <v>13</v>
      </c>
      <c r="B9" s="6" t="s">
        <v>14</v>
      </c>
      <c r="C9" s="3"/>
    </row>
    <row r="10" spans="1:3" ht="15">
      <c r="A10" s="2" t="s">
        <v>15</v>
      </c>
      <c r="B10" s="6" t="s">
        <v>12</v>
      </c>
      <c r="C10" s="3"/>
    </row>
    <row r="11" spans="1:3" ht="15">
      <c r="A11" s="2" t="s">
        <v>16</v>
      </c>
      <c r="B11" s="6" t="s">
        <v>12</v>
      </c>
      <c r="C11" s="3"/>
    </row>
    <row r="12" spans="1:3" ht="15">
      <c r="A12" s="2" t="s">
        <v>17</v>
      </c>
      <c r="B12" s="6" t="s">
        <v>12</v>
      </c>
      <c r="C12" s="3"/>
    </row>
    <row r="13" spans="1:3" ht="15">
      <c r="A13" s="2" t="s">
        <v>18</v>
      </c>
      <c r="B13" s="6" t="s">
        <v>12</v>
      </c>
      <c r="C13" s="3"/>
    </row>
    <row r="14" spans="1:3" ht="15">
      <c r="A14" s="2" t="s">
        <v>19</v>
      </c>
      <c r="B14" s="6" t="s">
        <v>20</v>
      </c>
      <c r="C14" s="3"/>
    </row>
    <row r="15" spans="1:3" ht="15">
      <c r="A15" s="2" t="s">
        <v>12</v>
      </c>
      <c r="B15" s="7" t="s">
        <v>12</v>
      </c>
      <c r="C15" s="3"/>
    </row>
    <row r="16" spans="1:3" ht="15">
      <c r="A16" s="2" t="s">
        <v>21</v>
      </c>
      <c r="B16" s="8" t="s">
        <v>22</v>
      </c>
      <c r="C16" s="3"/>
    </row>
    <row r="17" spans="1:3" ht="15">
      <c r="A17" s="2" t="s">
        <v>23</v>
      </c>
      <c r="B17" s="8" t="s">
        <v>24</v>
      </c>
      <c r="C17" s="3"/>
    </row>
    <row r="18" spans="1:3" ht="15">
      <c r="A18" s="2" t="s">
        <v>25</v>
      </c>
      <c r="B18" s="8" t="s">
        <v>26</v>
      </c>
      <c r="C18" s="3"/>
    </row>
    <row r="19" spans="1:3" ht="15">
      <c r="A19" s="2" t="s">
        <v>27</v>
      </c>
      <c r="B19" s="8" t="s">
        <v>28</v>
      </c>
      <c r="C19" s="3"/>
    </row>
    <row r="20" spans="1:3" ht="15">
      <c r="A20" s="2" t="s">
        <v>29</v>
      </c>
      <c r="B20" s="8" t="s">
        <v>28</v>
      </c>
      <c r="C20" s="3"/>
    </row>
    <row r="21" spans="1:3" ht="15">
      <c r="A21" s="2" t="s">
        <v>30</v>
      </c>
      <c r="B21" s="8" t="s">
        <v>28</v>
      </c>
      <c r="C21" s="3"/>
    </row>
    <row r="22" spans="1:3" ht="15">
      <c r="A22" s="2" t="s">
        <v>31</v>
      </c>
      <c r="B22" s="8" t="s">
        <v>28</v>
      </c>
      <c r="C22" s="3"/>
    </row>
    <row r="23" spans="1:3" ht="15">
      <c r="A23" s="2" t="s">
        <v>32</v>
      </c>
      <c r="B23" s="8" t="s">
        <v>28</v>
      </c>
      <c r="C23" s="3"/>
    </row>
    <row r="24" spans="1:3" ht="15">
      <c r="A24" s="2" t="s">
        <v>33</v>
      </c>
      <c r="B24" s="8" t="s">
        <v>28</v>
      </c>
      <c r="C24" s="3"/>
    </row>
    <row r="25" spans="1:3" ht="15">
      <c r="A25" s="2" t="s">
        <v>34</v>
      </c>
      <c r="B25" s="8" t="s">
        <v>28</v>
      </c>
      <c r="C25" s="3"/>
    </row>
    <row r="26" spans="1:3" ht="15">
      <c r="A26" s="2" t="s">
        <v>35</v>
      </c>
      <c r="B26" s="8" t="s">
        <v>36</v>
      </c>
      <c r="C26" s="3"/>
    </row>
    <row r="27" spans="1:3" ht="15">
      <c r="A27" s="2" t="s">
        <v>37</v>
      </c>
      <c r="B27" s="8" t="s">
        <v>28</v>
      </c>
      <c r="C27" s="3"/>
    </row>
    <row r="28" spans="1:3" ht="15">
      <c r="A28" s="2" t="s">
        <v>38</v>
      </c>
      <c r="B28" s="8" t="s">
        <v>28</v>
      </c>
      <c r="C28" s="3"/>
    </row>
    <row r="29" spans="1:3" ht="15">
      <c r="A29" s="2" t="s">
        <v>39</v>
      </c>
      <c r="B29" s="8" t="s">
        <v>28</v>
      </c>
      <c r="C29" s="3"/>
    </row>
    <row r="30" spans="1:3" ht="15">
      <c r="A30" s="2" t="s">
        <v>40</v>
      </c>
      <c r="B30" s="8" t="s">
        <v>28</v>
      </c>
      <c r="C30" s="3"/>
    </row>
    <row r="31" spans="1:3" ht="24.75">
      <c r="A31" s="9" t="s">
        <v>41</v>
      </c>
      <c r="B31" s="8" t="s">
        <v>42</v>
      </c>
      <c r="C31" s="3"/>
    </row>
    <row r="32" spans="1:3" ht="15">
      <c r="A32" s="2" t="s">
        <v>43</v>
      </c>
      <c r="B32" s="8" t="s">
        <v>44</v>
      </c>
      <c r="C32" s="3"/>
    </row>
    <row r="33" spans="1:2" ht="15">
      <c r="A33" s="1" t="s">
        <v>45</v>
      </c>
      <c r="B33" s="1">
        <v>5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Pracovní</dc:creator>
  <cp:keywords/>
  <dc:description/>
  <cp:lastModifiedBy>Libuše Škodová</cp:lastModifiedBy>
  <dcterms:created xsi:type="dcterms:W3CDTF">2021-03-05T14:19:16Z</dcterms:created>
  <dcterms:modified xsi:type="dcterms:W3CDTF">2023-10-27T11:23:01Z</dcterms:modified>
  <cp:category/>
  <cp:version/>
  <cp:contentType/>
  <cp:contentStatus/>
</cp:coreProperties>
</file>