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28680" yWindow="65416" windowWidth="29040" windowHeight="15840" activeTab="0"/>
  </bookViews>
  <sheets>
    <sheet name="Rekapitulace stavby" sheetId="1" r:id="rId1"/>
    <sheet name="SO 01 - Vestavba sociální..." sheetId="2" r:id="rId2"/>
    <sheet name="SO 02 - Vedlejší a ostatn..." sheetId="3" r:id="rId3"/>
    <sheet name="Pokyny pro vyplnění" sheetId="4" r:id="rId4"/>
  </sheets>
  <definedNames>
    <definedName name="_xlnm._FilterDatabase" localSheetId="1" hidden="1">'SO 01 - Vestavba sociální...'!$C$113:$K$1023</definedName>
    <definedName name="_xlnm._FilterDatabase" localSheetId="2" hidden="1">'SO 02 - Vedlejší a ostatn...'!$C$82:$K$93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Vestavba sociální...'!$C$4:$J$39,'SO 01 - Vestavba sociální...'!$C$45:$J$95,'SO 01 - Vestavba sociální...'!$C$101:$K$1023</definedName>
    <definedName name="_xlnm.Print_Area" localSheetId="2">'SO 02 - Vedlejší a ostatn...'!$C$4:$J$39,'SO 02 - Vedlejší a ostatn...'!$C$45:$J$64,'SO 02 - Vedlejší a ostatn...'!$C$70:$K$93</definedName>
    <definedName name="_xlnm.Print_Titles" localSheetId="0">'Rekapitulace stavby'!$52:$52</definedName>
    <definedName name="_xlnm.Print_Titles" localSheetId="1">'SO 01 - Vestavba sociální...'!$113:$113</definedName>
    <definedName name="_xlnm.Print_Titles" localSheetId="2">'SO 02 - Vedlejší a ostatn...'!$82:$82</definedName>
  </definedNames>
  <calcPr calcId="181029"/>
</workbook>
</file>

<file path=xl/sharedStrings.xml><?xml version="1.0" encoding="utf-8"?>
<sst xmlns="http://schemas.openxmlformats.org/spreadsheetml/2006/main" count="9691" uniqueCount="1706">
  <si>
    <t>Export Komplet</t>
  </si>
  <si>
    <t>VZ</t>
  </si>
  <si>
    <t>2.0</t>
  </si>
  <si>
    <t>ZAMOK</t>
  </si>
  <si>
    <t>False</t>
  </si>
  <si>
    <t>{83362157-66ba-4396-b50d-37497aafb169}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</si>
  <si>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</si>
  <si>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</si>
  <si>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</si>
  <si>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</si>
  <si>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</si>
  <si>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</si>
  <si>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</si>
  <si>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</si>
  <si>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20210712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</si>
  <si>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</si>
  <si>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</si>
  <si>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Vestavba sociálních zařízení v Azylovém domě pro rodiče s dětmi na ul. Čapkova 708</t>
  </si>
  <si>
    <t>KSO:</t>
  </si>
  <si>
    <t/>
  </si>
  <si>
    <t>CC-CZ:</t>
  </si>
  <si>
    <t>Místo:</t>
  </si>
  <si>
    <t>Čapkova 708, Třinec</t>
  </si>
  <si>
    <t>Datum:</t>
  </si>
  <si>
    <t>9. 8. 2021</t>
  </si>
  <si>
    <t>Zadavatel:</t>
  </si>
  <si>
    <t>IČ:</t>
  </si>
  <si>
    <t>75055473</t>
  </si>
  <si>
    <t>Centrum sociální pomoci Třinec, p. o.</t>
  </si>
  <si>
    <t>DIČ:</t>
  </si>
  <si>
    <t>Uchazeč:</t>
  </si>
  <si>
    <t>Vyplň údaj</t>
  </si>
  <si>
    <t>Projektant:</t>
  </si>
  <si>
    <t>25842544</t>
  </si>
  <si>
    <t>HAMROZI s.r.o.</t>
  </si>
  <si>
    <t>CZ25842544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</si>
  <si>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</si>
  <si>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</si>
  <si>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</si>
  <si>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</si>
  <si>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</si>
  <si>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</si>
  <si>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</si>
  <si>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</si>
  <si>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</si>
  <si>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</si>
  <si>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</si>
  <si>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</si>
  <si>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</si>
  <si>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</si>
  <si>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</si>
  <si>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</si>
  <si>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</si>
  <si>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</si>
  <si>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</si>
  <si>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</si>
  <si>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</si>
  <si>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</si>
  <si>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</si>
  <si>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</si>
  <si>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</si>
  <si>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</si>
  <si>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</si>
  <si>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</si>
  <si>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</si>
  <si>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</si>
  <si>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</si>
  <si>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</si>
  <si>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</si>
  <si>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</si>
  <si>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</si>
  <si>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</si>
  <si>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</si>
  <si>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</si>
  <si>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</si>
  <si>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</si>
  <si>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</si>
  <si>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</si>
  <si>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</si>
  <si>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</si>
  <si>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</si>
  <si>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Vestavba sociálních zařízení</t>
  </si>
  <si>
    <t>STA</t>
  </si>
  <si>
    <t>1</t>
  </si>
  <si>
    <t>{53712824-ec8c-4ba5-958e-5c282e7df21c}</t>
  </si>
  <si>
    <t>SO 02</t>
  </si>
  <si>
    <t>Vedlejší a ostatní náklady</t>
  </si>
  <si>
    <t>VON</t>
  </si>
  <si>
    <t>{d6a50dd1-6db0-45b4-ba45-f88437906fc5}</t>
  </si>
  <si>
    <t>KRYCÍ LIST SOUPISU PRACÍ</t>
  </si>
  <si>
    <t>Objekt:</t>
  </si>
  <si>
    <t>SO 01 - Vestavba sociálních zařízení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</si>
  <si>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</si>
  <si>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</si>
  <si>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</si>
  <si>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</si>
  <si>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</si>
  <si>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</si>
  <si>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</si>
  <si>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</si>
  <si>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</si>
  <si>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</si>
  <si>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</si>
  <si>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</si>
  <si>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</si>
  <si>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</si>
  <si>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</si>
  <si>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</si>
  <si>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</si>
  <si>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</si>
  <si>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</si>
  <si>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</si>
  <si>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</si>
  <si>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</si>
  <si>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</si>
  <si>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dod. a mtž.</t>
  </si>
  <si>
    <t xml:space="preserve">      7411 - Rozvádač Rs2</t>
  </si>
  <si>
    <t xml:space="preserve">      7412 - Kryt spínače</t>
  </si>
  <si>
    <t xml:space="preserve">      7413 - Rámeček</t>
  </si>
  <si>
    <t xml:space="preserve">      7414 - Zásuvka NN</t>
  </si>
  <si>
    <t xml:space="preserve">      7415 - Koaxiální kabely</t>
  </si>
  <si>
    <t xml:space="preserve">      7416 - Kabel silový, izolace PVC</t>
  </si>
  <si>
    <t xml:space="preserve">      7417 - Ostatní náklady elektro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</si>
  <si>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</si>
  <si>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</si>
  <si>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</si>
  <si>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</si>
  <si>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</si>
  <si>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</si>
  <si>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</si>
  <si>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</si>
  <si>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</si>
  <si>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</si>
  <si>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</si>
  <si>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</si>
  <si>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</si>
  <si>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</si>
  <si>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</si>
  <si>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</si>
  <si>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</si>
  <si>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</si>
  <si>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</si>
  <si>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</si>
  <si>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</si>
  <si>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</si>
  <si>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</si>
  <si>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</si>
  <si>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</si>
  <si>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</si>
  <si>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129911123</t>
  </si>
  <si>
    <t>Bourání konstrukcí v odkopávkách a prokopávkách ručně s přemístěním suti na hromady na vzdálenost do 20 m nebo s naložením na dopravní prostředek z betonu železového nebo předpjatého</t>
  </si>
  <si>
    <t>m3</t>
  </si>
  <si>
    <t>CS ÚRS 2021 02</t>
  </si>
  <si>
    <t>4</t>
  </si>
  <si>
    <t>2</t>
  </si>
  <si>
    <t>215224100</t>
  </si>
  <si>
    <t>Online PSC</t>
  </si>
  <si>
    <t>https://podminky.urs.cz/item/CS_URS_2021_02/129911123</t>
  </si>
  <si>
    <t>VV</t>
  </si>
  <si>
    <t>Výkres D.1.1.01-05</t>
  </si>
  <si>
    <t>2*0,1</t>
  </si>
  <si>
    <t>139751101</t>
  </si>
  <si>
    <t>Vykopávka v uzavřených prostorech ručně v hornině třídy těžitelnosti I skupiny 1 až 3</t>
  </si>
  <si>
    <t>-601283901</t>
  </si>
  <si>
    <t>https://podminky.urs.cz/item/CS_URS_2021_02/139751101</t>
  </si>
  <si>
    <t>2*0,7</t>
  </si>
  <si>
    <t>3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</si>
  <si>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</si>
  <si>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</si>
  <si>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337555898</t>
  </si>
  <si>
    <t>https://podminky.urs.cz/item/CS_URS_2021_02/162211201</t>
  </si>
  <si>
    <t>162211209</t>
  </si>
  <si>
    <t>Vodorovné přemístění výkopku nebo sypaniny nošením s vyprázdněním nádoby na hromady nebo do dopravního prostředku na vzdálenost do 10 m Příplatek za každých dalších 10 m k ceně -1201</t>
  </si>
  <si>
    <t>1155134565</t>
  </si>
  <si>
    <t>https://podminky.urs.cz/item/CS_URS_2021_02/162211209</t>
  </si>
  <si>
    <t>1,4*4 'Přepočtené koeficientem množství</t>
  </si>
  <si>
    <t>5</t>
  </si>
  <si>
    <t>174111102</t>
  </si>
  <si>
    <t>Zásyp sypaninou z jakékoliv horniny ručně s uložením výkopku ve vrstvách se zhutněním v uzavřených prostorách s urovnáním povrchu zásypu</t>
  </si>
  <si>
    <t>1409876598</t>
  </si>
  <si>
    <t>https://podminky.urs.cz/item/CS_URS_2021_02/174111102</t>
  </si>
  <si>
    <t>Svislé a kompletní konstrukce</t>
  </si>
  <si>
    <t>6</t>
  </si>
  <si>
    <t>317121151</t>
  </si>
  <si>
    <t>Montáž překladů ze železobetonových prefabrikátů dodatečně do připravených rýh, světlosti otvoru do 1050 mm</t>
  </si>
  <si>
    <t>kus</t>
  </si>
  <si>
    <t>-626893231</t>
  </si>
  <si>
    <t>https://podminky.urs.cz/item/CS_URS_2021_02/317121151</t>
  </si>
  <si>
    <t>7</t>
  </si>
  <si>
    <t>M</t>
  </si>
  <si>
    <t>59640010</t>
  </si>
  <si>
    <t>překlad keramický plochý š 145mm dl 1,25m</t>
  </si>
  <si>
    <t>8</t>
  </si>
  <si>
    <t>-1625695576</t>
  </si>
  <si>
    <t>https://podminky.urs.cz/item/CS_URS_2021_02/59640010</t>
  </si>
  <si>
    <t>340235211</t>
  </si>
  <si>
    <t>Zazdívka otvorů v příčkách nebo stěnách cihlami plnými pálenými plochy do 0,0225 m2, tloušťky do 100 mm</t>
  </si>
  <si>
    <t>-206543342</t>
  </si>
  <si>
    <t>https://podminky.urs.cz/item/CS_URS_2021_02/340235211</t>
  </si>
  <si>
    <t>9</t>
  </si>
  <si>
    <t>340235212</t>
  </si>
  <si>
    <t>Zazdívka otvorů v příčkách nebo stěnách cihlami plnými pálenými plochy do 0,0225 m2, tloušťky přes 100 mm</t>
  </si>
  <si>
    <t>-456215096</t>
  </si>
  <si>
    <t>https://podminky.urs.cz/item/CS_URS_2021_02/340235212</t>
  </si>
  <si>
    <t>10</t>
  </si>
  <si>
    <t>342272225</t>
  </si>
  <si>
    <t>Příčky z pórobetonových tvárnic hladkých na tenké maltové lože objemová hmotnost do 500 kg/m3, tloušťka příčky 100 mm</t>
  </si>
  <si>
    <t>m2</t>
  </si>
  <si>
    <t>-223103593</t>
  </si>
  <si>
    <t>https://podminky.urs.cz/item/CS_URS_2021_02/342272225</t>
  </si>
  <si>
    <t>0,85*2</t>
  </si>
  <si>
    <t>11</t>
  </si>
  <si>
    <t>342272245</t>
  </si>
  <si>
    <t>Příčky z pórobetonových tvárnic hladkých na tenké maltové lože objemová hmotnost do 500 kg/m3, tloušťka příčky 150 mm</t>
  </si>
  <si>
    <t>1308835129</t>
  </si>
  <si>
    <t>https://podminky.urs.cz/item/CS_URS_2021_02/342272245</t>
  </si>
  <si>
    <t>1*2,02*4+4*0,95*0,495+0,9*2,02</t>
  </si>
  <si>
    <t>12</t>
  </si>
  <si>
    <t>346272216</t>
  </si>
  <si>
    <t>Přizdívky z pórobetonových tvárnic objemová hmotnost do 500 kg/m3, na tenké maltové lože, tloušťka přizdívky 50 mm</t>
  </si>
  <si>
    <t>-606541698</t>
  </si>
  <si>
    <t>https://podminky.urs.cz/item/CS_URS_2021_02/346272216</t>
  </si>
  <si>
    <t>(1,33*0,93+1,15*1,25+0,2)*2+0,55*0,95+0,2*0,35+0,55*2,9+0,55*0,95+0,55*2,9</t>
  </si>
  <si>
    <t>Vodorovné konstrukce</t>
  </si>
  <si>
    <t>13</t>
  </si>
  <si>
    <t>411386611</t>
  </si>
  <si>
    <t>Zabetonování prostupů v instalačních šachtách ve stropech železobetonových ze suchých směsí, včetně bednění, odbednění, výztuže a zajištění potrubí skelnou vatou s folií (materiál v ceně), plochy do 0,09 m2</t>
  </si>
  <si>
    <t>1814035188</t>
  </si>
  <si>
    <t>https://podminky.urs.cz/item/CS_URS_2021_02/411386611</t>
  </si>
  <si>
    <t>Úpravy povrchů, podlahy a osazování výplní</t>
  </si>
  <si>
    <t>14</t>
  </si>
  <si>
    <t>612131121</t>
  </si>
  <si>
    <t>Podkladní a spojovací vrstva vnitřních omítaných ploch penetrace disperzní nanášená ručně stěn</t>
  </si>
  <si>
    <t>1101611249</t>
  </si>
  <si>
    <t>https://podminky.urs.cz/item/CS_URS_2021_02/612131121</t>
  </si>
  <si>
    <t>2,7*1,3+7*4,6*1,3+1,9*1,4*2</t>
  </si>
  <si>
    <t>37,012</t>
  </si>
  <si>
    <t>Součet</t>
  </si>
  <si>
    <t>612135101</t>
  </si>
  <si>
    <t>Hrubá výplň rýh maltou jakékoli šířky rýhy ve stěnách</t>
  </si>
  <si>
    <t>1278138896</t>
  </si>
  <si>
    <t>https://podminky.urs.cz/item/CS_URS_2021_02/612135101</t>
  </si>
  <si>
    <t>16*0,1</t>
  </si>
  <si>
    <t>16</t>
  </si>
  <si>
    <t>612142001</t>
  </si>
  <si>
    <t>Potažení vnitřních ploch pletivem v ploše nebo pruzích, na plném podkladu sklovláknitým vtlačením do tmelu stěn</t>
  </si>
  <si>
    <t>1500823446</t>
  </si>
  <si>
    <t>https://podminky.urs.cz/item/CS_URS_2021_02/612142001</t>
  </si>
  <si>
    <t>11,779*2</t>
  </si>
  <si>
    <t>10,0538</t>
  </si>
  <si>
    <t>1,7*2</t>
  </si>
  <si>
    <t>17</t>
  </si>
  <si>
    <t>612321141</t>
  </si>
  <si>
    <t>Omítka vápenocementová vnitřních ploch nanášená ručně dvouvrstvá, tloušťky jádrové omítky do 10 mm a tloušťky štuku do 3 mm štuková svislých konstrukcí stěn</t>
  </si>
  <si>
    <t>2132133442</t>
  </si>
  <si>
    <t>https://podminky.urs.cz/item/CS_URS_2021_02/612321141</t>
  </si>
  <si>
    <t>18</t>
  </si>
  <si>
    <t>619995001</t>
  </si>
  <si>
    <t>Začištění omítek (s dodáním hmot) kolem oken, dveří, podlah, obkladů apod.</t>
  </si>
  <si>
    <t>m</t>
  </si>
  <si>
    <t>-340133365</t>
  </si>
  <si>
    <t>https://podminky.urs.cz/item/CS_URS_2021_02/619995001</t>
  </si>
  <si>
    <t>(2+0,9+2)*5</t>
  </si>
  <si>
    <t>19</t>
  </si>
  <si>
    <t>631311133</t>
  </si>
  <si>
    <t>Mazanina z betonu prostého bez zvýšených nároků na prostředí tl. přes 120 do 240 mm tř. C 12/15</t>
  </si>
  <si>
    <t>1591824326</t>
  </si>
  <si>
    <t>https://podminky.urs.cz/item/CS_URS_2021_02/631311133</t>
  </si>
  <si>
    <t>2*0,15</t>
  </si>
  <si>
    <t>20</t>
  </si>
  <si>
    <t>631362021</t>
  </si>
  <si>
    <t>Výztuž mazanin ze svařovaných sítí z drátů typu KARI</t>
  </si>
  <si>
    <t>t</t>
  </si>
  <si>
    <t>111783537</t>
  </si>
  <si>
    <t>https://podminky.urs.cz/item/CS_URS_2021_02/631362021</t>
  </si>
  <si>
    <t>2*0,002</t>
  </si>
  <si>
    <t>632450134</t>
  </si>
  <si>
    <t>Potěr cementový vyrovnávací ze suchých směsí v ploše o průměrné (střední) tl. přes 40 do 50 mm</t>
  </si>
  <si>
    <t>499245459</t>
  </si>
  <si>
    <t>https://podminky.urs.cz/item/CS_URS_2021_02/632450134</t>
  </si>
  <si>
    <t>22</t>
  </si>
  <si>
    <t>642942611</t>
  </si>
  <si>
    <t>Osazování zárubní nebo rámů kovových dveřních lisovaných nebo z úhelníků bez dveřních křídel na montážní pěnu, plochy otvoru do 2,5 m2</t>
  </si>
  <si>
    <t>-446579178</t>
  </si>
  <si>
    <t>https://podminky.urs.cz/item/CS_URS_2021_02/642942611</t>
  </si>
  <si>
    <t>23</t>
  </si>
  <si>
    <t>55331589</t>
  </si>
  <si>
    <t>zárubeň jednokřídlá ocelová pro sádrokartonové příčky tl stěny 75-100mm rozměru 700/1970, 2100mm</t>
  </si>
  <si>
    <t>-202685657</t>
  </si>
  <si>
    <t>https://podminky.urs.cz/item/CS_URS_2021_02/55331589</t>
  </si>
  <si>
    <t>24</t>
  </si>
  <si>
    <t>55331437</t>
  </si>
  <si>
    <t>zárubeň jednokřídlá ocelová pro dodatečnou montáž tl stěny 110-150mm rozměru 800/1970, 2100mm</t>
  </si>
  <si>
    <t>-529475127</t>
  </si>
  <si>
    <t>https://podminky.urs.cz/item/CS_URS_2021_02/55331437</t>
  </si>
  <si>
    <t>25</t>
  </si>
  <si>
    <t>642945111</t>
  </si>
  <si>
    <t>Osazování ocelových zárubní protipožárních nebo protiplynových dveří do vynechaného otvoru, s obetonováním, dveří jednokřídlových do 2,5 m2</t>
  </si>
  <si>
    <t>1034552093</t>
  </si>
  <si>
    <t>https://podminky.urs.cz/item/CS_URS_2021_02/642945111</t>
  </si>
  <si>
    <t>26</t>
  </si>
  <si>
    <t>55331562</t>
  </si>
  <si>
    <t>zárubeň jednokřídlá ocelová pro zdění s protipožární úpravou tl stěny 110-150mm rozměru 800/1970, 2100mm</t>
  </si>
  <si>
    <t>-1125615060</t>
  </si>
  <si>
    <t>https://podminky.urs.cz/item/CS_URS_2021_02/55331562</t>
  </si>
  <si>
    <t>27</t>
  </si>
  <si>
    <t>783913151</t>
  </si>
  <si>
    <t>Penetrační nátěr betonových podlah</t>
  </si>
  <si>
    <t>1714391451</t>
  </si>
  <si>
    <t>https://podminky.urs.cz/item/CS_URS_2021_02/783913151</t>
  </si>
  <si>
    <t>Ostatní konstrukce a práce, bourání</t>
  </si>
  <si>
    <t>28</t>
  </si>
  <si>
    <t>952901111</t>
  </si>
  <si>
    <t>Vyčištění budov nebo objektů před předáním do užívání budov bytové nebo občanské výstavby, světlé výšky podlaží do 4 m</t>
  </si>
  <si>
    <t>1384516258</t>
  </si>
  <si>
    <t>https://podminky.urs.cz/item/CS_URS_2021_02/952901111</t>
  </si>
  <si>
    <t>260</t>
  </si>
  <si>
    <t>29</t>
  </si>
  <si>
    <t>962081141</t>
  </si>
  <si>
    <t>Bourání zdiva příček nebo vybourání otvorů ze skleněných tvárnic, tl. do 150 mm</t>
  </si>
  <si>
    <t>1063801985</t>
  </si>
  <si>
    <t>https://podminky.urs.cz/item/CS_URS_2021_02/962081141</t>
  </si>
  <si>
    <t>4*0,95*0,495</t>
  </si>
  <si>
    <t>30</t>
  </si>
  <si>
    <t>965043431</t>
  </si>
  <si>
    <t>Bourání mazanin betonových s potěrem nebo teracem tl. do 150 mm, plochy do 4 m2</t>
  </si>
  <si>
    <t>2136285526</t>
  </si>
  <si>
    <t>https://podminky.urs.cz/item/CS_URS_2021_02/965043431</t>
  </si>
  <si>
    <t>2*0,10</t>
  </si>
  <si>
    <t>31</t>
  </si>
  <si>
    <t>965049111</t>
  </si>
  <si>
    <t>Bourání mazanin Příplatek k cenám za bourání mazanin betonových se svařovanou sítí, tl. do 100 mm</t>
  </si>
  <si>
    <t>-2030109463</t>
  </si>
  <si>
    <t>https://podminky.urs.cz/item/CS_URS_2021_02/965049111</t>
  </si>
  <si>
    <t>32</t>
  </si>
  <si>
    <t>965081213</t>
  </si>
  <si>
    <t>Bourání podlah z dlaždic bez podkladního lože nebo mazaniny, s jakoukoliv výplní spár keramických nebo xylolitových tl. do 10 mm, plochy přes 1 m2</t>
  </si>
  <si>
    <t>1436771887</t>
  </si>
  <si>
    <t>https://podminky.urs.cz/item/CS_URS_2021_02/965081213</t>
  </si>
  <si>
    <t>33</t>
  </si>
  <si>
    <t>968062245</t>
  </si>
  <si>
    <t>Vybourání dřevěných rámů oken s křídly, dveřních zárubní, vrat, stěn, ostění nebo obkladů rámů oken s křídly jednoduchých, plochy do 2 m2</t>
  </si>
  <si>
    <t>-85525983</t>
  </si>
  <si>
    <t>https://podminky.urs.cz/item/CS_URS_2021_02/968062245</t>
  </si>
  <si>
    <t>34</t>
  </si>
  <si>
    <t>968072455</t>
  </si>
  <si>
    <t>Vybourání kovových rámů oken s křídly, dveřních zárubní, vrat, stěn, ostění nebo obkladů dveřních zárubní, plochy do 2 m2</t>
  </si>
  <si>
    <t>-148398925</t>
  </si>
  <si>
    <t>https://podminky.urs.cz/item/CS_URS_2021_02/968072455</t>
  </si>
  <si>
    <t>4*(1*2)</t>
  </si>
  <si>
    <t>2*(0,9*2)</t>
  </si>
  <si>
    <t>35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</si>
  <si>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</si>
  <si>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</si>
  <si>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-1183649351</t>
  </si>
  <si>
    <t>https://podminky.urs.cz/item/CS_URS_2021_02/971033431</t>
  </si>
  <si>
    <t>36</t>
  </si>
  <si>
    <t>971033631</t>
  </si>
  <si>
    <t>Vybourání otvorů ve zdivu základovém nebo nadzákladovém z cihel, tvárnic, příčkovek z cihel pálených na maltu vápennou nebo vápenocementovou plochy do 4 m2, tl. do 150 mm</t>
  </si>
  <si>
    <t>-618436811</t>
  </si>
  <si>
    <t>https://podminky.urs.cz/item/CS_URS_2021_02/971033631</t>
  </si>
  <si>
    <t>4*0,9*2,02</t>
  </si>
  <si>
    <t>37</t>
  </si>
  <si>
    <t>974031132</t>
  </si>
  <si>
    <t>Vysekání rýh ve zdivu cihelném na maltu vápennou nebo vápenocementovou do hl. 50 mm a šířky do 70 mm</t>
  </si>
  <si>
    <t>717374202</t>
  </si>
  <si>
    <t>https://podminky.urs.cz/item/CS_URS_2021_02/974031132</t>
  </si>
  <si>
    <t>38</t>
  </si>
  <si>
    <t>977151112</t>
  </si>
  <si>
    <t>Jádrové vrty diamantovými korunkami do stavebních materiálů (železobetonu, betonu, cihel, obkladů, dlažeb, kamene) průměru do 40 mm</t>
  </si>
  <si>
    <t>1935736560</t>
  </si>
  <si>
    <t>https://podminky.urs.cz/item/CS_URS_2021_02/977151112</t>
  </si>
  <si>
    <t>6*0,1</t>
  </si>
  <si>
    <t>6*0,15</t>
  </si>
  <si>
    <t>39</t>
  </si>
  <si>
    <t>977151113</t>
  </si>
  <si>
    <t>Jádrové vrty diamantovými korunkami do stavebních materiálů (železobetonu, betonu, cihel, obkladů, dlažeb, kamene) průměru přes 40 do 50 mm</t>
  </si>
  <si>
    <t>-548493570</t>
  </si>
  <si>
    <t>https://podminky.urs.cz/item/CS_URS_2021_02/977151113</t>
  </si>
  <si>
    <t>1*0,15</t>
  </si>
  <si>
    <t>40</t>
  </si>
  <si>
    <t>977151123</t>
  </si>
  <si>
    <t>Jádrové vrty diamantovými korunkami do stavebních materiálů (železobetonu, betonu, cihel, obkladů, dlažeb, kamene) průměru přes 130 do 150 mm</t>
  </si>
  <si>
    <t>1716172139</t>
  </si>
  <si>
    <t>https://podminky.urs.cz/item/CS_URS_2021_02/977151123</t>
  </si>
  <si>
    <t>41</t>
  </si>
  <si>
    <t>977151212</t>
  </si>
  <si>
    <t>Jádrové vrty diamantovými korunkami do stavebních materiálů (železobetonu, betonu, cihel, obkladů, dlažeb, kamene) dovrchní (směrem vzhůru), průměru do 40 mm</t>
  </si>
  <si>
    <t>-823814258</t>
  </si>
  <si>
    <t>https://podminky.urs.cz/item/CS_URS_2021_02/977151212</t>
  </si>
  <si>
    <t>12*0,25</t>
  </si>
  <si>
    <t>42</t>
  </si>
  <si>
    <t>977151223</t>
  </si>
  <si>
    <t>Jádrové vrty diamantovými korunkami do stavebních materiálů (železobetonu, betonu, cihel, obkladů, dlažeb, kamene) dovrchní (směrem vzhůru), průměru do 150 mm</t>
  </si>
  <si>
    <t>739355323</t>
  </si>
  <si>
    <t>https://podminky.urs.cz/item/CS_URS_2021_02/977151223</t>
  </si>
  <si>
    <t>4*0,25</t>
  </si>
  <si>
    <t>43</t>
  </si>
  <si>
    <t>978035117</t>
  </si>
  <si>
    <t>Odstranění tenkovrstvých omítek nebo štuku tloušťky do 2 mm obroušením, rozsahu přes 50 do 100%</t>
  </si>
  <si>
    <t>-473460364</t>
  </si>
  <si>
    <t>https://podminky.urs.cz/item/CS_URS_2021_02/978035117</t>
  </si>
  <si>
    <t>997</t>
  </si>
  <si>
    <t>Přesun sutě</t>
  </si>
  <si>
    <t>44</t>
  </si>
  <si>
    <t>997013212</t>
  </si>
  <si>
    <t>Vnitrostaveništní doprava suti a vybouraných hmot vodorovně do 50 m svisle ručně pro budovy a haly výšky přes 6 do 9 m</t>
  </si>
  <si>
    <t>-1789674761</t>
  </si>
  <si>
    <t>https://podminky.urs.cz/item/CS_URS_2021_02/997013212</t>
  </si>
  <si>
    <t>45</t>
  </si>
  <si>
    <t>997013501</t>
  </si>
  <si>
    <t>Odvoz suti a vybouraných hmot na skládku nebo meziskládku se složením, na vzdálenost do 1 km</t>
  </si>
  <si>
    <t>1290546716</t>
  </si>
  <si>
    <t>https://podminky.urs.cz/item/CS_URS_2021_02/997013501</t>
  </si>
  <si>
    <t>46</t>
  </si>
  <si>
    <t>997013509</t>
  </si>
  <si>
    <t>Odvoz suti a vybouraných hmot na skládku nebo meziskládku se složením, na vzdálenost Příplatek k ceně za každý další i započatý 1 km přes 1 km</t>
  </si>
  <si>
    <t>-902402322</t>
  </si>
  <si>
    <t>https://podminky.urs.cz/item/CS_URS_2021_02/997013509</t>
  </si>
  <si>
    <t>4,801*5 'Přepočtené koeficientem množství</t>
  </si>
  <si>
    <t>47</t>
  </si>
  <si>
    <t>997013631</t>
  </si>
  <si>
    <t>Poplatek za uložení stavebního odpadu na skládce (skládkovné) směsného stavebního a demoličního zatříděného do Katalogu odpadů pod kódem 17 09 04</t>
  </si>
  <si>
    <t>693646616</t>
  </si>
  <si>
    <t>https://podminky.urs.cz/item/CS_URS_2021_02/997013631</t>
  </si>
  <si>
    <t>998</t>
  </si>
  <si>
    <t>Přesun hmot</t>
  </si>
  <si>
    <t>48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</si>
  <si>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</si>
  <si>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</si>
  <si>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-349411564</t>
  </si>
  <si>
    <t>https://podminky.urs.cz/item/CS_URS_2021_02/998018002</t>
  </si>
  <si>
    <t>PSV</t>
  </si>
  <si>
    <t>Práce a dodávky PSV</t>
  </si>
  <si>
    <t>711</t>
  </si>
  <si>
    <t>Izolace proti vodě, vlhkosti a plynům</t>
  </si>
  <si>
    <t>49</t>
  </si>
  <si>
    <t>711111051</t>
  </si>
  <si>
    <t>Provedení izolace proti zemní vlhkosti natěradly a tmely za studena na ploše vodorovné V dvojnásobným nátěrem tekutou elastickou hydroizolací vč. těsnící pásky</t>
  </si>
  <si>
    <t>401396452</t>
  </si>
  <si>
    <t>https://podminky.urs.cz/item/CS_URS_2021_02/711111051</t>
  </si>
  <si>
    <t>4,05+4,05+(8*0,3+0,8*2)*2</t>
  </si>
  <si>
    <t>50</t>
  </si>
  <si>
    <t>24551040</t>
  </si>
  <si>
    <t xml:space="preserve">stěrka hydroizolační </t>
  </si>
  <si>
    <t>kg</t>
  </si>
  <si>
    <t>1090645342</t>
  </si>
  <si>
    <t>https://podminky.urs.cz/item/CS_URS_2021_02/24551040</t>
  </si>
  <si>
    <t>16,1*1,5 'Přepočtené koeficientem množství</t>
  </si>
  <si>
    <t>51</t>
  </si>
  <si>
    <t>2835502R</t>
  </si>
  <si>
    <t>páska pružná těsnící hydroizolační š do 150mm - 50 m</t>
  </si>
  <si>
    <t>-462683699</t>
  </si>
  <si>
    <t>52</t>
  </si>
  <si>
    <t>711142559</t>
  </si>
  <si>
    <t xml:space="preserve">Provedení izolace proti zemní vlhkosti pásy přitavením NAIP </t>
  </si>
  <si>
    <t>-1081748832</t>
  </si>
  <si>
    <t>https://podminky.urs.cz/item/CS_URS_2021_02/711142559</t>
  </si>
  <si>
    <t>53</t>
  </si>
  <si>
    <t>62853004</t>
  </si>
  <si>
    <t>pás asfaltový natavitelný modifikovaný SBS tl 4,0mm s vložkou ze skleněné tkaniny a spalitelnou PE fólií nebo jemnozrnným minerálním posypem na horním povrchu</t>
  </si>
  <si>
    <t>-1555260354</t>
  </si>
  <si>
    <t>https://podminky.urs.cz/item/CS_URS_2021_02/62853004</t>
  </si>
  <si>
    <t>2*1,221 'Přepočtené koeficientem množství</t>
  </si>
  <si>
    <t>54</t>
  </si>
  <si>
    <t>711311001</t>
  </si>
  <si>
    <t>Provedení izolace mostovek natěradly a tmely za studena nátěrem lakem asfaltovým penetračním</t>
  </si>
  <si>
    <t>-1822518799</t>
  </si>
  <si>
    <t>https://podminky.urs.cz/item/CS_URS_2021_02/711311001</t>
  </si>
  <si>
    <t>55</t>
  </si>
  <si>
    <t>11163150</t>
  </si>
  <si>
    <t>lak penetrační asfaltový</t>
  </si>
  <si>
    <t>-614053279</t>
  </si>
  <si>
    <t>https://podminky.urs.cz/item/CS_URS_2021_02/11163150</t>
  </si>
  <si>
    <t>2*0,00032 'Přepočtené koeficientem množství</t>
  </si>
  <si>
    <t>56</t>
  </si>
  <si>
    <t>998711102</t>
  </si>
  <si>
    <t>Přesun hmot pro izolace proti vodě, vlhkosti a plynům stanovený z hmotnosti přesunovaného materiálu vodorovná dopravní vzdálenost do 50 m v objektech výšky přes 6 do 12 m</t>
  </si>
  <si>
    <t>1716220412</t>
  </si>
  <si>
    <t>https://podminky.urs.cz/item/CS_URS_2021_02/998711102</t>
  </si>
  <si>
    <t>57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</si>
  <si>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</si>
  <si>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</si>
  <si>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-1268457023</t>
  </si>
  <si>
    <t>https://podminky.urs.cz/item/CS_URS_2021_02/998711181</t>
  </si>
  <si>
    <t>713</t>
  </si>
  <si>
    <t>Izolace tepelné</t>
  </si>
  <si>
    <t>58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</si>
  <si>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</si>
  <si>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</si>
  <si>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132826199</t>
  </si>
  <si>
    <t>https://podminky.urs.cz/item/CS_URS_2021_02/713463121</t>
  </si>
  <si>
    <t>Výkres D.1.4.01-09</t>
  </si>
  <si>
    <t>32+22+22+22</t>
  </si>
  <si>
    <t>59</t>
  </si>
  <si>
    <t>28377102</t>
  </si>
  <si>
    <t>pouzdro izolační potrubní z pěnového polyetylenu 22/6mm</t>
  </si>
  <si>
    <t>168877284</t>
  </si>
  <si>
    <t>https://podminky.urs.cz/item/CS_URS_2021_02/28377102</t>
  </si>
  <si>
    <t>32*1,02 'Přepočtené koeficientem množství</t>
  </si>
  <si>
    <t>60</t>
  </si>
  <si>
    <t>28377045</t>
  </si>
  <si>
    <t>pouzdro izolační potrubní z pěnového polyetylenu 22/20mm</t>
  </si>
  <si>
    <t>-1990495994</t>
  </si>
  <si>
    <t>https://podminky.urs.cz/item/CS_URS_2021_02/28377045</t>
  </si>
  <si>
    <t>22*1,02 'Přepočtené koeficientem množství</t>
  </si>
  <si>
    <t>61</t>
  </si>
  <si>
    <t>28377112</t>
  </si>
  <si>
    <t>pouzdro izolační potrubní z pěnového polyetylenu 28/13mm</t>
  </si>
  <si>
    <t>-460204622</t>
  </si>
  <si>
    <t>https://podminky.urs.cz/item/CS_URS_2021_02/28377112</t>
  </si>
  <si>
    <t>62</t>
  </si>
  <si>
    <t>28377048</t>
  </si>
  <si>
    <t>pouzdro izolační potrubní z pěnového polyetylenu 28/20mm</t>
  </si>
  <si>
    <t>422387495</t>
  </si>
  <si>
    <t>https://podminky.urs.cz/item/CS_URS_2021_02/28377048</t>
  </si>
  <si>
    <t>63</t>
  </si>
  <si>
    <t>998713102</t>
  </si>
  <si>
    <t>Přesun hmot pro izolace tepelné stanovený z hmotnosti přesunovaného materiálu vodorovná dopravní vzdálenost do 50 m v objektech výšky přes 6 m do 12 m</t>
  </si>
  <si>
    <t>-797351631</t>
  </si>
  <si>
    <t>https://podminky.urs.cz/item/CS_URS_2021_02/998713102</t>
  </si>
  <si>
    <t>64</t>
  </si>
  <si>
    <t>998713181</t>
  </si>
  <si>
    <t>Přesun hmot pro izolace tepelné stanovený z hmotnosti přesunovaného materiálu Příplatek k cenám za přesun prováděný bez použití mechanizace pro jakoukoliv výšku objektu</t>
  </si>
  <si>
    <t>34124761</t>
  </si>
  <si>
    <t>https://podminky.urs.cz/item/CS_URS_2021_02/998713181</t>
  </si>
  <si>
    <t>721</t>
  </si>
  <si>
    <t>Zdravotechnika - vnitřní kanalizace</t>
  </si>
  <si>
    <t>65</t>
  </si>
  <si>
    <t>721110951</t>
  </si>
  <si>
    <t>Opravy odpadního potrubí kameninového vsazení odbočky do potrubí DN 100</t>
  </si>
  <si>
    <t>79323481</t>
  </si>
  <si>
    <t>https://podminky.urs.cz/item/CS_URS_2021_02/721110951</t>
  </si>
  <si>
    <t>66</t>
  </si>
  <si>
    <t>721110961</t>
  </si>
  <si>
    <t>Opravy odpadního potrubí kameninového propojení dosavadního potrubí DN 100</t>
  </si>
  <si>
    <t>-468067408</t>
  </si>
  <si>
    <t>https://podminky.urs.cz/item/CS_URS_2021_02/721110961</t>
  </si>
  <si>
    <t>67</t>
  </si>
  <si>
    <t>721173401</t>
  </si>
  <si>
    <t>Potrubí z trub PVC SN4 svodné (ležaté) DN 110</t>
  </si>
  <si>
    <t>-344685175</t>
  </si>
  <si>
    <t>https://podminky.urs.cz/item/CS_URS_2021_02/721173401</t>
  </si>
  <si>
    <t>68</t>
  </si>
  <si>
    <t>721174025</t>
  </si>
  <si>
    <t>Potrubí z trub polypropylenových odpadní (svislé) DN 110</t>
  </si>
  <si>
    <t>1717357237</t>
  </si>
  <si>
    <t>https://podminky.urs.cz/item/CS_URS_2021_02/721174025</t>
  </si>
  <si>
    <t>69</t>
  </si>
  <si>
    <t>721174042</t>
  </si>
  <si>
    <t>Potrubí z trub polypropylenových připojovací DN 40</t>
  </si>
  <si>
    <t>-2105844012</t>
  </si>
  <si>
    <t>https://podminky.urs.cz/item/CS_URS_2021_02/721174042</t>
  </si>
  <si>
    <t>70</t>
  </si>
  <si>
    <t>721174043</t>
  </si>
  <si>
    <t>Potrubí z trub polypropylenových připojovací DN 50</t>
  </si>
  <si>
    <t>-942460417</t>
  </si>
  <si>
    <t>https://podminky.urs.cz/item/CS_URS_2021_02/721174043</t>
  </si>
  <si>
    <t>71</t>
  </si>
  <si>
    <t>721194104</t>
  </si>
  <si>
    <t>Vyměření přípojek na potrubí vyvedení a upevnění odpadních výpustek DN 40</t>
  </si>
  <si>
    <t>485825872</t>
  </si>
  <si>
    <t>https://podminky.urs.cz/item/CS_URS_2021_02/721194104</t>
  </si>
  <si>
    <t>72</t>
  </si>
  <si>
    <t>721194105</t>
  </si>
  <si>
    <t>Vyměření přípojek na potrubí vyvedení a upevnění odpadních výpustek DN 50</t>
  </si>
  <si>
    <t>807707388</t>
  </si>
  <si>
    <t>https://podminky.urs.cz/item/CS_URS_2021_02/721194105</t>
  </si>
  <si>
    <t>73</t>
  </si>
  <si>
    <t>721194109</t>
  </si>
  <si>
    <t>Vyměření přípojek na potrubí vyvedení a upevnění odpadních výpustek DN 110</t>
  </si>
  <si>
    <t>-2128096612</t>
  </si>
  <si>
    <t>https://podminky.urs.cz/item/CS_URS_2021_02/721194109</t>
  </si>
  <si>
    <t>74</t>
  </si>
  <si>
    <t>721274123</t>
  </si>
  <si>
    <t>Ventily přivzdušňovací odpadních potrubí vnitřní DN 100</t>
  </si>
  <si>
    <t>-1100437101</t>
  </si>
  <si>
    <t>https://podminky.urs.cz/item/CS_URS_2021_02/721274123</t>
  </si>
  <si>
    <t>75</t>
  </si>
  <si>
    <t>28615603</t>
  </si>
  <si>
    <t>čistící tvarovka odpadní PP DN 110 pro vysoké teploty</t>
  </si>
  <si>
    <t>-1223171421</t>
  </si>
  <si>
    <t>https://podminky.urs.cz/item/CS_URS_2021_02/28615603</t>
  </si>
  <si>
    <t>76</t>
  </si>
  <si>
    <t>721290111</t>
  </si>
  <si>
    <t>Zkouška těsnosti kanalizace v objektech vodou do DN 125</t>
  </si>
  <si>
    <t>234110917</t>
  </si>
  <si>
    <t>https://podminky.urs.cz/item/CS_URS_2021_02/721290111</t>
  </si>
  <si>
    <t>77</t>
  </si>
  <si>
    <t>721910922</t>
  </si>
  <si>
    <t>Pročištění ležatých svodů do DN 300</t>
  </si>
  <si>
    <t>-737923521</t>
  </si>
  <si>
    <t>https://podminky.urs.cz/item/CS_URS_2021_02/721910922</t>
  </si>
  <si>
    <t>78</t>
  </si>
  <si>
    <t>998721102</t>
  </si>
  <si>
    <t>Přesun hmot pro vnitřní kanalizace stanovený z hmotnosti přesunovaného materiálu vodorovná dopravní vzdálenost do 50 m v objektech výšky přes 6 do 12 m</t>
  </si>
  <si>
    <t>1841970704</t>
  </si>
  <si>
    <t>https://podminky.urs.cz/item/CS_URS_2021_02/998721102</t>
  </si>
  <si>
    <t>79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</si>
  <si>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</si>
  <si>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</si>
  <si>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1744292673</t>
  </si>
  <si>
    <t>https://podminky.urs.cz/item/CS_URS_2021_02/998721181</t>
  </si>
  <si>
    <t>722</t>
  </si>
  <si>
    <t>Zdravotechnika - vnitřní vodovod</t>
  </si>
  <si>
    <t>80</t>
  </si>
  <si>
    <t>722130991</t>
  </si>
  <si>
    <t>Opravy vodovodního potrubí vsazení odbočky do potrubí odbočky D20</t>
  </si>
  <si>
    <t>-105421746</t>
  </si>
  <si>
    <t>https://podminky.urs.cz/item/CS_URS_2021_02/722130991</t>
  </si>
  <si>
    <t>81</t>
  </si>
  <si>
    <t>722130992</t>
  </si>
  <si>
    <t>Opravy vodovodního potrubí vsazení odbočky do potrubí D 25</t>
  </si>
  <si>
    <t>1423469569</t>
  </si>
  <si>
    <t>https://podminky.urs.cz/item/CS_URS_2021_02/722130992</t>
  </si>
  <si>
    <t>82</t>
  </si>
  <si>
    <t>722174022</t>
  </si>
  <si>
    <t>Potrubí z plastových trubek z polypropylenu (PP-RCT, S4, PN22) spojovaných svařováním D 20 x 2,3</t>
  </si>
  <si>
    <t>1813629911</t>
  </si>
  <si>
    <t>https://podminky.urs.cz/item/CS_URS_2021_02/722174022</t>
  </si>
  <si>
    <t>83</t>
  </si>
  <si>
    <t>722174023</t>
  </si>
  <si>
    <t>Potrubí z plastových trubek z polypropylenu (PP-RCT, S4, PN22) spojovaných svařováním D 25 x 2,8</t>
  </si>
  <si>
    <t>1415090410</t>
  </si>
  <si>
    <t>https://podminky.urs.cz/item/CS_URS_2021_02/722174023</t>
  </si>
  <si>
    <t>84</t>
  </si>
  <si>
    <t>722182011</t>
  </si>
  <si>
    <t>Podpůrný žlab pro potrubí průměru D 20</t>
  </si>
  <si>
    <t>-250155404</t>
  </si>
  <si>
    <t>https://podminky.urs.cz/item/CS_URS_2021_02/722182011</t>
  </si>
  <si>
    <t>85</t>
  </si>
  <si>
    <t>722182012</t>
  </si>
  <si>
    <t>Podpůrný žlab pro potrubí průměru D 25</t>
  </si>
  <si>
    <t>487240523</t>
  </si>
  <si>
    <t>https://podminky.urs.cz/item/CS_URS_2021_02/722182012</t>
  </si>
  <si>
    <t>86</t>
  </si>
  <si>
    <t>722190401</t>
  </si>
  <si>
    <t>Zřízení přípojek na potrubí vyvedení a upevnění výpustek do DN 25</t>
  </si>
  <si>
    <t>-657328405</t>
  </si>
  <si>
    <t>https://podminky.urs.cz/item/CS_URS_2021_02/722190401</t>
  </si>
  <si>
    <t>87</t>
  </si>
  <si>
    <t>722220111</t>
  </si>
  <si>
    <t>Armatury s jedním závitem nástěnky pro výtokový ventil G 1/2"</t>
  </si>
  <si>
    <t>1963269732</t>
  </si>
  <si>
    <t>https://podminky.urs.cz/item/CS_URS_2021_02/722220111</t>
  </si>
  <si>
    <t>88</t>
  </si>
  <si>
    <t>722220121</t>
  </si>
  <si>
    <t>Armatury s jedním závitem nástěnky pro baterii G 1/2"</t>
  </si>
  <si>
    <t>pár</t>
  </si>
  <si>
    <t>333645755</t>
  </si>
  <si>
    <t>https://podminky.urs.cz/item/CS_URS_2021_02/722220121</t>
  </si>
  <si>
    <t>89</t>
  </si>
  <si>
    <t>722232061</t>
  </si>
  <si>
    <t>Armatury se dvěma závity kulové kohouty PN 42 do 185 °C přímé vnitřní závit s vypouštěním G 1/2"</t>
  </si>
  <si>
    <t>283110474</t>
  </si>
  <si>
    <t>https://podminky.urs.cz/item/CS_URS_2021_02/722232061</t>
  </si>
  <si>
    <t>90</t>
  </si>
  <si>
    <t>722232062</t>
  </si>
  <si>
    <t>Armatury se dvěma závity kulové kohouty PN 42 do 185 °C přímé vnitřní závit s vypouštěním G 3/4"</t>
  </si>
  <si>
    <t>815727979</t>
  </si>
  <si>
    <t>https://podminky.urs.cz/item/CS_URS_2021_02/722232062</t>
  </si>
  <si>
    <t>91</t>
  </si>
  <si>
    <t>722290226</t>
  </si>
  <si>
    <t>Zkoušky, proplach a desinfekce vodovodního potrubí zkoušky těsnosti vodovodního potrubí závitového do DN 50</t>
  </si>
  <si>
    <t>-509074117</t>
  </si>
  <si>
    <t>https://podminky.urs.cz/item/CS_URS_2021_02/722290226</t>
  </si>
  <si>
    <t>99</t>
  </si>
  <si>
    <t>92</t>
  </si>
  <si>
    <t>722290234</t>
  </si>
  <si>
    <t>Zkoušky, proplach a desinfekce vodovodního potrubí proplach a desinfekce vodovodního potrubí do DN 80</t>
  </si>
  <si>
    <t>1728122994</t>
  </si>
  <si>
    <t>https://podminky.urs.cz/item/CS_URS_2021_02/722290234</t>
  </si>
  <si>
    <t>93</t>
  </si>
  <si>
    <t>998722102</t>
  </si>
  <si>
    <t>Přesun hmot pro vnitřní vodovod stanovený z hmotnosti přesunovaného materiálu vodorovná dopravní vzdálenost do 50 m v objektech výšky přes 6 do 12 m</t>
  </si>
  <si>
    <t>-657969783</t>
  </si>
  <si>
    <t>https://podminky.urs.cz/item/CS_URS_2021_02/998722102</t>
  </si>
  <si>
    <t>94</t>
  </si>
  <si>
    <t>998722181</t>
  </si>
  <si>
    <t>Přesun hmot pro vnitřní vodovod stanovený z hmotnosti přesunovaného materiálu Příplatek k ceně za přesun prováděný bez použití mechanizace pro jakoukoliv výšku objektu</t>
  </si>
  <si>
    <t>307724489</t>
  </si>
  <si>
    <t>https://podminky.urs.cz/item/CS_URS_2021_02/998722181</t>
  </si>
  <si>
    <t>725</t>
  </si>
  <si>
    <t>Zdravotechnika - zařizovací předměty</t>
  </si>
  <si>
    <t>95</t>
  </si>
  <si>
    <t>725110814</t>
  </si>
  <si>
    <t>Demontáž klozetů odsávacích nebo kombinačních</t>
  </si>
  <si>
    <t>soubor</t>
  </si>
  <si>
    <t>2036570445</t>
  </si>
  <si>
    <t>https://podminky.urs.cz/item/CS_URS_2021_02/725110814</t>
  </si>
  <si>
    <t>96</t>
  </si>
  <si>
    <t>725119122</t>
  </si>
  <si>
    <t>Zařízení záchodů zpětná montáž klozetových mís kombi</t>
  </si>
  <si>
    <t>-1492490492</t>
  </si>
  <si>
    <t>https://podminky.urs.cz/item/CS_URS_2021_02/725119122</t>
  </si>
  <si>
    <t>97</t>
  </si>
  <si>
    <t>725112022</t>
  </si>
  <si>
    <t>Zařízení záchodů klozety keramické závěsné na nosné stěny s hlubokým splachováním odpad vodorovný</t>
  </si>
  <si>
    <t>-1921768783</t>
  </si>
  <si>
    <t>https://podminky.urs.cz/item/CS_URS_2021_02/725112022</t>
  </si>
  <si>
    <t>98</t>
  </si>
  <si>
    <t>7251120R1</t>
  </si>
  <si>
    <t>Dodání a montáž WC sedátka</t>
  </si>
  <si>
    <t>130317612</t>
  </si>
  <si>
    <t>725211602</t>
  </si>
  <si>
    <t>Umyvadla keramická bílá bez výtokových armatur připevněná na stěnu šrouby bez sloupu nebo krytu na sifon, šířka umyvadla 550 mm</t>
  </si>
  <si>
    <t>597648655</t>
  </si>
  <si>
    <t>https://podminky.urs.cz/item/CS_URS_2021_02/725211602</t>
  </si>
  <si>
    <t>100</t>
  </si>
  <si>
    <t>725241111</t>
  </si>
  <si>
    <t>Sprchové vaničky čtvercové 800x800 mm</t>
  </si>
  <si>
    <t>-301769206</t>
  </si>
  <si>
    <t>https://podminky.urs.cz/item/CS_URS_2021_02/725241111</t>
  </si>
  <si>
    <t>101</t>
  </si>
  <si>
    <t>7252411R1</t>
  </si>
  <si>
    <t>Nožičky ke sprchové vaničce čtvercové 800x800 mm - dod. a mtž.</t>
  </si>
  <si>
    <t>-1694352050</t>
  </si>
  <si>
    <t>102</t>
  </si>
  <si>
    <t>7252411R2</t>
  </si>
  <si>
    <t>Čelní kryt (3 strany) ke sprchové vaničce čtvercové 800x800 mm - dod. a mtž.</t>
  </si>
  <si>
    <t>2072116534</t>
  </si>
  <si>
    <t>103</t>
  </si>
  <si>
    <t>725244122</t>
  </si>
  <si>
    <t>Sprchové dveře a zástěny dveře sprchové se skleněnou bezpečnostní výplní tl. 5-6 mm otvíravé dvoukřídlové, na vaničku šířky 800 mm</t>
  </si>
  <si>
    <t>-288095327</t>
  </si>
  <si>
    <t>https://podminky.urs.cz/item/CS_URS_2021_02/725244122</t>
  </si>
  <si>
    <t>104</t>
  </si>
  <si>
    <t>725865312</t>
  </si>
  <si>
    <t>Zápachové uzávěrky zařizovacích předmětů pro vany sprchových koutů s kulovým kloubem na odtoku DN 40/50 a odpadním ventilem</t>
  </si>
  <si>
    <t>-907786192</t>
  </si>
  <si>
    <t>https://podminky.urs.cz/item/CS_URS_2021_02/725865312</t>
  </si>
  <si>
    <t>105</t>
  </si>
  <si>
    <t>725311121</t>
  </si>
  <si>
    <t xml:space="preserve">Dřezy bez výtokových armatur jednoduché nerezové s odkapávací plochou </t>
  </si>
  <si>
    <t>-2101324862</t>
  </si>
  <si>
    <t>https://podminky.urs.cz/item/CS_URS_2021_02/725311121</t>
  </si>
  <si>
    <t>106</t>
  </si>
  <si>
    <t>725813111</t>
  </si>
  <si>
    <t>Ventily rohové bez připojovací trubičky nebo flexi hadičky G 1/2"</t>
  </si>
  <si>
    <t>-414932933</t>
  </si>
  <si>
    <t>https://podminky.urs.cz/item/CS_URS_2021_02/725813111</t>
  </si>
  <si>
    <t>107</t>
  </si>
  <si>
    <t>725821312</t>
  </si>
  <si>
    <t xml:space="preserve">Baterie dřezové nástěnné pákové s otáčivým ústím </t>
  </si>
  <si>
    <t>1946458636</t>
  </si>
  <si>
    <t>https://podminky.urs.cz/item/CS_URS_2021_02/725821312</t>
  </si>
  <si>
    <t>108</t>
  </si>
  <si>
    <t>725822611</t>
  </si>
  <si>
    <t>Baterie umyvadlové stojánkové pákové bez výpusti</t>
  </si>
  <si>
    <t>1808199965</t>
  </si>
  <si>
    <t>https://podminky.urs.cz/item/CS_URS_2021_02/725822611</t>
  </si>
  <si>
    <t>109</t>
  </si>
  <si>
    <t>725849411</t>
  </si>
  <si>
    <t>Baterie sprchové montáž nástěnných baterií s příslušenstvím</t>
  </si>
  <si>
    <t>-1635149640</t>
  </si>
  <si>
    <t>https://podminky.urs.cz/item/CS_URS_2021_02/725849411</t>
  </si>
  <si>
    <t>110</t>
  </si>
  <si>
    <t>55145594</t>
  </si>
  <si>
    <t>baterie nástěnná sprchová s růžicí a držákem</t>
  </si>
  <si>
    <t>1768343475</t>
  </si>
  <si>
    <t>https://podminky.urs.cz/item/CS_URS_2021_02/55145594</t>
  </si>
  <si>
    <t>111</t>
  </si>
  <si>
    <t>725861101</t>
  </si>
  <si>
    <t>Zápachové uzávěrky zařizovacích předmětů pro umyvadla DN 32</t>
  </si>
  <si>
    <t>-347063521</t>
  </si>
  <si>
    <t>https://podminky.urs.cz/item/CS_URS_2021_02/725861101</t>
  </si>
  <si>
    <t>112</t>
  </si>
  <si>
    <t>725862103</t>
  </si>
  <si>
    <t>Zápachové uzávěrky zařizovacích předmětů pro dřezy DN 40/50</t>
  </si>
  <si>
    <t>9037194</t>
  </si>
  <si>
    <t>https://podminky.urs.cz/item/CS_URS_2021_02/725862103</t>
  </si>
  <si>
    <t>113</t>
  </si>
  <si>
    <t>725980R01</t>
  </si>
  <si>
    <t>Kotevní systém pro zdravotechniku (závitová tyč, objímky, spojovací matice, nosník, kombi šroub ...)</t>
  </si>
  <si>
    <t>1607499558</t>
  </si>
  <si>
    <t>114</t>
  </si>
  <si>
    <t>998725102</t>
  </si>
  <si>
    <t>Přesun hmot pro zařizovací předměty stanovený z hmotnosti přesunovaného materiálu vodorovná dopravní vzdálenost do 50 m v objektech výšky přes 6 do 12 m</t>
  </si>
  <si>
    <t>836073024</t>
  </si>
  <si>
    <t>https://podminky.urs.cz/item/CS_URS_2021_02/998725102</t>
  </si>
  <si>
    <t>115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</si>
  <si>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</si>
  <si>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</si>
  <si>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-788194252</t>
  </si>
  <si>
    <t>https://podminky.urs.cz/item/CS_URS_2021_02/998725181</t>
  </si>
  <si>
    <t>726</t>
  </si>
  <si>
    <t>Zdravotechnika - předstěnové instalace</t>
  </si>
  <si>
    <t>116</t>
  </si>
  <si>
    <t>726111031</t>
  </si>
  <si>
    <t>Předstěnové instalační systémy pro zazdění do masivních zděných konstrukcí pro závěsné klozety ovládání zepředu, stavební výška 1080 mm</t>
  </si>
  <si>
    <t>-283832009</t>
  </si>
  <si>
    <t>https://podminky.urs.cz/item/CS_URS_2021_02/726111031</t>
  </si>
  <si>
    <t>117</t>
  </si>
  <si>
    <t>55281800</t>
  </si>
  <si>
    <t>tlačítko pro ovládání WC zepředu dvě vody bílé 246x164mm</t>
  </si>
  <si>
    <t>-1976367815</t>
  </si>
  <si>
    <t>https://podminky.urs.cz/item/CS_URS_2021_02/55281800</t>
  </si>
  <si>
    <t>118</t>
  </si>
  <si>
    <t>726191001</t>
  </si>
  <si>
    <t>Ostatní příslušenství instalačních systémů zvukoizolační souprava pro WC a bidet</t>
  </si>
  <si>
    <t>-745015847</t>
  </si>
  <si>
    <t>https://podminky.urs.cz/item/CS_URS_2021_02/726191001</t>
  </si>
  <si>
    <t>119</t>
  </si>
  <si>
    <t>726191002</t>
  </si>
  <si>
    <t>Ostatní příslušenství instalačních systémů souprava pro předstěnovou montáž</t>
  </si>
  <si>
    <t>-1775050626</t>
  </si>
  <si>
    <t>https://podminky.urs.cz/item/CS_URS_2021_02/726191002</t>
  </si>
  <si>
    <t>120</t>
  </si>
  <si>
    <t>998726112</t>
  </si>
  <si>
    <t>Přesun hmot pro instalační prefabrikáty stanovený z hmotnosti přesunovaného materiálu vodorovná dopravní vzdálenost do 50 m v objektech výšky přes 6 m do 12 m</t>
  </si>
  <si>
    <t>1462233872</t>
  </si>
  <si>
    <t>https://podminky.urs.cz/item/CS_URS_2021_02/998726112</t>
  </si>
  <si>
    <t>121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</si>
  <si>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</si>
  <si>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</si>
  <si>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1361026636</t>
  </si>
  <si>
    <t>https://podminky.urs.cz/item/CS_URS_2021_02/998726181</t>
  </si>
  <si>
    <t>727</t>
  </si>
  <si>
    <t>Zdravotechnika - požární ochrana</t>
  </si>
  <si>
    <t>122</t>
  </si>
  <si>
    <t>7271110R1</t>
  </si>
  <si>
    <t>Protipožární trubní ucpávky potrubí vč. minerální vlny, protipožárního tmelu a chráničky do D 25</t>
  </si>
  <si>
    <t>1466472249</t>
  </si>
  <si>
    <t>123</t>
  </si>
  <si>
    <t>727213227</t>
  </si>
  <si>
    <t>Protipožární trubní ucpávky (protipožární manžeta, protipožární zpěňující páska) plastového potrubí prostup stropem tloušťky 250 mm D 110</t>
  </si>
  <si>
    <t>-1562092725</t>
  </si>
  <si>
    <t>https://podminky.urs.cz/item/CS_URS_2021_02/727213227</t>
  </si>
  <si>
    <t>733</t>
  </si>
  <si>
    <t>Ústřední vytápění - rozvodné potrubí</t>
  </si>
  <si>
    <t>124</t>
  </si>
  <si>
    <t>733120815</t>
  </si>
  <si>
    <t>Demontáž potrubí z trubek ocelových hladkých Ø do 38</t>
  </si>
  <si>
    <t>-862049172</t>
  </si>
  <si>
    <t>https://podminky.urs.cz/item/CS_URS_2021_02/733120815</t>
  </si>
  <si>
    <t>125</t>
  </si>
  <si>
    <t>733222302</t>
  </si>
  <si>
    <t>Potrubí z trubek měděných polotvrdých spojovaných lisováním PN 16, T= +110°C Ø 15/1</t>
  </si>
  <si>
    <t>2077891264</t>
  </si>
  <si>
    <t>https://podminky.urs.cz/item/CS_URS_2021_02/733222302</t>
  </si>
  <si>
    <t>126</t>
  </si>
  <si>
    <t>733224222</t>
  </si>
  <si>
    <t>Potrubí z trubek měděných Příplatek k cenám za zhotovení přípojky z trubek měděných Ø 15/1</t>
  </si>
  <si>
    <t>1205765316</t>
  </si>
  <si>
    <t>https://podminky.urs.cz/item/CS_URS_2021_02/733224222</t>
  </si>
  <si>
    <t>127</t>
  </si>
  <si>
    <t>998733102</t>
  </si>
  <si>
    <t>Přesun hmot pro rozvody potrubí stanovený z hmotnosti přesunovaného materiálu vodorovná dopravní vzdálenost do 50 m v objektech výšky přes 6 do 12 m</t>
  </si>
  <si>
    <t>-1969626619</t>
  </si>
  <si>
    <t>https://podminky.urs.cz/item/CS_URS_2021_02/998733102</t>
  </si>
  <si>
    <t>128</t>
  </si>
  <si>
    <t>998733181</t>
  </si>
  <si>
    <t>Přesun hmot pro rozvody potrubí stanovený z hmotnosti přesunovaného materiálu Příplatek k cenám za přesun prováděný bez použití mechanizace pro jakoukoliv výšku objektu</t>
  </si>
  <si>
    <t>2110233550</t>
  </si>
  <si>
    <t>https://podminky.urs.cz/item/CS_URS_2021_02/998733181</t>
  </si>
  <si>
    <t>734</t>
  </si>
  <si>
    <t>Ústřední vytápění - armatury</t>
  </si>
  <si>
    <t>129</t>
  </si>
  <si>
    <t>734200811</t>
  </si>
  <si>
    <t>Demontáž armatur závitových s jedním závitem do G 1/2</t>
  </si>
  <si>
    <t>-266984387</t>
  </si>
  <si>
    <t>https://podminky.urs.cz/item/CS_URS_2021_02/734200811</t>
  </si>
  <si>
    <t>130</t>
  </si>
  <si>
    <t>734200821</t>
  </si>
  <si>
    <t>Demontáž armatur závitových se dvěma závity do G 1/2</t>
  </si>
  <si>
    <t>1922012664</t>
  </si>
  <si>
    <t>https://podminky.urs.cz/item/CS_URS_2021_02/734200821</t>
  </si>
  <si>
    <t>131</t>
  </si>
  <si>
    <t>734221552</t>
  </si>
  <si>
    <t>Ventily regulační závitové termostatické, bez hlavice ovládání PN 16 do 110°C přímé dvouregulační G 1/2</t>
  </si>
  <si>
    <t>1008702102</t>
  </si>
  <si>
    <t>https://podminky.urs.cz/item/CS_URS_2021_02/734221552</t>
  </si>
  <si>
    <t>132</t>
  </si>
  <si>
    <t>734221682</t>
  </si>
  <si>
    <t xml:space="preserve">Ventily regulační závitové hlavice termostatické, pro ovládání ventilů PN 10 do 110°C kapalinové otopných těles </t>
  </si>
  <si>
    <t>1351662787</t>
  </si>
  <si>
    <t>https://podminky.urs.cz/item/CS_URS_2021_02/734221682</t>
  </si>
  <si>
    <t>133</t>
  </si>
  <si>
    <t>7342614R2</t>
  </si>
  <si>
    <t>Multiblock pro připojení trubkového tělesa- dod. a mtž.</t>
  </si>
  <si>
    <t>-549676558</t>
  </si>
  <si>
    <t>735</t>
  </si>
  <si>
    <t>Ústřední vytápění - otopná tělesa</t>
  </si>
  <si>
    <t>134</t>
  </si>
  <si>
    <t>735151673</t>
  </si>
  <si>
    <t>Otopná tělesa panelová třídesková PN 1,0 MPa, T do 110°C se třemi přídavnými přestupními plochami výšky tělesa 550 mm stavební délky 600 mm</t>
  </si>
  <si>
    <t>-550674017</t>
  </si>
  <si>
    <t>https://podminky.urs.cz/item/CS_URS_2021_02/735151673</t>
  </si>
  <si>
    <t>135</t>
  </si>
  <si>
    <t>735151831</t>
  </si>
  <si>
    <t xml:space="preserve">Demontáž otopných těles </t>
  </si>
  <si>
    <t>618866486</t>
  </si>
  <si>
    <t>https://podminky.urs.cz/item/CS_URS_2021_02/735151831</t>
  </si>
  <si>
    <t>136</t>
  </si>
  <si>
    <t>7351642R3</t>
  </si>
  <si>
    <t>Otopné těleso trubkové KLMM 600/1215 - dod. a mtž.</t>
  </si>
  <si>
    <t>916230304</t>
  </si>
  <si>
    <t>137</t>
  </si>
  <si>
    <t>73519191R</t>
  </si>
  <si>
    <t>Napuštění vody do otopného systému</t>
  </si>
  <si>
    <t>-227820357</t>
  </si>
  <si>
    <t>138</t>
  </si>
  <si>
    <t>73549481R2</t>
  </si>
  <si>
    <t>Vypuštění vody z otopné soustavy</t>
  </si>
  <si>
    <t>1936274422</t>
  </si>
  <si>
    <t>139</t>
  </si>
  <si>
    <t>998735102</t>
  </si>
  <si>
    <t>Přesun hmot pro otopná tělesa stanovený z hmotnosti přesunovaného materiálu vodorovná dopravní vzdálenost do 50 m v objektech výšky přes 6 do 12 m</t>
  </si>
  <si>
    <t>-1207693958</t>
  </si>
  <si>
    <t>https://podminky.urs.cz/item/CS_URS_2021_02/998735102</t>
  </si>
  <si>
    <t>140</t>
  </si>
  <si>
    <t>998735181</t>
  </si>
  <si>
    <t>Přesun hmot pro otopná tělesa stanovený z hmotnosti přesunovaného materiálu Příplatek k cenám za přesun prováděný bez použití mechanizace pro jakoukoliv výšku objektu</t>
  </si>
  <si>
    <t>-1876315903</t>
  </si>
  <si>
    <t>https://podminky.urs.cz/item/CS_URS_2021_02/998735181</t>
  </si>
  <si>
    <t>741</t>
  </si>
  <si>
    <t>Elektroinstalace - dod. a mtž.</t>
  </si>
  <si>
    <t>7411</t>
  </si>
  <si>
    <t>Rozvádač Rs2</t>
  </si>
  <si>
    <t>141</t>
  </si>
  <si>
    <t>Pol1</t>
  </si>
  <si>
    <t>MBN110 Jistič 1 pól. 10A, char.B, 6 kA</t>
  </si>
  <si>
    <t>ks</t>
  </si>
  <si>
    <t>-1610971350</t>
  </si>
  <si>
    <t>142</t>
  </si>
  <si>
    <t>Pol2</t>
  </si>
  <si>
    <t>MBN116 Jistič 1 pól. 16A, char.B, 6 kA</t>
  </si>
  <si>
    <t>441831238</t>
  </si>
  <si>
    <t>143</t>
  </si>
  <si>
    <t>Pol3</t>
  </si>
  <si>
    <t>MBN313 Jistič 3 pól. 13A, char.B, 6 kA</t>
  </si>
  <si>
    <t>-1780394646</t>
  </si>
  <si>
    <t>144</t>
  </si>
  <si>
    <t>Pol4</t>
  </si>
  <si>
    <t>CDA225D Proudový chránič 2 pól. 25 / 0,03 A, A</t>
  </si>
  <si>
    <t>-915243013</t>
  </si>
  <si>
    <t>145</t>
  </si>
  <si>
    <t>Pol5</t>
  </si>
  <si>
    <t>CDA440D Proudový chránič 4 pól. 40 / 0,03 A, A</t>
  </si>
  <si>
    <t>1312836516</t>
  </si>
  <si>
    <t>146</t>
  </si>
  <si>
    <t>Pol6</t>
  </si>
  <si>
    <t>FW312WT Rozvaděč nástěnný FW, IP30, tř. ochr.I, 36 mod., 641x355x150</t>
  </si>
  <si>
    <t>1279787420</t>
  </si>
  <si>
    <t>147</t>
  </si>
  <si>
    <t>Pol7</t>
  </si>
  <si>
    <t>SBN333 Vypínač 3 pól. 32A, 3 moduly, svorka pro vodič 25 mm2</t>
  </si>
  <si>
    <t>-2112354926</t>
  </si>
  <si>
    <t>7412</t>
  </si>
  <si>
    <t>Kryt spínače</t>
  </si>
  <si>
    <t>148</t>
  </si>
  <si>
    <t>Pol8</t>
  </si>
  <si>
    <t>3558A-A651 B Kryt spínače kolébkového; d. Tango; b. bílá (do hořl. podkladů B až E - při použití bezšroubových přístrojů)</t>
  </si>
  <si>
    <t>1161663431</t>
  </si>
  <si>
    <t>7413</t>
  </si>
  <si>
    <t>Rámeček</t>
  </si>
  <si>
    <t>149</t>
  </si>
  <si>
    <t>Pol9</t>
  </si>
  <si>
    <t>3901A-B10 B Rámeček pro elektroinstalační přístroje, jednonásobný; d. Tango; b. bílá (do hořl. podkladů B až E - při použití bezšroubových přístrojů)</t>
  </si>
  <si>
    <t>-519451232</t>
  </si>
  <si>
    <t>150</t>
  </si>
  <si>
    <t>Pol10</t>
  </si>
  <si>
    <t>3901A-B20 B Rámeček pro elektroinstalační přístroje, dvojnásobný vodorovný; d. Tango; b. bílá (do hořl. podkladů B až E - při použití bezšroubových přístrojů)</t>
  </si>
  <si>
    <t>-914761107</t>
  </si>
  <si>
    <t>151</t>
  </si>
  <si>
    <t>Pol11</t>
  </si>
  <si>
    <t>3901A-B40 B Rámeček pro elektroinstalační přístroje, čtyřnásobný vodorovný; d. Tango; b. bílá (do hořl. podkladů B až E - při použití bezšroubových přístrojů)</t>
  </si>
  <si>
    <t>172008835</t>
  </si>
  <si>
    <t>152</t>
  </si>
  <si>
    <t>Pol12</t>
  </si>
  <si>
    <t>3559-A01345 Přístroj spínače jednopólového (bezšroubové svorky); řazení 1, 1So (do hořl. podkladů B až E)</t>
  </si>
  <si>
    <t>740525187</t>
  </si>
  <si>
    <t>153</t>
  </si>
  <si>
    <t>Pol13</t>
  </si>
  <si>
    <t>3559-A06345 Přístroj přepínače střídavého (bezšroubové svorky); řazení 6, 6So (do hořl. podkladů B až E)</t>
  </si>
  <si>
    <t>-1134715341</t>
  </si>
  <si>
    <t>7414</t>
  </si>
  <si>
    <t>Zásuvka NN</t>
  </si>
  <si>
    <t>154</t>
  </si>
  <si>
    <t>Pol14</t>
  </si>
  <si>
    <t>5519A-A02357 B Zásuvka jednonásobná (bezšroubové svorky), s ochranným kolíkem, s clonkami; řazení 2P+PE; d. Tango; b. bílá (do hořl. podkladů B až E)</t>
  </si>
  <si>
    <t>-567803921</t>
  </si>
  <si>
    <t>155</t>
  </si>
  <si>
    <t>Pol15</t>
  </si>
  <si>
    <t>PETRA LED 8W LED nástěnné nebo stropní, interiérové, úsporné svítidlo s natáčecí clonou a vypínačem</t>
  </si>
  <si>
    <t>532067040</t>
  </si>
  <si>
    <t>156</t>
  </si>
  <si>
    <t>Pol16</t>
  </si>
  <si>
    <t>ANETA 410 LED 24W/2700K přisaz, kulaté svítidlo, stínítko PMMA plast osazené LED zdrojem</t>
  </si>
  <si>
    <t>-244243020</t>
  </si>
  <si>
    <t>157</t>
  </si>
  <si>
    <t>Pol17</t>
  </si>
  <si>
    <t>DITA 280 LED 24W/4000K LED kulaté, interiérové, přisazené svítdlo</t>
  </si>
  <si>
    <t>1937089175</t>
  </si>
  <si>
    <t>158</t>
  </si>
  <si>
    <t>Pol18</t>
  </si>
  <si>
    <t>LADA 12W LED hranaté, interiérové, přisazené svítdlo, s mikrovlnným senzorem</t>
  </si>
  <si>
    <t>1530914773</t>
  </si>
  <si>
    <t>159</t>
  </si>
  <si>
    <t>Pol19</t>
  </si>
  <si>
    <t>KU 68-1902_KA KRABICE ODBOČNÁ</t>
  </si>
  <si>
    <t>1742444293</t>
  </si>
  <si>
    <t>160</t>
  </si>
  <si>
    <t>Pol20</t>
  </si>
  <si>
    <t>KP 68_KA KRABICE PŘÍSTROJOVÁ</t>
  </si>
  <si>
    <t>-692423697</t>
  </si>
  <si>
    <t>161</t>
  </si>
  <si>
    <t>Pol21</t>
  </si>
  <si>
    <t>2316E_H100 TRUBKA OHEBNÁ - LPFLEX 16 125N</t>
  </si>
  <si>
    <t>-105977407</t>
  </si>
  <si>
    <t>7415</t>
  </si>
  <si>
    <t>Koaxiální kabely</t>
  </si>
  <si>
    <t>162</t>
  </si>
  <si>
    <t>Pol22</t>
  </si>
  <si>
    <t>H121 PVC/100 Koaxiální kabel, plášť PVC, vnitřní instalace, do 250m, balení 100m</t>
  </si>
  <si>
    <t>-729597289</t>
  </si>
  <si>
    <t>7416</t>
  </si>
  <si>
    <t>Kabel silový, izolace PVC</t>
  </si>
  <si>
    <t>163</t>
  </si>
  <si>
    <t>Pol23</t>
  </si>
  <si>
    <t>CYKY-J 3x1.5 , pevně</t>
  </si>
  <si>
    <t>-1289846741</t>
  </si>
  <si>
    <t>164</t>
  </si>
  <si>
    <t>Pol24</t>
  </si>
  <si>
    <t>CYKY-J 3x2.5 , pevně</t>
  </si>
  <si>
    <t>-1727036418</t>
  </si>
  <si>
    <t>165</t>
  </si>
  <si>
    <t>Pol25</t>
  </si>
  <si>
    <t>CYKY-J 5x2.5 , pevně</t>
  </si>
  <si>
    <t>-868258634</t>
  </si>
  <si>
    <t>7417</t>
  </si>
  <si>
    <t>Ostatní náklady elektro</t>
  </si>
  <si>
    <t>166</t>
  </si>
  <si>
    <t>Pol26</t>
  </si>
  <si>
    <t>Revize</t>
  </si>
  <si>
    <t>hod</t>
  </si>
  <si>
    <t>1921900121</t>
  </si>
  <si>
    <t>167</t>
  </si>
  <si>
    <t>Pol27</t>
  </si>
  <si>
    <t>Demontáže elektro</t>
  </si>
  <si>
    <t>1310038729</t>
  </si>
  <si>
    <t>168</t>
  </si>
  <si>
    <t>Pol28</t>
  </si>
  <si>
    <t>Podružný materiál</t>
  </si>
  <si>
    <t>464048290</t>
  </si>
  <si>
    <t>169</t>
  </si>
  <si>
    <t>Pol29</t>
  </si>
  <si>
    <t>PPV 6,00% z montáže: materiál + práce</t>
  </si>
  <si>
    <t>903758496</t>
  </si>
  <si>
    <t>742</t>
  </si>
  <si>
    <t>Elektroinstalace - slaboproud</t>
  </si>
  <si>
    <t>170</t>
  </si>
  <si>
    <t>742210128</t>
  </si>
  <si>
    <t xml:space="preserve">Montáž hlásiče </t>
  </si>
  <si>
    <t>1489827749</t>
  </si>
  <si>
    <t>https://podminky.urs.cz/item/CS_URS_2021_02/742210128</t>
  </si>
  <si>
    <t>171</t>
  </si>
  <si>
    <t>59081430</t>
  </si>
  <si>
    <t>autonomní požární hlásič</t>
  </si>
  <si>
    <t>-598439646</t>
  </si>
  <si>
    <t>https://podminky.urs.cz/item/CS_URS_2021_02/59081430</t>
  </si>
  <si>
    <t>763</t>
  </si>
  <si>
    <t>Konstrukce suché výstavby</t>
  </si>
  <si>
    <t>172</t>
  </si>
  <si>
    <t>763111355</t>
  </si>
  <si>
    <t>Příčka ze sádrokartonových desek s nosnou konstrukcí z jednoduchých ocelových profilů UW, CW jednoduše opláštěná deskou vysokopevnostní protipožární impregnovanou DFRIEH2-EN 520 tl. 12,5 mm s izolací tl. 50 mm, příčka tl. 100 mm, profil 75</t>
  </si>
  <si>
    <t>-1868927336</t>
  </si>
  <si>
    <t>https://podminky.urs.cz/item/CS_URS_2021_02/763111355</t>
  </si>
  <si>
    <t>(4,6+1,53)*3*2</t>
  </si>
  <si>
    <t>173</t>
  </si>
  <si>
    <t>763111712</t>
  </si>
  <si>
    <t>Příčka ze sádrokartonových desek ostatní konstrukce a práce na příčkách ze sádrokartonových desek kluzné napojení příčky ke stropu</t>
  </si>
  <si>
    <t>-1898622438</t>
  </si>
  <si>
    <t>https://podminky.urs.cz/item/CS_URS_2021_02/763111712</t>
  </si>
  <si>
    <t>(4,6+1,53)*2</t>
  </si>
  <si>
    <t>174</t>
  </si>
  <si>
    <t>763111717</t>
  </si>
  <si>
    <t>Příčka ze sádrokartonových desek ostatní konstrukce a práce na příčkách ze sádrokartonových desek základní penetrační nátěr (oboustranný)</t>
  </si>
  <si>
    <t>-480501820</t>
  </si>
  <si>
    <t>https://podminky.urs.cz/item/CS_URS_2021_02/763111717</t>
  </si>
  <si>
    <t>175</t>
  </si>
  <si>
    <t>763111720</t>
  </si>
  <si>
    <t>Příčka ze sádrokartonových desek ostatní konstrukce a práce na příčkách ze sádrokartonových desek vyztužení příčky pro osazení skříněk, polic atd.</t>
  </si>
  <si>
    <t>-247518009</t>
  </si>
  <si>
    <t>https://podminky.urs.cz/item/CS_URS_2021_02/763111720</t>
  </si>
  <si>
    <t>2,65*2</t>
  </si>
  <si>
    <t>176</t>
  </si>
  <si>
    <t>763111771</t>
  </si>
  <si>
    <t>Příčka ze sádrokartonových desek Příplatek k cenám za rovinnost speciální tmelení kvality Q3</t>
  </si>
  <si>
    <t>422100527</t>
  </si>
  <si>
    <t>https://podminky.urs.cz/item/CS_URS_2021_02/763111771</t>
  </si>
  <si>
    <t>177</t>
  </si>
  <si>
    <t>763131411</t>
  </si>
  <si>
    <t>Podhled ze sádrokartonových desek dvouvrstvá zavěšená spodní konstrukce z ocelových profilů CD, UD jednoduše opláštěná deskou standardní A, tl. 12,5 mm, bez izolace</t>
  </si>
  <si>
    <t>570309232</t>
  </si>
  <si>
    <t>https://podminky.urs.cz/item/CS_URS_2021_02/763131411</t>
  </si>
  <si>
    <t>0,3*0,5+0,5*0,5+0,6*0,25+0,6*0,5</t>
  </si>
  <si>
    <t>178</t>
  </si>
  <si>
    <t>763131712</t>
  </si>
  <si>
    <t>Podhled ze sádrokartonových desek ostatní práce a konstrukce na podhledech ze sádrokartonových desek napojení na jiný druh podhledu</t>
  </si>
  <si>
    <t>-848349384</t>
  </si>
  <si>
    <t>https://podminky.urs.cz/item/CS_URS_2021_02/763131712</t>
  </si>
  <si>
    <t>0,75*2</t>
  </si>
  <si>
    <t>0,8*2</t>
  </si>
  <si>
    <t>179</t>
  </si>
  <si>
    <t>763131714</t>
  </si>
  <si>
    <t>Podhled ze sádrokartonových desek ostatní práce a konstrukce na podhledech ze sádrokartonových desek základní penetrační nátěr</t>
  </si>
  <si>
    <t>-863558226</t>
  </si>
  <si>
    <t>https://podminky.urs.cz/item/CS_URS_2021_02/763131714</t>
  </si>
  <si>
    <t>180</t>
  </si>
  <si>
    <t>763131761</t>
  </si>
  <si>
    <t>Podhled ze sádrokartonových desek Příplatek k cenám za plochu do 3 m2 jednotlivě</t>
  </si>
  <si>
    <t>929100025</t>
  </si>
  <si>
    <t>https://podminky.urs.cz/item/CS_URS_2021_02/763131761</t>
  </si>
  <si>
    <t>181</t>
  </si>
  <si>
    <t>763131767</t>
  </si>
  <si>
    <t>Podhled ze sádrokartonových desek Příplatek k cenám za výšku zavěšení přes 1,5 m</t>
  </si>
  <si>
    <t>444705057</t>
  </si>
  <si>
    <t>https://podminky.urs.cz/item/CS_URS_2021_02/763131767</t>
  </si>
  <si>
    <t>182</t>
  </si>
  <si>
    <t>763131771</t>
  </si>
  <si>
    <t>Podhled ze sádrokartonových desek Příplatek k cenám za rovinnost kvality speciální tmelení kvality Q3</t>
  </si>
  <si>
    <t>-870041855</t>
  </si>
  <si>
    <t>https://podminky.urs.cz/item/CS_URS_2021_02/763131771</t>
  </si>
  <si>
    <t>183</t>
  </si>
  <si>
    <t>763172321</t>
  </si>
  <si>
    <t>Montáž dvířek revizních jednoplášťových pro příčky a předsazené stěny velikost (šxv) 200 x 200 mm</t>
  </si>
  <si>
    <t>-1962525960</t>
  </si>
  <si>
    <t>https://podminky.urs.cz/item/CS_URS_2021_02/763172321</t>
  </si>
  <si>
    <t>184</t>
  </si>
  <si>
    <t>59030710</t>
  </si>
  <si>
    <t>dvířka revizní jednokřídlá 200x200mm</t>
  </si>
  <si>
    <t>693305971</t>
  </si>
  <si>
    <t>https://podminky.urs.cz/item/CS_URS_2021_02/59030710</t>
  </si>
  <si>
    <t>185</t>
  </si>
  <si>
    <t>763111915</t>
  </si>
  <si>
    <t>Zhotovení otvorů v příčkách ze sádrokartonových desek pro prostupy (voda, elektro, topení, VZT), osvětlení, okna, revizní klapky a dvířka včetně vyztužení profily pro příčku tl. do 100 mm, velikost přes 1,00 do 2,00 m2</t>
  </si>
  <si>
    <t>1058639131</t>
  </si>
  <si>
    <t>https://podminky.urs.cz/item/CS_URS_2021_02/763111915</t>
  </si>
  <si>
    <t>186</t>
  </si>
  <si>
    <t>763183112</t>
  </si>
  <si>
    <t>Výplně otvorů konstrukcí ze sádrokartonových desek montáž stavebního pouzdra posuvných dveří do sádrokartonové příčky s jednou kapsou pro jedno dveřní křídlo, průchozí šířky přes 800 do 1200 mm</t>
  </si>
  <si>
    <t>-594840461</t>
  </si>
  <si>
    <t>https://podminky.urs.cz/item/CS_URS_2021_02/763183112</t>
  </si>
  <si>
    <t>187</t>
  </si>
  <si>
    <t>55331612</t>
  </si>
  <si>
    <t>pouzdro stavební posuvných dveří jednopouzdrové 800mm standardní rozměr</t>
  </si>
  <si>
    <t>1221965312</t>
  </si>
  <si>
    <t>https://podminky.urs.cz/item/CS_URS_2021_02/55331612</t>
  </si>
  <si>
    <t>188</t>
  </si>
  <si>
    <t>7631831R1</t>
  </si>
  <si>
    <t>Zápustné madlo pro posuvné dveře - dod. a mtž.</t>
  </si>
  <si>
    <t>-1207165821</t>
  </si>
  <si>
    <t>189</t>
  </si>
  <si>
    <t>763201854</t>
  </si>
  <si>
    <t>Vyřezání otvoru v sádrovláknité nebo cementovláknité desce v podhledech nebo podkrovích s jednoduchým opláštěním velikosti otvoru přes 0,10 do 0,25 m2</t>
  </si>
  <si>
    <t>1510693739</t>
  </si>
  <si>
    <t>https://podminky.urs.cz/item/CS_URS_2021_02/763201854</t>
  </si>
  <si>
    <t>190</t>
  </si>
  <si>
    <t>763201855</t>
  </si>
  <si>
    <t>Vyřezání otvoru v sádrovláknité nebo cementovláknité desce v podhledech nebo podkrovích s jednoduchým opláštěním velikosti otvoru přes 0,25 do 0,50 m2</t>
  </si>
  <si>
    <t>1287743527</t>
  </si>
  <si>
    <t>https://podminky.urs.cz/item/CS_URS_2021_02/763201855</t>
  </si>
  <si>
    <t>191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</si>
  <si>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</si>
  <si>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</si>
  <si>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-1768931413</t>
  </si>
  <si>
    <t>https://podminky.urs.cz/item/CS_URS_2021_02/998763302</t>
  </si>
  <si>
    <t>192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</si>
  <si>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</si>
  <si>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</si>
  <si>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-1965266379</t>
  </si>
  <si>
    <t>https://podminky.urs.cz/item/CS_URS_2021_02/998763381</t>
  </si>
  <si>
    <t>766</t>
  </si>
  <si>
    <t>Konstrukce truhlářské</t>
  </si>
  <si>
    <t>193</t>
  </si>
  <si>
    <t>766411811</t>
  </si>
  <si>
    <t>Demontáž dřevěného obložení stěn</t>
  </si>
  <si>
    <t>1704024064</t>
  </si>
  <si>
    <t>https://podminky.urs.cz/item/CS_URS_2021_02/766411811</t>
  </si>
  <si>
    <t>2*1,265</t>
  </si>
  <si>
    <t>194</t>
  </si>
  <si>
    <t>7664142R1</t>
  </si>
  <si>
    <t>Montáž dřevěného obložení stěn vč. lišt (přizpůsobit stávajícímu obložení) - dod. a mtž.</t>
  </si>
  <si>
    <t>618711152</t>
  </si>
  <si>
    <t>4*1,265</t>
  </si>
  <si>
    <t>195</t>
  </si>
  <si>
    <t>766441811</t>
  </si>
  <si>
    <t>Demontáž parapetních desek dřevěných nebo plastových šířky do 300 mm délky do 1 m</t>
  </si>
  <si>
    <t>1789837308</t>
  </si>
  <si>
    <t>https://podminky.urs.cz/item/CS_URS_2021_02/766441811</t>
  </si>
  <si>
    <t>196</t>
  </si>
  <si>
    <t>7666217R1</t>
  </si>
  <si>
    <t>Neprůhledná fólie na okna do výšky 1,8 m - dod. a mtž.</t>
  </si>
  <si>
    <t>-998473176</t>
  </si>
  <si>
    <t>197</t>
  </si>
  <si>
    <t>766660001</t>
  </si>
  <si>
    <t>Montáž dveřních křídel dřevěných nebo plastových otevíravých do ocelové zárubně povrchově upravených jednokřídlových, šířky do 800 mm</t>
  </si>
  <si>
    <t>-1920605810</t>
  </si>
  <si>
    <t>https://podminky.urs.cz/item/CS_URS_2021_02/766660001</t>
  </si>
  <si>
    <t>198</t>
  </si>
  <si>
    <t>766660311</t>
  </si>
  <si>
    <t>Montáž dveřních křídel dřevěných nebo plastových posuvných dveří do pouzdra s jednou kapsou jednokřídlových, průchozí šířky do 800 mm</t>
  </si>
  <si>
    <t>2017980573</t>
  </si>
  <si>
    <t>https://podminky.urs.cz/item/CS_URS_2021_02/766660311</t>
  </si>
  <si>
    <t>199</t>
  </si>
  <si>
    <t>61162085</t>
  </si>
  <si>
    <t>dveře jednokřídlé dřevotřískové povrch laminátový plné 700x1970-2100mm</t>
  </si>
  <si>
    <t>640663190</t>
  </si>
  <si>
    <t>https://podminky.urs.cz/item/CS_URS_2021_02/61162085</t>
  </si>
  <si>
    <t>200</t>
  </si>
  <si>
    <t>61162086</t>
  </si>
  <si>
    <t>dveře jednokřídlé dřevotřískové povrch laminátový plné 800x1970-2100mm</t>
  </si>
  <si>
    <t>-1600215435</t>
  </si>
  <si>
    <t>https://podminky.urs.cz/item/CS_URS_2021_02/61162086</t>
  </si>
  <si>
    <t>201</t>
  </si>
  <si>
    <t>766660021</t>
  </si>
  <si>
    <t>Montáž dveřních křídel dřevěných nebo plastových otevíravých do ocelové zárubně protipožárních jednokřídlových, šířky do 800 mm</t>
  </si>
  <si>
    <t>-1620140648</t>
  </si>
  <si>
    <t>https://podminky.urs.cz/item/CS_URS_2021_02/766660021</t>
  </si>
  <si>
    <t>202</t>
  </si>
  <si>
    <t>61162038</t>
  </si>
  <si>
    <t>dveře jednokřídlé dřevotřískové protipožární povrch CPL plné 800x1970-2100mm</t>
  </si>
  <si>
    <t>1448653893</t>
  </si>
  <si>
    <t>https://podminky.urs.cz/item/CS_URS_2021_02/61162038</t>
  </si>
  <si>
    <t>203</t>
  </si>
  <si>
    <t>766660728</t>
  </si>
  <si>
    <t>Montáž dveřních doplňků dveřního kování interiérového zámku</t>
  </si>
  <si>
    <t>881061594</t>
  </si>
  <si>
    <t>https://podminky.urs.cz/item/CS_URS_2021_02/766660728</t>
  </si>
  <si>
    <t>204</t>
  </si>
  <si>
    <t>54924007</t>
  </si>
  <si>
    <t>zámek zadlabací pro WC zámek</t>
  </si>
  <si>
    <t>-545160634</t>
  </si>
  <si>
    <t>https://podminky.urs.cz/item/CS_URS_2021_02/54924007</t>
  </si>
  <si>
    <t>205</t>
  </si>
  <si>
    <t>54924006</t>
  </si>
  <si>
    <t>zámek zadlabací pro cylindrickou vložku</t>
  </si>
  <si>
    <t>-73650442</t>
  </si>
  <si>
    <t>https://podminky.urs.cz/item/CS_URS_2021_02/54924006</t>
  </si>
  <si>
    <t>206</t>
  </si>
  <si>
    <t>54964110</t>
  </si>
  <si>
    <t>vložka zámková cylindrická oboustranná</t>
  </si>
  <si>
    <t>1456289733</t>
  </si>
  <si>
    <t>https://podminky.urs.cz/item/CS_URS_2021_02/54964110</t>
  </si>
  <si>
    <t>207</t>
  </si>
  <si>
    <t>766660729</t>
  </si>
  <si>
    <t>Montáž dveřních doplňků dveřního kování interiérového</t>
  </si>
  <si>
    <t>1735274667</t>
  </si>
  <si>
    <t>https://podminky.urs.cz/item/CS_URS_2021_02/766660729</t>
  </si>
  <si>
    <t>3+4</t>
  </si>
  <si>
    <t>208</t>
  </si>
  <si>
    <t>54914622</t>
  </si>
  <si>
    <t xml:space="preserve">kování dveřníí klika-klika včetně štítů a montážního materiálu </t>
  </si>
  <si>
    <t>sada</t>
  </si>
  <si>
    <t>-1563330929</t>
  </si>
  <si>
    <t>https://podminky.urs.cz/item/CS_URS_2021_02/54914622</t>
  </si>
  <si>
    <t>209</t>
  </si>
  <si>
    <t>54914610</t>
  </si>
  <si>
    <t xml:space="preserve">kování dveřní klika-klika včetně rozet (WC zámek) a montážního materiálu </t>
  </si>
  <si>
    <t>235336145</t>
  </si>
  <si>
    <t>https://podminky.urs.cz/item/CS_URS_2021_02/54914610</t>
  </si>
  <si>
    <t>210</t>
  </si>
  <si>
    <t>766811223</t>
  </si>
  <si>
    <t>Montáž kuchyňských linek pracovní desky Příplatek k ceně za usazení dřezu (včetně silikonu)</t>
  </si>
  <si>
    <t>-1795399719</t>
  </si>
  <si>
    <t>https://podminky.urs.cz/item/CS_URS_2021_02/766811223</t>
  </si>
  <si>
    <t>211</t>
  </si>
  <si>
    <t>998766102</t>
  </si>
  <si>
    <t>Přesun hmot pro konstrukce truhlářské stanovený z hmotnosti přesunovaného materiálu vodorovná dopravní vzdálenost do 50 m v objektech výšky přes 6 do 12 m</t>
  </si>
  <si>
    <t>1515730027</t>
  </si>
  <si>
    <t>https://podminky.urs.cz/item/CS_URS_2021_02/998766102</t>
  </si>
  <si>
    <t>212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</si>
  <si>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</si>
  <si>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</si>
  <si>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-764837184</t>
  </si>
  <si>
    <t>https://podminky.urs.cz/item/CS_URS_2021_02/998766181</t>
  </si>
  <si>
    <t>771</t>
  </si>
  <si>
    <t>Podlahy z dlaždic</t>
  </si>
  <si>
    <t>213</t>
  </si>
  <si>
    <t>771121011</t>
  </si>
  <si>
    <t>Příprava podkladu před provedením dlažby nátěr penetrační na podlahu</t>
  </si>
  <si>
    <t>854622713</t>
  </si>
  <si>
    <t>https://podminky.urs.cz/item/CS_URS_2021_02/771121011</t>
  </si>
  <si>
    <t>4,05+4,05+2</t>
  </si>
  <si>
    <t>214</t>
  </si>
  <si>
    <t>771574346</t>
  </si>
  <si>
    <t xml:space="preserve">Montáž podlah z dlaždic keramických lepených flexibilním rychletuhnoucím lepidlem </t>
  </si>
  <si>
    <t>289400243</t>
  </si>
  <si>
    <t>https://podminky.urs.cz/item/CS_URS_2021_02/771574346</t>
  </si>
  <si>
    <t>215</t>
  </si>
  <si>
    <t>59761003</t>
  </si>
  <si>
    <t xml:space="preserve">dlažba keramická do interiéru </t>
  </si>
  <si>
    <t>1516599581</t>
  </si>
  <si>
    <t>https://podminky.urs.cz/item/CS_URS_2021_02/59761003</t>
  </si>
  <si>
    <t>10,1*1,1 'Přepočtené koeficientem množství</t>
  </si>
  <si>
    <t>216</t>
  </si>
  <si>
    <t>771577121</t>
  </si>
  <si>
    <t>Montáž podlah z dlaždic keramických lepených flexibilním rychletuhnoucím lepidlem Příplatek k cenám za plochu do 5 m2 jednotlivě</t>
  </si>
  <si>
    <t>851076581</t>
  </si>
  <si>
    <t>https://podminky.urs.cz/item/CS_URS_2021_02/771577121</t>
  </si>
  <si>
    <t>217</t>
  </si>
  <si>
    <t>771577122</t>
  </si>
  <si>
    <t>Montáž podlah z dlaždic keramických lepených flexibilním rychletuhnoucím lepidlem Příplatek k cenám za podlahy v omezeném prostoru</t>
  </si>
  <si>
    <t>-2047703028</t>
  </si>
  <si>
    <t>https://podminky.urs.cz/item/CS_URS_2021_02/771577122</t>
  </si>
  <si>
    <t>218</t>
  </si>
  <si>
    <t>771577124</t>
  </si>
  <si>
    <t>Montáž podlah z dlaždic keramických lepených flexibilním rychletuhnoucím lepidlem Příplatek k cenám za dvousložkový spárovací tmel</t>
  </si>
  <si>
    <t>101603878</t>
  </si>
  <si>
    <t>https://podminky.urs.cz/item/CS_URS_2021_02/771577124</t>
  </si>
  <si>
    <t>219</t>
  </si>
  <si>
    <t>998771102</t>
  </si>
  <si>
    <t>Přesun hmot pro podlahy z dlaždic stanovený z hmotnosti přesunovaného materiálu vodorovná dopravní vzdálenost do 50 m v objektech výšky přes 6 do 12 m</t>
  </si>
  <si>
    <t>-2064312725</t>
  </si>
  <si>
    <t>https://podminky.urs.cz/item/CS_URS_2021_02/998771102</t>
  </si>
  <si>
    <t>220</t>
  </si>
  <si>
    <t>998771181</t>
  </si>
  <si>
    <t>Přesun hmot pro podlahy z dlaždic stanovený z hmotnosti přesunovaného materiálu Příplatek k ceně za přesun prováděný bez použití mechanizace pro jakoukoliv výšku objektu</t>
  </si>
  <si>
    <t>175951809</t>
  </si>
  <si>
    <t>https://podminky.urs.cz/item/CS_URS_2021_02/998771181</t>
  </si>
  <si>
    <t>776</t>
  </si>
  <si>
    <t>Podlahy povlakové</t>
  </si>
  <si>
    <t>221</t>
  </si>
  <si>
    <t>776111116</t>
  </si>
  <si>
    <t xml:space="preserve">Příprava podkladu broušení podlah </t>
  </si>
  <si>
    <t>-949609483</t>
  </si>
  <si>
    <t>https://podminky.urs.cz/item/CS_URS_2021_02/776111116</t>
  </si>
  <si>
    <t>64,2</t>
  </si>
  <si>
    <t>222</t>
  </si>
  <si>
    <t>776111311</t>
  </si>
  <si>
    <t>Příprava podkladu vysátí podlah</t>
  </si>
  <si>
    <t>853995981</t>
  </si>
  <si>
    <t>https://podminky.urs.cz/item/CS_URS_2021_02/776111311</t>
  </si>
  <si>
    <t>223</t>
  </si>
  <si>
    <t>776121321</t>
  </si>
  <si>
    <t>Příprava podkladu penetrace neředěná podlah</t>
  </si>
  <si>
    <t>-631115360</t>
  </si>
  <si>
    <t>https://podminky.urs.cz/item/CS_URS_2021_02/776121321</t>
  </si>
  <si>
    <t>2,83+4,05+8,49+15,99+2,83+4,05+8,23+15,92</t>
  </si>
  <si>
    <t>224</t>
  </si>
  <si>
    <t>776141122</t>
  </si>
  <si>
    <t>Příprava podkladu vyrovnání samonivelační stěrkou podlah min.pevnosti 30 MPa, tloušťky přes 3 do 5 mm</t>
  </si>
  <si>
    <t>-1782494558</t>
  </si>
  <si>
    <t>https://podminky.urs.cz/item/CS_URS_2021_02/776141122</t>
  </si>
  <si>
    <t>225</t>
  </si>
  <si>
    <t>776201811</t>
  </si>
  <si>
    <t>Demontáž povlakových podlahovin lepených ručně bez podložky</t>
  </si>
  <si>
    <t>-1642526119</t>
  </si>
  <si>
    <t>https://podminky.urs.cz/item/CS_URS_2021_02/776201811</t>
  </si>
  <si>
    <t>226</t>
  </si>
  <si>
    <t>776221111</t>
  </si>
  <si>
    <t>Montáž podlahovin z PVC lepením standardním lepidlem z pásů standardních</t>
  </si>
  <si>
    <t>-1141054640</t>
  </si>
  <si>
    <t>https://podminky.urs.cz/item/CS_URS_2021_02/776221111</t>
  </si>
  <si>
    <t>62,39-2*4,05</t>
  </si>
  <si>
    <t>227</t>
  </si>
  <si>
    <t>776411112</t>
  </si>
  <si>
    <t>Montáž soklíků lepením obvodových, výšky přes 80 do 100 mm</t>
  </si>
  <si>
    <t>-1864822598</t>
  </si>
  <si>
    <t>https://podminky.urs.cz/item/CS_URS_2021_02/776411112</t>
  </si>
  <si>
    <t>73*0,1</t>
  </si>
  <si>
    <t>228</t>
  </si>
  <si>
    <t>28412285</t>
  </si>
  <si>
    <t>krytina podlahová heterogenní tl 2mm</t>
  </si>
  <si>
    <t>-243431267</t>
  </si>
  <si>
    <t>https://podminky.urs.cz/item/CS_URS_2021_02/28412285</t>
  </si>
  <si>
    <t>61,59*1,1 'Přepočtené koeficientem množství</t>
  </si>
  <si>
    <t>229</t>
  </si>
  <si>
    <t>776223112</t>
  </si>
  <si>
    <t>Montáž podlahovin z PVC spoj podlah svařováním za studena</t>
  </si>
  <si>
    <t>-1687008408</t>
  </si>
  <si>
    <t>https://podminky.urs.cz/item/CS_URS_2021_02/776223112</t>
  </si>
  <si>
    <t>1,85*2</t>
  </si>
  <si>
    <t>4,6*6</t>
  </si>
  <si>
    <t>230</t>
  </si>
  <si>
    <t>776410811</t>
  </si>
  <si>
    <t>Demontáž soklíků nebo lišt pryžových nebo plastových</t>
  </si>
  <si>
    <t>-1429315491</t>
  </si>
  <si>
    <t>https://podminky.urs.cz/item/CS_URS_2021_02/776410811</t>
  </si>
  <si>
    <t>17+17+16,9+16,9</t>
  </si>
  <si>
    <t>231</t>
  </si>
  <si>
    <t>776421111</t>
  </si>
  <si>
    <t>Montáž lišt pro PVC</t>
  </si>
  <si>
    <t>2081335352</t>
  </si>
  <si>
    <t>https://podminky.urs.cz/item/CS_URS_2021_02/776421111</t>
  </si>
  <si>
    <t>73*2</t>
  </si>
  <si>
    <t>232</t>
  </si>
  <si>
    <t>284110R1</t>
  </si>
  <si>
    <t>Ukončovací lišta pro PVC</t>
  </si>
  <si>
    <t>-639986221</t>
  </si>
  <si>
    <t>233</t>
  </si>
  <si>
    <t>284110R2</t>
  </si>
  <si>
    <t>Lišta ke zformování rohu pro PVC</t>
  </si>
  <si>
    <t>-1341011576</t>
  </si>
  <si>
    <t>234</t>
  </si>
  <si>
    <t>776421312</t>
  </si>
  <si>
    <t>Montáž lišt přechodových šroubovaných</t>
  </si>
  <si>
    <t>-165123355</t>
  </si>
  <si>
    <t>https://podminky.urs.cz/item/CS_URS_2021_02/776421312</t>
  </si>
  <si>
    <t>0,8*4</t>
  </si>
  <si>
    <t>0,7*2</t>
  </si>
  <si>
    <t>235</t>
  </si>
  <si>
    <t>55343119</t>
  </si>
  <si>
    <t xml:space="preserve">profil přechodový Al </t>
  </si>
  <si>
    <t>-1652394874</t>
  </si>
  <si>
    <t>https://podminky.urs.cz/item/CS_URS_2021_02/55343119</t>
  </si>
  <si>
    <t>4,6*1,05 'Přepočtené koeficientem množství</t>
  </si>
  <si>
    <t>236</t>
  </si>
  <si>
    <t>776501811</t>
  </si>
  <si>
    <t>Demontáž povlakových podlahovin ze stěn výšky do 2 m</t>
  </si>
  <si>
    <t>1487863771</t>
  </si>
  <si>
    <t>https://podminky.urs.cz/item/CS_URS_2021_02/776501811</t>
  </si>
  <si>
    <t>237</t>
  </si>
  <si>
    <t>998776102</t>
  </si>
  <si>
    <t>Přesun hmot pro podlahy povlakové stanovený z hmotnosti přesunovaného materiálu vodorovná dopravní vzdálenost do 50 m v objektech výšky přes 6 do 12 m</t>
  </si>
  <si>
    <t>1874955249</t>
  </si>
  <si>
    <t>https://podminky.urs.cz/item/CS_URS_2021_02/998776102</t>
  </si>
  <si>
    <t>238</t>
  </si>
  <si>
    <t>998776181</t>
  </si>
  <si>
    <t>Přesun hmot pro podlahy povlakové stanovený z hmotnosti přesunovaného materiálu Příplatek k cenám za přesun prováděný bez použití mechanizace pro jakoukoliv výšku objektu</t>
  </si>
  <si>
    <t>1542588512</t>
  </si>
  <si>
    <t>https://podminky.urs.cz/item/CS_URS_2021_02/998776181</t>
  </si>
  <si>
    <t>781</t>
  </si>
  <si>
    <t>Dokončovací práce - obklady</t>
  </si>
  <si>
    <t>239</t>
  </si>
  <si>
    <t>781121011</t>
  </si>
  <si>
    <t>Příprava podkladu před provedením obkladu nátěr penetrační na stěnu</t>
  </si>
  <si>
    <t>1358640106</t>
  </si>
  <si>
    <t>https://podminky.urs.cz/item/CS_URS_2021_02/781121011</t>
  </si>
  <si>
    <t>(3,42*2+1,27*0,95+2*0,5*1,05+0,83+2,54*2)*2+0,6*3,3*2</t>
  </si>
  <si>
    <t>240</t>
  </si>
  <si>
    <t>781474225</t>
  </si>
  <si>
    <t xml:space="preserve">Montáž obkladů vnitřních stěn z dlaždic keramických lepených flexibilním lepidlem maloformátových </t>
  </si>
  <si>
    <t>321807185</t>
  </si>
  <si>
    <t>https://podminky.urs.cz/item/CS_URS_2021_02/781474225</t>
  </si>
  <si>
    <t>241</t>
  </si>
  <si>
    <t>59761067</t>
  </si>
  <si>
    <t>obklad keramický pro interiér</t>
  </si>
  <si>
    <t>1093911214</t>
  </si>
  <si>
    <t>https://podminky.urs.cz/item/CS_URS_2021_02/59761067</t>
  </si>
  <si>
    <t>33,973*1,1 'Přepočtené koeficientem množství</t>
  </si>
  <si>
    <t>242</t>
  </si>
  <si>
    <t>781477112</t>
  </si>
  <si>
    <t>Montáž obkladů vnitřních stěn z dlaždic keramických Příplatek k cenám za obklady v omezeném prostoru</t>
  </si>
  <si>
    <t>24419676</t>
  </si>
  <si>
    <t>https://podminky.urs.cz/item/CS_URS_2021_02/781477112</t>
  </si>
  <si>
    <t>243</t>
  </si>
  <si>
    <t>781477114</t>
  </si>
  <si>
    <t>Montáž obkladů vnitřních stěn z dlaždic keramických Příplatek k cenám za dvousložkový spárovací tmel</t>
  </si>
  <si>
    <t>1667504201</t>
  </si>
  <si>
    <t>https://podminky.urs.cz/item/CS_URS_2021_02/781477114</t>
  </si>
  <si>
    <t>244</t>
  </si>
  <si>
    <t>781494111</t>
  </si>
  <si>
    <t xml:space="preserve">Obklad - dokončující práce profily ukončovací a rohové lepené flexibilním lepidlem </t>
  </si>
  <si>
    <t>255657605</t>
  </si>
  <si>
    <t>https://podminky.urs.cz/item/CS_URS_2021_02/781494111</t>
  </si>
  <si>
    <t>245</t>
  </si>
  <si>
    <t>998781102</t>
  </si>
  <si>
    <t>Přesun hmot pro obklady keramické stanovený z hmotnosti přesunovaného materiálu vodorovná dopravní vzdálenost do 50 m v objektech výšky přes 6 do 12 m</t>
  </si>
  <si>
    <t>2002271224</t>
  </si>
  <si>
    <t>https://podminky.urs.cz/item/CS_URS_2021_02/998781102</t>
  </si>
  <si>
    <t>246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</si>
  <si>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</si>
  <si>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</si>
  <si>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-1639793543</t>
  </si>
  <si>
    <t>https://podminky.urs.cz/item/CS_URS_2021_02/998781181</t>
  </si>
  <si>
    <t>784</t>
  </si>
  <si>
    <t>Dokončovací práce - malby a tapety</t>
  </si>
  <si>
    <t>247</t>
  </si>
  <si>
    <t>784121001</t>
  </si>
  <si>
    <t>Oškrabání malby v místnostech výšky do 3,80 m</t>
  </si>
  <si>
    <t>-1746816801</t>
  </si>
  <si>
    <t>https://podminky.urs.cz/item/CS_URS_2021_02/784121001</t>
  </si>
  <si>
    <t>62,39+(6,76*3+8,4*1+12,9*3+16,16*3)*2</t>
  </si>
  <si>
    <t>248</t>
  </si>
  <si>
    <t>784121011</t>
  </si>
  <si>
    <t>Rozmývání podkladu po oškrabání malby v místnostech výšky do 3,80 m</t>
  </si>
  <si>
    <t>1141165871</t>
  </si>
  <si>
    <t>https://podminky.urs.cz/item/CS_URS_2021_02/784121011</t>
  </si>
  <si>
    <t>249</t>
  </si>
  <si>
    <t>784181121</t>
  </si>
  <si>
    <t>Penetrace podkladu jednonásobná hloubková akrylátová bezbarvá v místnostech výšky do 3,80 m</t>
  </si>
  <si>
    <t>994254621</t>
  </si>
  <si>
    <t>https://podminky.urs.cz/item/CS_URS_2021_02/784181121</t>
  </si>
  <si>
    <t>250</t>
  </si>
  <si>
    <t>784221101</t>
  </si>
  <si>
    <t>Malby z malířských směsí otěruvzdorných za sucha dvojnásobné, bílé za sucha otěruvzdorné dobře v místnostech výšky do 3,80 m</t>
  </si>
  <si>
    <t>-1013086258</t>
  </si>
  <si>
    <t>https://podminky.urs.cz/item/CS_URS_2021_02/784221101</t>
  </si>
  <si>
    <t>HZS</t>
  </si>
  <si>
    <t>Hodinové zúčtovací sazby</t>
  </si>
  <si>
    <t>251</t>
  </si>
  <si>
    <t>HZS1292</t>
  </si>
  <si>
    <t>Hodinové zúčtovací sazby profesí HSV zemní a pomocné práce stavební dělník</t>
  </si>
  <si>
    <t>512</t>
  </si>
  <si>
    <t>-724348946</t>
  </si>
  <si>
    <t>https://podminky.urs.cz/item/CS_URS_2021_02/HZS1292</t>
  </si>
  <si>
    <t>SO 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</si>
  <si>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</si>
  <si>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</si>
  <si>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</si>
  <si>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</si>
  <si>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</si>
  <si>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</si>
  <si>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</si>
  <si>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</si>
  <si>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</si>
  <si>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</si>
  <si>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</si>
  <si>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169029871</t>
  </si>
  <si>
    <t>https://podminky.urs.cz/item/CS_URS_2021_02/013254000</t>
  </si>
  <si>
    <t>VRN3</t>
  </si>
  <si>
    <t>Zařízení staveniště</t>
  </si>
  <si>
    <t>030001000</t>
  </si>
  <si>
    <t>500555451</t>
  </si>
  <si>
    <t>https://podminky.urs.cz/item/CS_URS_2021_02/030001000</t>
  </si>
  <si>
    <t>VRN7</t>
  </si>
  <si>
    <t>Provozní vlivy</t>
  </si>
  <si>
    <t>070001000</t>
  </si>
  <si>
    <t>-1881061764</t>
  </si>
  <si>
    <t>https://podminky.urs.cz/item/CS_URS_2021_02/070001000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</si>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</sst>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11123" TargetMode="External" /><Relationship Id="rId2" Type="http://schemas.openxmlformats.org/officeDocument/2006/relationships/hyperlink" Target="https://podminky.urs.cz/item/CS_URS_2021_02/139751101" TargetMode="External" /><Relationship Id="rId3" Type="http://schemas.openxmlformats.org/officeDocument/2006/relationships/hyperlink" Target="https://podminky.urs.cz/item/CS_URS_2021_02/162211201" TargetMode="External" /><Relationship Id="rId4" Type="http://schemas.openxmlformats.org/officeDocument/2006/relationships/hyperlink" Target="https://podminky.urs.cz/item/CS_URS_2021_02/162211209" TargetMode="External" /><Relationship Id="rId5" Type="http://schemas.openxmlformats.org/officeDocument/2006/relationships/hyperlink" Target="https://podminky.urs.cz/item/CS_URS_2021_02/174111102" TargetMode="External" /><Relationship Id="rId6" Type="http://schemas.openxmlformats.org/officeDocument/2006/relationships/hyperlink" Target="https://podminky.urs.cz/item/CS_URS_2021_02/317121151" TargetMode="External" /><Relationship Id="rId7" Type="http://schemas.openxmlformats.org/officeDocument/2006/relationships/hyperlink" Target="https://podminky.urs.cz/item/CS_URS_2021_02/59640010" TargetMode="External" /><Relationship Id="rId8" Type="http://schemas.openxmlformats.org/officeDocument/2006/relationships/hyperlink" Target="https://podminky.urs.cz/item/CS_URS_2021_02/340235211" TargetMode="External" /><Relationship Id="rId9" Type="http://schemas.openxmlformats.org/officeDocument/2006/relationships/hyperlink" Target="https://podminky.urs.cz/item/CS_URS_2021_02/340235212" TargetMode="External" /><Relationship Id="rId10" Type="http://schemas.openxmlformats.org/officeDocument/2006/relationships/hyperlink" Target="https://podminky.urs.cz/item/CS_URS_2021_02/342272225" TargetMode="External" /><Relationship Id="rId11" Type="http://schemas.openxmlformats.org/officeDocument/2006/relationships/hyperlink" Target="https://podminky.urs.cz/item/CS_URS_2021_02/342272245" TargetMode="External" /><Relationship Id="rId12" Type="http://schemas.openxmlformats.org/officeDocument/2006/relationships/hyperlink" Target="https://podminky.urs.cz/item/CS_URS_2021_02/346272216" TargetMode="External" /><Relationship Id="rId13" Type="http://schemas.openxmlformats.org/officeDocument/2006/relationships/hyperlink" Target="https://podminky.urs.cz/item/CS_URS_2021_02/411386611" TargetMode="External" /><Relationship Id="rId14" Type="http://schemas.openxmlformats.org/officeDocument/2006/relationships/hyperlink" Target="https://podminky.urs.cz/item/CS_URS_2021_02/612131121" TargetMode="External" /><Relationship Id="rId15" Type="http://schemas.openxmlformats.org/officeDocument/2006/relationships/hyperlink" Target="https://podminky.urs.cz/item/CS_URS_2021_02/612135101" TargetMode="External" /><Relationship Id="rId16" Type="http://schemas.openxmlformats.org/officeDocument/2006/relationships/hyperlink" Target="https://podminky.urs.cz/item/CS_URS_2021_02/612142001" TargetMode="External" /><Relationship Id="rId17" Type="http://schemas.openxmlformats.org/officeDocument/2006/relationships/hyperlink" Target="https://podminky.urs.cz/item/CS_URS_2021_02/612321141" TargetMode="External" /><Relationship Id="rId18" Type="http://schemas.openxmlformats.org/officeDocument/2006/relationships/hyperlink" Target="https://podminky.urs.cz/item/CS_URS_2021_02/619995001" TargetMode="External" /><Relationship Id="rId19" Type="http://schemas.openxmlformats.org/officeDocument/2006/relationships/hyperlink" Target="https://podminky.urs.cz/item/CS_URS_2021_02/631311133" TargetMode="External" /><Relationship Id="rId20" Type="http://schemas.openxmlformats.org/officeDocument/2006/relationships/hyperlink" Target="https://podminky.urs.cz/item/CS_URS_2021_02/631362021" TargetMode="External" /><Relationship Id="rId21" Type="http://schemas.openxmlformats.org/officeDocument/2006/relationships/hyperlink" Target="https://podminky.urs.cz/item/CS_URS_2021_02/632450134" TargetMode="External" /><Relationship Id="rId22" Type="http://schemas.openxmlformats.org/officeDocument/2006/relationships/hyperlink" Target="https://podminky.urs.cz/item/CS_URS_2021_02/642942611" TargetMode="External" /><Relationship Id="rId23" Type="http://schemas.openxmlformats.org/officeDocument/2006/relationships/hyperlink" Target="https://podminky.urs.cz/item/CS_URS_2021_02/55331589" TargetMode="External" /><Relationship Id="rId24" Type="http://schemas.openxmlformats.org/officeDocument/2006/relationships/hyperlink" Target="https://podminky.urs.cz/item/CS_URS_2021_02/55331437" TargetMode="External" /><Relationship Id="rId25" Type="http://schemas.openxmlformats.org/officeDocument/2006/relationships/hyperlink" Target="https://podminky.urs.cz/item/CS_URS_2021_02/642945111" TargetMode="External" /><Relationship Id="rId26" Type="http://schemas.openxmlformats.org/officeDocument/2006/relationships/hyperlink" Target="https://podminky.urs.cz/item/CS_URS_2021_02/55331562" TargetMode="External" /><Relationship Id="rId27" Type="http://schemas.openxmlformats.org/officeDocument/2006/relationships/hyperlink" Target="https://podminky.urs.cz/item/CS_URS_2021_02/783913151" TargetMode="External" /><Relationship Id="rId28" Type="http://schemas.openxmlformats.org/officeDocument/2006/relationships/hyperlink" Target="https://podminky.urs.cz/item/CS_URS_2021_02/952901111" TargetMode="External" /><Relationship Id="rId29" Type="http://schemas.openxmlformats.org/officeDocument/2006/relationships/hyperlink" Target="https://podminky.urs.cz/item/CS_URS_2021_02/962081141" TargetMode="External" /><Relationship Id="rId30" Type="http://schemas.openxmlformats.org/officeDocument/2006/relationships/hyperlink" Target="https://podminky.urs.cz/item/CS_URS_2021_02/965043431" TargetMode="External" /><Relationship Id="rId31" Type="http://schemas.openxmlformats.org/officeDocument/2006/relationships/hyperlink" Target="https://podminky.urs.cz/item/CS_URS_2021_02/965049111" TargetMode="External" /><Relationship Id="rId32" Type="http://schemas.openxmlformats.org/officeDocument/2006/relationships/hyperlink" Target="https://podminky.urs.cz/item/CS_URS_2021_02/965081213" TargetMode="External" /><Relationship Id="rId33" Type="http://schemas.openxmlformats.org/officeDocument/2006/relationships/hyperlink" Target="https://podminky.urs.cz/item/CS_URS_2021_02/968062245" TargetMode="External" /><Relationship Id="rId34" Type="http://schemas.openxmlformats.org/officeDocument/2006/relationships/hyperlink" Target="https://podminky.urs.cz/item/CS_URS_2021_02/968072455" TargetMode="External" /><Relationship Id="rId35" Type="http://schemas.openxmlformats.org/officeDocument/2006/relationships/hyperlink" Target="https://podminky.urs.cz/item/CS_URS_2021_02/971033431" TargetMode="External" /><Relationship Id="rId36" Type="http://schemas.openxmlformats.org/officeDocument/2006/relationships/hyperlink" Target="https://podminky.urs.cz/item/CS_URS_2021_02/971033631" TargetMode="External" /><Relationship Id="rId37" Type="http://schemas.openxmlformats.org/officeDocument/2006/relationships/hyperlink" Target="https://podminky.urs.cz/item/CS_URS_2021_02/974031132" TargetMode="External" /><Relationship Id="rId38" Type="http://schemas.openxmlformats.org/officeDocument/2006/relationships/hyperlink" Target="https://podminky.urs.cz/item/CS_URS_2021_02/977151112" TargetMode="External" /><Relationship Id="rId39" Type="http://schemas.openxmlformats.org/officeDocument/2006/relationships/hyperlink" Target="https://podminky.urs.cz/item/CS_URS_2021_02/977151113" TargetMode="External" /><Relationship Id="rId40" Type="http://schemas.openxmlformats.org/officeDocument/2006/relationships/hyperlink" Target="https://podminky.urs.cz/item/CS_URS_2021_02/977151123" TargetMode="External" /><Relationship Id="rId41" Type="http://schemas.openxmlformats.org/officeDocument/2006/relationships/hyperlink" Target="https://podminky.urs.cz/item/CS_URS_2021_02/977151212" TargetMode="External" /><Relationship Id="rId42" Type="http://schemas.openxmlformats.org/officeDocument/2006/relationships/hyperlink" Target="https://podminky.urs.cz/item/CS_URS_2021_02/977151223" TargetMode="External" /><Relationship Id="rId43" Type="http://schemas.openxmlformats.org/officeDocument/2006/relationships/hyperlink" Target="https://podminky.urs.cz/item/CS_URS_2021_02/978035117" TargetMode="External" /><Relationship Id="rId44" Type="http://schemas.openxmlformats.org/officeDocument/2006/relationships/hyperlink" Target="https://podminky.urs.cz/item/CS_URS_2021_02/997013212" TargetMode="External" /><Relationship Id="rId45" Type="http://schemas.openxmlformats.org/officeDocument/2006/relationships/hyperlink" Target="https://podminky.urs.cz/item/CS_URS_2021_02/997013501" TargetMode="External" /><Relationship Id="rId46" Type="http://schemas.openxmlformats.org/officeDocument/2006/relationships/hyperlink" Target="https://podminky.urs.cz/item/CS_URS_2021_02/997013509" TargetMode="External" /><Relationship Id="rId47" Type="http://schemas.openxmlformats.org/officeDocument/2006/relationships/hyperlink" Target="https://podminky.urs.cz/item/CS_URS_2021_02/997013631" TargetMode="External" /><Relationship Id="rId48" Type="http://schemas.openxmlformats.org/officeDocument/2006/relationships/hyperlink" Target="https://podminky.urs.cz/item/CS_URS_2021_02/998018002" TargetMode="External" /><Relationship Id="rId49" Type="http://schemas.openxmlformats.org/officeDocument/2006/relationships/hyperlink" Target="https://podminky.urs.cz/item/CS_URS_2021_02/711111051" TargetMode="External" /><Relationship Id="rId50" Type="http://schemas.openxmlformats.org/officeDocument/2006/relationships/hyperlink" Target="https://podminky.urs.cz/item/CS_URS_2021_02/24551040" TargetMode="External" /><Relationship Id="rId51" Type="http://schemas.openxmlformats.org/officeDocument/2006/relationships/hyperlink" Target="https://podminky.urs.cz/item/CS_URS_2021_02/711142559" TargetMode="External" /><Relationship Id="rId52" Type="http://schemas.openxmlformats.org/officeDocument/2006/relationships/hyperlink" Target="https://podminky.urs.cz/item/CS_URS_2021_02/62853004" TargetMode="External" /><Relationship Id="rId53" Type="http://schemas.openxmlformats.org/officeDocument/2006/relationships/hyperlink" Target="https://podminky.urs.cz/item/CS_URS_2021_02/711311001" TargetMode="External" /><Relationship Id="rId54" Type="http://schemas.openxmlformats.org/officeDocument/2006/relationships/hyperlink" Target="https://podminky.urs.cz/item/CS_URS_2021_02/11163150" TargetMode="External" /><Relationship Id="rId55" Type="http://schemas.openxmlformats.org/officeDocument/2006/relationships/hyperlink" Target="https://podminky.urs.cz/item/CS_URS_2021_02/998711102" TargetMode="External" /><Relationship Id="rId56" Type="http://schemas.openxmlformats.org/officeDocument/2006/relationships/hyperlink" Target="https://podminky.urs.cz/item/CS_URS_2021_02/998711181" TargetMode="External" /><Relationship Id="rId57" Type="http://schemas.openxmlformats.org/officeDocument/2006/relationships/hyperlink" Target="https://podminky.urs.cz/item/CS_URS_2021_02/713463121" TargetMode="External" /><Relationship Id="rId58" Type="http://schemas.openxmlformats.org/officeDocument/2006/relationships/hyperlink" Target="https://podminky.urs.cz/item/CS_URS_2021_02/28377102" TargetMode="External" /><Relationship Id="rId59" Type="http://schemas.openxmlformats.org/officeDocument/2006/relationships/hyperlink" Target="https://podminky.urs.cz/item/CS_URS_2021_02/28377045" TargetMode="External" /><Relationship Id="rId60" Type="http://schemas.openxmlformats.org/officeDocument/2006/relationships/hyperlink" Target="https://podminky.urs.cz/item/CS_URS_2021_02/28377112" TargetMode="External" /><Relationship Id="rId61" Type="http://schemas.openxmlformats.org/officeDocument/2006/relationships/hyperlink" Target="https://podminky.urs.cz/item/CS_URS_2021_02/28377048" TargetMode="External" /><Relationship Id="rId62" Type="http://schemas.openxmlformats.org/officeDocument/2006/relationships/hyperlink" Target="https://podminky.urs.cz/item/CS_URS_2021_02/998713102" TargetMode="External" /><Relationship Id="rId63" Type="http://schemas.openxmlformats.org/officeDocument/2006/relationships/hyperlink" Target="https://podminky.urs.cz/item/CS_URS_2021_02/998713181" TargetMode="External" /><Relationship Id="rId64" Type="http://schemas.openxmlformats.org/officeDocument/2006/relationships/hyperlink" Target="https://podminky.urs.cz/item/CS_URS_2021_02/721110951" TargetMode="External" /><Relationship Id="rId65" Type="http://schemas.openxmlformats.org/officeDocument/2006/relationships/hyperlink" Target="https://podminky.urs.cz/item/CS_URS_2021_02/721110961" TargetMode="External" /><Relationship Id="rId66" Type="http://schemas.openxmlformats.org/officeDocument/2006/relationships/hyperlink" Target="https://podminky.urs.cz/item/CS_URS_2021_02/721173401" TargetMode="External" /><Relationship Id="rId67" Type="http://schemas.openxmlformats.org/officeDocument/2006/relationships/hyperlink" Target="https://podminky.urs.cz/item/CS_URS_2021_02/721174025" TargetMode="External" /><Relationship Id="rId68" Type="http://schemas.openxmlformats.org/officeDocument/2006/relationships/hyperlink" Target="https://podminky.urs.cz/item/CS_URS_2021_02/721174042" TargetMode="External" /><Relationship Id="rId69" Type="http://schemas.openxmlformats.org/officeDocument/2006/relationships/hyperlink" Target="https://podminky.urs.cz/item/CS_URS_2021_02/721174043" TargetMode="External" /><Relationship Id="rId70" Type="http://schemas.openxmlformats.org/officeDocument/2006/relationships/hyperlink" Target="https://podminky.urs.cz/item/CS_URS_2021_02/721194104" TargetMode="External" /><Relationship Id="rId71" Type="http://schemas.openxmlformats.org/officeDocument/2006/relationships/hyperlink" Target="https://podminky.urs.cz/item/CS_URS_2021_02/721194105" TargetMode="External" /><Relationship Id="rId72" Type="http://schemas.openxmlformats.org/officeDocument/2006/relationships/hyperlink" Target="https://podminky.urs.cz/item/CS_URS_2021_02/721194109" TargetMode="External" /><Relationship Id="rId73" Type="http://schemas.openxmlformats.org/officeDocument/2006/relationships/hyperlink" Target="https://podminky.urs.cz/item/CS_URS_2021_02/721274123" TargetMode="External" /><Relationship Id="rId74" Type="http://schemas.openxmlformats.org/officeDocument/2006/relationships/hyperlink" Target="https://podminky.urs.cz/item/CS_URS_2021_02/28615603" TargetMode="External" /><Relationship Id="rId75" Type="http://schemas.openxmlformats.org/officeDocument/2006/relationships/hyperlink" Target="https://podminky.urs.cz/item/CS_URS_2021_02/721290111" TargetMode="External" /><Relationship Id="rId76" Type="http://schemas.openxmlformats.org/officeDocument/2006/relationships/hyperlink" Target="https://podminky.urs.cz/item/CS_URS_2021_02/721910922" TargetMode="External" /><Relationship Id="rId77" Type="http://schemas.openxmlformats.org/officeDocument/2006/relationships/hyperlink" Target="https://podminky.urs.cz/item/CS_URS_2021_02/998721102" TargetMode="External" /><Relationship Id="rId78" Type="http://schemas.openxmlformats.org/officeDocument/2006/relationships/hyperlink" Target="https://podminky.urs.cz/item/CS_URS_2021_02/998721181" TargetMode="External" /><Relationship Id="rId79" Type="http://schemas.openxmlformats.org/officeDocument/2006/relationships/hyperlink" Target="https://podminky.urs.cz/item/CS_URS_2021_02/722130991" TargetMode="External" /><Relationship Id="rId80" Type="http://schemas.openxmlformats.org/officeDocument/2006/relationships/hyperlink" Target="https://podminky.urs.cz/item/CS_URS_2021_02/722130992" TargetMode="External" /><Relationship Id="rId81" Type="http://schemas.openxmlformats.org/officeDocument/2006/relationships/hyperlink" Target="https://podminky.urs.cz/item/CS_URS_2021_02/722174022" TargetMode="External" /><Relationship Id="rId82" Type="http://schemas.openxmlformats.org/officeDocument/2006/relationships/hyperlink" Target="https://podminky.urs.cz/item/CS_URS_2021_02/722174023" TargetMode="External" /><Relationship Id="rId83" Type="http://schemas.openxmlformats.org/officeDocument/2006/relationships/hyperlink" Target="https://podminky.urs.cz/item/CS_URS_2021_02/722182011" TargetMode="External" /><Relationship Id="rId84" Type="http://schemas.openxmlformats.org/officeDocument/2006/relationships/hyperlink" Target="https://podminky.urs.cz/item/CS_URS_2021_02/722182012" TargetMode="External" /><Relationship Id="rId85" Type="http://schemas.openxmlformats.org/officeDocument/2006/relationships/hyperlink" Target="https://podminky.urs.cz/item/CS_URS_2021_02/722190401" TargetMode="External" /><Relationship Id="rId86" Type="http://schemas.openxmlformats.org/officeDocument/2006/relationships/hyperlink" Target="https://podminky.urs.cz/item/CS_URS_2021_02/722220111" TargetMode="External" /><Relationship Id="rId87" Type="http://schemas.openxmlformats.org/officeDocument/2006/relationships/hyperlink" Target="https://podminky.urs.cz/item/CS_URS_2021_02/722220121" TargetMode="External" /><Relationship Id="rId88" Type="http://schemas.openxmlformats.org/officeDocument/2006/relationships/hyperlink" Target="https://podminky.urs.cz/item/CS_URS_2021_02/722232061" TargetMode="External" /><Relationship Id="rId89" Type="http://schemas.openxmlformats.org/officeDocument/2006/relationships/hyperlink" Target="https://podminky.urs.cz/item/CS_URS_2021_02/722232062" TargetMode="External" /><Relationship Id="rId90" Type="http://schemas.openxmlformats.org/officeDocument/2006/relationships/hyperlink" Target="https://podminky.urs.cz/item/CS_URS_2021_02/722290226" TargetMode="External" /><Relationship Id="rId91" Type="http://schemas.openxmlformats.org/officeDocument/2006/relationships/hyperlink" Target="https://podminky.urs.cz/item/CS_URS_2021_02/722290234" TargetMode="External" /><Relationship Id="rId92" Type="http://schemas.openxmlformats.org/officeDocument/2006/relationships/hyperlink" Target="https://podminky.urs.cz/item/CS_URS_2021_02/998722102" TargetMode="External" /><Relationship Id="rId93" Type="http://schemas.openxmlformats.org/officeDocument/2006/relationships/hyperlink" Target="https://podminky.urs.cz/item/CS_URS_2021_02/998722181" TargetMode="External" /><Relationship Id="rId94" Type="http://schemas.openxmlformats.org/officeDocument/2006/relationships/hyperlink" Target="https://podminky.urs.cz/item/CS_URS_2021_02/725110814" TargetMode="External" /><Relationship Id="rId95" Type="http://schemas.openxmlformats.org/officeDocument/2006/relationships/hyperlink" Target="https://podminky.urs.cz/item/CS_URS_2021_02/725119122" TargetMode="External" /><Relationship Id="rId96" Type="http://schemas.openxmlformats.org/officeDocument/2006/relationships/hyperlink" Target="https://podminky.urs.cz/item/CS_URS_2021_02/725112022" TargetMode="External" /><Relationship Id="rId97" Type="http://schemas.openxmlformats.org/officeDocument/2006/relationships/hyperlink" Target="https://podminky.urs.cz/item/CS_URS_2021_02/725211602" TargetMode="External" /><Relationship Id="rId98" Type="http://schemas.openxmlformats.org/officeDocument/2006/relationships/hyperlink" Target="https://podminky.urs.cz/item/CS_URS_2021_02/725241111" TargetMode="External" /><Relationship Id="rId99" Type="http://schemas.openxmlformats.org/officeDocument/2006/relationships/hyperlink" Target="https://podminky.urs.cz/item/CS_URS_2021_02/725244122" TargetMode="External" /><Relationship Id="rId100" Type="http://schemas.openxmlformats.org/officeDocument/2006/relationships/hyperlink" Target="https://podminky.urs.cz/item/CS_URS_2021_02/725865312" TargetMode="External" /><Relationship Id="rId101" Type="http://schemas.openxmlformats.org/officeDocument/2006/relationships/hyperlink" Target="https://podminky.urs.cz/item/CS_URS_2021_02/725311121" TargetMode="External" /><Relationship Id="rId102" Type="http://schemas.openxmlformats.org/officeDocument/2006/relationships/hyperlink" Target="https://podminky.urs.cz/item/CS_URS_2021_02/725813111" TargetMode="External" /><Relationship Id="rId103" Type="http://schemas.openxmlformats.org/officeDocument/2006/relationships/hyperlink" Target="https://podminky.urs.cz/item/CS_URS_2021_02/725821312" TargetMode="External" /><Relationship Id="rId104" Type="http://schemas.openxmlformats.org/officeDocument/2006/relationships/hyperlink" Target="https://podminky.urs.cz/item/CS_URS_2021_02/725822611" TargetMode="External" /><Relationship Id="rId105" Type="http://schemas.openxmlformats.org/officeDocument/2006/relationships/hyperlink" Target="https://podminky.urs.cz/item/CS_URS_2021_02/725849411" TargetMode="External" /><Relationship Id="rId106" Type="http://schemas.openxmlformats.org/officeDocument/2006/relationships/hyperlink" Target="https://podminky.urs.cz/item/CS_URS_2021_02/55145594" TargetMode="External" /><Relationship Id="rId107" Type="http://schemas.openxmlformats.org/officeDocument/2006/relationships/hyperlink" Target="https://podminky.urs.cz/item/CS_URS_2021_02/725861101" TargetMode="External" /><Relationship Id="rId108" Type="http://schemas.openxmlformats.org/officeDocument/2006/relationships/hyperlink" Target="https://podminky.urs.cz/item/CS_URS_2021_02/725862103" TargetMode="External" /><Relationship Id="rId109" Type="http://schemas.openxmlformats.org/officeDocument/2006/relationships/hyperlink" Target="https://podminky.urs.cz/item/CS_URS_2021_02/998725102" TargetMode="External" /><Relationship Id="rId110" Type="http://schemas.openxmlformats.org/officeDocument/2006/relationships/hyperlink" Target="https://podminky.urs.cz/item/CS_URS_2021_02/998725181" TargetMode="External" /><Relationship Id="rId111" Type="http://schemas.openxmlformats.org/officeDocument/2006/relationships/hyperlink" Target="https://podminky.urs.cz/item/CS_URS_2021_02/726111031" TargetMode="External" /><Relationship Id="rId112" Type="http://schemas.openxmlformats.org/officeDocument/2006/relationships/hyperlink" Target="https://podminky.urs.cz/item/CS_URS_2021_02/55281800" TargetMode="External" /><Relationship Id="rId113" Type="http://schemas.openxmlformats.org/officeDocument/2006/relationships/hyperlink" Target="https://podminky.urs.cz/item/CS_URS_2021_02/726191001" TargetMode="External" /><Relationship Id="rId114" Type="http://schemas.openxmlformats.org/officeDocument/2006/relationships/hyperlink" Target="https://podminky.urs.cz/item/CS_URS_2021_02/726191002" TargetMode="External" /><Relationship Id="rId115" Type="http://schemas.openxmlformats.org/officeDocument/2006/relationships/hyperlink" Target="https://podminky.urs.cz/item/CS_URS_2021_02/998726112" TargetMode="External" /><Relationship Id="rId116" Type="http://schemas.openxmlformats.org/officeDocument/2006/relationships/hyperlink" Target="https://podminky.urs.cz/item/CS_URS_2021_02/998726181" TargetMode="External" /><Relationship Id="rId117" Type="http://schemas.openxmlformats.org/officeDocument/2006/relationships/hyperlink" Target="https://podminky.urs.cz/item/CS_URS_2021_02/727213227" TargetMode="External" /><Relationship Id="rId118" Type="http://schemas.openxmlformats.org/officeDocument/2006/relationships/hyperlink" Target="https://podminky.urs.cz/item/CS_URS_2021_02/733120815" TargetMode="External" /><Relationship Id="rId119" Type="http://schemas.openxmlformats.org/officeDocument/2006/relationships/hyperlink" Target="https://podminky.urs.cz/item/CS_URS_2021_02/733222302" TargetMode="External" /><Relationship Id="rId120" Type="http://schemas.openxmlformats.org/officeDocument/2006/relationships/hyperlink" Target="https://podminky.urs.cz/item/CS_URS_2021_02/733224222" TargetMode="External" /><Relationship Id="rId121" Type="http://schemas.openxmlformats.org/officeDocument/2006/relationships/hyperlink" Target="https://podminky.urs.cz/item/CS_URS_2021_02/998733102" TargetMode="External" /><Relationship Id="rId122" Type="http://schemas.openxmlformats.org/officeDocument/2006/relationships/hyperlink" Target="https://podminky.urs.cz/item/CS_URS_2021_02/998733181" TargetMode="External" /><Relationship Id="rId123" Type="http://schemas.openxmlformats.org/officeDocument/2006/relationships/hyperlink" Target="https://podminky.urs.cz/item/CS_URS_2021_02/734200811" TargetMode="External" /><Relationship Id="rId124" Type="http://schemas.openxmlformats.org/officeDocument/2006/relationships/hyperlink" Target="https://podminky.urs.cz/item/CS_URS_2021_02/734200821" TargetMode="External" /><Relationship Id="rId125" Type="http://schemas.openxmlformats.org/officeDocument/2006/relationships/hyperlink" Target="https://podminky.urs.cz/item/CS_URS_2021_02/734221552" TargetMode="External" /><Relationship Id="rId126" Type="http://schemas.openxmlformats.org/officeDocument/2006/relationships/hyperlink" Target="https://podminky.urs.cz/item/CS_URS_2021_02/734221682" TargetMode="External" /><Relationship Id="rId127" Type="http://schemas.openxmlformats.org/officeDocument/2006/relationships/hyperlink" Target="https://podminky.urs.cz/item/CS_URS_2021_02/735151673" TargetMode="External" /><Relationship Id="rId128" Type="http://schemas.openxmlformats.org/officeDocument/2006/relationships/hyperlink" Target="https://podminky.urs.cz/item/CS_URS_2021_02/735151831" TargetMode="External" /><Relationship Id="rId129" Type="http://schemas.openxmlformats.org/officeDocument/2006/relationships/hyperlink" Target="https://podminky.urs.cz/item/CS_URS_2021_02/998735102" TargetMode="External" /><Relationship Id="rId130" Type="http://schemas.openxmlformats.org/officeDocument/2006/relationships/hyperlink" Target="https://podminky.urs.cz/item/CS_URS_2021_02/998735181" TargetMode="External" /><Relationship Id="rId131" Type="http://schemas.openxmlformats.org/officeDocument/2006/relationships/hyperlink" Target="https://podminky.urs.cz/item/CS_URS_2021_02/742210128" TargetMode="External" /><Relationship Id="rId132" Type="http://schemas.openxmlformats.org/officeDocument/2006/relationships/hyperlink" Target="https://podminky.urs.cz/item/CS_URS_2021_02/59081430" TargetMode="External" /><Relationship Id="rId133" Type="http://schemas.openxmlformats.org/officeDocument/2006/relationships/hyperlink" Target="https://podminky.urs.cz/item/CS_URS_2021_02/763111355" TargetMode="External" /><Relationship Id="rId134" Type="http://schemas.openxmlformats.org/officeDocument/2006/relationships/hyperlink" Target="https://podminky.urs.cz/item/CS_URS_2021_02/763111712" TargetMode="External" /><Relationship Id="rId135" Type="http://schemas.openxmlformats.org/officeDocument/2006/relationships/hyperlink" Target="https://podminky.urs.cz/item/CS_URS_2021_02/763111717" TargetMode="External" /><Relationship Id="rId136" Type="http://schemas.openxmlformats.org/officeDocument/2006/relationships/hyperlink" Target="https://podminky.urs.cz/item/CS_URS_2021_02/763111720" TargetMode="External" /><Relationship Id="rId137" Type="http://schemas.openxmlformats.org/officeDocument/2006/relationships/hyperlink" Target="https://podminky.urs.cz/item/CS_URS_2021_02/763111771" TargetMode="External" /><Relationship Id="rId138" Type="http://schemas.openxmlformats.org/officeDocument/2006/relationships/hyperlink" Target="https://podminky.urs.cz/item/CS_URS_2021_02/763131411" TargetMode="External" /><Relationship Id="rId139" Type="http://schemas.openxmlformats.org/officeDocument/2006/relationships/hyperlink" Target="https://podminky.urs.cz/item/CS_URS_2021_02/763131712" TargetMode="External" /><Relationship Id="rId140" Type="http://schemas.openxmlformats.org/officeDocument/2006/relationships/hyperlink" Target="https://podminky.urs.cz/item/CS_URS_2021_02/763131714" TargetMode="External" /><Relationship Id="rId141" Type="http://schemas.openxmlformats.org/officeDocument/2006/relationships/hyperlink" Target="https://podminky.urs.cz/item/CS_URS_2021_02/763131761" TargetMode="External" /><Relationship Id="rId142" Type="http://schemas.openxmlformats.org/officeDocument/2006/relationships/hyperlink" Target="https://podminky.urs.cz/item/CS_URS_2021_02/763131767" TargetMode="External" /><Relationship Id="rId143" Type="http://schemas.openxmlformats.org/officeDocument/2006/relationships/hyperlink" Target="https://podminky.urs.cz/item/CS_URS_2021_02/763131771" TargetMode="External" /><Relationship Id="rId144" Type="http://schemas.openxmlformats.org/officeDocument/2006/relationships/hyperlink" Target="https://podminky.urs.cz/item/CS_URS_2021_02/763172321" TargetMode="External" /><Relationship Id="rId145" Type="http://schemas.openxmlformats.org/officeDocument/2006/relationships/hyperlink" Target="https://podminky.urs.cz/item/CS_URS_2021_02/59030710" TargetMode="External" /><Relationship Id="rId146" Type="http://schemas.openxmlformats.org/officeDocument/2006/relationships/hyperlink" Target="https://podminky.urs.cz/item/CS_URS_2021_02/763111915" TargetMode="External" /><Relationship Id="rId147" Type="http://schemas.openxmlformats.org/officeDocument/2006/relationships/hyperlink" Target="https://podminky.urs.cz/item/CS_URS_2021_02/763183112" TargetMode="External" /><Relationship Id="rId148" Type="http://schemas.openxmlformats.org/officeDocument/2006/relationships/hyperlink" Target="https://podminky.urs.cz/item/CS_URS_2021_02/55331612" TargetMode="External" /><Relationship Id="rId149" Type="http://schemas.openxmlformats.org/officeDocument/2006/relationships/hyperlink" Target="https://podminky.urs.cz/item/CS_URS_2021_02/763201854" TargetMode="External" /><Relationship Id="rId150" Type="http://schemas.openxmlformats.org/officeDocument/2006/relationships/hyperlink" Target="https://podminky.urs.cz/item/CS_URS_2021_02/763201855" TargetMode="External" /><Relationship Id="rId151" Type="http://schemas.openxmlformats.org/officeDocument/2006/relationships/hyperlink" Target="https://podminky.urs.cz/item/CS_URS_2021_02/998763302" TargetMode="External" /><Relationship Id="rId152" Type="http://schemas.openxmlformats.org/officeDocument/2006/relationships/hyperlink" Target="https://podminky.urs.cz/item/CS_URS_2021_02/998763381" TargetMode="External" /><Relationship Id="rId153" Type="http://schemas.openxmlformats.org/officeDocument/2006/relationships/hyperlink" Target="https://podminky.urs.cz/item/CS_URS_2021_02/766411811" TargetMode="External" /><Relationship Id="rId154" Type="http://schemas.openxmlformats.org/officeDocument/2006/relationships/hyperlink" Target="https://podminky.urs.cz/item/CS_URS_2021_02/766441811" TargetMode="External" /><Relationship Id="rId155" Type="http://schemas.openxmlformats.org/officeDocument/2006/relationships/hyperlink" Target="https://podminky.urs.cz/item/CS_URS_2021_02/766660001" TargetMode="External" /><Relationship Id="rId156" Type="http://schemas.openxmlformats.org/officeDocument/2006/relationships/hyperlink" Target="https://podminky.urs.cz/item/CS_URS_2021_02/766660311" TargetMode="External" /><Relationship Id="rId157" Type="http://schemas.openxmlformats.org/officeDocument/2006/relationships/hyperlink" Target="https://podminky.urs.cz/item/CS_URS_2021_02/61162085" TargetMode="External" /><Relationship Id="rId158" Type="http://schemas.openxmlformats.org/officeDocument/2006/relationships/hyperlink" Target="https://podminky.urs.cz/item/CS_URS_2021_02/61162086" TargetMode="External" /><Relationship Id="rId159" Type="http://schemas.openxmlformats.org/officeDocument/2006/relationships/hyperlink" Target="https://podminky.urs.cz/item/CS_URS_2021_02/766660021" TargetMode="External" /><Relationship Id="rId160" Type="http://schemas.openxmlformats.org/officeDocument/2006/relationships/hyperlink" Target="https://podminky.urs.cz/item/CS_URS_2021_02/61162038" TargetMode="External" /><Relationship Id="rId161" Type="http://schemas.openxmlformats.org/officeDocument/2006/relationships/hyperlink" Target="https://podminky.urs.cz/item/CS_URS_2021_02/766660728" TargetMode="External" /><Relationship Id="rId162" Type="http://schemas.openxmlformats.org/officeDocument/2006/relationships/hyperlink" Target="https://podminky.urs.cz/item/CS_URS_2021_02/54924007" TargetMode="External" /><Relationship Id="rId163" Type="http://schemas.openxmlformats.org/officeDocument/2006/relationships/hyperlink" Target="https://podminky.urs.cz/item/CS_URS_2021_02/54924006" TargetMode="External" /><Relationship Id="rId164" Type="http://schemas.openxmlformats.org/officeDocument/2006/relationships/hyperlink" Target="https://podminky.urs.cz/item/CS_URS_2021_02/54964110" TargetMode="External" /><Relationship Id="rId165" Type="http://schemas.openxmlformats.org/officeDocument/2006/relationships/hyperlink" Target="https://podminky.urs.cz/item/CS_URS_2021_02/766660729" TargetMode="External" /><Relationship Id="rId166" Type="http://schemas.openxmlformats.org/officeDocument/2006/relationships/hyperlink" Target="https://podminky.urs.cz/item/CS_URS_2021_02/54914622" TargetMode="External" /><Relationship Id="rId167" Type="http://schemas.openxmlformats.org/officeDocument/2006/relationships/hyperlink" Target="https://podminky.urs.cz/item/CS_URS_2021_02/54914610" TargetMode="External" /><Relationship Id="rId168" Type="http://schemas.openxmlformats.org/officeDocument/2006/relationships/hyperlink" Target="https://podminky.urs.cz/item/CS_URS_2021_02/766811223" TargetMode="External" /><Relationship Id="rId169" Type="http://schemas.openxmlformats.org/officeDocument/2006/relationships/hyperlink" Target="https://podminky.urs.cz/item/CS_URS_2021_02/998766102" TargetMode="External" /><Relationship Id="rId170" Type="http://schemas.openxmlformats.org/officeDocument/2006/relationships/hyperlink" Target="https://podminky.urs.cz/item/CS_URS_2021_02/998766181" TargetMode="External" /><Relationship Id="rId171" Type="http://schemas.openxmlformats.org/officeDocument/2006/relationships/hyperlink" Target="https://podminky.urs.cz/item/CS_URS_2021_02/771121011" TargetMode="External" /><Relationship Id="rId172" Type="http://schemas.openxmlformats.org/officeDocument/2006/relationships/hyperlink" Target="https://podminky.urs.cz/item/CS_URS_2021_02/771574346" TargetMode="External" /><Relationship Id="rId173" Type="http://schemas.openxmlformats.org/officeDocument/2006/relationships/hyperlink" Target="https://podminky.urs.cz/item/CS_URS_2021_02/59761003" TargetMode="External" /><Relationship Id="rId174" Type="http://schemas.openxmlformats.org/officeDocument/2006/relationships/hyperlink" Target="https://podminky.urs.cz/item/CS_URS_2021_02/771577121" TargetMode="External" /><Relationship Id="rId175" Type="http://schemas.openxmlformats.org/officeDocument/2006/relationships/hyperlink" Target="https://podminky.urs.cz/item/CS_URS_2021_02/771577122" TargetMode="External" /><Relationship Id="rId176" Type="http://schemas.openxmlformats.org/officeDocument/2006/relationships/hyperlink" Target="https://podminky.urs.cz/item/CS_URS_2021_02/771577124" TargetMode="External" /><Relationship Id="rId177" Type="http://schemas.openxmlformats.org/officeDocument/2006/relationships/hyperlink" Target="https://podminky.urs.cz/item/CS_URS_2021_02/998771102" TargetMode="External" /><Relationship Id="rId178" Type="http://schemas.openxmlformats.org/officeDocument/2006/relationships/hyperlink" Target="https://podminky.urs.cz/item/CS_URS_2021_02/998771181" TargetMode="External" /><Relationship Id="rId179" Type="http://schemas.openxmlformats.org/officeDocument/2006/relationships/hyperlink" Target="https://podminky.urs.cz/item/CS_URS_2021_02/776111116" TargetMode="External" /><Relationship Id="rId180" Type="http://schemas.openxmlformats.org/officeDocument/2006/relationships/hyperlink" Target="https://podminky.urs.cz/item/CS_URS_2021_02/776111311" TargetMode="External" /><Relationship Id="rId181" Type="http://schemas.openxmlformats.org/officeDocument/2006/relationships/hyperlink" Target="https://podminky.urs.cz/item/CS_URS_2021_02/776121321" TargetMode="External" /><Relationship Id="rId182" Type="http://schemas.openxmlformats.org/officeDocument/2006/relationships/hyperlink" Target="https://podminky.urs.cz/item/CS_URS_2021_02/776141122" TargetMode="External" /><Relationship Id="rId183" Type="http://schemas.openxmlformats.org/officeDocument/2006/relationships/hyperlink" Target="https://podminky.urs.cz/item/CS_URS_2021_02/776201811" TargetMode="External" /><Relationship Id="rId184" Type="http://schemas.openxmlformats.org/officeDocument/2006/relationships/hyperlink" Target="https://podminky.urs.cz/item/CS_URS_2021_02/776221111" TargetMode="External" /><Relationship Id="rId185" Type="http://schemas.openxmlformats.org/officeDocument/2006/relationships/hyperlink" Target="https://podminky.urs.cz/item/CS_URS_2021_02/776411112" TargetMode="External" /><Relationship Id="rId186" Type="http://schemas.openxmlformats.org/officeDocument/2006/relationships/hyperlink" Target="https://podminky.urs.cz/item/CS_URS_2021_02/28412285" TargetMode="External" /><Relationship Id="rId187" Type="http://schemas.openxmlformats.org/officeDocument/2006/relationships/hyperlink" Target="https://podminky.urs.cz/item/CS_URS_2021_02/776223112" TargetMode="External" /><Relationship Id="rId188" Type="http://schemas.openxmlformats.org/officeDocument/2006/relationships/hyperlink" Target="https://podminky.urs.cz/item/CS_URS_2021_02/776410811" TargetMode="External" /><Relationship Id="rId189" Type="http://schemas.openxmlformats.org/officeDocument/2006/relationships/hyperlink" Target="https://podminky.urs.cz/item/CS_URS_2021_02/776421111" TargetMode="External" /><Relationship Id="rId190" Type="http://schemas.openxmlformats.org/officeDocument/2006/relationships/hyperlink" Target="https://podminky.urs.cz/item/CS_URS_2021_02/776421312" TargetMode="External" /><Relationship Id="rId191" Type="http://schemas.openxmlformats.org/officeDocument/2006/relationships/hyperlink" Target="https://podminky.urs.cz/item/CS_URS_2021_02/55343119" TargetMode="External" /><Relationship Id="rId192" Type="http://schemas.openxmlformats.org/officeDocument/2006/relationships/hyperlink" Target="https://podminky.urs.cz/item/CS_URS_2021_02/776501811" TargetMode="External" /><Relationship Id="rId193" Type="http://schemas.openxmlformats.org/officeDocument/2006/relationships/hyperlink" Target="https://podminky.urs.cz/item/CS_URS_2021_02/998776102" TargetMode="External" /><Relationship Id="rId194" Type="http://schemas.openxmlformats.org/officeDocument/2006/relationships/hyperlink" Target="https://podminky.urs.cz/item/CS_URS_2021_02/998776181" TargetMode="External" /><Relationship Id="rId195" Type="http://schemas.openxmlformats.org/officeDocument/2006/relationships/hyperlink" Target="https://podminky.urs.cz/item/CS_URS_2021_02/781121011" TargetMode="External" /><Relationship Id="rId196" Type="http://schemas.openxmlformats.org/officeDocument/2006/relationships/hyperlink" Target="https://podminky.urs.cz/item/CS_URS_2021_02/781474225" TargetMode="External" /><Relationship Id="rId197" Type="http://schemas.openxmlformats.org/officeDocument/2006/relationships/hyperlink" Target="https://podminky.urs.cz/item/CS_URS_2021_02/59761067" TargetMode="External" /><Relationship Id="rId198" Type="http://schemas.openxmlformats.org/officeDocument/2006/relationships/hyperlink" Target="https://podminky.urs.cz/item/CS_URS_2021_02/781477112" TargetMode="External" /><Relationship Id="rId199" Type="http://schemas.openxmlformats.org/officeDocument/2006/relationships/hyperlink" Target="https://podminky.urs.cz/item/CS_URS_2021_02/781477114" TargetMode="External" /><Relationship Id="rId200" Type="http://schemas.openxmlformats.org/officeDocument/2006/relationships/hyperlink" Target="https://podminky.urs.cz/item/CS_URS_2021_02/781494111" TargetMode="External" /><Relationship Id="rId201" Type="http://schemas.openxmlformats.org/officeDocument/2006/relationships/hyperlink" Target="https://podminky.urs.cz/item/CS_URS_2021_02/998781102" TargetMode="External" /><Relationship Id="rId202" Type="http://schemas.openxmlformats.org/officeDocument/2006/relationships/hyperlink" Target="https://podminky.urs.cz/item/CS_URS_2021_02/998781181" TargetMode="External" /><Relationship Id="rId203" Type="http://schemas.openxmlformats.org/officeDocument/2006/relationships/hyperlink" Target="https://podminky.urs.cz/item/CS_URS_2021_02/784121001" TargetMode="External" /><Relationship Id="rId204" Type="http://schemas.openxmlformats.org/officeDocument/2006/relationships/hyperlink" Target="https://podminky.urs.cz/item/CS_URS_2021_02/784121011" TargetMode="External" /><Relationship Id="rId205" Type="http://schemas.openxmlformats.org/officeDocument/2006/relationships/hyperlink" Target="https://podminky.urs.cz/item/CS_URS_2021_02/784181121" TargetMode="External" /><Relationship Id="rId206" Type="http://schemas.openxmlformats.org/officeDocument/2006/relationships/hyperlink" Target="https://podminky.urs.cz/item/CS_URS_2021_02/784221101" TargetMode="External" /><Relationship Id="rId207" Type="http://schemas.openxmlformats.org/officeDocument/2006/relationships/hyperlink" Target="https://podminky.urs.cz/item/CS_URS_2021_02/HZS1292" TargetMode="External" /><Relationship Id="rId20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3254000" TargetMode="External" /><Relationship Id="rId2" Type="http://schemas.openxmlformats.org/officeDocument/2006/relationships/hyperlink" Target="https://podminky.urs.cz/item/CS_URS_2021_02/030001000" TargetMode="External" /><Relationship Id="rId3" Type="http://schemas.openxmlformats.org/officeDocument/2006/relationships/hyperlink" Target="https://podminky.urs.cz/item/CS_URS_2021_02/070001000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4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4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4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4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4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4"/>
      <c r="BS13" s="18" t="s">
        <v>6</v>
      </c>
    </row>
    <row r="14" spans="2:71" ht="13.2">
      <c r="B14" s="22"/>
      <c r="C14" s="23"/>
      <c r="D14" s="23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4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4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4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4"/>
      <c r="BS17" s="18" t="s">
        <v>36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4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4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4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4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2:57" s="1" customFormat="1" ht="47.25" customHeight="1">
      <c r="B23" s="22"/>
      <c r="C23" s="23"/>
      <c r="D23" s="23"/>
      <c r="E23" s="331" t="s">
        <v>40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3"/>
      <c r="AP23" s="23"/>
      <c r="AQ23" s="23"/>
      <c r="AR23" s="21"/>
      <c r="BE23" s="324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4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4"/>
    </row>
    <row r="26" spans="1:57" s="2" customFormat="1" ht="25.95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2">
        <f>ROUND(AG54,2)</f>
        <v>0</v>
      </c>
      <c r="AL26" s="333"/>
      <c r="AM26" s="333"/>
      <c r="AN26" s="333"/>
      <c r="AO26" s="333"/>
      <c r="AP26" s="37"/>
      <c r="AQ26" s="37"/>
      <c r="AR26" s="40"/>
      <c r="BE26" s="324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4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4" t="s">
        <v>42</v>
      </c>
      <c r="M28" s="334"/>
      <c r="N28" s="334"/>
      <c r="O28" s="334"/>
      <c r="P28" s="334"/>
      <c r="Q28" s="37"/>
      <c r="R28" s="37"/>
      <c r="S28" s="37"/>
      <c r="T28" s="37"/>
      <c r="U28" s="37"/>
      <c r="V28" s="37"/>
      <c r="W28" s="334" t="s">
        <v>43</v>
      </c>
      <c r="X28" s="334"/>
      <c r="Y28" s="334"/>
      <c r="Z28" s="334"/>
      <c r="AA28" s="334"/>
      <c r="AB28" s="334"/>
      <c r="AC28" s="334"/>
      <c r="AD28" s="334"/>
      <c r="AE28" s="334"/>
      <c r="AF28" s="37"/>
      <c r="AG28" s="37"/>
      <c r="AH28" s="37"/>
      <c r="AI28" s="37"/>
      <c r="AJ28" s="37"/>
      <c r="AK28" s="334" t="s">
        <v>44</v>
      </c>
      <c r="AL28" s="334"/>
      <c r="AM28" s="334"/>
      <c r="AN28" s="334"/>
      <c r="AO28" s="334"/>
      <c r="AP28" s="37"/>
      <c r="AQ28" s="37"/>
      <c r="AR28" s="40"/>
      <c r="BE28" s="324"/>
    </row>
    <row r="29" spans="2:57" s="3" customFormat="1" ht="14.4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37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25"/>
    </row>
    <row r="30" spans="2:57" s="3" customFormat="1" ht="14.4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37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25"/>
    </row>
    <row r="31" spans="2:57" s="3" customFormat="1" ht="14.4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37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25"/>
    </row>
    <row r="32" spans="2:57" s="3" customFormat="1" ht="14.4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37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25"/>
    </row>
    <row r="33" spans="2:44" s="3" customFormat="1" ht="14.4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37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38" t="s">
        <v>53</v>
      </c>
      <c r="Y35" s="339"/>
      <c r="Z35" s="339"/>
      <c r="AA35" s="339"/>
      <c r="AB35" s="339"/>
      <c r="AC35" s="46"/>
      <c r="AD35" s="46"/>
      <c r="AE35" s="46"/>
      <c r="AF35" s="46"/>
      <c r="AG35" s="46"/>
      <c r="AH35" s="46"/>
      <c r="AI35" s="46"/>
      <c r="AJ35" s="46"/>
      <c r="AK35" s="340">
        <f>SUM(AK26:AK33)</f>
        <v>0</v>
      </c>
      <c r="AL35" s="339"/>
      <c r="AM35" s="339"/>
      <c r="AN35" s="339"/>
      <c r="AO35" s="341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20210712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2" t="str">
        <f>K6</f>
        <v>Vestavba sociálních zařízení v Azylovém domě pro rodiče s dětmi na ul. Čapkova 708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Čapkova 708, Třinec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4" t="str">
        <f>IF(AN8="","",AN8)</f>
        <v>9. 8. 2021</v>
      </c>
      <c r="AN47" s="344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1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Centrum sociální pomoci Třinec, p. 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5" t="str">
        <f>IF(E17="","",E17)</f>
        <v>HAMROZI s.r.o.</v>
      </c>
      <c r="AN49" s="346"/>
      <c r="AO49" s="346"/>
      <c r="AP49" s="346"/>
      <c r="AQ49" s="37"/>
      <c r="AR49" s="40"/>
      <c r="AS49" s="347" t="s">
        <v>55</v>
      </c>
      <c r="AT49" s="34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45" t="str">
        <f>IF(E20="","",E20)</f>
        <v xml:space="preserve"> </v>
      </c>
      <c r="AN50" s="346"/>
      <c r="AO50" s="346"/>
      <c r="AP50" s="346"/>
      <c r="AQ50" s="37"/>
      <c r="AR50" s="40"/>
      <c r="AS50" s="349"/>
      <c r="AT50" s="35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1"/>
      <c r="AT51" s="35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3" t="s">
        <v>56</v>
      </c>
      <c r="D52" s="354"/>
      <c r="E52" s="354"/>
      <c r="F52" s="354"/>
      <c r="G52" s="354"/>
      <c r="H52" s="67"/>
      <c r="I52" s="355" t="s">
        <v>57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6" t="s">
        <v>58</v>
      </c>
      <c r="AH52" s="354"/>
      <c r="AI52" s="354"/>
      <c r="AJ52" s="354"/>
      <c r="AK52" s="354"/>
      <c r="AL52" s="354"/>
      <c r="AM52" s="354"/>
      <c r="AN52" s="355" t="s">
        <v>59</v>
      </c>
      <c r="AO52" s="354"/>
      <c r="AP52" s="354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0">
        <f>ROUND(SUM(AG55:AG56),2)</f>
        <v>0</v>
      </c>
      <c r="AH54" s="360"/>
      <c r="AI54" s="360"/>
      <c r="AJ54" s="360"/>
      <c r="AK54" s="360"/>
      <c r="AL54" s="360"/>
      <c r="AM54" s="360"/>
      <c r="AN54" s="361">
        <f>SUM(AG54,AT54)</f>
        <v>0</v>
      </c>
      <c r="AO54" s="361"/>
      <c r="AP54" s="361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74</v>
      </c>
      <c r="BT54" s="85" t="s">
        <v>75</v>
      </c>
      <c r="BU54" s="86" t="s">
        <v>76</v>
      </c>
      <c r="BV54" s="85" t="s">
        <v>77</v>
      </c>
      <c r="BW54" s="85" t="s">
        <v>5</v>
      </c>
      <c r="BX54" s="85" t="s">
        <v>78</v>
      </c>
      <c r="CL54" s="85" t="s">
        <v>19</v>
      </c>
    </row>
    <row r="55" spans="1:91" s="7" customFormat="1" ht="16.5" customHeight="1">
      <c r="A55" s="87" t="s">
        <v>79</v>
      </c>
      <c r="B55" s="88"/>
      <c r="C55" s="89"/>
      <c r="D55" s="359" t="s">
        <v>80</v>
      </c>
      <c r="E55" s="359"/>
      <c r="F55" s="359"/>
      <c r="G55" s="359"/>
      <c r="H55" s="359"/>
      <c r="I55" s="90"/>
      <c r="J55" s="359" t="s">
        <v>81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7">
        <f>'SO 01 - Vestavba sociální...'!J30</f>
        <v>0</v>
      </c>
      <c r="AH55" s="358"/>
      <c r="AI55" s="358"/>
      <c r="AJ55" s="358"/>
      <c r="AK55" s="358"/>
      <c r="AL55" s="358"/>
      <c r="AM55" s="358"/>
      <c r="AN55" s="357">
        <f>SUM(AG55,AT55)</f>
        <v>0</v>
      </c>
      <c r="AO55" s="358"/>
      <c r="AP55" s="358"/>
      <c r="AQ55" s="91" t="s">
        <v>82</v>
      </c>
      <c r="AR55" s="92"/>
      <c r="AS55" s="93">
        <v>0</v>
      </c>
      <c r="AT55" s="94">
        <f>ROUND(SUM(AV55:AW55),2)</f>
        <v>0</v>
      </c>
      <c r="AU55" s="95">
        <f>'SO 01 - Vestavba sociální...'!P114</f>
        <v>0</v>
      </c>
      <c r="AV55" s="94">
        <f>'SO 01 - Vestavba sociální...'!J33</f>
        <v>0</v>
      </c>
      <c r="AW55" s="94">
        <f>'SO 01 - Vestavba sociální...'!J34</f>
        <v>0</v>
      </c>
      <c r="AX55" s="94">
        <f>'SO 01 - Vestavba sociální...'!J35</f>
        <v>0</v>
      </c>
      <c r="AY55" s="94">
        <f>'SO 01 - Vestavba sociální...'!J36</f>
        <v>0</v>
      </c>
      <c r="AZ55" s="94">
        <f>'SO 01 - Vestavba sociální...'!F33</f>
        <v>0</v>
      </c>
      <c r="BA55" s="94">
        <f>'SO 01 - Vestavba sociální...'!F34</f>
        <v>0</v>
      </c>
      <c r="BB55" s="94">
        <f>'SO 01 - Vestavba sociální...'!F35</f>
        <v>0</v>
      </c>
      <c r="BC55" s="94">
        <f>'SO 01 - Vestavba sociální...'!F36</f>
        <v>0</v>
      </c>
      <c r="BD55" s="96">
        <f>'SO 01 - Vestavba sociální...'!F37</f>
        <v>0</v>
      </c>
      <c r="BT55" s="97" t="s">
        <v>83</v>
      </c>
      <c r="BV55" s="97" t="s">
        <v>77</v>
      </c>
      <c r="BW55" s="97" t="s">
        <v>84</v>
      </c>
      <c r="BX55" s="97" t="s">
        <v>5</v>
      </c>
      <c r="CL55" s="97" t="s">
        <v>19</v>
      </c>
      <c r="CM55" s="97" t="s">
        <v>83</v>
      </c>
    </row>
    <row r="56" spans="1:91" s="7" customFormat="1" ht="16.5" customHeight="1">
      <c r="A56" s="87" t="s">
        <v>79</v>
      </c>
      <c r="B56" s="88"/>
      <c r="C56" s="89"/>
      <c r="D56" s="359" t="s">
        <v>85</v>
      </c>
      <c r="E56" s="359"/>
      <c r="F56" s="359"/>
      <c r="G56" s="359"/>
      <c r="H56" s="359"/>
      <c r="I56" s="90"/>
      <c r="J56" s="359" t="s">
        <v>86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7">
        <f>'SO 02 - Vedlejší a ostatn...'!J30</f>
        <v>0</v>
      </c>
      <c r="AH56" s="358"/>
      <c r="AI56" s="358"/>
      <c r="AJ56" s="358"/>
      <c r="AK56" s="358"/>
      <c r="AL56" s="358"/>
      <c r="AM56" s="358"/>
      <c r="AN56" s="357">
        <f>SUM(AG56,AT56)</f>
        <v>0</v>
      </c>
      <c r="AO56" s="358"/>
      <c r="AP56" s="358"/>
      <c r="AQ56" s="91" t="s">
        <v>87</v>
      </c>
      <c r="AR56" s="92"/>
      <c r="AS56" s="98">
        <v>0</v>
      </c>
      <c r="AT56" s="99">
        <f>ROUND(SUM(AV56:AW56),2)</f>
        <v>0</v>
      </c>
      <c r="AU56" s="100">
        <f>'SO 02 - Vedlejší a ostatn...'!P83</f>
        <v>0</v>
      </c>
      <c r="AV56" s="99">
        <f>'SO 02 - Vedlejší a ostatn...'!J33</f>
        <v>0</v>
      </c>
      <c r="AW56" s="99">
        <f>'SO 02 - Vedlejší a ostatn...'!J34</f>
        <v>0</v>
      </c>
      <c r="AX56" s="99">
        <f>'SO 02 - Vedlejší a ostatn...'!J35</f>
        <v>0</v>
      </c>
      <c r="AY56" s="99">
        <f>'SO 02 - Vedlejší a ostatn...'!J36</f>
        <v>0</v>
      </c>
      <c r="AZ56" s="99">
        <f>'SO 02 - Vedlejší a ostatn...'!F33</f>
        <v>0</v>
      </c>
      <c r="BA56" s="99">
        <f>'SO 02 - Vedlejší a ostatn...'!F34</f>
        <v>0</v>
      </c>
      <c r="BB56" s="99">
        <f>'SO 02 - Vedlejší a ostatn...'!F35</f>
        <v>0</v>
      </c>
      <c r="BC56" s="99">
        <f>'SO 02 - Vedlejší a ostatn...'!F36</f>
        <v>0</v>
      </c>
      <c r="BD56" s="101">
        <f>'SO 02 - Vedlejší a ostatn...'!F37</f>
        <v>0</v>
      </c>
      <c r="BT56" s="97" t="s">
        <v>83</v>
      </c>
      <c r="BV56" s="97" t="s">
        <v>77</v>
      </c>
      <c r="BW56" s="97" t="s">
        <v>88</v>
      </c>
      <c r="BX56" s="97" t="s">
        <v>5</v>
      </c>
      <c r="CL56" s="97" t="s">
        <v>19</v>
      </c>
      <c r="CM56" s="97" t="s">
        <v>83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66yHvWQKHnhP0j7zXZCBY3zqgswZaOTEqPgsmQscZmZZc6hi++OK47d2lFsyaGM65nmkM/LzLH5dRXlXmkUy5w==" saltValue="6PiI20Fckgq0lOtPERhX8LE0KmgSIdERh1lxau6V0ssQDBgFa6OHiB/Ir8rZ49ILFEJThRujt23cYjHzT5bio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Vestavba sociální...'!C2" display="/"/>
    <hyperlink ref="A56" location="'SO 02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84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63" t="str">
        <f>'Rekapitulace stavby'!K6</f>
        <v>Vestavba sociálních zařízení v Azylovém domě pro rodiče s dětmi na ul. Čapkova 708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91</v>
      </c>
      <c r="F9" s="366"/>
      <c r="G9" s="366"/>
      <c r="H9" s="366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9. 8. 2021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35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37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39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9" t="s">
        <v>19</v>
      </c>
      <c r="F27" s="369"/>
      <c r="G27" s="369"/>
      <c r="H27" s="36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41</v>
      </c>
      <c r="E30" s="35"/>
      <c r="F30" s="35"/>
      <c r="G30" s="35"/>
      <c r="H30" s="35"/>
      <c r="I30" s="35"/>
      <c r="J30" s="115">
        <f>ROUND(J114,2)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6" t="s">
        <v>43</v>
      </c>
      <c r="G32" s="35"/>
      <c r="H32" s="35"/>
      <c r="I32" s="116" t="s">
        <v>42</v>
      </c>
      <c r="J32" s="116" t="s">
        <v>44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17" t="s">
        <v>45</v>
      </c>
      <c r="E33" s="106" t="s">
        <v>46</v>
      </c>
      <c r="F33" s="118">
        <f>ROUND((SUM(BE114:BE1023)),2)</f>
        <v>0</v>
      </c>
      <c r="G33" s="35"/>
      <c r="H33" s="35"/>
      <c r="I33" s="119">
        <v>0.21</v>
      </c>
      <c r="J33" s="118">
        <f>ROUND(((SUM(BE114:BE1023))*I33),2)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6" t="s">
        <v>47</v>
      </c>
      <c r="F34" s="118">
        <f>ROUND((SUM(BF114:BF1023)),2)</f>
        <v>0</v>
      </c>
      <c r="G34" s="35"/>
      <c r="H34" s="35"/>
      <c r="I34" s="119">
        <v>0.15</v>
      </c>
      <c r="J34" s="118">
        <f>ROUND(((SUM(BF114:BF1023))*I34),2)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48</v>
      </c>
      <c r="F35" s="118">
        <f>ROUND((SUM(BG114:BG1023)),2)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49</v>
      </c>
      <c r="F36" s="118">
        <f>ROUND((SUM(BH114:BH1023)),2)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50</v>
      </c>
      <c r="F37" s="118">
        <f>ROUND((SUM(BI114:BI1023)),2)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51</v>
      </c>
      <c r="E39" s="122"/>
      <c r="F39" s="122"/>
      <c r="G39" s="123" t="s">
        <v>52</v>
      </c>
      <c r="H39" s="124" t="s">
        <v>53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370" t="str">
        <f>E7</f>
        <v>Vestavba sociálních zařízení v Azylovém domě pro rodiče s dětmi na ul. Čapkova 708</v>
      </c>
      <c r="F48" s="371"/>
      <c r="G48" s="371"/>
      <c r="H48" s="371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2" t="str">
        <f>E9</f>
        <v>SO 01 - Vestavba sociálních zařízení</v>
      </c>
      <c r="F50" s="372"/>
      <c r="G50" s="372"/>
      <c r="H50" s="37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Čapkova 708, Třinec</v>
      </c>
      <c r="G52" s="37"/>
      <c r="H52" s="37"/>
      <c r="I52" s="30" t="s">
        <v>23</v>
      </c>
      <c r="J52" s="60" t="str">
        <f>IF(J12="","",J12)</f>
        <v>9. 8. 2021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30" t="s">
        <v>25</v>
      </c>
      <c r="D54" s="37"/>
      <c r="E54" s="37"/>
      <c r="F54" s="28" t="str">
        <f>E15</f>
        <v>Centrum sociální pomoci Třinec, p. o.</v>
      </c>
      <c r="G54" s="37"/>
      <c r="H54" s="37"/>
      <c r="I54" s="30" t="s">
        <v>32</v>
      </c>
      <c r="J54" s="33" t="str">
        <f>E21</f>
        <v>HAMROZI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4" t="s">
        <v>73</v>
      </c>
      <c r="D59" s="37"/>
      <c r="E59" s="37"/>
      <c r="F59" s="37"/>
      <c r="G59" s="37"/>
      <c r="H59" s="37"/>
      <c r="I59" s="37"/>
      <c r="J59" s="78">
        <f>J114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J115</f>
        <v>0</v>
      </c>
      <c r="K60" s="136"/>
      <c r="L60" s="140"/>
    </row>
    <row r="61" spans="2:12" s="10" customFormat="1" ht="19.95" customHeight="1">
      <c r="B61" s="141"/>
      <c r="C61" s="142"/>
      <c r="D61" s="143" t="s">
        <v>97</v>
      </c>
      <c r="E61" s="144"/>
      <c r="F61" s="144"/>
      <c r="G61" s="144"/>
      <c r="H61" s="144"/>
      <c r="I61" s="144"/>
      <c r="J61" s="145">
        <f>J116</f>
        <v>0</v>
      </c>
      <c r="K61" s="142"/>
      <c r="L61" s="146"/>
    </row>
    <row r="62" spans="2:12" s="10" customFormat="1" ht="19.95" customHeight="1">
      <c r="B62" s="141"/>
      <c r="C62" s="142"/>
      <c r="D62" s="143" t="s">
        <v>98</v>
      </c>
      <c r="E62" s="144"/>
      <c r="F62" s="144"/>
      <c r="G62" s="144"/>
      <c r="H62" s="144"/>
      <c r="I62" s="144"/>
      <c r="J62" s="145">
        <f>J138</f>
        <v>0</v>
      </c>
      <c r="K62" s="142"/>
      <c r="L62" s="146"/>
    </row>
    <row r="63" spans="2:12" s="10" customFormat="1" ht="19.95" customHeight="1">
      <c r="B63" s="141"/>
      <c r="C63" s="142"/>
      <c r="D63" s="143" t="s">
        <v>99</v>
      </c>
      <c r="E63" s="144"/>
      <c r="F63" s="144"/>
      <c r="G63" s="144"/>
      <c r="H63" s="144"/>
      <c r="I63" s="144"/>
      <c r="J63" s="145">
        <f>J167</f>
        <v>0</v>
      </c>
      <c r="K63" s="142"/>
      <c r="L63" s="146"/>
    </row>
    <row r="64" spans="2:12" s="10" customFormat="1" ht="19.95" customHeight="1">
      <c r="B64" s="141"/>
      <c r="C64" s="142"/>
      <c r="D64" s="143" t="s">
        <v>100</v>
      </c>
      <c r="E64" s="144"/>
      <c r="F64" s="144"/>
      <c r="G64" s="144"/>
      <c r="H64" s="144"/>
      <c r="I64" s="144"/>
      <c r="J64" s="145">
        <f>J172</f>
        <v>0</v>
      </c>
      <c r="K64" s="142"/>
      <c r="L64" s="146"/>
    </row>
    <row r="65" spans="2:12" s="10" customFormat="1" ht="19.95" customHeight="1">
      <c r="B65" s="141"/>
      <c r="C65" s="142"/>
      <c r="D65" s="143" t="s">
        <v>101</v>
      </c>
      <c r="E65" s="144"/>
      <c r="F65" s="144"/>
      <c r="G65" s="144"/>
      <c r="H65" s="144"/>
      <c r="I65" s="144"/>
      <c r="J65" s="145">
        <f>J236</f>
        <v>0</v>
      </c>
      <c r="K65" s="142"/>
      <c r="L65" s="146"/>
    </row>
    <row r="66" spans="2:12" s="10" customFormat="1" ht="19.95" customHeight="1">
      <c r="B66" s="141"/>
      <c r="C66" s="142"/>
      <c r="D66" s="143" t="s">
        <v>102</v>
      </c>
      <c r="E66" s="144"/>
      <c r="F66" s="144"/>
      <c r="G66" s="144"/>
      <c r="H66" s="144"/>
      <c r="I66" s="144"/>
      <c r="J66" s="145">
        <f>J305</f>
        <v>0</v>
      </c>
      <c r="K66" s="142"/>
      <c r="L66" s="146"/>
    </row>
    <row r="67" spans="2:12" s="10" customFormat="1" ht="19.95" customHeight="1">
      <c r="B67" s="141"/>
      <c r="C67" s="142"/>
      <c r="D67" s="143" t="s">
        <v>103</v>
      </c>
      <c r="E67" s="144"/>
      <c r="F67" s="144"/>
      <c r="G67" s="144"/>
      <c r="H67" s="144"/>
      <c r="I67" s="144"/>
      <c r="J67" s="145">
        <f>J315</f>
        <v>0</v>
      </c>
      <c r="K67" s="142"/>
      <c r="L67" s="146"/>
    </row>
    <row r="68" spans="2:12" s="9" customFormat="1" ht="24.9" customHeight="1">
      <c r="B68" s="135"/>
      <c r="C68" s="136"/>
      <c r="D68" s="137" t="s">
        <v>104</v>
      </c>
      <c r="E68" s="138"/>
      <c r="F68" s="138"/>
      <c r="G68" s="138"/>
      <c r="H68" s="138"/>
      <c r="I68" s="138"/>
      <c r="J68" s="139">
        <f>J318</f>
        <v>0</v>
      </c>
      <c r="K68" s="136"/>
      <c r="L68" s="140"/>
    </row>
    <row r="69" spans="2:12" s="10" customFormat="1" ht="19.95" customHeight="1">
      <c r="B69" s="141"/>
      <c r="C69" s="142"/>
      <c r="D69" s="143" t="s">
        <v>105</v>
      </c>
      <c r="E69" s="144"/>
      <c r="F69" s="144"/>
      <c r="G69" s="144"/>
      <c r="H69" s="144"/>
      <c r="I69" s="144"/>
      <c r="J69" s="145">
        <f>J319</f>
        <v>0</v>
      </c>
      <c r="K69" s="142"/>
      <c r="L69" s="146"/>
    </row>
    <row r="70" spans="2:12" s="10" customFormat="1" ht="19.95" customHeight="1">
      <c r="B70" s="141"/>
      <c r="C70" s="142"/>
      <c r="D70" s="143" t="s">
        <v>106</v>
      </c>
      <c r="E70" s="144"/>
      <c r="F70" s="144"/>
      <c r="G70" s="144"/>
      <c r="H70" s="144"/>
      <c r="I70" s="144"/>
      <c r="J70" s="145">
        <f>J354</f>
        <v>0</v>
      </c>
      <c r="K70" s="142"/>
      <c r="L70" s="146"/>
    </row>
    <row r="71" spans="2:12" s="10" customFormat="1" ht="19.95" customHeight="1">
      <c r="B71" s="141"/>
      <c r="C71" s="142"/>
      <c r="D71" s="143" t="s">
        <v>107</v>
      </c>
      <c r="E71" s="144"/>
      <c r="F71" s="144"/>
      <c r="G71" s="144"/>
      <c r="H71" s="144"/>
      <c r="I71" s="144"/>
      <c r="J71" s="145">
        <f>J383</f>
        <v>0</v>
      </c>
      <c r="K71" s="142"/>
      <c r="L71" s="146"/>
    </row>
    <row r="72" spans="2:12" s="10" customFormat="1" ht="19.95" customHeight="1">
      <c r="B72" s="141"/>
      <c r="C72" s="142"/>
      <c r="D72" s="143" t="s">
        <v>108</v>
      </c>
      <c r="E72" s="144"/>
      <c r="F72" s="144"/>
      <c r="G72" s="144"/>
      <c r="H72" s="144"/>
      <c r="I72" s="144"/>
      <c r="J72" s="145">
        <f>J440</f>
        <v>0</v>
      </c>
      <c r="K72" s="142"/>
      <c r="L72" s="146"/>
    </row>
    <row r="73" spans="2:12" s="10" customFormat="1" ht="19.95" customHeight="1">
      <c r="B73" s="141"/>
      <c r="C73" s="142"/>
      <c r="D73" s="143" t="s">
        <v>109</v>
      </c>
      <c r="E73" s="144"/>
      <c r="F73" s="144"/>
      <c r="G73" s="144"/>
      <c r="H73" s="144"/>
      <c r="I73" s="144"/>
      <c r="J73" s="145">
        <f>J497</f>
        <v>0</v>
      </c>
      <c r="K73" s="142"/>
      <c r="L73" s="146"/>
    </row>
    <row r="74" spans="2:12" s="10" customFormat="1" ht="19.95" customHeight="1">
      <c r="B74" s="141"/>
      <c r="C74" s="142"/>
      <c r="D74" s="143" t="s">
        <v>110</v>
      </c>
      <c r="E74" s="144"/>
      <c r="F74" s="144"/>
      <c r="G74" s="144"/>
      <c r="H74" s="144"/>
      <c r="I74" s="144"/>
      <c r="J74" s="145">
        <f>J574</f>
        <v>0</v>
      </c>
      <c r="K74" s="142"/>
      <c r="L74" s="146"/>
    </row>
    <row r="75" spans="2:12" s="10" customFormat="1" ht="19.95" customHeight="1">
      <c r="B75" s="141"/>
      <c r="C75" s="142"/>
      <c r="D75" s="143" t="s">
        <v>111</v>
      </c>
      <c r="E75" s="144"/>
      <c r="F75" s="144"/>
      <c r="G75" s="144"/>
      <c r="H75" s="144"/>
      <c r="I75" s="144"/>
      <c r="J75" s="145">
        <f>J595</f>
        <v>0</v>
      </c>
      <c r="K75" s="142"/>
      <c r="L75" s="146"/>
    </row>
    <row r="76" spans="2:12" s="10" customFormat="1" ht="19.95" customHeight="1">
      <c r="B76" s="141"/>
      <c r="C76" s="142"/>
      <c r="D76" s="143" t="s">
        <v>112</v>
      </c>
      <c r="E76" s="144"/>
      <c r="F76" s="144"/>
      <c r="G76" s="144"/>
      <c r="H76" s="144"/>
      <c r="I76" s="144"/>
      <c r="J76" s="145">
        <f>J603</f>
        <v>0</v>
      </c>
      <c r="K76" s="142"/>
      <c r="L76" s="146"/>
    </row>
    <row r="77" spans="2:12" s="10" customFormat="1" ht="19.95" customHeight="1">
      <c r="B77" s="141"/>
      <c r="C77" s="142"/>
      <c r="D77" s="143" t="s">
        <v>113</v>
      </c>
      <c r="E77" s="144"/>
      <c r="F77" s="144"/>
      <c r="G77" s="144"/>
      <c r="H77" s="144"/>
      <c r="I77" s="144"/>
      <c r="J77" s="145">
        <f>J620</f>
        <v>0</v>
      </c>
      <c r="K77" s="142"/>
      <c r="L77" s="146"/>
    </row>
    <row r="78" spans="2:12" s="10" customFormat="1" ht="19.95" customHeight="1">
      <c r="B78" s="141"/>
      <c r="C78" s="142"/>
      <c r="D78" s="143" t="s">
        <v>114</v>
      </c>
      <c r="E78" s="144"/>
      <c r="F78" s="144"/>
      <c r="G78" s="144"/>
      <c r="H78" s="144"/>
      <c r="I78" s="144"/>
      <c r="J78" s="145">
        <f>J640</f>
        <v>0</v>
      </c>
      <c r="K78" s="142"/>
      <c r="L78" s="146"/>
    </row>
    <row r="79" spans="2:12" s="10" customFormat="1" ht="19.95" customHeight="1">
      <c r="B79" s="141"/>
      <c r="C79" s="142"/>
      <c r="D79" s="143" t="s">
        <v>115</v>
      </c>
      <c r="E79" s="144"/>
      <c r="F79" s="144"/>
      <c r="G79" s="144"/>
      <c r="H79" s="144"/>
      <c r="I79" s="144"/>
      <c r="J79" s="145">
        <f>J662</f>
        <v>0</v>
      </c>
      <c r="K79" s="142"/>
      <c r="L79" s="146"/>
    </row>
    <row r="80" spans="2:12" s="10" customFormat="1" ht="14.85" customHeight="1">
      <c r="B80" s="141"/>
      <c r="C80" s="142"/>
      <c r="D80" s="143" t="s">
        <v>116</v>
      </c>
      <c r="E80" s="144"/>
      <c r="F80" s="144"/>
      <c r="G80" s="144"/>
      <c r="H80" s="144"/>
      <c r="I80" s="144"/>
      <c r="J80" s="145">
        <f>J663</f>
        <v>0</v>
      </c>
      <c r="K80" s="142"/>
      <c r="L80" s="146"/>
    </row>
    <row r="81" spans="2:12" s="10" customFormat="1" ht="14.85" customHeight="1">
      <c r="B81" s="141"/>
      <c r="C81" s="142"/>
      <c r="D81" s="143" t="s">
        <v>117</v>
      </c>
      <c r="E81" s="144"/>
      <c r="F81" s="144"/>
      <c r="G81" s="144"/>
      <c r="H81" s="144"/>
      <c r="I81" s="144"/>
      <c r="J81" s="145">
        <f>J671</f>
        <v>0</v>
      </c>
      <c r="K81" s="142"/>
      <c r="L81" s="146"/>
    </row>
    <row r="82" spans="2:12" s="10" customFormat="1" ht="14.85" customHeight="1">
      <c r="B82" s="141"/>
      <c r="C82" s="142"/>
      <c r="D82" s="143" t="s">
        <v>118</v>
      </c>
      <c r="E82" s="144"/>
      <c r="F82" s="144"/>
      <c r="G82" s="144"/>
      <c r="H82" s="144"/>
      <c r="I82" s="144"/>
      <c r="J82" s="145">
        <f>J673</f>
        <v>0</v>
      </c>
      <c r="K82" s="142"/>
      <c r="L82" s="146"/>
    </row>
    <row r="83" spans="2:12" s="10" customFormat="1" ht="14.85" customHeight="1">
      <c r="B83" s="141"/>
      <c r="C83" s="142"/>
      <c r="D83" s="143" t="s">
        <v>119</v>
      </c>
      <c r="E83" s="144"/>
      <c r="F83" s="144"/>
      <c r="G83" s="144"/>
      <c r="H83" s="144"/>
      <c r="I83" s="144"/>
      <c r="J83" s="145">
        <f>J679</f>
        <v>0</v>
      </c>
      <c r="K83" s="142"/>
      <c r="L83" s="146"/>
    </row>
    <row r="84" spans="2:12" s="10" customFormat="1" ht="14.85" customHeight="1">
      <c r="B84" s="141"/>
      <c r="C84" s="142"/>
      <c r="D84" s="143" t="s">
        <v>120</v>
      </c>
      <c r="E84" s="144"/>
      <c r="F84" s="144"/>
      <c r="G84" s="144"/>
      <c r="H84" s="144"/>
      <c r="I84" s="144"/>
      <c r="J84" s="145">
        <f>J688</f>
        <v>0</v>
      </c>
      <c r="K84" s="142"/>
      <c r="L84" s="146"/>
    </row>
    <row r="85" spans="2:12" s="10" customFormat="1" ht="14.85" customHeight="1">
      <c r="B85" s="141"/>
      <c r="C85" s="142"/>
      <c r="D85" s="143" t="s">
        <v>121</v>
      </c>
      <c r="E85" s="144"/>
      <c r="F85" s="144"/>
      <c r="G85" s="144"/>
      <c r="H85" s="144"/>
      <c r="I85" s="144"/>
      <c r="J85" s="145">
        <f>J690</f>
        <v>0</v>
      </c>
      <c r="K85" s="142"/>
      <c r="L85" s="146"/>
    </row>
    <row r="86" spans="2:12" s="10" customFormat="1" ht="14.85" customHeight="1">
      <c r="B86" s="141"/>
      <c r="C86" s="142"/>
      <c r="D86" s="143" t="s">
        <v>122</v>
      </c>
      <c r="E86" s="144"/>
      <c r="F86" s="144"/>
      <c r="G86" s="144"/>
      <c r="H86" s="144"/>
      <c r="I86" s="144"/>
      <c r="J86" s="145">
        <f>J694</f>
        <v>0</v>
      </c>
      <c r="K86" s="142"/>
      <c r="L86" s="146"/>
    </row>
    <row r="87" spans="2:12" s="10" customFormat="1" ht="19.95" customHeight="1">
      <c r="B87" s="141"/>
      <c r="C87" s="142"/>
      <c r="D87" s="143" t="s">
        <v>123</v>
      </c>
      <c r="E87" s="144"/>
      <c r="F87" s="144"/>
      <c r="G87" s="144"/>
      <c r="H87" s="144"/>
      <c r="I87" s="144"/>
      <c r="J87" s="145">
        <f>J699</f>
        <v>0</v>
      </c>
      <c r="K87" s="142"/>
      <c r="L87" s="146"/>
    </row>
    <row r="88" spans="2:12" s="10" customFormat="1" ht="19.95" customHeight="1">
      <c r="B88" s="141"/>
      <c r="C88" s="142"/>
      <c r="D88" s="143" t="s">
        <v>124</v>
      </c>
      <c r="E88" s="144"/>
      <c r="F88" s="144"/>
      <c r="G88" s="144"/>
      <c r="H88" s="144"/>
      <c r="I88" s="144"/>
      <c r="J88" s="145">
        <f>J708</f>
        <v>0</v>
      </c>
      <c r="K88" s="142"/>
      <c r="L88" s="146"/>
    </row>
    <row r="89" spans="2:12" s="10" customFormat="1" ht="19.95" customHeight="1">
      <c r="B89" s="141"/>
      <c r="C89" s="142"/>
      <c r="D89" s="143" t="s">
        <v>125</v>
      </c>
      <c r="E89" s="144"/>
      <c r="F89" s="144"/>
      <c r="G89" s="144"/>
      <c r="H89" s="144"/>
      <c r="I89" s="144"/>
      <c r="J89" s="145">
        <f>J790</f>
        <v>0</v>
      </c>
      <c r="K89" s="142"/>
      <c r="L89" s="146"/>
    </row>
    <row r="90" spans="2:12" s="10" customFormat="1" ht="19.95" customHeight="1">
      <c r="B90" s="141"/>
      <c r="C90" s="142"/>
      <c r="D90" s="143" t="s">
        <v>126</v>
      </c>
      <c r="E90" s="144"/>
      <c r="F90" s="144"/>
      <c r="G90" s="144"/>
      <c r="H90" s="144"/>
      <c r="I90" s="144"/>
      <c r="J90" s="145">
        <f>J865</f>
        <v>0</v>
      </c>
      <c r="K90" s="142"/>
      <c r="L90" s="146"/>
    </row>
    <row r="91" spans="2:12" s="10" customFormat="1" ht="19.95" customHeight="1">
      <c r="B91" s="141"/>
      <c r="C91" s="142"/>
      <c r="D91" s="143" t="s">
        <v>127</v>
      </c>
      <c r="E91" s="144"/>
      <c r="F91" s="144"/>
      <c r="G91" s="144"/>
      <c r="H91" s="144"/>
      <c r="I91" s="144"/>
      <c r="J91" s="145">
        <f>J895</f>
        <v>0</v>
      </c>
      <c r="K91" s="142"/>
      <c r="L91" s="146"/>
    </row>
    <row r="92" spans="2:12" s="10" customFormat="1" ht="19.95" customHeight="1">
      <c r="B92" s="141"/>
      <c r="C92" s="142"/>
      <c r="D92" s="143" t="s">
        <v>128</v>
      </c>
      <c r="E92" s="144"/>
      <c r="F92" s="144"/>
      <c r="G92" s="144"/>
      <c r="H92" s="144"/>
      <c r="I92" s="144"/>
      <c r="J92" s="145">
        <f>J972</f>
        <v>0</v>
      </c>
      <c r="K92" s="142"/>
      <c r="L92" s="146"/>
    </row>
    <row r="93" spans="2:12" s="10" customFormat="1" ht="19.95" customHeight="1">
      <c r="B93" s="141"/>
      <c r="C93" s="142"/>
      <c r="D93" s="143" t="s">
        <v>129</v>
      </c>
      <c r="E93" s="144"/>
      <c r="F93" s="144"/>
      <c r="G93" s="144"/>
      <c r="H93" s="144"/>
      <c r="I93" s="144"/>
      <c r="J93" s="145">
        <f>J1002</f>
        <v>0</v>
      </c>
      <c r="K93" s="142"/>
      <c r="L93" s="146"/>
    </row>
    <row r="94" spans="2:12" s="9" customFormat="1" ht="24.9" customHeight="1">
      <c r="B94" s="135"/>
      <c r="C94" s="136"/>
      <c r="D94" s="137" t="s">
        <v>130</v>
      </c>
      <c r="E94" s="138"/>
      <c r="F94" s="138"/>
      <c r="G94" s="138"/>
      <c r="H94" s="138"/>
      <c r="I94" s="138"/>
      <c r="J94" s="139">
        <f>J1019</f>
        <v>0</v>
      </c>
      <c r="K94" s="136"/>
      <c r="L94" s="140"/>
    </row>
    <row r="95" spans="1:31" s="2" customFormat="1" ht="21.7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6.9" customHeight="1">
      <c r="A96" s="35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100" spans="1:31" s="2" customFormat="1" ht="6.9" customHeight="1">
      <c r="A100" s="35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107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24.9" customHeight="1">
      <c r="A101" s="35"/>
      <c r="B101" s="36"/>
      <c r="C101" s="24" t="s">
        <v>131</v>
      </c>
      <c r="D101" s="37"/>
      <c r="E101" s="37"/>
      <c r="F101" s="37"/>
      <c r="G101" s="37"/>
      <c r="H101" s="37"/>
      <c r="I101" s="37"/>
      <c r="J101" s="37"/>
      <c r="K101" s="37"/>
      <c r="L101" s="10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107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12" customHeight="1">
      <c r="A103" s="35"/>
      <c r="B103" s="36"/>
      <c r="C103" s="30" t="s">
        <v>16</v>
      </c>
      <c r="D103" s="37"/>
      <c r="E103" s="37"/>
      <c r="F103" s="37"/>
      <c r="G103" s="37"/>
      <c r="H103" s="37"/>
      <c r="I103" s="37"/>
      <c r="J103" s="37"/>
      <c r="K103" s="37"/>
      <c r="L103" s="107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6.25" customHeight="1">
      <c r="A104" s="35"/>
      <c r="B104" s="36"/>
      <c r="C104" s="37"/>
      <c r="D104" s="37"/>
      <c r="E104" s="370" t="str">
        <f>E7</f>
        <v>Vestavba sociálních zařízení v Azylovém domě pro rodiče s dětmi na ul. Čapkova 708</v>
      </c>
      <c r="F104" s="371"/>
      <c r="G104" s="371"/>
      <c r="H104" s="371"/>
      <c r="I104" s="37"/>
      <c r="J104" s="37"/>
      <c r="K104" s="37"/>
      <c r="L104" s="107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30" t="s">
        <v>90</v>
      </c>
      <c r="D105" s="37"/>
      <c r="E105" s="37"/>
      <c r="F105" s="37"/>
      <c r="G105" s="37"/>
      <c r="H105" s="37"/>
      <c r="I105" s="37"/>
      <c r="J105" s="37"/>
      <c r="K105" s="37"/>
      <c r="L105" s="107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342" t="str">
        <f>E9</f>
        <v>SO 01 - Vestavba sociálních zařízení</v>
      </c>
      <c r="F106" s="372"/>
      <c r="G106" s="372"/>
      <c r="H106" s="372"/>
      <c r="I106" s="37"/>
      <c r="J106" s="37"/>
      <c r="K106" s="37"/>
      <c r="L106" s="107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107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21</v>
      </c>
      <c r="D108" s="37"/>
      <c r="E108" s="37"/>
      <c r="F108" s="28" t="str">
        <f>F12</f>
        <v>Čapkova 708, Třinec</v>
      </c>
      <c r="G108" s="37"/>
      <c r="H108" s="37"/>
      <c r="I108" s="30" t="s">
        <v>23</v>
      </c>
      <c r="J108" s="60" t="str">
        <f>IF(J12="","",J12)</f>
        <v>9. 8. 2021</v>
      </c>
      <c r="K108" s="37"/>
      <c r="L108" s="107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107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15" customHeight="1">
      <c r="A110" s="35"/>
      <c r="B110" s="36"/>
      <c r="C110" s="30" t="s">
        <v>25</v>
      </c>
      <c r="D110" s="37"/>
      <c r="E110" s="37"/>
      <c r="F110" s="28" t="str">
        <f>E15</f>
        <v>Centrum sociální pomoci Třinec, p. o.</v>
      </c>
      <c r="G110" s="37"/>
      <c r="H110" s="37"/>
      <c r="I110" s="30" t="s">
        <v>32</v>
      </c>
      <c r="J110" s="33" t="str">
        <f>E21</f>
        <v>HAMROZI s.r.o.</v>
      </c>
      <c r="K110" s="37"/>
      <c r="L110" s="107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15" customHeight="1">
      <c r="A111" s="35"/>
      <c r="B111" s="36"/>
      <c r="C111" s="30" t="s">
        <v>30</v>
      </c>
      <c r="D111" s="37"/>
      <c r="E111" s="37"/>
      <c r="F111" s="28" t="str">
        <f>IF(E18="","",E18)</f>
        <v>Vyplň údaj</v>
      </c>
      <c r="G111" s="37"/>
      <c r="H111" s="37"/>
      <c r="I111" s="30" t="s">
        <v>37</v>
      </c>
      <c r="J111" s="33" t="str">
        <f>E24</f>
        <v xml:space="preserve"> </v>
      </c>
      <c r="K111" s="37"/>
      <c r="L111" s="107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107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47"/>
      <c r="B113" s="148"/>
      <c r="C113" s="149" t="s">
        <v>132</v>
      </c>
      <c r="D113" s="150" t="s">
        <v>60</v>
      </c>
      <c r="E113" s="150" t="s">
        <v>56</v>
      </c>
      <c r="F113" s="150" t="s">
        <v>57</v>
      </c>
      <c r="G113" s="150" t="s">
        <v>133</v>
      </c>
      <c r="H113" s="150" t="s">
        <v>134</v>
      </c>
      <c r="I113" s="150" t="s">
        <v>135</v>
      </c>
      <c r="J113" s="150" t="s">
        <v>94</v>
      </c>
      <c r="K113" s="151" t="s">
        <v>136</v>
      </c>
      <c r="L113" s="152"/>
      <c r="M113" s="69" t="s">
        <v>19</v>
      </c>
      <c r="N113" s="70" t="s">
        <v>45</v>
      </c>
      <c r="O113" s="70" t="s">
        <v>137</v>
      </c>
      <c r="P113" s="70" t="s">
        <v>138</v>
      </c>
      <c r="Q113" s="70" t="s">
        <v>139</v>
      </c>
      <c r="R113" s="70" t="s">
        <v>140</v>
      </c>
      <c r="S113" s="70" t="s">
        <v>141</v>
      </c>
      <c r="T113" s="71" t="s">
        <v>142</v>
      </c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3" s="2" customFormat="1" ht="22.8" customHeight="1">
      <c r="A114" s="35"/>
      <c r="B114" s="36"/>
      <c r="C114" s="76" t="s">
        <v>143</v>
      </c>
      <c r="D114" s="37"/>
      <c r="E114" s="37"/>
      <c r="F114" s="37"/>
      <c r="G114" s="37"/>
      <c r="H114" s="37"/>
      <c r="I114" s="37"/>
      <c r="J114" s="153">
        <f>BK114</f>
        <v>0</v>
      </c>
      <c r="K114" s="37"/>
      <c r="L114" s="40"/>
      <c r="M114" s="72"/>
      <c r="N114" s="154"/>
      <c r="O114" s="73"/>
      <c r="P114" s="155">
        <f>P115+P318+P1019</f>
        <v>0</v>
      </c>
      <c r="Q114" s="73"/>
      <c r="R114" s="155">
        <f>R115+R318+R1019</f>
        <v>10.410913959999998</v>
      </c>
      <c r="S114" s="73"/>
      <c r="T114" s="156">
        <f>T115+T318+T1019</f>
        <v>4.8008996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74</v>
      </c>
      <c r="AU114" s="18" t="s">
        <v>95</v>
      </c>
      <c r="BK114" s="157">
        <f>BK115+BK318+BK1019</f>
        <v>0</v>
      </c>
    </row>
    <row r="115" spans="2:63" s="12" customFormat="1" ht="25.95" customHeight="1">
      <c r="B115" s="158"/>
      <c r="C115" s="159"/>
      <c r="D115" s="160" t="s">
        <v>74</v>
      </c>
      <c r="E115" s="161" t="s">
        <v>144</v>
      </c>
      <c r="F115" s="161" t="s">
        <v>145</v>
      </c>
      <c r="G115" s="159"/>
      <c r="H115" s="159"/>
      <c r="I115" s="162"/>
      <c r="J115" s="163">
        <f>BK115</f>
        <v>0</v>
      </c>
      <c r="K115" s="159"/>
      <c r="L115" s="164"/>
      <c r="M115" s="165"/>
      <c r="N115" s="166"/>
      <c r="O115" s="166"/>
      <c r="P115" s="167">
        <f>P116+P138+P167+P172+P236+P305+P315</f>
        <v>0</v>
      </c>
      <c r="Q115" s="166"/>
      <c r="R115" s="167">
        <f>R116+R138+R167+R172+R236+R305+R315</f>
        <v>6.007317189999999</v>
      </c>
      <c r="S115" s="166"/>
      <c r="T115" s="168">
        <f>T116+T138+T167+T172+T236+T305+T315</f>
        <v>4.132671</v>
      </c>
      <c r="AR115" s="169" t="s">
        <v>83</v>
      </c>
      <c r="AT115" s="170" t="s">
        <v>74</v>
      </c>
      <c r="AU115" s="170" t="s">
        <v>75</v>
      </c>
      <c r="AY115" s="169" t="s">
        <v>146</v>
      </c>
      <c r="BK115" s="171">
        <f>BK116+BK138+BK167+BK172+BK236+BK305+BK315</f>
        <v>0</v>
      </c>
    </row>
    <row r="116" spans="2:63" s="12" customFormat="1" ht="22.8" customHeight="1">
      <c r="B116" s="158"/>
      <c r="C116" s="159"/>
      <c r="D116" s="160" t="s">
        <v>74</v>
      </c>
      <c r="E116" s="172" t="s">
        <v>83</v>
      </c>
      <c r="F116" s="172" t="s">
        <v>147</v>
      </c>
      <c r="G116" s="159"/>
      <c r="H116" s="159"/>
      <c r="I116" s="162"/>
      <c r="J116" s="173">
        <f>BK116</f>
        <v>0</v>
      </c>
      <c r="K116" s="159"/>
      <c r="L116" s="164"/>
      <c r="M116" s="165"/>
      <c r="N116" s="166"/>
      <c r="O116" s="166"/>
      <c r="P116" s="167">
        <f>SUM(P117:P137)</f>
        <v>0</v>
      </c>
      <c r="Q116" s="166"/>
      <c r="R116" s="167">
        <f>SUM(R117:R137)</f>
        <v>0</v>
      </c>
      <c r="S116" s="166"/>
      <c r="T116" s="168">
        <f>SUM(T117:T137)</f>
        <v>0</v>
      </c>
      <c r="AR116" s="169" t="s">
        <v>83</v>
      </c>
      <c r="AT116" s="170" t="s">
        <v>74</v>
      </c>
      <c r="AU116" s="170" t="s">
        <v>83</v>
      </c>
      <c r="AY116" s="169" t="s">
        <v>146</v>
      </c>
      <c r="BK116" s="171">
        <f>SUM(BK117:BK137)</f>
        <v>0</v>
      </c>
    </row>
    <row r="117" spans="1:65" s="2" customFormat="1" ht="55.5" customHeight="1">
      <c r="A117" s="35"/>
      <c r="B117" s="36"/>
      <c r="C117" s="174" t="s">
        <v>83</v>
      </c>
      <c r="D117" s="174" t="s">
        <v>148</v>
      </c>
      <c r="E117" s="175" t="s">
        <v>149</v>
      </c>
      <c r="F117" s="176" t="s">
        <v>150</v>
      </c>
      <c r="G117" s="177" t="s">
        <v>151</v>
      </c>
      <c r="H117" s="178">
        <v>0.2</v>
      </c>
      <c r="I117" s="179"/>
      <c r="J117" s="180">
        <f>ROUND(I117*H117,2)</f>
        <v>0</v>
      </c>
      <c r="K117" s="176" t="s">
        <v>152</v>
      </c>
      <c r="L117" s="40"/>
      <c r="M117" s="181" t="s">
        <v>19</v>
      </c>
      <c r="N117" s="182" t="s">
        <v>47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153</v>
      </c>
      <c r="AT117" s="185" t="s">
        <v>148</v>
      </c>
      <c r="AU117" s="185" t="s">
        <v>154</v>
      </c>
      <c r="AY117" s="18" t="s">
        <v>146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154</v>
      </c>
      <c r="BK117" s="186">
        <f>ROUND(I117*H117,2)</f>
        <v>0</v>
      </c>
      <c r="BL117" s="18" t="s">
        <v>153</v>
      </c>
      <c r="BM117" s="185" t="s">
        <v>155</v>
      </c>
    </row>
    <row r="118" spans="1:47" s="2" customFormat="1" ht="10.2">
      <c r="A118" s="35"/>
      <c r="B118" s="36"/>
      <c r="C118" s="37"/>
      <c r="D118" s="187" t="s">
        <v>156</v>
      </c>
      <c r="E118" s="37"/>
      <c r="F118" s="188" t="s">
        <v>157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156</v>
      </c>
      <c r="AU118" s="18" t="s">
        <v>154</v>
      </c>
    </row>
    <row r="119" spans="2:51" s="13" customFormat="1" ht="10.2">
      <c r="B119" s="192"/>
      <c r="C119" s="193"/>
      <c r="D119" s="194" t="s">
        <v>158</v>
      </c>
      <c r="E119" s="195" t="s">
        <v>19</v>
      </c>
      <c r="F119" s="196" t="s">
        <v>159</v>
      </c>
      <c r="G119" s="193"/>
      <c r="H119" s="195" t="s">
        <v>19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154</v>
      </c>
      <c r="AV119" s="13" t="s">
        <v>83</v>
      </c>
      <c r="AW119" s="13" t="s">
        <v>36</v>
      </c>
      <c r="AX119" s="13" t="s">
        <v>75</v>
      </c>
      <c r="AY119" s="202" t="s">
        <v>146</v>
      </c>
    </row>
    <row r="120" spans="2:51" s="14" customFormat="1" ht="10.2">
      <c r="B120" s="203"/>
      <c r="C120" s="204"/>
      <c r="D120" s="194" t="s">
        <v>158</v>
      </c>
      <c r="E120" s="205" t="s">
        <v>19</v>
      </c>
      <c r="F120" s="206" t="s">
        <v>160</v>
      </c>
      <c r="G120" s="204"/>
      <c r="H120" s="207">
        <v>0.2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158</v>
      </c>
      <c r="AU120" s="213" t="s">
        <v>154</v>
      </c>
      <c r="AV120" s="14" t="s">
        <v>154</v>
      </c>
      <c r="AW120" s="14" t="s">
        <v>36</v>
      </c>
      <c r="AX120" s="14" t="s">
        <v>83</v>
      </c>
      <c r="AY120" s="213" t="s">
        <v>146</v>
      </c>
    </row>
    <row r="121" spans="1:65" s="2" customFormat="1" ht="24.15" customHeight="1">
      <c r="A121" s="35"/>
      <c r="B121" s="36"/>
      <c r="C121" s="174" t="s">
        <v>154</v>
      </c>
      <c r="D121" s="174" t="s">
        <v>148</v>
      </c>
      <c r="E121" s="175" t="s">
        <v>161</v>
      </c>
      <c r="F121" s="176" t="s">
        <v>162</v>
      </c>
      <c r="G121" s="177" t="s">
        <v>151</v>
      </c>
      <c r="H121" s="178">
        <v>1.4</v>
      </c>
      <c r="I121" s="179"/>
      <c r="J121" s="180">
        <f>ROUND(I121*H121,2)</f>
        <v>0</v>
      </c>
      <c r="K121" s="176" t="s">
        <v>152</v>
      </c>
      <c r="L121" s="40"/>
      <c r="M121" s="181" t="s">
        <v>19</v>
      </c>
      <c r="N121" s="182" t="s">
        <v>47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153</v>
      </c>
      <c r="AT121" s="185" t="s">
        <v>148</v>
      </c>
      <c r="AU121" s="185" t="s">
        <v>154</v>
      </c>
      <c r="AY121" s="18" t="s">
        <v>146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154</v>
      </c>
      <c r="BK121" s="186">
        <f>ROUND(I121*H121,2)</f>
        <v>0</v>
      </c>
      <c r="BL121" s="18" t="s">
        <v>153</v>
      </c>
      <c r="BM121" s="185" t="s">
        <v>163</v>
      </c>
    </row>
    <row r="122" spans="1:47" s="2" customFormat="1" ht="10.2">
      <c r="A122" s="35"/>
      <c r="B122" s="36"/>
      <c r="C122" s="37"/>
      <c r="D122" s="187" t="s">
        <v>156</v>
      </c>
      <c r="E122" s="37"/>
      <c r="F122" s="188" t="s">
        <v>164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156</v>
      </c>
      <c r="AU122" s="18" t="s">
        <v>154</v>
      </c>
    </row>
    <row r="123" spans="2:51" s="13" customFormat="1" ht="10.2">
      <c r="B123" s="192"/>
      <c r="C123" s="193"/>
      <c r="D123" s="194" t="s">
        <v>158</v>
      </c>
      <c r="E123" s="195" t="s">
        <v>19</v>
      </c>
      <c r="F123" s="196" t="s">
        <v>159</v>
      </c>
      <c r="G123" s="193"/>
      <c r="H123" s="195" t="s">
        <v>19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154</v>
      </c>
      <c r="AV123" s="13" t="s">
        <v>83</v>
      </c>
      <c r="AW123" s="13" t="s">
        <v>36</v>
      </c>
      <c r="AX123" s="13" t="s">
        <v>75</v>
      </c>
      <c r="AY123" s="202" t="s">
        <v>146</v>
      </c>
    </row>
    <row r="124" spans="2:51" s="14" customFormat="1" ht="10.2">
      <c r="B124" s="203"/>
      <c r="C124" s="204"/>
      <c r="D124" s="194" t="s">
        <v>158</v>
      </c>
      <c r="E124" s="205" t="s">
        <v>19</v>
      </c>
      <c r="F124" s="206" t="s">
        <v>165</v>
      </c>
      <c r="G124" s="204"/>
      <c r="H124" s="207">
        <v>1.4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158</v>
      </c>
      <c r="AU124" s="213" t="s">
        <v>154</v>
      </c>
      <c r="AV124" s="14" t="s">
        <v>154</v>
      </c>
      <c r="AW124" s="14" t="s">
        <v>36</v>
      </c>
      <c r="AX124" s="14" t="s">
        <v>83</v>
      </c>
      <c r="AY124" s="213" t="s">
        <v>146</v>
      </c>
    </row>
    <row r="125" spans="1:65" s="2" customFormat="1" ht="55.5" customHeight="1">
      <c r="A125" s="35"/>
      <c r="B125" s="36"/>
      <c r="C125" s="174" t="s">
        <v>166</v>
      </c>
      <c r="D125" s="174" t="s">
        <v>148</v>
      </c>
      <c r="E125" s="175" t="s">
        <v>167</v>
      </c>
      <c r="F125" s="176" t="s">
        <v>168</v>
      </c>
      <c r="G125" s="177" t="s">
        <v>151</v>
      </c>
      <c r="H125" s="178">
        <v>1.4</v>
      </c>
      <c r="I125" s="179"/>
      <c r="J125" s="180">
        <f>ROUND(I125*H125,2)</f>
        <v>0</v>
      </c>
      <c r="K125" s="176" t="s">
        <v>152</v>
      </c>
      <c r="L125" s="40"/>
      <c r="M125" s="181" t="s">
        <v>19</v>
      </c>
      <c r="N125" s="182" t="s">
        <v>47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153</v>
      </c>
      <c r="AT125" s="185" t="s">
        <v>148</v>
      </c>
      <c r="AU125" s="185" t="s">
        <v>154</v>
      </c>
      <c r="AY125" s="18" t="s">
        <v>146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154</v>
      </c>
      <c r="BK125" s="186">
        <f>ROUND(I125*H125,2)</f>
        <v>0</v>
      </c>
      <c r="BL125" s="18" t="s">
        <v>153</v>
      </c>
      <c r="BM125" s="185" t="s">
        <v>169</v>
      </c>
    </row>
    <row r="126" spans="1:47" s="2" customFormat="1" ht="10.2">
      <c r="A126" s="35"/>
      <c r="B126" s="36"/>
      <c r="C126" s="37"/>
      <c r="D126" s="187" t="s">
        <v>156</v>
      </c>
      <c r="E126" s="37"/>
      <c r="F126" s="188" t="s">
        <v>170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156</v>
      </c>
      <c r="AU126" s="18" t="s">
        <v>154</v>
      </c>
    </row>
    <row r="127" spans="2:51" s="13" customFormat="1" ht="10.2">
      <c r="B127" s="192"/>
      <c r="C127" s="193"/>
      <c r="D127" s="194" t="s">
        <v>158</v>
      </c>
      <c r="E127" s="195" t="s">
        <v>19</v>
      </c>
      <c r="F127" s="196" t="s">
        <v>159</v>
      </c>
      <c r="G127" s="193"/>
      <c r="H127" s="195" t="s">
        <v>19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154</v>
      </c>
      <c r="AV127" s="13" t="s">
        <v>83</v>
      </c>
      <c r="AW127" s="13" t="s">
        <v>36</v>
      </c>
      <c r="AX127" s="13" t="s">
        <v>75</v>
      </c>
      <c r="AY127" s="202" t="s">
        <v>146</v>
      </c>
    </row>
    <row r="128" spans="2:51" s="14" customFormat="1" ht="10.2">
      <c r="B128" s="203"/>
      <c r="C128" s="204"/>
      <c r="D128" s="194" t="s">
        <v>158</v>
      </c>
      <c r="E128" s="205" t="s">
        <v>19</v>
      </c>
      <c r="F128" s="206" t="s">
        <v>165</v>
      </c>
      <c r="G128" s="204"/>
      <c r="H128" s="207">
        <v>1.4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158</v>
      </c>
      <c r="AU128" s="213" t="s">
        <v>154</v>
      </c>
      <c r="AV128" s="14" t="s">
        <v>154</v>
      </c>
      <c r="AW128" s="14" t="s">
        <v>36</v>
      </c>
      <c r="AX128" s="14" t="s">
        <v>83</v>
      </c>
      <c r="AY128" s="213" t="s">
        <v>146</v>
      </c>
    </row>
    <row r="129" spans="1:65" s="2" customFormat="1" ht="55.5" customHeight="1">
      <c r="A129" s="35"/>
      <c r="B129" s="36"/>
      <c r="C129" s="174" t="s">
        <v>153</v>
      </c>
      <c r="D129" s="174" t="s">
        <v>148</v>
      </c>
      <c r="E129" s="175" t="s">
        <v>171</v>
      </c>
      <c r="F129" s="176" t="s">
        <v>172</v>
      </c>
      <c r="G129" s="177" t="s">
        <v>151</v>
      </c>
      <c r="H129" s="178">
        <v>5.6</v>
      </c>
      <c r="I129" s="179"/>
      <c r="J129" s="180">
        <f>ROUND(I129*H129,2)</f>
        <v>0</v>
      </c>
      <c r="K129" s="176" t="s">
        <v>152</v>
      </c>
      <c r="L129" s="40"/>
      <c r="M129" s="181" t="s">
        <v>19</v>
      </c>
      <c r="N129" s="182" t="s">
        <v>47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153</v>
      </c>
      <c r="AT129" s="185" t="s">
        <v>148</v>
      </c>
      <c r="AU129" s="185" t="s">
        <v>154</v>
      </c>
      <c r="AY129" s="18" t="s">
        <v>146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154</v>
      </c>
      <c r="BK129" s="186">
        <f>ROUND(I129*H129,2)</f>
        <v>0</v>
      </c>
      <c r="BL129" s="18" t="s">
        <v>153</v>
      </c>
      <c r="BM129" s="185" t="s">
        <v>173</v>
      </c>
    </row>
    <row r="130" spans="1:47" s="2" customFormat="1" ht="10.2">
      <c r="A130" s="35"/>
      <c r="B130" s="36"/>
      <c r="C130" s="37"/>
      <c r="D130" s="187" t="s">
        <v>156</v>
      </c>
      <c r="E130" s="37"/>
      <c r="F130" s="188" t="s">
        <v>174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156</v>
      </c>
      <c r="AU130" s="18" t="s">
        <v>154</v>
      </c>
    </row>
    <row r="131" spans="2:51" s="13" customFormat="1" ht="10.2">
      <c r="B131" s="192"/>
      <c r="C131" s="193"/>
      <c r="D131" s="194" t="s">
        <v>158</v>
      </c>
      <c r="E131" s="195" t="s">
        <v>19</v>
      </c>
      <c r="F131" s="196" t="s">
        <v>159</v>
      </c>
      <c r="G131" s="193"/>
      <c r="H131" s="195" t="s">
        <v>19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154</v>
      </c>
      <c r="AV131" s="13" t="s">
        <v>83</v>
      </c>
      <c r="AW131" s="13" t="s">
        <v>36</v>
      </c>
      <c r="AX131" s="13" t="s">
        <v>75</v>
      </c>
      <c r="AY131" s="202" t="s">
        <v>146</v>
      </c>
    </row>
    <row r="132" spans="2:51" s="14" customFormat="1" ht="10.2">
      <c r="B132" s="203"/>
      <c r="C132" s="204"/>
      <c r="D132" s="194" t="s">
        <v>158</v>
      </c>
      <c r="E132" s="205" t="s">
        <v>19</v>
      </c>
      <c r="F132" s="206" t="s">
        <v>165</v>
      </c>
      <c r="G132" s="204"/>
      <c r="H132" s="207">
        <v>1.4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158</v>
      </c>
      <c r="AU132" s="213" t="s">
        <v>154</v>
      </c>
      <c r="AV132" s="14" t="s">
        <v>154</v>
      </c>
      <c r="AW132" s="14" t="s">
        <v>36</v>
      </c>
      <c r="AX132" s="14" t="s">
        <v>83</v>
      </c>
      <c r="AY132" s="213" t="s">
        <v>146</v>
      </c>
    </row>
    <row r="133" spans="2:51" s="14" customFormat="1" ht="10.2">
      <c r="B133" s="203"/>
      <c r="C133" s="204"/>
      <c r="D133" s="194" t="s">
        <v>158</v>
      </c>
      <c r="E133" s="204"/>
      <c r="F133" s="206" t="s">
        <v>175</v>
      </c>
      <c r="G133" s="204"/>
      <c r="H133" s="207">
        <v>5.6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158</v>
      </c>
      <c r="AU133" s="213" t="s">
        <v>154</v>
      </c>
      <c r="AV133" s="14" t="s">
        <v>154</v>
      </c>
      <c r="AW133" s="14" t="s">
        <v>4</v>
      </c>
      <c r="AX133" s="14" t="s">
        <v>83</v>
      </c>
      <c r="AY133" s="213" t="s">
        <v>146</v>
      </c>
    </row>
    <row r="134" spans="1:65" s="2" customFormat="1" ht="44.25" customHeight="1">
      <c r="A134" s="35"/>
      <c r="B134" s="36"/>
      <c r="C134" s="174" t="s">
        <v>176</v>
      </c>
      <c r="D134" s="174" t="s">
        <v>148</v>
      </c>
      <c r="E134" s="175" t="s">
        <v>177</v>
      </c>
      <c r="F134" s="176" t="s">
        <v>178</v>
      </c>
      <c r="G134" s="177" t="s">
        <v>151</v>
      </c>
      <c r="H134" s="178">
        <v>1.4</v>
      </c>
      <c r="I134" s="179"/>
      <c r="J134" s="180">
        <f>ROUND(I134*H134,2)</f>
        <v>0</v>
      </c>
      <c r="K134" s="176" t="s">
        <v>152</v>
      </c>
      <c r="L134" s="40"/>
      <c r="M134" s="181" t="s">
        <v>19</v>
      </c>
      <c r="N134" s="182" t="s">
        <v>47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153</v>
      </c>
      <c r="AT134" s="185" t="s">
        <v>148</v>
      </c>
      <c r="AU134" s="185" t="s">
        <v>154</v>
      </c>
      <c r="AY134" s="18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154</v>
      </c>
      <c r="BK134" s="186">
        <f>ROUND(I134*H134,2)</f>
        <v>0</v>
      </c>
      <c r="BL134" s="18" t="s">
        <v>153</v>
      </c>
      <c r="BM134" s="185" t="s">
        <v>179</v>
      </c>
    </row>
    <row r="135" spans="1:47" s="2" customFormat="1" ht="10.2">
      <c r="A135" s="35"/>
      <c r="B135" s="36"/>
      <c r="C135" s="37"/>
      <c r="D135" s="187" t="s">
        <v>156</v>
      </c>
      <c r="E135" s="37"/>
      <c r="F135" s="188" t="s">
        <v>180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156</v>
      </c>
      <c r="AU135" s="18" t="s">
        <v>154</v>
      </c>
    </row>
    <row r="136" spans="2:51" s="13" customFormat="1" ht="10.2">
      <c r="B136" s="192"/>
      <c r="C136" s="193"/>
      <c r="D136" s="194" t="s">
        <v>158</v>
      </c>
      <c r="E136" s="195" t="s">
        <v>19</v>
      </c>
      <c r="F136" s="196" t="s">
        <v>159</v>
      </c>
      <c r="G136" s="193"/>
      <c r="H136" s="195" t="s">
        <v>19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154</v>
      </c>
      <c r="AV136" s="13" t="s">
        <v>83</v>
      </c>
      <c r="AW136" s="13" t="s">
        <v>36</v>
      </c>
      <c r="AX136" s="13" t="s">
        <v>75</v>
      </c>
      <c r="AY136" s="202" t="s">
        <v>146</v>
      </c>
    </row>
    <row r="137" spans="2:51" s="14" customFormat="1" ht="10.2">
      <c r="B137" s="203"/>
      <c r="C137" s="204"/>
      <c r="D137" s="194" t="s">
        <v>158</v>
      </c>
      <c r="E137" s="205" t="s">
        <v>19</v>
      </c>
      <c r="F137" s="206" t="s">
        <v>165</v>
      </c>
      <c r="G137" s="204"/>
      <c r="H137" s="207">
        <v>1.4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158</v>
      </c>
      <c r="AU137" s="213" t="s">
        <v>154</v>
      </c>
      <c r="AV137" s="14" t="s">
        <v>154</v>
      </c>
      <c r="AW137" s="14" t="s">
        <v>36</v>
      </c>
      <c r="AX137" s="14" t="s">
        <v>83</v>
      </c>
      <c r="AY137" s="213" t="s">
        <v>146</v>
      </c>
    </row>
    <row r="138" spans="2:63" s="12" customFormat="1" ht="22.8" customHeight="1">
      <c r="B138" s="158"/>
      <c r="C138" s="159"/>
      <c r="D138" s="160" t="s">
        <v>74</v>
      </c>
      <c r="E138" s="172" t="s">
        <v>166</v>
      </c>
      <c r="F138" s="172" t="s">
        <v>181</v>
      </c>
      <c r="G138" s="159"/>
      <c r="H138" s="159"/>
      <c r="I138" s="162"/>
      <c r="J138" s="173">
        <f>BK138</f>
        <v>0</v>
      </c>
      <c r="K138" s="159"/>
      <c r="L138" s="164"/>
      <c r="M138" s="165"/>
      <c r="N138" s="166"/>
      <c r="O138" s="166"/>
      <c r="P138" s="167">
        <f>SUM(P139:P166)</f>
        <v>0</v>
      </c>
      <c r="Q138" s="166"/>
      <c r="R138" s="167">
        <f>SUM(R139:R166)</f>
        <v>1.69475527</v>
      </c>
      <c r="S138" s="166"/>
      <c r="T138" s="168">
        <f>SUM(T139:T166)</f>
        <v>0</v>
      </c>
      <c r="AR138" s="169" t="s">
        <v>83</v>
      </c>
      <c r="AT138" s="170" t="s">
        <v>74</v>
      </c>
      <c r="AU138" s="170" t="s">
        <v>83</v>
      </c>
      <c r="AY138" s="169" t="s">
        <v>146</v>
      </c>
      <c r="BK138" s="171">
        <f>SUM(BK139:BK166)</f>
        <v>0</v>
      </c>
    </row>
    <row r="139" spans="1:65" s="2" customFormat="1" ht="37.8" customHeight="1">
      <c r="A139" s="35"/>
      <c r="B139" s="36"/>
      <c r="C139" s="174" t="s">
        <v>182</v>
      </c>
      <c r="D139" s="174" t="s">
        <v>148</v>
      </c>
      <c r="E139" s="175" t="s">
        <v>183</v>
      </c>
      <c r="F139" s="176" t="s">
        <v>184</v>
      </c>
      <c r="G139" s="177" t="s">
        <v>185</v>
      </c>
      <c r="H139" s="178">
        <v>4</v>
      </c>
      <c r="I139" s="179"/>
      <c r="J139" s="180">
        <f>ROUND(I139*H139,2)</f>
        <v>0</v>
      </c>
      <c r="K139" s="176" t="s">
        <v>152</v>
      </c>
      <c r="L139" s="40"/>
      <c r="M139" s="181" t="s">
        <v>19</v>
      </c>
      <c r="N139" s="182" t="s">
        <v>47</v>
      </c>
      <c r="O139" s="65"/>
      <c r="P139" s="183">
        <f>O139*H139</f>
        <v>0</v>
      </c>
      <c r="Q139" s="183">
        <v>0.02588</v>
      </c>
      <c r="R139" s="183">
        <f>Q139*H139</f>
        <v>0.10352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153</v>
      </c>
      <c r="AT139" s="185" t="s">
        <v>148</v>
      </c>
      <c r="AU139" s="185" t="s">
        <v>154</v>
      </c>
      <c r="AY139" s="18" t="s">
        <v>146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154</v>
      </c>
      <c r="BK139" s="186">
        <f>ROUND(I139*H139,2)</f>
        <v>0</v>
      </c>
      <c r="BL139" s="18" t="s">
        <v>153</v>
      </c>
      <c r="BM139" s="185" t="s">
        <v>186</v>
      </c>
    </row>
    <row r="140" spans="1:47" s="2" customFormat="1" ht="10.2">
      <c r="A140" s="35"/>
      <c r="B140" s="36"/>
      <c r="C140" s="37"/>
      <c r="D140" s="187" t="s">
        <v>156</v>
      </c>
      <c r="E140" s="37"/>
      <c r="F140" s="188" t="s">
        <v>187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156</v>
      </c>
      <c r="AU140" s="18" t="s">
        <v>154</v>
      </c>
    </row>
    <row r="141" spans="2:51" s="13" customFormat="1" ht="10.2">
      <c r="B141" s="192"/>
      <c r="C141" s="193"/>
      <c r="D141" s="194" t="s">
        <v>158</v>
      </c>
      <c r="E141" s="195" t="s">
        <v>19</v>
      </c>
      <c r="F141" s="196" t="s">
        <v>159</v>
      </c>
      <c r="G141" s="193"/>
      <c r="H141" s="195" t="s">
        <v>19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158</v>
      </c>
      <c r="AU141" s="202" t="s">
        <v>154</v>
      </c>
      <c r="AV141" s="13" t="s">
        <v>83</v>
      </c>
      <c r="AW141" s="13" t="s">
        <v>36</v>
      </c>
      <c r="AX141" s="13" t="s">
        <v>75</v>
      </c>
      <c r="AY141" s="202" t="s">
        <v>146</v>
      </c>
    </row>
    <row r="142" spans="2:51" s="14" customFormat="1" ht="10.2">
      <c r="B142" s="203"/>
      <c r="C142" s="204"/>
      <c r="D142" s="194" t="s">
        <v>158</v>
      </c>
      <c r="E142" s="205" t="s">
        <v>19</v>
      </c>
      <c r="F142" s="206" t="s">
        <v>153</v>
      </c>
      <c r="G142" s="204"/>
      <c r="H142" s="207">
        <v>4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158</v>
      </c>
      <c r="AU142" s="213" t="s">
        <v>154</v>
      </c>
      <c r="AV142" s="14" t="s">
        <v>154</v>
      </c>
      <c r="AW142" s="14" t="s">
        <v>36</v>
      </c>
      <c r="AX142" s="14" t="s">
        <v>83</v>
      </c>
      <c r="AY142" s="213" t="s">
        <v>146</v>
      </c>
    </row>
    <row r="143" spans="1:65" s="2" customFormat="1" ht="16.5" customHeight="1">
      <c r="A143" s="35"/>
      <c r="B143" s="36"/>
      <c r="C143" s="214" t="s">
        <v>188</v>
      </c>
      <c r="D143" s="214" t="s">
        <v>189</v>
      </c>
      <c r="E143" s="215" t="s">
        <v>190</v>
      </c>
      <c r="F143" s="216" t="s">
        <v>191</v>
      </c>
      <c r="G143" s="217" t="s">
        <v>185</v>
      </c>
      <c r="H143" s="218">
        <v>4</v>
      </c>
      <c r="I143" s="219"/>
      <c r="J143" s="220">
        <f>ROUND(I143*H143,2)</f>
        <v>0</v>
      </c>
      <c r="K143" s="216" t="s">
        <v>152</v>
      </c>
      <c r="L143" s="221"/>
      <c r="M143" s="222" t="s">
        <v>19</v>
      </c>
      <c r="N143" s="223" t="s">
        <v>47</v>
      </c>
      <c r="O143" s="65"/>
      <c r="P143" s="183">
        <f>O143*H143</f>
        <v>0</v>
      </c>
      <c r="Q143" s="183">
        <v>0.025</v>
      </c>
      <c r="R143" s="183">
        <f>Q143*H143</f>
        <v>0.1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192</v>
      </c>
      <c r="AT143" s="185" t="s">
        <v>189</v>
      </c>
      <c r="AU143" s="185" t="s">
        <v>154</v>
      </c>
      <c r="AY143" s="18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154</v>
      </c>
      <c r="BK143" s="186">
        <f>ROUND(I143*H143,2)</f>
        <v>0</v>
      </c>
      <c r="BL143" s="18" t="s">
        <v>153</v>
      </c>
      <c r="BM143" s="185" t="s">
        <v>193</v>
      </c>
    </row>
    <row r="144" spans="1:47" s="2" customFormat="1" ht="10.2">
      <c r="A144" s="35"/>
      <c r="B144" s="36"/>
      <c r="C144" s="37"/>
      <c r="D144" s="187" t="s">
        <v>156</v>
      </c>
      <c r="E144" s="37"/>
      <c r="F144" s="188" t="s">
        <v>194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156</v>
      </c>
      <c r="AU144" s="18" t="s">
        <v>154</v>
      </c>
    </row>
    <row r="145" spans="2:51" s="13" customFormat="1" ht="10.2">
      <c r="B145" s="192"/>
      <c r="C145" s="193"/>
      <c r="D145" s="194" t="s">
        <v>158</v>
      </c>
      <c r="E145" s="195" t="s">
        <v>19</v>
      </c>
      <c r="F145" s="196" t="s">
        <v>159</v>
      </c>
      <c r="G145" s="193"/>
      <c r="H145" s="195" t="s">
        <v>19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154</v>
      </c>
      <c r="AV145" s="13" t="s">
        <v>83</v>
      </c>
      <c r="AW145" s="13" t="s">
        <v>36</v>
      </c>
      <c r="AX145" s="13" t="s">
        <v>75</v>
      </c>
      <c r="AY145" s="202" t="s">
        <v>146</v>
      </c>
    </row>
    <row r="146" spans="2:51" s="14" customFormat="1" ht="10.2">
      <c r="B146" s="203"/>
      <c r="C146" s="204"/>
      <c r="D146" s="194" t="s">
        <v>158</v>
      </c>
      <c r="E146" s="205" t="s">
        <v>19</v>
      </c>
      <c r="F146" s="206" t="s">
        <v>153</v>
      </c>
      <c r="G146" s="204"/>
      <c r="H146" s="207">
        <v>4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158</v>
      </c>
      <c r="AU146" s="213" t="s">
        <v>154</v>
      </c>
      <c r="AV146" s="14" t="s">
        <v>154</v>
      </c>
      <c r="AW146" s="14" t="s">
        <v>36</v>
      </c>
      <c r="AX146" s="14" t="s">
        <v>83</v>
      </c>
      <c r="AY146" s="213" t="s">
        <v>146</v>
      </c>
    </row>
    <row r="147" spans="1:65" s="2" customFormat="1" ht="33" customHeight="1">
      <c r="A147" s="35"/>
      <c r="B147" s="36"/>
      <c r="C147" s="174" t="s">
        <v>192</v>
      </c>
      <c r="D147" s="174" t="s">
        <v>148</v>
      </c>
      <c r="E147" s="175" t="s">
        <v>195</v>
      </c>
      <c r="F147" s="176" t="s">
        <v>196</v>
      </c>
      <c r="G147" s="177" t="s">
        <v>185</v>
      </c>
      <c r="H147" s="178">
        <v>6</v>
      </c>
      <c r="I147" s="179"/>
      <c r="J147" s="180">
        <f>ROUND(I147*H147,2)</f>
        <v>0</v>
      </c>
      <c r="K147" s="176" t="s">
        <v>152</v>
      </c>
      <c r="L147" s="40"/>
      <c r="M147" s="181" t="s">
        <v>19</v>
      </c>
      <c r="N147" s="182" t="s">
        <v>47</v>
      </c>
      <c r="O147" s="65"/>
      <c r="P147" s="183">
        <f>O147*H147</f>
        <v>0</v>
      </c>
      <c r="Q147" s="183">
        <v>0.00249</v>
      </c>
      <c r="R147" s="183">
        <f>Q147*H147</f>
        <v>0.01494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153</v>
      </c>
      <c r="AT147" s="185" t="s">
        <v>148</v>
      </c>
      <c r="AU147" s="185" t="s">
        <v>154</v>
      </c>
      <c r="AY147" s="18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154</v>
      </c>
      <c r="BK147" s="186">
        <f>ROUND(I147*H147,2)</f>
        <v>0</v>
      </c>
      <c r="BL147" s="18" t="s">
        <v>153</v>
      </c>
      <c r="BM147" s="185" t="s">
        <v>197</v>
      </c>
    </row>
    <row r="148" spans="1:47" s="2" customFormat="1" ht="10.2">
      <c r="A148" s="35"/>
      <c r="B148" s="36"/>
      <c r="C148" s="37"/>
      <c r="D148" s="187" t="s">
        <v>156</v>
      </c>
      <c r="E148" s="37"/>
      <c r="F148" s="188" t="s">
        <v>198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156</v>
      </c>
      <c r="AU148" s="18" t="s">
        <v>154</v>
      </c>
    </row>
    <row r="149" spans="2:51" s="13" customFormat="1" ht="10.2">
      <c r="B149" s="192"/>
      <c r="C149" s="193"/>
      <c r="D149" s="194" t="s">
        <v>158</v>
      </c>
      <c r="E149" s="195" t="s">
        <v>19</v>
      </c>
      <c r="F149" s="196" t="s">
        <v>159</v>
      </c>
      <c r="G149" s="193"/>
      <c r="H149" s="195" t="s">
        <v>19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158</v>
      </c>
      <c r="AU149" s="202" t="s">
        <v>154</v>
      </c>
      <c r="AV149" s="13" t="s">
        <v>83</v>
      </c>
      <c r="AW149" s="13" t="s">
        <v>36</v>
      </c>
      <c r="AX149" s="13" t="s">
        <v>75</v>
      </c>
      <c r="AY149" s="202" t="s">
        <v>146</v>
      </c>
    </row>
    <row r="150" spans="2:51" s="14" customFormat="1" ht="10.2">
      <c r="B150" s="203"/>
      <c r="C150" s="204"/>
      <c r="D150" s="194" t="s">
        <v>158</v>
      </c>
      <c r="E150" s="205" t="s">
        <v>19</v>
      </c>
      <c r="F150" s="206" t="s">
        <v>182</v>
      </c>
      <c r="G150" s="204"/>
      <c r="H150" s="207">
        <v>6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158</v>
      </c>
      <c r="AU150" s="213" t="s">
        <v>154</v>
      </c>
      <c r="AV150" s="14" t="s">
        <v>154</v>
      </c>
      <c r="AW150" s="14" t="s">
        <v>36</v>
      </c>
      <c r="AX150" s="14" t="s">
        <v>83</v>
      </c>
      <c r="AY150" s="213" t="s">
        <v>146</v>
      </c>
    </row>
    <row r="151" spans="1:65" s="2" customFormat="1" ht="33" customHeight="1">
      <c r="A151" s="35"/>
      <c r="B151" s="36"/>
      <c r="C151" s="174" t="s">
        <v>199</v>
      </c>
      <c r="D151" s="174" t="s">
        <v>148</v>
      </c>
      <c r="E151" s="175" t="s">
        <v>200</v>
      </c>
      <c r="F151" s="176" t="s">
        <v>201</v>
      </c>
      <c r="G151" s="177" t="s">
        <v>185</v>
      </c>
      <c r="H151" s="178">
        <v>8</v>
      </c>
      <c r="I151" s="179"/>
      <c r="J151" s="180">
        <f>ROUND(I151*H151,2)</f>
        <v>0</v>
      </c>
      <c r="K151" s="176" t="s">
        <v>152</v>
      </c>
      <c r="L151" s="40"/>
      <c r="M151" s="181" t="s">
        <v>19</v>
      </c>
      <c r="N151" s="182" t="s">
        <v>47</v>
      </c>
      <c r="O151" s="65"/>
      <c r="P151" s="183">
        <f>O151*H151</f>
        <v>0</v>
      </c>
      <c r="Q151" s="183">
        <v>0.00565</v>
      </c>
      <c r="R151" s="183">
        <f>Q151*H151</f>
        <v>0.0452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153</v>
      </c>
      <c r="AT151" s="185" t="s">
        <v>148</v>
      </c>
      <c r="AU151" s="185" t="s">
        <v>154</v>
      </c>
      <c r="AY151" s="18" t="s">
        <v>146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154</v>
      </c>
      <c r="BK151" s="186">
        <f>ROUND(I151*H151,2)</f>
        <v>0</v>
      </c>
      <c r="BL151" s="18" t="s">
        <v>153</v>
      </c>
      <c r="BM151" s="185" t="s">
        <v>202</v>
      </c>
    </row>
    <row r="152" spans="1:47" s="2" customFormat="1" ht="10.2">
      <c r="A152" s="35"/>
      <c r="B152" s="36"/>
      <c r="C152" s="37"/>
      <c r="D152" s="187" t="s">
        <v>156</v>
      </c>
      <c r="E152" s="37"/>
      <c r="F152" s="188" t="s">
        <v>203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156</v>
      </c>
      <c r="AU152" s="18" t="s">
        <v>154</v>
      </c>
    </row>
    <row r="153" spans="2:51" s="13" customFormat="1" ht="10.2">
      <c r="B153" s="192"/>
      <c r="C153" s="193"/>
      <c r="D153" s="194" t="s">
        <v>158</v>
      </c>
      <c r="E153" s="195" t="s">
        <v>19</v>
      </c>
      <c r="F153" s="196" t="s">
        <v>159</v>
      </c>
      <c r="G153" s="193"/>
      <c r="H153" s="195" t="s">
        <v>19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154</v>
      </c>
      <c r="AV153" s="13" t="s">
        <v>83</v>
      </c>
      <c r="AW153" s="13" t="s">
        <v>36</v>
      </c>
      <c r="AX153" s="13" t="s">
        <v>75</v>
      </c>
      <c r="AY153" s="202" t="s">
        <v>146</v>
      </c>
    </row>
    <row r="154" spans="2:51" s="14" customFormat="1" ht="10.2">
      <c r="B154" s="203"/>
      <c r="C154" s="204"/>
      <c r="D154" s="194" t="s">
        <v>158</v>
      </c>
      <c r="E154" s="205" t="s">
        <v>19</v>
      </c>
      <c r="F154" s="206" t="s">
        <v>192</v>
      </c>
      <c r="G154" s="204"/>
      <c r="H154" s="207">
        <v>8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158</v>
      </c>
      <c r="AU154" s="213" t="s">
        <v>154</v>
      </c>
      <c r="AV154" s="14" t="s">
        <v>154</v>
      </c>
      <c r="AW154" s="14" t="s">
        <v>36</v>
      </c>
      <c r="AX154" s="14" t="s">
        <v>83</v>
      </c>
      <c r="AY154" s="213" t="s">
        <v>146</v>
      </c>
    </row>
    <row r="155" spans="1:65" s="2" customFormat="1" ht="37.8" customHeight="1">
      <c r="A155" s="35"/>
      <c r="B155" s="36"/>
      <c r="C155" s="174" t="s">
        <v>204</v>
      </c>
      <c r="D155" s="174" t="s">
        <v>148</v>
      </c>
      <c r="E155" s="175" t="s">
        <v>205</v>
      </c>
      <c r="F155" s="176" t="s">
        <v>206</v>
      </c>
      <c r="G155" s="177" t="s">
        <v>207</v>
      </c>
      <c r="H155" s="178">
        <v>1.7</v>
      </c>
      <c r="I155" s="179"/>
      <c r="J155" s="180">
        <f>ROUND(I155*H155,2)</f>
        <v>0</v>
      </c>
      <c r="K155" s="176" t="s">
        <v>152</v>
      </c>
      <c r="L155" s="40"/>
      <c r="M155" s="181" t="s">
        <v>19</v>
      </c>
      <c r="N155" s="182" t="s">
        <v>47</v>
      </c>
      <c r="O155" s="65"/>
      <c r="P155" s="183">
        <f>O155*H155</f>
        <v>0</v>
      </c>
      <c r="Q155" s="183">
        <v>0.05897</v>
      </c>
      <c r="R155" s="183">
        <f>Q155*H155</f>
        <v>0.100249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153</v>
      </c>
      <c r="AT155" s="185" t="s">
        <v>148</v>
      </c>
      <c r="AU155" s="185" t="s">
        <v>154</v>
      </c>
      <c r="AY155" s="18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154</v>
      </c>
      <c r="BK155" s="186">
        <f>ROUND(I155*H155,2)</f>
        <v>0</v>
      </c>
      <c r="BL155" s="18" t="s">
        <v>153</v>
      </c>
      <c r="BM155" s="185" t="s">
        <v>208</v>
      </c>
    </row>
    <row r="156" spans="1:47" s="2" customFormat="1" ht="10.2">
      <c r="A156" s="35"/>
      <c r="B156" s="36"/>
      <c r="C156" s="37"/>
      <c r="D156" s="187" t="s">
        <v>156</v>
      </c>
      <c r="E156" s="37"/>
      <c r="F156" s="188" t="s">
        <v>209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156</v>
      </c>
      <c r="AU156" s="18" t="s">
        <v>154</v>
      </c>
    </row>
    <row r="157" spans="2:51" s="13" customFormat="1" ht="10.2">
      <c r="B157" s="192"/>
      <c r="C157" s="193"/>
      <c r="D157" s="194" t="s">
        <v>158</v>
      </c>
      <c r="E157" s="195" t="s">
        <v>19</v>
      </c>
      <c r="F157" s="196" t="s">
        <v>159</v>
      </c>
      <c r="G157" s="193"/>
      <c r="H157" s="195" t="s">
        <v>19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154</v>
      </c>
      <c r="AV157" s="13" t="s">
        <v>83</v>
      </c>
      <c r="AW157" s="13" t="s">
        <v>36</v>
      </c>
      <c r="AX157" s="13" t="s">
        <v>75</v>
      </c>
      <c r="AY157" s="202" t="s">
        <v>146</v>
      </c>
    </row>
    <row r="158" spans="2:51" s="14" customFormat="1" ht="10.2">
      <c r="B158" s="203"/>
      <c r="C158" s="204"/>
      <c r="D158" s="194" t="s">
        <v>158</v>
      </c>
      <c r="E158" s="205" t="s">
        <v>19</v>
      </c>
      <c r="F158" s="206" t="s">
        <v>210</v>
      </c>
      <c r="G158" s="204"/>
      <c r="H158" s="207">
        <v>1.7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158</v>
      </c>
      <c r="AU158" s="213" t="s">
        <v>154</v>
      </c>
      <c r="AV158" s="14" t="s">
        <v>154</v>
      </c>
      <c r="AW158" s="14" t="s">
        <v>36</v>
      </c>
      <c r="AX158" s="14" t="s">
        <v>83</v>
      </c>
      <c r="AY158" s="213" t="s">
        <v>146</v>
      </c>
    </row>
    <row r="159" spans="1:65" s="2" customFormat="1" ht="37.8" customHeight="1">
      <c r="A159" s="35"/>
      <c r="B159" s="36"/>
      <c r="C159" s="174" t="s">
        <v>211</v>
      </c>
      <c r="D159" s="174" t="s">
        <v>148</v>
      </c>
      <c r="E159" s="175" t="s">
        <v>212</v>
      </c>
      <c r="F159" s="176" t="s">
        <v>213</v>
      </c>
      <c r="G159" s="177" t="s">
        <v>207</v>
      </c>
      <c r="H159" s="178">
        <v>11.779</v>
      </c>
      <c r="I159" s="179"/>
      <c r="J159" s="180">
        <f>ROUND(I159*H159,2)</f>
        <v>0</v>
      </c>
      <c r="K159" s="176" t="s">
        <v>152</v>
      </c>
      <c r="L159" s="40"/>
      <c r="M159" s="181" t="s">
        <v>19</v>
      </c>
      <c r="N159" s="182" t="s">
        <v>47</v>
      </c>
      <c r="O159" s="65"/>
      <c r="P159" s="183">
        <f>O159*H159</f>
        <v>0</v>
      </c>
      <c r="Q159" s="183">
        <v>0.07571</v>
      </c>
      <c r="R159" s="183">
        <f>Q159*H159</f>
        <v>0.89178809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153</v>
      </c>
      <c r="AT159" s="185" t="s">
        <v>148</v>
      </c>
      <c r="AU159" s="185" t="s">
        <v>154</v>
      </c>
      <c r="AY159" s="18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154</v>
      </c>
      <c r="BK159" s="186">
        <f>ROUND(I159*H159,2)</f>
        <v>0</v>
      </c>
      <c r="BL159" s="18" t="s">
        <v>153</v>
      </c>
      <c r="BM159" s="185" t="s">
        <v>214</v>
      </c>
    </row>
    <row r="160" spans="1:47" s="2" customFormat="1" ht="10.2">
      <c r="A160" s="35"/>
      <c r="B160" s="36"/>
      <c r="C160" s="37"/>
      <c r="D160" s="187" t="s">
        <v>156</v>
      </c>
      <c r="E160" s="37"/>
      <c r="F160" s="188" t="s">
        <v>215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156</v>
      </c>
      <c r="AU160" s="18" t="s">
        <v>154</v>
      </c>
    </row>
    <row r="161" spans="2:51" s="13" customFormat="1" ht="10.2">
      <c r="B161" s="192"/>
      <c r="C161" s="193"/>
      <c r="D161" s="194" t="s">
        <v>158</v>
      </c>
      <c r="E161" s="195" t="s">
        <v>19</v>
      </c>
      <c r="F161" s="196" t="s">
        <v>159</v>
      </c>
      <c r="G161" s="193"/>
      <c r="H161" s="195" t="s">
        <v>19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158</v>
      </c>
      <c r="AU161" s="202" t="s">
        <v>154</v>
      </c>
      <c r="AV161" s="13" t="s">
        <v>83</v>
      </c>
      <c r="AW161" s="13" t="s">
        <v>36</v>
      </c>
      <c r="AX161" s="13" t="s">
        <v>75</v>
      </c>
      <c r="AY161" s="202" t="s">
        <v>146</v>
      </c>
    </row>
    <row r="162" spans="2:51" s="14" customFormat="1" ht="10.2">
      <c r="B162" s="203"/>
      <c r="C162" s="204"/>
      <c r="D162" s="194" t="s">
        <v>158</v>
      </c>
      <c r="E162" s="205" t="s">
        <v>19</v>
      </c>
      <c r="F162" s="206" t="s">
        <v>216</v>
      </c>
      <c r="G162" s="204"/>
      <c r="H162" s="207">
        <v>11.779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158</v>
      </c>
      <c r="AU162" s="213" t="s">
        <v>154</v>
      </c>
      <c r="AV162" s="14" t="s">
        <v>154</v>
      </c>
      <c r="AW162" s="14" t="s">
        <v>36</v>
      </c>
      <c r="AX162" s="14" t="s">
        <v>83</v>
      </c>
      <c r="AY162" s="213" t="s">
        <v>146</v>
      </c>
    </row>
    <row r="163" spans="1:65" s="2" customFormat="1" ht="37.8" customHeight="1">
      <c r="A163" s="35"/>
      <c r="B163" s="36"/>
      <c r="C163" s="174" t="s">
        <v>217</v>
      </c>
      <c r="D163" s="174" t="s">
        <v>148</v>
      </c>
      <c r="E163" s="175" t="s">
        <v>218</v>
      </c>
      <c r="F163" s="176" t="s">
        <v>219</v>
      </c>
      <c r="G163" s="177" t="s">
        <v>207</v>
      </c>
      <c r="H163" s="178">
        <v>10.054</v>
      </c>
      <c r="I163" s="179"/>
      <c r="J163" s="180">
        <f>ROUND(I163*H163,2)</f>
        <v>0</v>
      </c>
      <c r="K163" s="176" t="s">
        <v>152</v>
      </c>
      <c r="L163" s="40"/>
      <c r="M163" s="181" t="s">
        <v>19</v>
      </c>
      <c r="N163" s="182" t="s">
        <v>47</v>
      </c>
      <c r="O163" s="65"/>
      <c r="P163" s="183">
        <f>O163*H163</f>
        <v>0</v>
      </c>
      <c r="Q163" s="183">
        <v>0.04367</v>
      </c>
      <c r="R163" s="183">
        <f>Q163*H163</f>
        <v>0.43905818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153</v>
      </c>
      <c r="AT163" s="185" t="s">
        <v>148</v>
      </c>
      <c r="AU163" s="185" t="s">
        <v>154</v>
      </c>
      <c r="AY163" s="18" t="s">
        <v>146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154</v>
      </c>
      <c r="BK163" s="186">
        <f>ROUND(I163*H163,2)</f>
        <v>0</v>
      </c>
      <c r="BL163" s="18" t="s">
        <v>153</v>
      </c>
      <c r="BM163" s="185" t="s">
        <v>220</v>
      </c>
    </row>
    <row r="164" spans="1:47" s="2" customFormat="1" ht="10.2">
      <c r="A164" s="35"/>
      <c r="B164" s="36"/>
      <c r="C164" s="37"/>
      <c r="D164" s="187" t="s">
        <v>156</v>
      </c>
      <c r="E164" s="37"/>
      <c r="F164" s="188" t="s">
        <v>221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156</v>
      </c>
      <c r="AU164" s="18" t="s">
        <v>154</v>
      </c>
    </row>
    <row r="165" spans="2:51" s="13" customFormat="1" ht="10.2">
      <c r="B165" s="192"/>
      <c r="C165" s="193"/>
      <c r="D165" s="194" t="s">
        <v>158</v>
      </c>
      <c r="E165" s="195" t="s">
        <v>19</v>
      </c>
      <c r="F165" s="196" t="s">
        <v>159</v>
      </c>
      <c r="G165" s="193"/>
      <c r="H165" s="195" t="s">
        <v>19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158</v>
      </c>
      <c r="AU165" s="202" t="s">
        <v>154</v>
      </c>
      <c r="AV165" s="13" t="s">
        <v>83</v>
      </c>
      <c r="AW165" s="13" t="s">
        <v>36</v>
      </c>
      <c r="AX165" s="13" t="s">
        <v>75</v>
      </c>
      <c r="AY165" s="202" t="s">
        <v>146</v>
      </c>
    </row>
    <row r="166" spans="2:51" s="14" customFormat="1" ht="20.4">
      <c r="B166" s="203"/>
      <c r="C166" s="204"/>
      <c r="D166" s="194" t="s">
        <v>158</v>
      </c>
      <c r="E166" s="205" t="s">
        <v>19</v>
      </c>
      <c r="F166" s="206" t="s">
        <v>222</v>
      </c>
      <c r="G166" s="204"/>
      <c r="H166" s="207">
        <v>10.054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158</v>
      </c>
      <c r="AU166" s="213" t="s">
        <v>154</v>
      </c>
      <c r="AV166" s="14" t="s">
        <v>154</v>
      </c>
      <c r="AW166" s="14" t="s">
        <v>36</v>
      </c>
      <c r="AX166" s="14" t="s">
        <v>83</v>
      </c>
      <c r="AY166" s="213" t="s">
        <v>146</v>
      </c>
    </row>
    <row r="167" spans="2:63" s="12" customFormat="1" ht="22.8" customHeight="1">
      <c r="B167" s="158"/>
      <c r="C167" s="159"/>
      <c r="D167" s="160" t="s">
        <v>74</v>
      </c>
      <c r="E167" s="172" t="s">
        <v>153</v>
      </c>
      <c r="F167" s="172" t="s">
        <v>223</v>
      </c>
      <c r="G167" s="159"/>
      <c r="H167" s="159"/>
      <c r="I167" s="162"/>
      <c r="J167" s="173">
        <f>BK167</f>
        <v>0</v>
      </c>
      <c r="K167" s="159"/>
      <c r="L167" s="164"/>
      <c r="M167" s="165"/>
      <c r="N167" s="166"/>
      <c r="O167" s="166"/>
      <c r="P167" s="167">
        <f>SUM(P168:P171)</f>
        <v>0</v>
      </c>
      <c r="Q167" s="166"/>
      <c r="R167" s="167">
        <f>SUM(R168:R171)</f>
        <v>0.0788</v>
      </c>
      <c r="S167" s="166"/>
      <c r="T167" s="168">
        <f>SUM(T168:T171)</f>
        <v>0</v>
      </c>
      <c r="AR167" s="169" t="s">
        <v>83</v>
      </c>
      <c r="AT167" s="170" t="s">
        <v>74</v>
      </c>
      <c r="AU167" s="170" t="s">
        <v>83</v>
      </c>
      <c r="AY167" s="169" t="s">
        <v>146</v>
      </c>
      <c r="BK167" s="171">
        <f>SUM(BK168:BK171)</f>
        <v>0</v>
      </c>
    </row>
    <row r="168" spans="1:65" s="2" customFormat="1" ht="55.5" customHeight="1">
      <c r="A168" s="35"/>
      <c r="B168" s="36"/>
      <c r="C168" s="174" t="s">
        <v>224</v>
      </c>
      <c r="D168" s="174" t="s">
        <v>148</v>
      </c>
      <c r="E168" s="175" t="s">
        <v>225</v>
      </c>
      <c r="F168" s="176" t="s">
        <v>226</v>
      </c>
      <c r="G168" s="177" t="s">
        <v>185</v>
      </c>
      <c r="H168" s="178">
        <v>4</v>
      </c>
      <c r="I168" s="179"/>
      <c r="J168" s="180">
        <f>ROUND(I168*H168,2)</f>
        <v>0</v>
      </c>
      <c r="K168" s="176" t="s">
        <v>152</v>
      </c>
      <c r="L168" s="40"/>
      <c r="M168" s="181" t="s">
        <v>19</v>
      </c>
      <c r="N168" s="182" t="s">
        <v>47</v>
      </c>
      <c r="O168" s="65"/>
      <c r="P168" s="183">
        <f>O168*H168</f>
        <v>0</v>
      </c>
      <c r="Q168" s="183">
        <v>0.0197</v>
      </c>
      <c r="R168" s="183">
        <f>Q168*H168</f>
        <v>0.0788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153</v>
      </c>
      <c r="AT168" s="185" t="s">
        <v>148</v>
      </c>
      <c r="AU168" s="185" t="s">
        <v>154</v>
      </c>
      <c r="AY168" s="18" t="s">
        <v>146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154</v>
      </c>
      <c r="BK168" s="186">
        <f>ROUND(I168*H168,2)</f>
        <v>0</v>
      </c>
      <c r="BL168" s="18" t="s">
        <v>153</v>
      </c>
      <c r="BM168" s="185" t="s">
        <v>227</v>
      </c>
    </row>
    <row r="169" spans="1:47" s="2" customFormat="1" ht="10.2">
      <c r="A169" s="35"/>
      <c r="B169" s="36"/>
      <c r="C169" s="37"/>
      <c r="D169" s="187" t="s">
        <v>156</v>
      </c>
      <c r="E169" s="37"/>
      <c r="F169" s="188" t="s">
        <v>228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156</v>
      </c>
      <c r="AU169" s="18" t="s">
        <v>154</v>
      </c>
    </row>
    <row r="170" spans="2:51" s="13" customFormat="1" ht="10.2">
      <c r="B170" s="192"/>
      <c r="C170" s="193"/>
      <c r="D170" s="194" t="s">
        <v>158</v>
      </c>
      <c r="E170" s="195" t="s">
        <v>19</v>
      </c>
      <c r="F170" s="196" t="s">
        <v>159</v>
      </c>
      <c r="G170" s="193"/>
      <c r="H170" s="195" t="s">
        <v>19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158</v>
      </c>
      <c r="AU170" s="202" t="s">
        <v>154</v>
      </c>
      <c r="AV170" s="13" t="s">
        <v>83</v>
      </c>
      <c r="AW170" s="13" t="s">
        <v>36</v>
      </c>
      <c r="AX170" s="13" t="s">
        <v>75</v>
      </c>
      <c r="AY170" s="202" t="s">
        <v>146</v>
      </c>
    </row>
    <row r="171" spans="2:51" s="14" customFormat="1" ht="10.2">
      <c r="B171" s="203"/>
      <c r="C171" s="204"/>
      <c r="D171" s="194" t="s">
        <v>158</v>
      </c>
      <c r="E171" s="205" t="s">
        <v>19</v>
      </c>
      <c r="F171" s="206" t="s">
        <v>153</v>
      </c>
      <c r="G171" s="204"/>
      <c r="H171" s="207">
        <v>4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158</v>
      </c>
      <c r="AU171" s="213" t="s">
        <v>154</v>
      </c>
      <c r="AV171" s="14" t="s">
        <v>154</v>
      </c>
      <c r="AW171" s="14" t="s">
        <v>36</v>
      </c>
      <c r="AX171" s="14" t="s">
        <v>83</v>
      </c>
      <c r="AY171" s="213" t="s">
        <v>146</v>
      </c>
    </row>
    <row r="172" spans="2:63" s="12" customFormat="1" ht="22.8" customHeight="1">
      <c r="B172" s="158"/>
      <c r="C172" s="159"/>
      <c r="D172" s="160" t="s">
        <v>74</v>
      </c>
      <c r="E172" s="172" t="s">
        <v>182</v>
      </c>
      <c r="F172" s="172" t="s">
        <v>229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SUM(P173:P235)</f>
        <v>0</v>
      </c>
      <c r="Q172" s="166"/>
      <c r="R172" s="167">
        <f>SUM(R173:R235)</f>
        <v>4.21669092</v>
      </c>
      <c r="S172" s="166"/>
      <c r="T172" s="168">
        <f>SUM(T173:T235)</f>
        <v>0</v>
      </c>
      <c r="AR172" s="169" t="s">
        <v>83</v>
      </c>
      <c r="AT172" s="170" t="s">
        <v>74</v>
      </c>
      <c r="AU172" s="170" t="s">
        <v>83</v>
      </c>
      <c r="AY172" s="169" t="s">
        <v>146</v>
      </c>
      <c r="BK172" s="171">
        <f>SUM(BK173:BK235)</f>
        <v>0</v>
      </c>
    </row>
    <row r="173" spans="1:65" s="2" customFormat="1" ht="24.15" customHeight="1">
      <c r="A173" s="35"/>
      <c r="B173" s="36"/>
      <c r="C173" s="174" t="s">
        <v>230</v>
      </c>
      <c r="D173" s="174" t="s">
        <v>148</v>
      </c>
      <c r="E173" s="175" t="s">
        <v>231</v>
      </c>
      <c r="F173" s="176" t="s">
        <v>232</v>
      </c>
      <c r="G173" s="177" t="s">
        <v>207</v>
      </c>
      <c r="H173" s="178">
        <v>87.702</v>
      </c>
      <c r="I173" s="179"/>
      <c r="J173" s="180">
        <f>ROUND(I173*H173,2)</f>
        <v>0</v>
      </c>
      <c r="K173" s="176" t="s">
        <v>152</v>
      </c>
      <c r="L173" s="40"/>
      <c r="M173" s="181" t="s">
        <v>19</v>
      </c>
      <c r="N173" s="182" t="s">
        <v>47</v>
      </c>
      <c r="O173" s="65"/>
      <c r="P173" s="183">
        <f>O173*H173</f>
        <v>0</v>
      </c>
      <c r="Q173" s="183">
        <v>0.00026</v>
      </c>
      <c r="R173" s="183">
        <f>Q173*H173</f>
        <v>0.022802519999999996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153</v>
      </c>
      <c r="AT173" s="185" t="s">
        <v>148</v>
      </c>
      <c r="AU173" s="185" t="s">
        <v>154</v>
      </c>
      <c r="AY173" s="18" t="s">
        <v>146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154</v>
      </c>
      <c r="BK173" s="186">
        <f>ROUND(I173*H173,2)</f>
        <v>0</v>
      </c>
      <c r="BL173" s="18" t="s">
        <v>153</v>
      </c>
      <c r="BM173" s="185" t="s">
        <v>233</v>
      </c>
    </row>
    <row r="174" spans="1:47" s="2" customFormat="1" ht="10.2">
      <c r="A174" s="35"/>
      <c r="B174" s="36"/>
      <c r="C174" s="37"/>
      <c r="D174" s="187" t="s">
        <v>156</v>
      </c>
      <c r="E174" s="37"/>
      <c r="F174" s="188" t="s">
        <v>234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156</v>
      </c>
      <c r="AU174" s="18" t="s">
        <v>154</v>
      </c>
    </row>
    <row r="175" spans="2:51" s="13" customFormat="1" ht="10.2">
      <c r="B175" s="192"/>
      <c r="C175" s="193"/>
      <c r="D175" s="194" t="s">
        <v>158</v>
      </c>
      <c r="E175" s="195" t="s">
        <v>19</v>
      </c>
      <c r="F175" s="196" t="s">
        <v>159</v>
      </c>
      <c r="G175" s="193"/>
      <c r="H175" s="195" t="s">
        <v>19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158</v>
      </c>
      <c r="AU175" s="202" t="s">
        <v>154</v>
      </c>
      <c r="AV175" s="13" t="s">
        <v>83</v>
      </c>
      <c r="AW175" s="13" t="s">
        <v>36</v>
      </c>
      <c r="AX175" s="13" t="s">
        <v>75</v>
      </c>
      <c r="AY175" s="202" t="s">
        <v>146</v>
      </c>
    </row>
    <row r="176" spans="2:51" s="14" customFormat="1" ht="10.2">
      <c r="B176" s="203"/>
      <c r="C176" s="204"/>
      <c r="D176" s="194" t="s">
        <v>158</v>
      </c>
      <c r="E176" s="205" t="s">
        <v>19</v>
      </c>
      <c r="F176" s="206" t="s">
        <v>235</v>
      </c>
      <c r="G176" s="204"/>
      <c r="H176" s="207">
        <v>50.69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158</v>
      </c>
      <c r="AU176" s="213" t="s">
        <v>154</v>
      </c>
      <c r="AV176" s="14" t="s">
        <v>154</v>
      </c>
      <c r="AW176" s="14" t="s">
        <v>36</v>
      </c>
      <c r="AX176" s="14" t="s">
        <v>75</v>
      </c>
      <c r="AY176" s="213" t="s">
        <v>146</v>
      </c>
    </row>
    <row r="177" spans="2:51" s="14" customFormat="1" ht="10.2">
      <c r="B177" s="203"/>
      <c r="C177" s="204"/>
      <c r="D177" s="194" t="s">
        <v>158</v>
      </c>
      <c r="E177" s="205" t="s">
        <v>19</v>
      </c>
      <c r="F177" s="206" t="s">
        <v>236</v>
      </c>
      <c r="G177" s="204"/>
      <c r="H177" s="207">
        <v>37.012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158</v>
      </c>
      <c r="AU177" s="213" t="s">
        <v>154</v>
      </c>
      <c r="AV177" s="14" t="s">
        <v>154</v>
      </c>
      <c r="AW177" s="14" t="s">
        <v>36</v>
      </c>
      <c r="AX177" s="14" t="s">
        <v>75</v>
      </c>
      <c r="AY177" s="213" t="s">
        <v>146</v>
      </c>
    </row>
    <row r="178" spans="2:51" s="15" customFormat="1" ht="10.2">
      <c r="B178" s="224"/>
      <c r="C178" s="225"/>
      <c r="D178" s="194" t="s">
        <v>158</v>
      </c>
      <c r="E178" s="226" t="s">
        <v>19</v>
      </c>
      <c r="F178" s="227" t="s">
        <v>237</v>
      </c>
      <c r="G178" s="225"/>
      <c r="H178" s="228">
        <v>87.702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158</v>
      </c>
      <c r="AU178" s="234" t="s">
        <v>154</v>
      </c>
      <c r="AV178" s="15" t="s">
        <v>153</v>
      </c>
      <c r="AW178" s="15" t="s">
        <v>36</v>
      </c>
      <c r="AX178" s="15" t="s">
        <v>83</v>
      </c>
      <c r="AY178" s="234" t="s">
        <v>146</v>
      </c>
    </row>
    <row r="179" spans="1:65" s="2" customFormat="1" ht="21.75" customHeight="1">
      <c r="A179" s="35"/>
      <c r="B179" s="36"/>
      <c r="C179" s="174" t="s">
        <v>8</v>
      </c>
      <c r="D179" s="174" t="s">
        <v>148</v>
      </c>
      <c r="E179" s="175" t="s">
        <v>238</v>
      </c>
      <c r="F179" s="176" t="s">
        <v>239</v>
      </c>
      <c r="G179" s="177" t="s">
        <v>207</v>
      </c>
      <c r="H179" s="178">
        <v>1.6</v>
      </c>
      <c r="I179" s="179"/>
      <c r="J179" s="180">
        <f>ROUND(I179*H179,2)</f>
        <v>0</v>
      </c>
      <c r="K179" s="176" t="s">
        <v>152</v>
      </c>
      <c r="L179" s="40"/>
      <c r="M179" s="181" t="s">
        <v>19</v>
      </c>
      <c r="N179" s="182" t="s">
        <v>47</v>
      </c>
      <c r="O179" s="65"/>
      <c r="P179" s="183">
        <f>O179*H179</f>
        <v>0</v>
      </c>
      <c r="Q179" s="183">
        <v>0.04</v>
      </c>
      <c r="R179" s="183">
        <f>Q179*H179</f>
        <v>0.064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153</v>
      </c>
      <c r="AT179" s="185" t="s">
        <v>148</v>
      </c>
      <c r="AU179" s="185" t="s">
        <v>154</v>
      </c>
      <c r="AY179" s="18" t="s">
        <v>146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154</v>
      </c>
      <c r="BK179" s="186">
        <f>ROUND(I179*H179,2)</f>
        <v>0</v>
      </c>
      <c r="BL179" s="18" t="s">
        <v>153</v>
      </c>
      <c r="BM179" s="185" t="s">
        <v>240</v>
      </c>
    </row>
    <row r="180" spans="1:47" s="2" customFormat="1" ht="10.2">
      <c r="A180" s="35"/>
      <c r="B180" s="36"/>
      <c r="C180" s="37"/>
      <c r="D180" s="187" t="s">
        <v>156</v>
      </c>
      <c r="E180" s="37"/>
      <c r="F180" s="188" t="s">
        <v>241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156</v>
      </c>
      <c r="AU180" s="18" t="s">
        <v>154</v>
      </c>
    </row>
    <row r="181" spans="2:51" s="13" customFormat="1" ht="10.2">
      <c r="B181" s="192"/>
      <c r="C181" s="193"/>
      <c r="D181" s="194" t="s">
        <v>158</v>
      </c>
      <c r="E181" s="195" t="s">
        <v>19</v>
      </c>
      <c r="F181" s="196" t="s">
        <v>159</v>
      </c>
      <c r="G181" s="193"/>
      <c r="H181" s="195" t="s">
        <v>19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158</v>
      </c>
      <c r="AU181" s="202" t="s">
        <v>154</v>
      </c>
      <c r="AV181" s="13" t="s">
        <v>83</v>
      </c>
      <c r="AW181" s="13" t="s">
        <v>36</v>
      </c>
      <c r="AX181" s="13" t="s">
        <v>75</v>
      </c>
      <c r="AY181" s="202" t="s">
        <v>146</v>
      </c>
    </row>
    <row r="182" spans="2:51" s="14" customFormat="1" ht="10.2">
      <c r="B182" s="203"/>
      <c r="C182" s="204"/>
      <c r="D182" s="194" t="s">
        <v>158</v>
      </c>
      <c r="E182" s="205" t="s">
        <v>19</v>
      </c>
      <c r="F182" s="206" t="s">
        <v>242</v>
      </c>
      <c r="G182" s="204"/>
      <c r="H182" s="207">
        <v>1.6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158</v>
      </c>
      <c r="AU182" s="213" t="s">
        <v>154</v>
      </c>
      <c r="AV182" s="14" t="s">
        <v>154</v>
      </c>
      <c r="AW182" s="14" t="s">
        <v>36</v>
      </c>
      <c r="AX182" s="14" t="s">
        <v>83</v>
      </c>
      <c r="AY182" s="213" t="s">
        <v>146</v>
      </c>
    </row>
    <row r="183" spans="1:65" s="2" customFormat="1" ht="37.8" customHeight="1">
      <c r="A183" s="35"/>
      <c r="B183" s="36"/>
      <c r="C183" s="174" t="s">
        <v>243</v>
      </c>
      <c r="D183" s="174" t="s">
        <v>148</v>
      </c>
      <c r="E183" s="175" t="s">
        <v>244</v>
      </c>
      <c r="F183" s="176" t="s">
        <v>245</v>
      </c>
      <c r="G183" s="177" t="s">
        <v>207</v>
      </c>
      <c r="H183" s="178">
        <v>37.012</v>
      </c>
      <c r="I183" s="179"/>
      <c r="J183" s="180">
        <f>ROUND(I183*H183,2)</f>
        <v>0</v>
      </c>
      <c r="K183" s="176" t="s">
        <v>152</v>
      </c>
      <c r="L183" s="40"/>
      <c r="M183" s="181" t="s">
        <v>19</v>
      </c>
      <c r="N183" s="182" t="s">
        <v>47</v>
      </c>
      <c r="O183" s="65"/>
      <c r="P183" s="183">
        <f>O183*H183</f>
        <v>0</v>
      </c>
      <c r="Q183" s="183">
        <v>0.00438</v>
      </c>
      <c r="R183" s="183">
        <f>Q183*H183</f>
        <v>0.16211256000000002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153</v>
      </c>
      <c r="AT183" s="185" t="s">
        <v>148</v>
      </c>
      <c r="AU183" s="185" t="s">
        <v>154</v>
      </c>
      <c r="AY183" s="18" t="s">
        <v>146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154</v>
      </c>
      <c r="BK183" s="186">
        <f>ROUND(I183*H183,2)</f>
        <v>0</v>
      </c>
      <c r="BL183" s="18" t="s">
        <v>153</v>
      </c>
      <c r="BM183" s="185" t="s">
        <v>246</v>
      </c>
    </row>
    <row r="184" spans="1:47" s="2" customFormat="1" ht="10.2">
      <c r="A184" s="35"/>
      <c r="B184" s="36"/>
      <c r="C184" s="37"/>
      <c r="D184" s="187" t="s">
        <v>156</v>
      </c>
      <c r="E184" s="37"/>
      <c r="F184" s="188" t="s">
        <v>247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156</v>
      </c>
      <c r="AU184" s="18" t="s">
        <v>154</v>
      </c>
    </row>
    <row r="185" spans="2:51" s="13" customFormat="1" ht="10.2">
      <c r="B185" s="192"/>
      <c r="C185" s="193"/>
      <c r="D185" s="194" t="s">
        <v>158</v>
      </c>
      <c r="E185" s="195" t="s">
        <v>19</v>
      </c>
      <c r="F185" s="196" t="s">
        <v>159</v>
      </c>
      <c r="G185" s="193"/>
      <c r="H185" s="195" t="s">
        <v>19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158</v>
      </c>
      <c r="AU185" s="202" t="s">
        <v>154</v>
      </c>
      <c r="AV185" s="13" t="s">
        <v>83</v>
      </c>
      <c r="AW185" s="13" t="s">
        <v>36</v>
      </c>
      <c r="AX185" s="13" t="s">
        <v>75</v>
      </c>
      <c r="AY185" s="202" t="s">
        <v>146</v>
      </c>
    </row>
    <row r="186" spans="2:51" s="14" customFormat="1" ht="10.2">
      <c r="B186" s="203"/>
      <c r="C186" s="204"/>
      <c r="D186" s="194" t="s">
        <v>158</v>
      </c>
      <c r="E186" s="205" t="s">
        <v>19</v>
      </c>
      <c r="F186" s="206" t="s">
        <v>248</v>
      </c>
      <c r="G186" s="204"/>
      <c r="H186" s="207">
        <v>23.558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158</v>
      </c>
      <c r="AU186" s="213" t="s">
        <v>154</v>
      </c>
      <c r="AV186" s="14" t="s">
        <v>154</v>
      </c>
      <c r="AW186" s="14" t="s">
        <v>36</v>
      </c>
      <c r="AX186" s="14" t="s">
        <v>75</v>
      </c>
      <c r="AY186" s="213" t="s">
        <v>146</v>
      </c>
    </row>
    <row r="187" spans="2:51" s="14" customFormat="1" ht="10.2">
      <c r="B187" s="203"/>
      <c r="C187" s="204"/>
      <c r="D187" s="194" t="s">
        <v>158</v>
      </c>
      <c r="E187" s="205" t="s">
        <v>19</v>
      </c>
      <c r="F187" s="206" t="s">
        <v>249</v>
      </c>
      <c r="G187" s="204"/>
      <c r="H187" s="207">
        <v>10.054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158</v>
      </c>
      <c r="AU187" s="213" t="s">
        <v>154</v>
      </c>
      <c r="AV187" s="14" t="s">
        <v>154</v>
      </c>
      <c r="AW187" s="14" t="s">
        <v>36</v>
      </c>
      <c r="AX187" s="14" t="s">
        <v>75</v>
      </c>
      <c r="AY187" s="213" t="s">
        <v>146</v>
      </c>
    </row>
    <row r="188" spans="2:51" s="14" customFormat="1" ht="10.2">
      <c r="B188" s="203"/>
      <c r="C188" s="204"/>
      <c r="D188" s="194" t="s">
        <v>158</v>
      </c>
      <c r="E188" s="205" t="s">
        <v>19</v>
      </c>
      <c r="F188" s="206" t="s">
        <v>250</v>
      </c>
      <c r="G188" s="204"/>
      <c r="H188" s="207">
        <v>3.4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158</v>
      </c>
      <c r="AU188" s="213" t="s">
        <v>154</v>
      </c>
      <c r="AV188" s="14" t="s">
        <v>154</v>
      </c>
      <c r="AW188" s="14" t="s">
        <v>36</v>
      </c>
      <c r="AX188" s="14" t="s">
        <v>75</v>
      </c>
      <c r="AY188" s="213" t="s">
        <v>146</v>
      </c>
    </row>
    <row r="189" spans="2:51" s="15" customFormat="1" ht="10.2">
      <c r="B189" s="224"/>
      <c r="C189" s="225"/>
      <c r="D189" s="194" t="s">
        <v>158</v>
      </c>
      <c r="E189" s="226" t="s">
        <v>19</v>
      </c>
      <c r="F189" s="227" t="s">
        <v>237</v>
      </c>
      <c r="G189" s="225"/>
      <c r="H189" s="228">
        <v>37.012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158</v>
      </c>
      <c r="AU189" s="234" t="s">
        <v>154</v>
      </c>
      <c r="AV189" s="15" t="s">
        <v>153</v>
      </c>
      <c r="AW189" s="15" t="s">
        <v>36</v>
      </c>
      <c r="AX189" s="15" t="s">
        <v>83</v>
      </c>
      <c r="AY189" s="234" t="s">
        <v>146</v>
      </c>
    </row>
    <row r="190" spans="1:65" s="2" customFormat="1" ht="44.25" customHeight="1">
      <c r="A190" s="35"/>
      <c r="B190" s="36"/>
      <c r="C190" s="174" t="s">
        <v>251</v>
      </c>
      <c r="D190" s="174" t="s">
        <v>148</v>
      </c>
      <c r="E190" s="175" t="s">
        <v>252</v>
      </c>
      <c r="F190" s="176" t="s">
        <v>253</v>
      </c>
      <c r="G190" s="177" t="s">
        <v>207</v>
      </c>
      <c r="H190" s="178">
        <v>87.702</v>
      </c>
      <c r="I190" s="179"/>
      <c r="J190" s="180">
        <f>ROUND(I190*H190,2)</f>
        <v>0</v>
      </c>
      <c r="K190" s="176" t="s">
        <v>152</v>
      </c>
      <c r="L190" s="40"/>
      <c r="M190" s="181" t="s">
        <v>19</v>
      </c>
      <c r="N190" s="182" t="s">
        <v>47</v>
      </c>
      <c r="O190" s="65"/>
      <c r="P190" s="183">
        <f>O190*H190</f>
        <v>0</v>
      </c>
      <c r="Q190" s="183">
        <v>0.01838</v>
      </c>
      <c r="R190" s="183">
        <f>Q190*H190</f>
        <v>1.61196276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153</v>
      </c>
      <c r="AT190" s="185" t="s">
        <v>148</v>
      </c>
      <c r="AU190" s="185" t="s">
        <v>154</v>
      </c>
      <c r="AY190" s="18" t="s">
        <v>146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154</v>
      </c>
      <c r="BK190" s="186">
        <f>ROUND(I190*H190,2)</f>
        <v>0</v>
      </c>
      <c r="BL190" s="18" t="s">
        <v>153</v>
      </c>
      <c r="BM190" s="185" t="s">
        <v>254</v>
      </c>
    </row>
    <row r="191" spans="1:47" s="2" customFormat="1" ht="10.2">
      <c r="A191" s="35"/>
      <c r="B191" s="36"/>
      <c r="C191" s="37"/>
      <c r="D191" s="187" t="s">
        <v>156</v>
      </c>
      <c r="E191" s="37"/>
      <c r="F191" s="188" t="s">
        <v>255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156</v>
      </c>
      <c r="AU191" s="18" t="s">
        <v>154</v>
      </c>
    </row>
    <row r="192" spans="2:51" s="13" customFormat="1" ht="10.2">
      <c r="B192" s="192"/>
      <c r="C192" s="193"/>
      <c r="D192" s="194" t="s">
        <v>158</v>
      </c>
      <c r="E192" s="195" t="s">
        <v>19</v>
      </c>
      <c r="F192" s="196" t="s">
        <v>159</v>
      </c>
      <c r="G192" s="193"/>
      <c r="H192" s="195" t="s">
        <v>19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158</v>
      </c>
      <c r="AU192" s="202" t="s">
        <v>154</v>
      </c>
      <c r="AV192" s="13" t="s">
        <v>83</v>
      </c>
      <c r="AW192" s="13" t="s">
        <v>36</v>
      </c>
      <c r="AX192" s="13" t="s">
        <v>75</v>
      </c>
      <c r="AY192" s="202" t="s">
        <v>146</v>
      </c>
    </row>
    <row r="193" spans="2:51" s="14" customFormat="1" ht="10.2">
      <c r="B193" s="203"/>
      <c r="C193" s="204"/>
      <c r="D193" s="194" t="s">
        <v>158</v>
      </c>
      <c r="E193" s="205" t="s">
        <v>19</v>
      </c>
      <c r="F193" s="206" t="s">
        <v>235</v>
      </c>
      <c r="G193" s="204"/>
      <c r="H193" s="207">
        <v>50.69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158</v>
      </c>
      <c r="AU193" s="213" t="s">
        <v>154</v>
      </c>
      <c r="AV193" s="14" t="s">
        <v>154</v>
      </c>
      <c r="AW193" s="14" t="s">
        <v>36</v>
      </c>
      <c r="AX193" s="14" t="s">
        <v>75</v>
      </c>
      <c r="AY193" s="213" t="s">
        <v>146</v>
      </c>
    </row>
    <row r="194" spans="2:51" s="14" customFormat="1" ht="10.2">
      <c r="B194" s="203"/>
      <c r="C194" s="204"/>
      <c r="D194" s="194" t="s">
        <v>158</v>
      </c>
      <c r="E194" s="205" t="s">
        <v>19</v>
      </c>
      <c r="F194" s="206" t="s">
        <v>236</v>
      </c>
      <c r="G194" s="204"/>
      <c r="H194" s="207">
        <v>37.012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158</v>
      </c>
      <c r="AU194" s="213" t="s">
        <v>154</v>
      </c>
      <c r="AV194" s="14" t="s">
        <v>154</v>
      </c>
      <c r="AW194" s="14" t="s">
        <v>36</v>
      </c>
      <c r="AX194" s="14" t="s">
        <v>75</v>
      </c>
      <c r="AY194" s="213" t="s">
        <v>146</v>
      </c>
    </row>
    <row r="195" spans="2:51" s="15" customFormat="1" ht="10.2">
      <c r="B195" s="224"/>
      <c r="C195" s="225"/>
      <c r="D195" s="194" t="s">
        <v>158</v>
      </c>
      <c r="E195" s="226" t="s">
        <v>19</v>
      </c>
      <c r="F195" s="227" t="s">
        <v>237</v>
      </c>
      <c r="G195" s="225"/>
      <c r="H195" s="228">
        <v>87.702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158</v>
      </c>
      <c r="AU195" s="234" t="s">
        <v>154</v>
      </c>
      <c r="AV195" s="15" t="s">
        <v>153</v>
      </c>
      <c r="AW195" s="15" t="s">
        <v>36</v>
      </c>
      <c r="AX195" s="15" t="s">
        <v>83</v>
      </c>
      <c r="AY195" s="234" t="s">
        <v>146</v>
      </c>
    </row>
    <row r="196" spans="1:65" s="2" customFormat="1" ht="24.15" customHeight="1">
      <c r="A196" s="35"/>
      <c r="B196" s="36"/>
      <c r="C196" s="174" t="s">
        <v>256</v>
      </c>
      <c r="D196" s="174" t="s">
        <v>148</v>
      </c>
      <c r="E196" s="175" t="s">
        <v>257</v>
      </c>
      <c r="F196" s="176" t="s">
        <v>258</v>
      </c>
      <c r="G196" s="177" t="s">
        <v>259</v>
      </c>
      <c r="H196" s="178">
        <v>24.5</v>
      </c>
      <c r="I196" s="179"/>
      <c r="J196" s="180">
        <f>ROUND(I196*H196,2)</f>
        <v>0</v>
      </c>
      <c r="K196" s="176" t="s">
        <v>152</v>
      </c>
      <c r="L196" s="40"/>
      <c r="M196" s="181" t="s">
        <v>19</v>
      </c>
      <c r="N196" s="182" t="s">
        <v>47</v>
      </c>
      <c r="O196" s="65"/>
      <c r="P196" s="183">
        <f>O196*H196</f>
        <v>0</v>
      </c>
      <c r="Q196" s="183">
        <v>0.0015</v>
      </c>
      <c r="R196" s="183">
        <f>Q196*H196</f>
        <v>0.03675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153</v>
      </c>
      <c r="AT196" s="185" t="s">
        <v>148</v>
      </c>
      <c r="AU196" s="185" t="s">
        <v>154</v>
      </c>
      <c r="AY196" s="18" t="s">
        <v>146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154</v>
      </c>
      <c r="BK196" s="186">
        <f>ROUND(I196*H196,2)</f>
        <v>0</v>
      </c>
      <c r="BL196" s="18" t="s">
        <v>153</v>
      </c>
      <c r="BM196" s="185" t="s">
        <v>260</v>
      </c>
    </row>
    <row r="197" spans="1:47" s="2" customFormat="1" ht="10.2">
      <c r="A197" s="35"/>
      <c r="B197" s="36"/>
      <c r="C197" s="37"/>
      <c r="D197" s="187" t="s">
        <v>156</v>
      </c>
      <c r="E197" s="37"/>
      <c r="F197" s="188" t="s">
        <v>261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156</v>
      </c>
      <c r="AU197" s="18" t="s">
        <v>154</v>
      </c>
    </row>
    <row r="198" spans="2:51" s="13" customFormat="1" ht="10.2">
      <c r="B198" s="192"/>
      <c r="C198" s="193"/>
      <c r="D198" s="194" t="s">
        <v>158</v>
      </c>
      <c r="E198" s="195" t="s">
        <v>19</v>
      </c>
      <c r="F198" s="196" t="s">
        <v>159</v>
      </c>
      <c r="G198" s="193"/>
      <c r="H198" s="195" t="s">
        <v>19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158</v>
      </c>
      <c r="AU198" s="202" t="s">
        <v>154</v>
      </c>
      <c r="AV198" s="13" t="s">
        <v>83</v>
      </c>
      <c r="AW198" s="13" t="s">
        <v>36</v>
      </c>
      <c r="AX198" s="13" t="s">
        <v>75</v>
      </c>
      <c r="AY198" s="202" t="s">
        <v>146</v>
      </c>
    </row>
    <row r="199" spans="2:51" s="14" customFormat="1" ht="10.2">
      <c r="B199" s="203"/>
      <c r="C199" s="204"/>
      <c r="D199" s="194" t="s">
        <v>158</v>
      </c>
      <c r="E199" s="205" t="s">
        <v>19</v>
      </c>
      <c r="F199" s="206" t="s">
        <v>262</v>
      </c>
      <c r="G199" s="204"/>
      <c r="H199" s="207">
        <v>24.5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158</v>
      </c>
      <c r="AU199" s="213" t="s">
        <v>154</v>
      </c>
      <c r="AV199" s="14" t="s">
        <v>154</v>
      </c>
      <c r="AW199" s="14" t="s">
        <v>36</v>
      </c>
      <c r="AX199" s="14" t="s">
        <v>83</v>
      </c>
      <c r="AY199" s="213" t="s">
        <v>146</v>
      </c>
    </row>
    <row r="200" spans="1:65" s="2" customFormat="1" ht="33" customHeight="1">
      <c r="A200" s="35"/>
      <c r="B200" s="36"/>
      <c r="C200" s="174" t="s">
        <v>263</v>
      </c>
      <c r="D200" s="174" t="s">
        <v>148</v>
      </c>
      <c r="E200" s="175" t="s">
        <v>264</v>
      </c>
      <c r="F200" s="176" t="s">
        <v>265</v>
      </c>
      <c r="G200" s="177" t="s">
        <v>151</v>
      </c>
      <c r="H200" s="178">
        <v>0.3</v>
      </c>
      <c r="I200" s="179"/>
      <c r="J200" s="180">
        <f>ROUND(I200*H200,2)</f>
        <v>0</v>
      </c>
      <c r="K200" s="176" t="s">
        <v>152</v>
      </c>
      <c r="L200" s="40"/>
      <c r="M200" s="181" t="s">
        <v>19</v>
      </c>
      <c r="N200" s="182" t="s">
        <v>47</v>
      </c>
      <c r="O200" s="65"/>
      <c r="P200" s="183">
        <f>O200*H200</f>
        <v>0</v>
      </c>
      <c r="Q200" s="183">
        <v>2.25634</v>
      </c>
      <c r="R200" s="183">
        <f>Q200*H200</f>
        <v>0.6769019999999999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153</v>
      </c>
      <c r="AT200" s="185" t="s">
        <v>148</v>
      </c>
      <c r="AU200" s="185" t="s">
        <v>154</v>
      </c>
      <c r="AY200" s="18" t="s">
        <v>146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154</v>
      </c>
      <c r="BK200" s="186">
        <f>ROUND(I200*H200,2)</f>
        <v>0</v>
      </c>
      <c r="BL200" s="18" t="s">
        <v>153</v>
      </c>
      <c r="BM200" s="185" t="s">
        <v>266</v>
      </c>
    </row>
    <row r="201" spans="1:47" s="2" customFormat="1" ht="10.2">
      <c r="A201" s="35"/>
      <c r="B201" s="36"/>
      <c r="C201" s="37"/>
      <c r="D201" s="187" t="s">
        <v>156</v>
      </c>
      <c r="E201" s="37"/>
      <c r="F201" s="188" t="s">
        <v>267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156</v>
      </c>
      <c r="AU201" s="18" t="s">
        <v>154</v>
      </c>
    </row>
    <row r="202" spans="2:51" s="13" customFormat="1" ht="10.2">
      <c r="B202" s="192"/>
      <c r="C202" s="193"/>
      <c r="D202" s="194" t="s">
        <v>158</v>
      </c>
      <c r="E202" s="195" t="s">
        <v>19</v>
      </c>
      <c r="F202" s="196" t="s">
        <v>159</v>
      </c>
      <c r="G202" s="193"/>
      <c r="H202" s="195" t="s">
        <v>19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158</v>
      </c>
      <c r="AU202" s="202" t="s">
        <v>154</v>
      </c>
      <c r="AV202" s="13" t="s">
        <v>83</v>
      </c>
      <c r="AW202" s="13" t="s">
        <v>36</v>
      </c>
      <c r="AX202" s="13" t="s">
        <v>75</v>
      </c>
      <c r="AY202" s="202" t="s">
        <v>146</v>
      </c>
    </row>
    <row r="203" spans="2:51" s="14" customFormat="1" ht="10.2">
      <c r="B203" s="203"/>
      <c r="C203" s="204"/>
      <c r="D203" s="194" t="s">
        <v>158</v>
      </c>
      <c r="E203" s="205" t="s">
        <v>19</v>
      </c>
      <c r="F203" s="206" t="s">
        <v>268</v>
      </c>
      <c r="G203" s="204"/>
      <c r="H203" s="207">
        <v>0.3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158</v>
      </c>
      <c r="AU203" s="213" t="s">
        <v>154</v>
      </c>
      <c r="AV203" s="14" t="s">
        <v>154</v>
      </c>
      <c r="AW203" s="14" t="s">
        <v>36</v>
      </c>
      <c r="AX203" s="14" t="s">
        <v>83</v>
      </c>
      <c r="AY203" s="213" t="s">
        <v>146</v>
      </c>
    </row>
    <row r="204" spans="1:65" s="2" customFormat="1" ht="21.75" customHeight="1">
      <c r="A204" s="35"/>
      <c r="B204" s="36"/>
      <c r="C204" s="174" t="s">
        <v>269</v>
      </c>
      <c r="D204" s="174" t="s">
        <v>148</v>
      </c>
      <c r="E204" s="175" t="s">
        <v>270</v>
      </c>
      <c r="F204" s="176" t="s">
        <v>271</v>
      </c>
      <c r="G204" s="177" t="s">
        <v>272</v>
      </c>
      <c r="H204" s="178">
        <v>0.004</v>
      </c>
      <c r="I204" s="179"/>
      <c r="J204" s="180">
        <f>ROUND(I204*H204,2)</f>
        <v>0</v>
      </c>
      <c r="K204" s="176" t="s">
        <v>152</v>
      </c>
      <c r="L204" s="40"/>
      <c r="M204" s="181" t="s">
        <v>19</v>
      </c>
      <c r="N204" s="182" t="s">
        <v>47</v>
      </c>
      <c r="O204" s="65"/>
      <c r="P204" s="183">
        <f>O204*H204</f>
        <v>0</v>
      </c>
      <c r="Q204" s="183">
        <v>1.06277</v>
      </c>
      <c r="R204" s="183">
        <f>Q204*H204</f>
        <v>0.00425108</v>
      </c>
      <c r="S204" s="183">
        <v>0</v>
      </c>
      <c r="T204" s="18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243</v>
      </c>
      <c r="AT204" s="185" t="s">
        <v>148</v>
      </c>
      <c r="AU204" s="185" t="s">
        <v>154</v>
      </c>
      <c r="AY204" s="18" t="s">
        <v>146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8" t="s">
        <v>154</v>
      </c>
      <c r="BK204" s="186">
        <f>ROUND(I204*H204,2)</f>
        <v>0</v>
      </c>
      <c r="BL204" s="18" t="s">
        <v>243</v>
      </c>
      <c r="BM204" s="185" t="s">
        <v>273</v>
      </c>
    </row>
    <row r="205" spans="1:47" s="2" customFormat="1" ht="10.2">
      <c r="A205" s="35"/>
      <c r="B205" s="36"/>
      <c r="C205" s="37"/>
      <c r="D205" s="187" t="s">
        <v>156</v>
      </c>
      <c r="E205" s="37"/>
      <c r="F205" s="188" t="s">
        <v>274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156</v>
      </c>
      <c r="AU205" s="18" t="s">
        <v>154</v>
      </c>
    </row>
    <row r="206" spans="2:51" s="13" customFormat="1" ht="10.2">
      <c r="B206" s="192"/>
      <c r="C206" s="193"/>
      <c r="D206" s="194" t="s">
        <v>158</v>
      </c>
      <c r="E206" s="195" t="s">
        <v>19</v>
      </c>
      <c r="F206" s="196" t="s">
        <v>159</v>
      </c>
      <c r="G206" s="193"/>
      <c r="H206" s="195" t="s">
        <v>19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158</v>
      </c>
      <c r="AU206" s="202" t="s">
        <v>154</v>
      </c>
      <c r="AV206" s="13" t="s">
        <v>83</v>
      </c>
      <c r="AW206" s="13" t="s">
        <v>36</v>
      </c>
      <c r="AX206" s="13" t="s">
        <v>75</v>
      </c>
      <c r="AY206" s="202" t="s">
        <v>146</v>
      </c>
    </row>
    <row r="207" spans="2:51" s="14" customFormat="1" ht="10.2">
      <c r="B207" s="203"/>
      <c r="C207" s="204"/>
      <c r="D207" s="194" t="s">
        <v>158</v>
      </c>
      <c r="E207" s="205" t="s">
        <v>19</v>
      </c>
      <c r="F207" s="206" t="s">
        <v>275</v>
      </c>
      <c r="G207" s="204"/>
      <c r="H207" s="207">
        <v>0.004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158</v>
      </c>
      <c r="AU207" s="213" t="s">
        <v>154</v>
      </c>
      <c r="AV207" s="14" t="s">
        <v>154</v>
      </c>
      <c r="AW207" s="14" t="s">
        <v>36</v>
      </c>
      <c r="AX207" s="14" t="s">
        <v>83</v>
      </c>
      <c r="AY207" s="213" t="s">
        <v>146</v>
      </c>
    </row>
    <row r="208" spans="1:65" s="2" customFormat="1" ht="33" customHeight="1">
      <c r="A208" s="35"/>
      <c r="B208" s="36"/>
      <c r="C208" s="174" t="s">
        <v>7</v>
      </c>
      <c r="D208" s="174" t="s">
        <v>148</v>
      </c>
      <c r="E208" s="175" t="s">
        <v>276</v>
      </c>
      <c r="F208" s="176" t="s">
        <v>277</v>
      </c>
      <c r="G208" s="177" t="s">
        <v>207</v>
      </c>
      <c r="H208" s="178">
        <v>2</v>
      </c>
      <c r="I208" s="179"/>
      <c r="J208" s="180">
        <f>ROUND(I208*H208,2)</f>
        <v>0</v>
      </c>
      <c r="K208" s="176" t="s">
        <v>152</v>
      </c>
      <c r="L208" s="40"/>
      <c r="M208" s="181" t="s">
        <v>19</v>
      </c>
      <c r="N208" s="182" t="s">
        <v>47</v>
      </c>
      <c r="O208" s="65"/>
      <c r="P208" s="183">
        <f>O208*H208</f>
        <v>0</v>
      </c>
      <c r="Q208" s="183">
        <v>0.105</v>
      </c>
      <c r="R208" s="183">
        <f>Q208*H208</f>
        <v>0.21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153</v>
      </c>
      <c r="AT208" s="185" t="s">
        <v>148</v>
      </c>
      <c r="AU208" s="185" t="s">
        <v>154</v>
      </c>
      <c r="AY208" s="18" t="s">
        <v>146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154</v>
      </c>
      <c r="BK208" s="186">
        <f>ROUND(I208*H208,2)</f>
        <v>0</v>
      </c>
      <c r="BL208" s="18" t="s">
        <v>153</v>
      </c>
      <c r="BM208" s="185" t="s">
        <v>278</v>
      </c>
    </row>
    <row r="209" spans="1:47" s="2" customFormat="1" ht="10.2">
      <c r="A209" s="35"/>
      <c r="B209" s="36"/>
      <c r="C209" s="37"/>
      <c r="D209" s="187" t="s">
        <v>156</v>
      </c>
      <c r="E209" s="37"/>
      <c r="F209" s="188" t="s">
        <v>279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156</v>
      </c>
      <c r="AU209" s="18" t="s">
        <v>154</v>
      </c>
    </row>
    <row r="210" spans="2:51" s="13" customFormat="1" ht="10.2">
      <c r="B210" s="192"/>
      <c r="C210" s="193"/>
      <c r="D210" s="194" t="s">
        <v>158</v>
      </c>
      <c r="E210" s="195" t="s">
        <v>19</v>
      </c>
      <c r="F210" s="196" t="s">
        <v>159</v>
      </c>
      <c r="G210" s="193"/>
      <c r="H210" s="195" t="s">
        <v>19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158</v>
      </c>
      <c r="AU210" s="202" t="s">
        <v>154</v>
      </c>
      <c r="AV210" s="13" t="s">
        <v>83</v>
      </c>
      <c r="AW210" s="13" t="s">
        <v>36</v>
      </c>
      <c r="AX210" s="13" t="s">
        <v>75</v>
      </c>
      <c r="AY210" s="202" t="s">
        <v>146</v>
      </c>
    </row>
    <row r="211" spans="2:51" s="14" customFormat="1" ht="10.2">
      <c r="B211" s="203"/>
      <c r="C211" s="204"/>
      <c r="D211" s="194" t="s">
        <v>158</v>
      </c>
      <c r="E211" s="205" t="s">
        <v>19</v>
      </c>
      <c r="F211" s="206" t="s">
        <v>154</v>
      </c>
      <c r="G211" s="204"/>
      <c r="H211" s="207">
        <v>2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158</v>
      </c>
      <c r="AU211" s="213" t="s">
        <v>154</v>
      </c>
      <c r="AV211" s="14" t="s">
        <v>154</v>
      </c>
      <c r="AW211" s="14" t="s">
        <v>36</v>
      </c>
      <c r="AX211" s="14" t="s">
        <v>83</v>
      </c>
      <c r="AY211" s="213" t="s">
        <v>146</v>
      </c>
    </row>
    <row r="212" spans="1:65" s="2" customFormat="1" ht="37.8" customHeight="1">
      <c r="A212" s="35"/>
      <c r="B212" s="36"/>
      <c r="C212" s="174" t="s">
        <v>280</v>
      </c>
      <c r="D212" s="174" t="s">
        <v>148</v>
      </c>
      <c r="E212" s="175" t="s">
        <v>281</v>
      </c>
      <c r="F212" s="176" t="s">
        <v>282</v>
      </c>
      <c r="G212" s="177" t="s">
        <v>185</v>
      </c>
      <c r="H212" s="178">
        <v>4</v>
      </c>
      <c r="I212" s="179"/>
      <c r="J212" s="180">
        <f>ROUND(I212*H212,2)</f>
        <v>0</v>
      </c>
      <c r="K212" s="176" t="s">
        <v>152</v>
      </c>
      <c r="L212" s="40"/>
      <c r="M212" s="181" t="s">
        <v>19</v>
      </c>
      <c r="N212" s="182" t="s">
        <v>47</v>
      </c>
      <c r="O212" s="65"/>
      <c r="P212" s="183">
        <f>O212*H212</f>
        <v>0</v>
      </c>
      <c r="Q212" s="183">
        <v>0.00048</v>
      </c>
      <c r="R212" s="183">
        <f>Q212*H212</f>
        <v>0.00192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153</v>
      </c>
      <c r="AT212" s="185" t="s">
        <v>148</v>
      </c>
      <c r="AU212" s="185" t="s">
        <v>154</v>
      </c>
      <c r="AY212" s="18" t="s">
        <v>146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154</v>
      </c>
      <c r="BK212" s="186">
        <f>ROUND(I212*H212,2)</f>
        <v>0</v>
      </c>
      <c r="BL212" s="18" t="s">
        <v>153</v>
      </c>
      <c r="BM212" s="185" t="s">
        <v>283</v>
      </c>
    </row>
    <row r="213" spans="1:47" s="2" customFormat="1" ht="10.2">
      <c r="A213" s="35"/>
      <c r="B213" s="36"/>
      <c r="C213" s="37"/>
      <c r="D213" s="187" t="s">
        <v>156</v>
      </c>
      <c r="E213" s="37"/>
      <c r="F213" s="188" t="s">
        <v>284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156</v>
      </c>
      <c r="AU213" s="18" t="s">
        <v>154</v>
      </c>
    </row>
    <row r="214" spans="2:51" s="13" customFormat="1" ht="10.2">
      <c r="B214" s="192"/>
      <c r="C214" s="193"/>
      <c r="D214" s="194" t="s">
        <v>158</v>
      </c>
      <c r="E214" s="195" t="s">
        <v>19</v>
      </c>
      <c r="F214" s="196" t="s">
        <v>159</v>
      </c>
      <c r="G214" s="193"/>
      <c r="H214" s="195" t="s">
        <v>19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158</v>
      </c>
      <c r="AU214" s="202" t="s">
        <v>154</v>
      </c>
      <c r="AV214" s="13" t="s">
        <v>83</v>
      </c>
      <c r="AW214" s="13" t="s">
        <v>36</v>
      </c>
      <c r="AX214" s="13" t="s">
        <v>75</v>
      </c>
      <c r="AY214" s="202" t="s">
        <v>146</v>
      </c>
    </row>
    <row r="215" spans="2:51" s="14" customFormat="1" ht="10.2">
      <c r="B215" s="203"/>
      <c r="C215" s="204"/>
      <c r="D215" s="194" t="s">
        <v>158</v>
      </c>
      <c r="E215" s="205" t="s">
        <v>19</v>
      </c>
      <c r="F215" s="206" t="s">
        <v>153</v>
      </c>
      <c r="G215" s="204"/>
      <c r="H215" s="207">
        <v>4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158</v>
      </c>
      <c r="AU215" s="213" t="s">
        <v>154</v>
      </c>
      <c r="AV215" s="14" t="s">
        <v>154</v>
      </c>
      <c r="AW215" s="14" t="s">
        <v>36</v>
      </c>
      <c r="AX215" s="14" t="s">
        <v>83</v>
      </c>
      <c r="AY215" s="213" t="s">
        <v>146</v>
      </c>
    </row>
    <row r="216" spans="1:65" s="2" customFormat="1" ht="33" customHeight="1">
      <c r="A216" s="35"/>
      <c r="B216" s="36"/>
      <c r="C216" s="214" t="s">
        <v>285</v>
      </c>
      <c r="D216" s="214" t="s">
        <v>189</v>
      </c>
      <c r="E216" s="215" t="s">
        <v>286</v>
      </c>
      <c r="F216" s="216" t="s">
        <v>287</v>
      </c>
      <c r="G216" s="217" t="s">
        <v>185</v>
      </c>
      <c r="H216" s="218">
        <v>2</v>
      </c>
      <c r="I216" s="219"/>
      <c r="J216" s="220">
        <f>ROUND(I216*H216,2)</f>
        <v>0</v>
      </c>
      <c r="K216" s="216" t="s">
        <v>152</v>
      </c>
      <c r="L216" s="221"/>
      <c r="M216" s="222" t="s">
        <v>19</v>
      </c>
      <c r="N216" s="223" t="s">
        <v>47</v>
      </c>
      <c r="O216" s="65"/>
      <c r="P216" s="183">
        <f>O216*H216</f>
        <v>0</v>
      </c>
      <c r="Q216" s="183">
        <v>0.01225</v>
      </c>
      <c r="R216" s="183">
        <f>Q216*H216</f>
        <v>0.0245</v>
      </c>
      <c r="S216" s="183">
        <v>0</v>
      </c>
      <c r="T216" s="18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192</v>
      </c>
      <c r="AT216" s="185" t="s">
        <v>189</v>
      </c>
      <c r="AU216" s="185" t="s">
        <v>154</v>
      </c>
      <c r="AY216" s="18" t="s">
        <v>146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8" t="s">
        <v>154</v>
      </c>
      <c r="BK216" s="186">
        <f>ROUND(I216*H216,2)</f>
        <v>0</v>
      </c>
      <c r="BL216" s="18" t="s">
        <v>153</v>
      </c>
      <c r="BM216" s="185" t="s">
        <v>288</v>
      </c>
    </row>
    <row r="217" spans="1:47" s="2" customFormat="1" ht="10.2">
      <c r="A217" s="35"/>
      <c r="B217" s="36"/>
      <c r="C217" s="37"/>
      <c r="D217" s="187" t="s">
        <v>156</v>
      </c>
      <c r="E217" s="37"/>
      <c r="F217" s="188" t="s">
        <v>289</v>
      </c>
      <c r="G217" s="37"/>
      <c r="H217" s="37"/>
      <c r="I217" s="189"/>
      <c r="J217" s="37"/>
      <c r="K217" s="37"/>
      <c r="L217" s="40"/>
      <c r="M217" s="190"/>
      <c r="N217" s="191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156</v>
      </c>
      <c r="AU217" s="18" t="s">
        <v>154</v>
      </c>
    </row>
    <row r="218" spans="2:51" s="13" customFormat="1" ht="10.2">
      <c r="B218" s="192"/>
      <c r="C218" s="193"/>
      <c r="D218" s="194" t="s">
        <v>158</v>
      </c>
      <c r="E218" s="195" t="s">
        <v>19</v>
      </c>
      <c r="F218" s="196" t="s">
        <v>159</v>
      </c>
      <c r="G218" s="193"/>
      <c r="H218" s="195" t="s">
        <v>19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158</v>
      </c>
      <c r="AU218" s="202" t="s">
        <v>154</v>
      </c>
      <c r="AV218" s="13" t="s">
        <v>83</v>
      </c>
      <c r="AW218" s="13" t="s">
        <v>36</v>
      </c>
      <c r="AX218" s="13" t="s">
        <v>75</v>
      </c>
      <c r="AY218" s="202" t="s">
        <v>146</v>
      </c>
    </row>
    <row r="219" spans="2:51" s="14" customFormat="1" ht="10.2">
      <c r="B219" s="203"/>
      <c r="C219" s="204"/>
      <c r="D219" s="194" t="s">
        <v>158</v>
      </c>
      <c r="E219" s="205" t="s">
        <v>19</v>
      </c>
      <c r="F219" s="206" t="s">
        <v>154</v>
      </c>
      <c r="G219" s="204"/>
      <c r="H219" s="207">
        <v>2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158</v>
      </c>
      <c r="AU219" s="213" t="s">
        <v>154</v>
      </c>
      <c r="AV219" s="14" t="s">
        <v>154</v>
      </c>
      <c r="AW219" s="14" t="s">
        <v>36</v>
      </c>
      <c r="AX219" s="14" t="s">
        <v>83</v>
      </c>
      <c r="AY219" s="213" t="s">
        <v>146</v>
      </c>
    </row>
    <row r="220" spans="1:65" s="2" customFormat="1" ht="33" customHeight="1">
      <c r="A220" s="35"/>
      <c r="B220" s="36"/>
      <c r="C220" s="214" t="s">
        <v>290</v>
      </c>
      <c r="D220" s="214" t="s">
        <v>189</v>
      </c>
      <c r="E220" s="215" t="s">
        <v>291</v>
      </c>
      <c r="F220" s="216" t="s">
        <v>292</v>
      </c>
      <c r="G220" s="217" t="s">
        <v>185</v>
      </c>
      <c r="H220" s="218">
        <v>2</v>
      </c>
      <c r="I220" s="219"/>
      <c r="J220" s="220">
        <f>ROUND(I220*H220,2)</f>
        <v>0</v>
      </c>
      <c r="K220" s="216" t="s">
        <v>152</v>
      </c>
      <c r="L220" s="221"/>
      <c r="M220" s="222" t="s">
        <v>19</v>
      </c>
      <c r="N220" s="223" t="s">
        <v>47</v>
      </c>
      <c r="O220" s="65"/>
      <c r="P220" s="183">
        <f>O220*H220</f>
        <v>0</v>
      </c>
      <c r="Q220" s="183">
        <v>0.01521</v>
      </c>
      <c r="R220" s="183">
        <f>Q220*H220</f>
        <v>0.03042</v>
      </c>
      <c r="S220" s="183">
        <v>0</v>
      </c>
      <c r="T220" s="18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192</v>
      </c>
      <c r="AT220" s="185" t="s">
        <v>189</v>
      </c>
      <c r="AU220" s="185" t="s">
        <v>154</v>
      </c>
      <c r="AY220" s="18" t="s">
        <v>146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154</v>
      </c>
      <c r="BK220" s="186">
        <f>ROUND(I220*H220,2)</f>
        <v>0</v>
      </c>
      <c r="BL220" s="18" t="s">
        <v>153</v>
      </c>
      <c r="BM220" s="185" t="s">
        <v>293</v>
      </c>
    </row>
    <row r="221" spans="1:47" s="2" customFormat="1" ht="10.2">
      <c r="A221" s="35"/>
      <c r="B221" s="36"/>
      <c r="C221" s="37"/>
      <c r="D221" s="187" t="s">
        <v>156</v>
      </c>
      <c r="E221" s="37"/>
      <c r="F221" s="188" t="s">
        <v>294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156</v>
      </c>
      <c r="AU221" s="18" t="s">
        <v>154</v>
      </c>
    </row>
    <row r="222" spans="2:51" s="13" customFormat="1" ht="10.2">
      <c r="B222" s="192"/>
      <c r="C222" s="193"/>
      <c r="D222" s="194" t="s">
        <v>158</v>
      </c>
      <c r="E222" s="195" t="s">
        <v>19</v>
      </c>
      <c r="F222" s="196" t="s">
        <v>159</v>
      </c>
      <c r="G222" s="193"/>
      <c r="H222" s="195" t="s">
        <v>19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158</v>
      </c>
      <c r="AU222" s="202" t="s">
        <v>154</v>
      </c>
      <c r="AV222" s="13" t="s">
        <v>83</v>
      </c>
      <c r="AW222" s="13" t="s">
        <v>36</v>
      </c>
      <c r="AX222" s="13" t="s">
        <v>75</v>
      </c>
      <c r="AY222" s="202" t="s">
        <v>146</v>
      </c>
    </row>
    <row r="223" spans="2:51" s="14" customFormat="1" ht="10.2">
      <c r="B223" s="203"/>
      <c r="C223" s="204"/>
      <c r="D223" s="194" t="s">
        <v>158</v>
      </c>
      <c r="E223" s="205" t="s">
        <v>19</v>
      </c>
      <c r="F223" s="206" t="s">
        <v>154</v>
      </c>
      <c r="G223" s="204"/>
      <c r="H223" s="207">
        <v>2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158</v>
      </c>
      <c r="AU223" s="213" t="s">
        <v>154</v>
      </c>
      <c r="AV223" s="14" t="s">
        <v>154</v>
      </c>
      <c r="AW223" s="14" t="s">
        <v>36</v>
      </c>
      <c r="AX223" s="14" t="s">
        <v>83</v>
      </c>
      <c r="AY223" s="213" t="s">
        <v>146</v>
      </c>
    </row>
    <row r="224" spans="1:65" s="2" customFormat="1" ht="37.8" customHeight="1">
      <c r="A224" s="35"/>
      <c r="B224" s="36"/>
      <c r="C224" s="174" t="s">
        <v>295</v>
      </c>
      <c r="D224" s="174" t="s">
        <v>148</v>
      </c>
      <c r="E224" s="175" t="s">
        <v>296</v>
      </c>
      <c r="F224" s="176" t="s">
        <v>297</v>
      </c>
      <c r="G224" s="177" t="s">
        <v>185</v>
      </c>
      <c r="H224" s="178">
        <v>3</v>
      </c>
      <c r="I224" s="179"/>
      <c r="J224" s="180">
        <f>ROUND(I224*H224,2)</f>
        <v>0</v>
      </c>
      <c r="K224" s="176" t="s">
        <v>152</v>
      </c>
      <c r="L224" s="40"/>
      <c r="M224" s="181" t="s">
        <v>19</v>
      </c>
      <c r="N224" s="182" t="s">
        <v>47</v>
      </c>
      <c r="O224" s="65"/>
      <c r="P224" s="183">
        <f>O224*H224</f>
        <v>0</v>
      </c>
      <c r="Q224" s="183">
        <v>0.4417</v>
      </c>
      <c r="R224" s="183">
        <f>Q224*H224</f>
        <v>1.3251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153</v>
      </c>
      <c r="AT224" s="185" t="s">
        <v>148</v>
      </c>
      <c r="AU224" s="185" t="s">
        <v>154</v>
      </c>
      <c r="AY224" s="18" t="s">
        <v>146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154</v>
      </c>
      <c r="BK224" s="186">
        <f>ROUND(I224*H224,2)</f>
        <v>0</v>
      </c>
      <c r="BL224" s="18" t="s">
        <v>153</v>
      </c>
      <c r="BM224" s="185" t="s">
        <v>298</v>
      </c>
    </row>
    <row r="225" spans="1:47" s="2" customFormat="1" ht="10.2">
      <c r="A225" s="35"/>
      <c r="B225" s="36"/>
      <c r="C225" s="37"/>
      <c r="D225" s="187" t="s">
        <v>156</v>
      </c>
      <c r="E225" s="37"/>
      <c r="F225" s="188" t="s">
        <v>299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156</v>
      </c>
      <c r="AU225" s="18" t="s">
        <v>154</v>
      </c>
    </row>
    <row r="226" spans="2:51" s="13" customFormat="1" ht="10.2">
      <c r="B226" s="192"/>
      <c r="C226" s="193"/>
      <c r="D226" s="194" t="s">
        <v>158</v>
      </c>
      <c r="E226" s="195" t="s">
        <v>19</v>
      </c>
      <c r="F226" s="196" t="s">
        <v>159</v>
      </c>
      <c r="G226" s="193"/>
      <c r="H226" s="195" t="s">
        <v>19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158</v>
      </c>
      <c r="AU226" s="202" t="s">
        <v>154</v>
      </c>
      <c r="AV226" s="13" t="s">
        <v>83</v>
      </c>
      <c r="AW226" s="13" t="s">
        <v>36</v>
      </c>
      <c r="AX226" s="13" t="s">
        <v>75</v>
      </c>
      <c r="AY226" s="202" t="s">
        <v>146</v>
      </c>
    </row>
    <row r="227" spans="2:51" s="14" customFormat="1" ht="10.2">
      <c r="B227" s="203"/>
      <c r="C227" s="204"/>
      <c r="D227" s="194" t="s">
        <v>158</v>
      </c>
      <c r="E227" s="205" t="s">
        <v>19</v>
      </c>
      <c r="F227" s="206" t="s">
        <v>166</v>
      </c>
      <c r="G227" s="204"/>
      <c r="H227" s="207">
        <v>3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158</v>
      </c>
      <c r="AU227" s="213" t="s">
        <v>154</v>
      </c>
      <c r="AV227" s="14" t="s">
        <v>154</v>
      </c>
      <c r="AW227" s="14" t="s">
        <v>36</v>
      </c>
      <c r="AX227" s="14" t="s">
        <v>83</v>
      </c>
      <c r="AY227" s="213" t="s">
        <v>146</v>
      </c>
    </row>
    <row r="228" spans="1:65" s="2" customFormat="1" ht="37.8" customHeight="1">
      <c r="A228" s="35"/>
      <c r="B228" s="36"/>
      <c r="C228" s="214" t="s">
        <v>300</v>
      </c>
      <c r="D228" s="214" t="s">
        <v>189</v>
      </c>
      <c r="E228" s="215" t="s">
        <v>301</v>
      </c>
      <c r="F228" s="216" t="s">
        <v>302</v>
      </c>
      <c r="G228" s="217" t="s">
        <v>185</v>
      </c>
      <c r="H228" s="218">
        <v>3</v>
      </c>
      <c r="I228" s="219"/>
      <c r="J228" s="220">
        <f>ROUND(I228*H228,2)</f>
        <v>0</v>
      </c>
      <c r="K228" s="216" t="s">
        <v>152</v>
      </c>
      <c r="L228" s="221"/>
      <c r="M228" s="222" t="s">
        <v>19</v>
      </c>
      <c r="N228" s="223" t="s">
        <v>47</v>
      </c>
      <c r="O228" s="65"/>
      <c r="P228" s="183">
        <f>O228*H228</f>
        <v>0</v>
      </c>
      <c r="Q228" s="183">
        <v>0.01521</v>
      </c>
      <c r="R228" s="183">
        <f>Q228*H228</f>
        <v>0.04563</v>
      </c>
      <c r="S228" s="183">
        <v>0</v>
      </c>
      <c r="T228" s="18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192</v>
      </c>
      <c r="AT228" s="185" t="s">
        <v>189</v>
      </c>
      <c r="AU228" s="185" t="s">
        <v>154</v>
      </c>
      <c r="AY228" s="18" t="s">
        <v>146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154</v>
      </c>
      <c r="BK228" s="186">
        <f>ROUND(I228*H228,2)</f>
        <v>0</v>
      </c>
      <c r="BL228" s="18" t="s">
        <v>153</v>
      </c>
      <c r="BM228" s="185" t="s">
        <v>303</v>
      </c>
    </row>
    <row r="229" spans="1:47" s="2" customFormat="1" ht="10.2">
      <c r="A229" s="35"/>
      <c r="B229" s="36"/>
      <c r="C229" s="37"/>
      <c r="D229" s="187" t="s">
        <v>156</v>
      </c>
      <c r="E229" s="37"/>
      <c r="F229" s="188" t="s">
        <v>304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156</v>
      </c>
      <c r="AU229" s="18" t="s">
        <v>154</v>
      </c>
    </row>
    <row r="230" spans="2:51" s="13" customFormat="1" ht="10.2">
      <c r="B230" s="192"/>
      <c r="C230" s="193"/>
      <c r="D230" s="194" t="s">
        <v>158</v>
      </c>
      <c r="E230" s="195" t="s">
        <v>19</v>
      </c>
      <c r="F230" s="196" t="s">
        <v>159</v>
      </c>
      <c r="G230" s="193"/>
      <c r="H230" s="195" t="s">
        <v>19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158</v>
      </c>
      <c r="AU230" s="202" t="s">
        <v>154</v>
      </c>
      <c r="AV230" s="13" t="s">
        <v>83</v>
      </c>
      <c r="AW230" s="13" t="s">
        <v>36</v>
      </c>
      <c r="AX230" s="13" t="s">
        <v>75</v>
      </c>
      <c r="AY230" s="202" t="s">
        <v>146</v>
      </c>
    </row>
    <row r="231" spans="2:51" s="14" customFormat="1" ht="10.2">
      <c r="B231" s="203"/>
      <c r="C231" s="204"/>
      <c r="D231" s="194" t="s">
        <v>158</v>
      </c>
      <c r="E231" s="205" t="s">
        <v>19</v>
      </c>
      <c r="F231" s="206" t="s">
        <v>166</v>
      </c>
      <c r="G231" s="204"/>
      <c r="H231" s="207">
        <v>3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158</v>
      </c>
      <c r="AU231" s="213" t="s">
        <v>154</v>
      </c>
      <c r="AV231" s="14" t="s">
        <v>154</v>
      </c>
      <c r="AW231" s="14" t="s">
        <v>36</v>
      </c>
      <c r="AX231" s="14" t="s">
        <v>83</v>
      </c>
      <c r="AY231" s="213" t="s">
        <v>146</v>
      </c>
    </row>
    <row r="232" spans="1:65" s="2" customFormat="1" ht="16.5" customHeight="1">
      <c r="A232" s="35"/>
      <c r="B232" s="36"/>
      <c r="C232" s="174" t="s">
        <v>305</v>
      </c>
      <c r="D232" s="174" t="s">
        <v>148</v>
      </c>
      <c r="E232" s="175" t="s">
        <v>306</v>
      </c>
      <c r="F232" s="176" t="s">
        <v>307</v>
      </c>
      <c r="G232" s="177" t="s">
        <v>207</v>
      </c>
      <c r="H232" s="178">
        <v>2</v>
      </c>
      <c r="I232" s="179"/>
      <c r="J232" s="180">
        <f>ROUND(I232*H232,2)</f>
        <v>0</v>
      </c>
      <c r="K232" s="176" t="s">
        <v>152</v>
      </c>
      <c r="L232" s="40"/>
      <c r="M232" s="181" t="s">
        <v>19</v>
      </c>
      <c r="N232" s="182" t="s">
        <v>47</v>
      </c>
      <c r="O232" s="65"/>
      <c r="P232" s="183">
        <f>O232*H232</f>
        <v>0</v>
      </c>
      <c r="Q232" s="183">
        <v>0.00017</v>
      </c>
      <c r="R232" s="183">
        <f>Q232*H232</f>
        <v>0.00034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243</v>
      </c>
      <c r="AT232" s="185" t="s">
        <v>148</v>
      </c>
      <c r="AU232" s="185" t="s">
        <v>154</v>
      </c>
      <c r="AY232" s="18" t="s">
        <v>146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154</v>
      </c>
      <c r="BK232" s="186">
        <f>ROUND(I232*H232,2)</f>
        <v>0</v>
      </c>
      <c r="BL232" s="18" t="s">
        <v>243</v>
      </c>
      <c r="BM232" s="185" t="s">
        <v>308</v>
      </c>
    </row>
    <row r="233" spans="1:47" s="2" customFormat="1" ht="10.2">
      <c r="A233" s="35"/>
      <c r="B233" s="36"/>
      <c r="C233" s="37"/>
      <c r="D233" s="187" t="s">
        <v>156</v>
      </c>
      <c r="E233" s="37"/>
      <c r="F233" s="188" t="s">
        <v>309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156</v>
      </c>
      <c r="AU233" s="18" t="s">
        <v>154</v>
      </c>
    </row>
    <row r="234" spans="2:51" s="13" customFormat="1" ht="10.2">
      <c r="B234" s="192"/>
      <c r="C234" s="193"/>
      <c r="D234" s="194" t="s">
        <v>158</v>
      </c>
      <c r="E234" s="195" t="s">
        <v>19</v>
      </c>
      <c r="F234" s="196" t="s">
        <v>159</v>
      </c>
      <c r="G234" s="193"/>
      <c r="H234" s="195" t="s">
        <v>19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158</v>
      </c>
      <c r="AU234" s="202" t="s">
        <v>154</v>
      </c>
      <c r="AV234" s="13" t="s">
        <v>83</v>
      </c>
      <c r="AW234" s="13" t="s">
        <v>36</v>
      </c>
      <c r="AX234" s="13" t="s">
        <v>75</v>
      </c>
      <c r="AY234" s="202" t="s">
        <v>146</v>
      </c>
    </row>
    <row r="235" spans="2:51" s="14" customFormat="1" ht="10.2">
      <c r="B235" s="203"/>
      <c r="C235" s="204"/>
      <c r="D235" s="194" t="s">
        <v>158</v>
      </c>
      <c r="E235" s="205" t="s">
        <v>19</v>
      </c>
      <c r="F235" s="206" t="s">
        <v>154</v>
      </c>
      <c r="G235" s="204"/>
      <c r="H235" s="207">
        <v>2</v>
      </c>
      <c r="I235" s="208"/>
      <c r="J235" s="204"/>
      <c r="K235" s="204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158</v>
      </c>
      <c r="AU235" s="213" t="s">
        <v>154</v>
      </c>
      <c r="AV235" s="14" t="s">
        <v>154</v>
      </c>
      <c r="AW235" s="14" t="s">
        <v>36</v>
      </c>
      <c r="AX235" s="14" t="s">
        <v>83</v>
      </c>
      <c r="AY235" s="213" t="s">
        <v>146</v>
      </c>
    </row>
    <row r="236" spans="2:63" s="12" customFormat="1" ht="22.8" customHeight="1">
      <c r="B236" s="158"/>
      <c r="C236" s="159"/>
      <c r="D236" s="160" t="s">
        <v>74</v>
      </c>
      <c r="E236" s="172" t="s">
        <v>199</v>
      </c>
      <c r="F236" s="172" t="s">
        <v>310</v>
      </c>
      <c r="G236" s="159"/>
      <c r="H236" s="159"/>
      <c r="I236" s="162"/>
      <c r="J236" s="173">
        <f>BK236</f>
        <v>0</v>
      </c>
      <c r="K236" s="159"/>
      <c r="L236" s="164"/>
      <c r="M236" s="165"/>
      <c r="N236" s="166"/>
      <c r="O236" s="166"/>
      <c r="P236" s="167">
        <f>SUM(P237:P304)</f>
        <v>0</v>
      </c>
      <c r="Q236" s="166"/>
      <c r="R236" s="167">
        <f>SUM(R237:R304)</f>
        <v>0.017071</v>
      </c>
      <c r="S236" s="166"/>
      <c r="T236" s="168">
        <f>SUM(T237:T304)</f>
        <v>4.132671</v>
      </c>
      <c r="AR236" s="169" t="s">
        <v>83</v>
      </c>
      <c r="AT236" s="170" t="s">
        <v>74</v>
      </c>
      <c r="AU236" s="170" t="s">
        <v>83</v>
      </c>
      <c r="AY236" s="169" t="s">
        <v>146</v>
      </c>
      <c r="BK236" s="171">
        <f>SUM(BK237:BK304)</f>
        <v>0</v>
      </c>
    </row>
    <row r="237" spans="1:65" s="2" customFormat="1" ht="37.8" customHeight="1">
      <c r="A237" s="35"/>
      <c r="B237" s="36"/>
      <c r="C237" s="174" t="s">
        <v>311</v>
      </c>
      <c r="D237" s="174" t="s">
        <v>148</v>
      </c>
      <c r="E237" s="175" t="s">
        <v>312</v>
      </c>
      <c r="F237" s="176" t="s">
        <v>313</v>
      </c>
      <c r="G237" s="177" t="s">
        <v>207</v>
      </c>
      <c r="H237" s="178">
        <v>260</v>
      </c>
      <c r="I237" s="179"/>
      <c r="J237" s="180">
        <f>ROUND(I237*H237,2)</f>
        <v>0</v>
      </c>
      <c r="K237" s="176" t="s">
        <v>152</v>
      </c>
      <c r="L237" s="40"/>
      <c r="M237" s="181" t="s">
        <v>19</v>
      </c>
      <c r="N237" s="182" t="s">
        <v>47</v>
      </c>
      <c r="O237" s="65"/>
      <c r="P237" s="183">
        <f>O237*H237</f>
        <v>0</v>
      </c>
      <c r="Q237" s="183">
        <v>4E-05</v>
      </c>
      <c r="R237" s="183">
        <f>Q237*H237</f>
        <v>0.010400000000000001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153</v>
      </c>
      <c r="AT237" s="185" t="s">
        <v>148</v>
      </c>
      <c r="AU237" s="185" t="s">
        <v>154</v>
      </c>
      <c r="AY237" s="18" t="s">
        <v>146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154</v>
      </c>
      <c r="BK237" s="186">
        <f>ROUND(I237*H237,2)</f>
        <v>0</v>
      </c>
      <c r="BL237" s="18" t="s">
        <v>153</v>
      </c>
      <c r="BM237" s="185" t="s">
        <v>314</v>
      </c>
    </row>
    <row r="238" spans="1:47" s="2" customFormat="1" ht="10.2">
      <c r="A238" s="35"/>
      <c r="B238" s="36"/>
      <c r="C238" s="37"/>
      <c r="D238" s="187" t="s">
        <v>156</v>
      </c>
      <c r="E238" s="37"/>
      <c r="F238" s="188" t="s">
        <v>315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156</v>
      </c>
      <c r="AU238" s="18" t="s">
        <v>154</v>
      </c>
    </row>
    <row r="239" spans="2:51" s="13" customFormat="1" ht="10.2">
      <c r="B239" s="192"/>
      <c r="C239" s="193"/>
      <c r="D239" s="194" t="s">
        <v>158</v>
      </c>
      <c r="E239" s="195" t="s">
        <v>19</v>
      </c>
      <c r="F239" s="196" t="s">
        <v>159</v>
      </c>
      <c r="G239" s="193"/>
      <c r="H239" s="195" t="s">
        <v>19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158</v>
      </c>
      <c r="AU239" s="202" t="s">
        <v>154</v>
      </c>
      <c r="AV239" s="13" t="s">
        <v>83</v>
      </c>
      <c r="AW239" s="13" t="s">
        <v>36</v>
      </c>
      <c r="AX239" s="13" t="s">
        <v>75</v>
      </c>
      <c r="AY239" s="202" t="s">
        <v>146</v>
      </c>
    </row>
    <row r="240" spans="2:51" s="14" customFormat="1" ht="10.2">
      <c r="B240" s="203"/>
      <c r="C240" s="204"/>
      <c r="D240" s="194" t="s">
        <v>158</v>
      </c>
      <c r="E240" s="205" t="s">
        <v>19</v>
      </c>
      <c r="F240" s="206" t="s">
        <v>316</v>
      </c>
      <c r="G240" s="204"/>
      <c r="H240" s="207">
        <v>260</v>
      </c>
      <c r="I240" s="208"/>
      <c r="J240" s="204"/>
      <c r="K240" s="204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158</v>
      </c>
      <c r="AU240" s="213" t="s">
        <v>154</v>
      </c>
      <c r="AV240" s="14" t="s">
        <v>154</v>
      </c>
      <c r="AW240" s="14" t="s">
        <v>36</v>
      </c>
      <c r="AX240" s="14" t="s">
        <v>83</v>
      </c>
      <c r="AY240" s="213" t="s">
        <v>146</v>
      </c>
    </row>
    <row r="241" spans="1:65" s="2" customFormat="1" ht="24.15" customHeight="1">
      <c r="A241" s="35"/>
      <c r="B241" s="36"/>
      <c r="C241" s="174" t="s">
        <v>317</v>
      </c>
      <c r="D241" s="174" t="s">
        <v>148</v>
      </c>
      <c r="E241" s="175" t="s">
        <v>318</v>
      </c>
      <c r="F241" s="176" t="s">
        <v>319</v>
      </c>
      <c r="G241" s="177" t="s">
        <v>207</v>
      </c>
      <c r="H241" s="178">
        <v>1.881</v>
      </c>
      <c r="I241" s="179"/>
      <c r="J241" s="180">
        <f>ROUND(I241*H241,2)</f>
        <v>0</v>
      </c>
      <c r="K241" s="176" t="s">
        <v>152</v>
      </c>
      <c r="L241" s="40"/>
      <c r="M241" s="181" t="s">
        <v>19</v>
      </c>
      <c r="N241" s="182" t="s">
        <v>47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0.082</v>
      </c>
      <c r="T241" s="184">
        <f>S241*H241</f>
        <v>0.15424200000000002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153</v>
      </c>
      <c r="AT241" s="185" t="s">
        <v>148</v>
      </c>
      <c r="AU241" s="185" t="s">
        <v>154</v>
      </c>
      <c r="AY241" s="18" t="s">
        <v>146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154</v>
      </c>
      <c r="BK241" s="186">
        <f>ROUND(I241*H241,2)</f>
        <v>0</v>
      </c>
      <c r="BL241" s="18" t="s">
        <v>153</v>
      </c>
      <c r="BM241" s="185" t="s">
        <v>320</v>
      </c>
    </row>
    <row r="242" spans="1:47" s="2" customFormat="1" ht="10.2">
      <c r="A242" s="35"/>
      <c r="B242" s="36"/>
      <c r="C242" s="37"/>
      <c r="D242" s="187" t="s">
        <v>156</v>
      </c>
      <c r="E242" s="37"/>
      <c r="F242" s="188" t="s">
        <v>321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156</v>
      </c>
      <c r="AU242" s="18" t="s">
        <v>154</v>
      </c>
    </row>
    <row r="243" spans="2:51" s="13" customFormat="1" ht="10.2">
      <c r="B243" s="192"/>
      <c r="C243" s="193"/>
      <c r="D243" s="194" t="s">
        <v>158</v>
      </c>
      <c r="E243" s="195" t="s">
        <v>19</v>
      </c>
      <c r="F243" s="196" t="s">
        <v>159</v>
      </c>
      <c r="G243" s="193"/>
      <c r="H243" s="195" t="s">
        <v>19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158</v>
      </c>
      <c r="AU243" s="202" t="s">
        <v>154</v>
      </c>
      <c r="AV243" s="13" t="s">
        <v>83</v>
      </c>
      <c r="AW243" s="13" t="s">
        <v>36</v>
      </c>
      <c r="AX243" s="13" t="s">
        <v>75</v>
      </c>
      <c r="AY243" s="202" t="s">
        <v>146</v>
      </c>
    </row>
    <row r="244" spans="2:51" s="14" customFormat="1" ht="10.2">
      <c r="B244" s="203"/>
      <c r="C244" s="204"/>
      <c r="D244" s="194" t="s">
        <v>158</v>
      </c>
      <c r="E244" s="205" t="s">
        <v>19</v>
      </c>
      <c r="F244" s="206" t="s">
        <v>322</v>
      </c>
      <c r="G244" s="204"/>
      <c r="H244" s="207">
        <v>1.881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158</v>
      </c>
      <c r="AU244" s="213" t="s">
        <v>154</v>
      </c>
      <c r="AV244" s="14" t="s">
        <v>154</v>
      </c>
      <c r="AW244" s="14" t="s">
        <v>36</v>
      </c>
      <c r="AX244" s="14" t="s">
        <v>83</v>
      </c>
      <c r="AY244" s="213" t="s">
        <v>146</v>
      </c>
    </row>
    <row r="245" spans="1:65" s="2" customFormat="1" ht="24.15" customHeight="1">
      <c r="A245" s="35"/>
      <c r="B245" s="36"/>
      <c r="C245" s="174" t="s">
        <v>323</v>
      </c>
      <c r="D245" s="174" t="s">
        <v>148</v>
      </c>
      <c r="E245" s="175" t="s">
        <v>324</v>
      </c>
      <c r="F245" s="176" t="s">
        <v>325</v>
      </c>
      <c r="G245" s="177" t="s">
        <v>151</v>
      </c>
      <c r="H245" s="178">
        <v>0.2</v>
      </c>
      <c r="I245" s="179"/>
      <c r="J245" s="180">
        <f>ROUND(I245*H245,2)</f>
        <v>0</v>
      </c>
      <c r="K245" s="176" t="s">
        <v>152</v>
      </c>
      <c r="L245" s="40"/>
      <c r="M245" s="181" t="s">
        <v>19</v>
      </c>
      <c r="N245" s="182" t="s">
        <v>47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2.2</v>
      </c>
      <c r="T245" s="184">
        <f>S245*H245</f>
        <v>0.44000000000000006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153</v>
      </c>
      <c r="AT245" s="185" t="s">
        <v>148</v>
      </c>
      <c r="AU245" s="185" t="s">
        <v>154</v>
      </c>
      <c r="AY245" s="18" t="s">
        <v>146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154</v>
      </c>
      <c r="BK245" s="186">
        <f>ROUND(I245*H245,2)</f>
        <v>0</v>
      </c>
      <c r="BL245" s="18" t="s">
        <v>153</v>
      </c>
      <c r="BM245" s="185" t="s">
        <v>326</v>
      </c>
    </row>
    <row r="246" spans="1:47" s="2" customFormat="1" ht="10.2">
      <c r="A246" s="35"/>
      <c r="B246" s="36"/>
      <c r="C246" s="37"/>
      <c r="D246" s="187" t="s">
        <v>156</v>
      </c>
      <c r="E246" s="37"/>
      <c r="F246" s="188" t="s">
        <v>327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156</v>
      </c>
      <c r="AU246" s="18" t="s">
        <v>154</v>
      </c>
    </row>
    <row r="247" spans="2:51" s="13" customFormat="1" ht="10.2">
      <c r="B247" s="192"/>
      <c r="C247" s="193"/>
      <c r="D247" s="194" t="s">
        <v>158</v>
      </c>
      <c r="E247" s="195" t="s">
        <v>19</v>
      </c>
      <c r="F247" s="196" t="s">
        <v>159</v>
      </c>
      <c r="G247" s="193"/>
      <c r="H247" s="195" t="s">
        <v>19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158</v>
      </c>
      <c r="AU247" s="202" t="s">
        <v>154</v>
      </c>
      <c r="AV247" s="13" t="s">
        <v>83</v>
      </c>
      <c r="AW247" s="13" t="s">
        <v>36</v>
      </c>
      <c r="AX247" s="13" t="s">
        <v>75</v>
      </c>
      <c r="AY247" s="202" t="s">
        <v>146</v>
      </c>
    </row>
    <row r="248" spans="2:51" s="14" customFormat="1" ht="10.2">
      <c r="B248" s="203"/>
      <c r="C248" s="204"/>
      <c r="D248" s="194" t="s">
        <v>158</v>
      </c>
      <c r="E248" s="205" t="s">
        <v>19</v>
      </c>
      <c r="F248" s="206" t="s">
        <v>328</v>
      </c>
      <c r="G248" s="204"/>
      <c r="H248" s="207">
        <v>0.2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158</v>
      </c>
      <c r="AU248" s="213" t="s">
        <v>154</v>
      </c>
      <c r="AV248" s="14" t="s">
        <v>154</v>
      </c>
      <c r="AW248" s="14" t="s">
        <v>36</v>
      </c>
      <c r="AX248" s="14" t="s">
        <v>83</v>
      </c>
      <c r="AY248" s="213" t="s">
        <v>146</v>
      </c>
    </row>
    <row r="249" spans="1:65" s="2" customFormat="1" ht="33" customHeight="1">
      <c r="A249" s="35"/>
      <c r="B249" s="36"/>
      <c r="C249" s="174" t="s">
        <v>329</v>
      </c>
      <c r="D249" s="174" t="s">
        <v>148</v>
      </c>
      <c r="E249" s="175" t="s">
        <v>330</v>
      </c>
      <c r="F249" s="176" t="s">
        <v>331</v>
      </c>
      <c r="G249" s="177" t="s">
        <v>151</v>
      </c>
      <c r="H249" s="178">
        <v>0.2</v>
      </c>
      <c r="I249" s="179"/>
      <c r="J249" s="180">
        <f>ROUND(I249*H249,2)</f>
        <v>0</v>
      </c>
      <c r="K249" s="176" t="s">
        <v>152</v>
      </c>
      <c r="L249" s="40"/>
      <c r="M249" s="181" t="s">
        <v>19</v>
      </c>
      <c r="N249" s="182" t="s">
        <v>47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0.044</v>
      </c>
      <c r="T249" s="184">
        <f>S249*H249</f>
        <v>0.0088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153</v>
      </c>
      <c r="AT249" s="185" t="s">
        <v>148</v>
      </c>
      <c r="AU249" s="185" t="s">
        <v>154</v>
      </c>
      <c r="AY249" s="18" t="s">
        <v>146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154</v>
      </c>
      <c r="BK249" s="186">
        <f>ROUND(I249*H249,2)</f>
        <v>0</v>
      </c>
      <c r="BL249" s="18" t="s">
        <v>153</v>
      </c>
      <c r="BM249" s="185" t="s">
        <v>332</v>
      </c>
    </row>
    <row r="250" spans="1:47" s="2" customFormat="1" ht="10.2">
      <c r="A250" s="35"/>
      <c r="B250" s="36"/>
      <c r="C250" s="37"/>
      <c r="D250" s="187" t="s">
        <v>156</v>
      </c>
      <c r="E250" s="37"/>
      <c r="F250" s="188" t="s">
        <v>333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156</v>
      </c>
      <c r="AU250" s="18" t="s">
        <v>154</v>
      </c>
    </row>
    <row r="251" spans="2:51" s="13" customFormat="1" ht="10.2">
      <c r="B251" s="192"/>
      <c r="C251" s="193"/>
      <c r="D251" s="194" t="s">
        <v>158</v>
      </c>
      <c r="E251" s="195" t="s">
        <v>19</v>
      </c>
      <c r="F251" s="196" t="s">
        <v>159</v>
      </c>
      <c r="G251" s="193"/>
      <c r="H251" s="195" t="s">
        <v>19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158</v>
      </c>
      <c r="AU251" s="202" t="s">
        <v>154</v>
      </c>
      <c r="AV251" s="13" t="s">
        <v>83</v>
      </c>
      <c r="AW251" s="13" t="s">
        <v>36</v>
      </c>
      <c r="AX251" s="13" t="s">
        <v>75</v>
      </c>
      <c r="AY251" s="202" t="s">
        <v>146</v>
      </c>
    </row>
    <row r="252" spans="2:51" s="14" customFormat="1" ht="10.2">
      <c r="B252" s="203"/>
      <c r="C252" s="204"/>
      <c r="D252" s="194" t="s">
        <v>158</v>
      </c>
      <c r="E252" s="205" t="s">
        <v>19</v>
      </c>
      <c r="F252" s="206" t="s">
        <v>160</v>
      </c>
      <c r="G252" s="204"/>
      <c r="H252" s="207">
        <v>0.2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158</v>
      </c>
      <c r="AU252" s="213" t="s">
        <v>154</v>
      </c>
      <c r="AV252" s="14" t="s">
        <v>154</v>
      </c>
      <c r="AW252" s="14" t="s">
        <v>36</v>
      </c>
      <c r="AX252" s="14" t="s">
        <v>83</v>
      </c>
      <c r="AY252" s="213" t="s">
        <v>146</v>
      </c>
    </row>
    <row r="253" spans="1:65" s="2" customFormat="1" ht="44.25" customHeight="1">
      <c r="A253" s="35"/>
      <c r="B253" s="36"/>
      <c r="C253" s="174" t="s">
        <v>334</v>
      </c>
      <c r="D253" s="174" t="s">
        <v>148</v>
      </c>
      <c r="E253" s="175" t="s">
        <v>335</v>
      </c>
      <c r="F253" s="176" t="s">
        <v>336</v>
      </c>
      <c r="G253" s="177" t="s">
        <v>207</v>
      </c>
      <c r="H253" s="178">
        <v>2</v>
      </c>
      <c r="I253" s="179"/>
      <c r="J253" s="180">
        <f>ROUND(I253*H253,2)</f>
        <v>0</v>
      </c>
      <c r="K253" s="176" t="s">
        <v>152</v>
      </c>
      <c r="L253" s="40"/>
      <c r="M253" s="181" t="s">
        <v>19</v>
      </c>
      <c r="N253" s="182" t="s">
        <v>47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0.035</v>
      </c>
      <c r="T253" s="184">
        <f>S253*H253</f>
        <v>0.07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153</v>
      </c>
      <c r="AT253" s="185" t="s">
        <v>148</v>
      </c>
      <c r="AU253" s="185" t="s">
        <v>154</v>
      </c>
      <c r="AY253" s="18" t="s">
        <v>146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154</v>
      </c>
      <c r="BK253" s="186">
        <f>ROUND(I253*H253,2)</f>
        <v>0</v>
      </c>
      <c r="BL253" s="18" t="s">
        <v>153</v>
      </c>
      <c r="BM253" s="185" t="s">
        <v>337</v>
      </c>
    </row>
    <row r="254" spans="1:47" s="2" customFormat="1" ht="10.2">
      <c r="A254" s="35"/>
      <c r="B254" s="36"/>
      <c r="C254" s="37"/>
      <c r="D254" s="187" t="s">
        <v>156</v>
      </c>
      <c r="E254" s="37"/>
      <c r="F254" s="188" t="s">
        <v>338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156</v>
      </c>
      <c r="AU254" s="18" t="s">
        <v>154</v>
      </c>
    </row>
    <row r="255" spans="2:51" s="13" customFormat="1" ht="10.2">
      <c r="B255" s="192"/>
      <c r="C255" s="193"/>
      <c r="D255" s="194" t="s">
        <v>158</v>
      </c>
      <c r="E255" s="195" t="s">
        <v>19</v>
      </c>
      <c r="F255" s="196" t="s">
        <v>159</v>
      </c>
      <c r="G255" s="193"/>
      <c r="H255" s="195" t="s">
        <v>19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158</v>
      </c>
      <c r="AU255" s="202" t="s">
        <v>154</v>
      </c>
      <c r="AV255" s="13" t="s">
        <v>83</v>
      </c>
      <c r="AW255" s="13" t="s">
        <v>36</v>
      </c>
      <c r="AX255" s="13" t="s">
        <v>75</v>
      </c>
      <c r="AY255" s="202" t="s">
        <v>146</v>
      </c>
    </row>
    <row r="256" spans="2:51" s="14" customFormat="1" ht="10.2">
      <c r="B256" s="203"/>
      <c r="C256" s="204"/>
      <c r="D256" s="194" t="s">
        <v>158</v>
      </c>
      <c r="E256" s="205" t="s">
        <v>19</v>
      </c>
      <c r="F256" s="206" t="s">
        <v>154</v>
      </c>
      <c r="G256" s="204"/>
      <c r="H256" s="207">
        <v>2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158</v>
      </c>
      <c r="AU256" s="213" t="s">
        <v>154</v>
      </c>
      <c r="AV256" s="14" t="s">
        <v>154</v>
      </c>
      <c r="AW256" s="14" t="s">
        <v>36</v>
      </c>
      <c r="AX256" s="14" t="s">
        <v>83</v>
      </c>
      <c r="AY256" s="213" t="s">
        <v>146</v>
      </c>
    </row>
    <row r="257" spans="1:65" s="2" customFormat="1" ht="44.25" customHeight="1">
      <c r="A257" s="35"/>
      <c r="B257" s="36"/>
      <c r="C257" s="174" t="s">
        <v>339</v>
      </c>
      <c r="D257" s="174" t="s">
        <v>148</v>
      </c>
      <c r="E257" s="175" t="s">
        <v>340</v>
      </c>
      <c r="F257" s="176" t="s">
        <v>341</v>
      </c>
      <c r="G257" s="177" t="s">
        <v>207</v>
      </c>
      <c r="H257" s="178">
        <v>1.7</v>
      </c>
      <c r="I257" s="179"/>
      <c r="J257" s="180">
        <f>ROUND(I257*H257,2)</f>
        <v>0</v>
      </c>
      <c r="K257" s="176" t="s">
        <v>152</v>
      </c>
      <c r="L257" s="40"/>
      <c r="M257" s="181" t="s">
        <v>19</v>
      </c>
      <c r="N257" s="182" t="s">
        <v>47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0.031</v>
      </c>
      <c r="T257" s="184">
        <f>S257*H257</f>
        <v>0.0527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153</v>
      </c>
      <c r="AT257" s="185" t="s">
        <v>148</v>
      </c>
      <c r="AU257" s="185" t="s">
        <v>154</v>
      </c>
      <c r="AY257" s="18" t="s">
        <v>146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154</v>
      </c>
      <c r="BK257" s="186">
        <f>ROUND(I257*H257,2)</f>
        <v>0</v>
      </c>
      <c r="BL257" s="18" t="s">
        <v>153</v>
      </c>
      <c r="BM257" s="185" t="s">
        <v>342</v>
      </c>
    </row>
    <row r="258" spans="1:47" s="2" customFormat="1" ht="10.2">
      <c r="A258" s="35"/>
      <c r="B258" s="36"/>
      <c r="C258" s="37"/>
      <c r="D258" s="187" t="s">
        <v>156</v>
      </c>
      <c r="E258" s="37"/>
      <c r="F258" s="188" t="s">
        <v>343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156</v>
      </c>
      <c r="AU258" s="18" t="s">
        <v>154</v>
      </c>
    </row>
    <row r="259" spans="2:51" s="13" customFormat="1" ht="10.2">
      <c r="B259" s="192"/>
      <c r="C259" s="193"/>
      <c r="D259" s="194" t="s">
        <v>158</v>
      </c>
      <c r="E259" s="195" t="s">
        <v>19</v>
      </c>
      <c r="F259" s="196" t="s">
        <v>159</v>
      </c>
      <c r="G259" s="193"/>
      <c r="H259" s="195" t="s">
        <v>19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158</v>
      </c>
      <c r="AU259" s="202" t="s">
        <v>154</v>
      </c>
      <c r="AV259" s="13" t="s">
        <v>83</v>
      </c>
      <c r="AW259" s="13" t="s">
        <v>36</v>
      </c>
      <c r="AX259" s="13" t="s">
        <v>75</v>
      </c>
      <c r="AY259" s="202" t="s">
        <v>146</v>
      </c>
    </row>
    <row r="260" spans="2:51" s="14" customFormat="1" ht="10.2">
      <c r="B260" s="203"/>
      <c r="C260" s="204"/>
      <c r="D260" s="194" t="s">
        <v>158</v>
      </c>
      <c r="E260" s="205" t="s">
        <v>19</v>
      </c>
      <c r="F260" s="206" t="s">
        <v>210</v>
      </c>
      <c r="G260" s="204"/>
      <c r="H260" s="207">
        <v>1.7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158</v>
      </c>
      <c r="AU260" s="213" t="s">
        <v>154</v>
      </c>
      <c r="AV260" s="14" t="s">
        <v>154</v>
      </c>
      <c r="AW260" s="14" t="s">
        <v>36</v>
      </c>
      <c r="AX260" s="14" t="s">
        <v>83</v>
      </c>
      <c r="AY260" s="213" t="s">
        <v>146</v>
      </c>
    </row>
    <row r="261" spans="1:65" s="2" customFormat="1" ht="37.8" customHeight="1">
      <c r="A261" s="35"/>
      <c r="B261" s="36"/>
      <c r="C261" s="174" t="s">
        <v>344</v>
      </c>
      <c r="D261" s="174" t="s">
        <v>148</v>
      </c>
      <c r="E261" s="175" t="s">
        <v>345</v>
      </c>
      <c r="F261" s="176" t="s">
        <v>346</v>
      </c>
      <c r="G261" s="177" t="s">
        <v>207</v>
      </c>
      <c r="H261" s="178">
        <v>11.6</v>
      </c>
      <c r="I261" s="179"/>
      <c r="J261" s="180">
        <f>ROUND(I261*H261,2)</f>
        <v>0</v>
      </c>
      <c r="K261" s="176" t="s">
        <v>152</v>
      </c>
      <c r="L261" s="40"/>
      <c r="M261" s="181" t="s">
        <v>19</v>
      </c>
      <c r="N261" s="182" t="s">
        <v>47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0.076</v>
      </c>
      <c r="T261" s="184">
        <f>S261*H261</f>
        <v>0.8815999999999999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153</v>
      </c>
      <c r="AT261" s="185" t="s">
        <v>148</v>
      </c>
      <c r="AU261" s="185" t="s">
        <v>154</v>
      </c>
      <c r="AY261" s="18" t="s">
        <v>146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154</v>
      </c>
      <c r="BK261" s="186">
        <f>ROUND(I261*H261,2)</f>
        <v>0</v>
      </c>
      <c r="BL261" s="18" t="s">
        <v>153</v>
      </c>
      <c r="BM261" s="185" t="s">
        <v>347</v>
      </c>
    </row>
    <row r="262" spans="1:47" s="2" customFormat="1" ht="10.2">
      <c r="A262" s="35"/>
      <c r="B262" s="36"/>
      <c r="C262" s="37"/>
      <c r="D262" s="187" t="s">
        <v>156</v>
      </c>
      <c r="E262" s="37"/>
      <c r="F262" s="188" t="s">
        <v>348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156</v>
      </c>
      <c r="AU262" s="18" t="s">
        <v>154</v>
      </c>
    </row>
    <row r="263" spans="2:51" s="13" customFormat="1" ht="10.2">
      <c r="B263" s="192"/>
      <c r="C263" s="193"/>
      <c r="D263" s="194" t="s">
        <v>158</v>
      </c>
      <c r="E263" s="195" t="s">
        <v>19</v>
      </c>
      <c r="F263" s="196" t="s">
        <v>159</v>
      </c>
      <c r="G263" s="193"/>
      <c r="H263" s="195" t="s">
        <v>19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158</v>
      </c>
      <c r="AU263" s="202" t="s">
        <v>154</v>
      </c>
      <c r="AV263" s="13" t="s">
        <v>83</v>
      </c>
      <c r="AW263" s="13" t="s">
        <v>36</v>
      </c>
      <c r="AX263" s="13" t="s">
        <v>75</v>
      </c>
      <c r="AY263" s="202" t="s">
        <v>146</v>
      </c>
    </row>
    <row r="264" spans="2:51" s="14" customFormat="1" ht="10.2">
      <c r="B264" s="203"/>
      <c r="C264" s="204"/>
      <c r="D264" s="194" t="s">
        <v>158</v>
      </c>
      <c r="E264" s="205" t="s">
        <v>19</v>
      </c>
      <c r="F264" s="206" t="s">
        <v>349</v>
      </c>
      <c r="G264" s="204"/>
      <c r="H264" s="207">
        <v>8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158</v>
      </c>
      <c r="AU264" s="213" t="s">
        <v>154</v>
      </c>
      <c r="AV264" s="14" t="s">
        <v>154</v>
      </c>
      <c r="AW264" s="14" t="s">
        <v>36</v>
      </c>
      <c r="AX264" s="14" t="s">
        <v>75</v>
      </c>
      <c r="AY264" s="213" t="s">
        <v>146</v>
      </c>
    </row>
    <row r="265" spans="2:51" s="14" customFormat="1" ht="10.2">
      <c r="B265" s="203"/>
      <c r="C265" s="204"/>
      <c r="D265" s="194" t="s">
        <v>158</v>
      </c>
      <c r="E265" s="205" t="s">
        <v>19</v>
      </c>
      <c r="F265" s="206" t="s">
        <v>350</v>
      </c>
      <c r="G265" s="204"/>
      <c r="H265" s="207">
        <v>3.6</v>
      </c>
      <c r="I265" s="208"/>
      <c r="J265" s="204"/>
      <c r="K265" s="204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158</v>
      </c>
      <c r="AU265" s="213" t="s">
        <v>154</v>
      </c>
      <c r="AV265" s="14" t="s">
        <v>154</v>
      </c>
      <c r="AW265" s="14" t="s">
        <v>36</v>
      </c>
      <c r="AX265" s="14" t="s">
        <v>75</v>
      </c>
      <c r="AY265" s="213" t="s">
        <v>146</v>
      </c>
    </row>
    <row r="266" spans="2:51" s="15" customFormat="1" ht="10.2">
      <c r="B266" s="224"/>
      <c r="C266" s="225"/>
      <c r="D266" s="194" t="s">
        <v>158</v>
      </c>
      <c r="E266" s="226" t="s">
        <v>19</v>
      </c>
      <c r="F266" s="227" t="s">
        <v>237</v>
      </c>
      <c r="G266" s="225"/>
      <c r="H266" s="228">
        <v>11.6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AT266" s="234" t="s">
        <v>158</v>
      </c>
      <c r="AU266" s="234" t="s">
        <v>154</v>
      </c>
      <c r="AV266" s="15" t="s">
        <v>153</v>
      </c>
      <c r="AW266" s="15" t="s">
        <v>36</v>
      </c>
      <c r="AX266" s="15" t="s">
        <v>83</v>
      </c>
      <c r="AY266" s="234" t="s">
        <v>146</v>
      </c>
    </row>
    <row r="267" spans="1:65" s="2" customFormat="1" ht="55.5" customHeight="1">
      <c r="A267" s="35"/>
      <c r="B267" s="36"/>
      <c r="C267" s="174" t="s">
        <v>351</v>
      </c>
      <c r="D267" s="174" t="s">
        <v>148</v>
      </c>
      <c r="E267" s="175" t="s">
        <v>352</v>
      </c>
      <c r="F267" s="176" t="s">
        <v>353</v>
      </c>
      <c r="G267" s="177" t="s">
        <v>185</v>
      </c>
      <c r="H267" s="178">
        <v>4</v>
      </c>
      <c r="I267" s="179"/>
      <c r="J267" s="180">
        <f>ROUND(I267*H267,2)</f>
        <v>0</v>
      </c>
      <c r="K267" s="176" t="s">
        <v>152</v>
      </c>
      <c r="L267" s="40"/>
      <c r="M267" s="181" t="s">
        <v>19</v>
      </c>
      <c r="N267" s="182" t="s">
        <v>47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0.069</v>
      </c>
      <c r="T267" s="184">
        <f>S267*H267</f>
        <v>0.276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153</v>
      </c>
      <c r="AT267" s="185" t="s">
        <v>148</v>
      </c>
      <c r="AU267" s="185" t="s">
        <v>154</v>
      </c>
      <c r="AY267" s="18" t="s">
        <v>146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154</v>
      </c>
      <c r="BK267" s="186">
        <f>ROUND(I267*H267,2)</f>
        <v>0</v>
      </c>
      <c r="BL267" s="18" t="s">
        <v>153</v>
      </c>
      <c r="BM267" s="185" t="s">
        <v>354</v>
      </c>
    </row>
    <row r="268" spans="1:47" s="2" customFormat="1" ht="10.2">
      <c r="A268" s="35"/>
      <c r="B268" s="36"/>
      <c r="C268" s="37"/>
      <c r="D268" s="187" t="s">
        <v>156</v>
      </c>
      <c r="E268" s="37"/>
      <c r="F268" s="188" t="s">
        <v>355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156</v>
      </c>
      <c r="AU268" s="18" t="s">
        <v>154</v>
      </c>
    </row>
    <row r="269" spans="2:51" s="13" customFormat="1" ht="10.2">
      <c r="B269" s="192"/>
      <c r="C269" s="193"/>
      <c r="D269" s="194" t="s">
        <v>158</v>
      </c>
      <c r="E269" s="195" t="s">
        <v>19</v>
      </c>
      <c r="F269" s="196" t="s">
        <v>159</v>
      </c>
      <c r="G269" s="193"/>
      <c r="H269" s="195" t="s">
        <v>19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158</v>
      </c>
      <c r="AU269" s="202" t="s">
        <v>154</v>
      </c>
      <c r="AV269" s="13" t="s">
        <v>83</v>
      </c>
      <c r="AW269" s="13" t="s">
        <v>36</v>
      </c>
      <c r="AX269" s="13" t="s">
        <v>75</v>
      </c>
      <c r="AY269" s="202" t="s">
        <v>146</v>
      </c>
    </row>
    <row r="270" spans="2:51" s="14" customFormat="1" ht="10.2">
      <c r="B270" s="203"/>
      <c r="C270" s="204"/>
      <c r="D270" s="194" t="s">
        <v>158</v>
      </c>
      <c r="E270" s="205" t="s">
        <v>19</v>
      </c>
      <c r="F270" s="206" t="s">
        <v>153</v>
      </c>
      <c r="G270" s="204"/>
      <c r="H270" s="207">
        <v>4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158</v>
      </c>
      <c r="AU270" s="213" t="s">
        <v>154</v>
      </c>
      <c r="AV270" s="14" t="s">
        <v>154</v>
      </c>
      <c r="AW270" s="14" t="s">
        <v>36</v>
      </c>
      <c r="AX270" s="14" t="s">
        <v>83</v>
      </c>
      <c r="AY270" s="213" t="s">
        <v>146</v>
      </c>
    </row>
    <row r="271" spans="1:65" s="2" customFormat="1" ht="55.5" customHeight="1">
      <c r="A271" s="35"/>
      <c r="B271" s="36"/>
      <c r="C271" s="174" t="s">
        <v>356</v>
      </c>
      <c r="D271" s="174" t="s">
        <v>148</v>
      </c>
      <c r="E271" s="175" t="s">
        <v>357</v>
      </c>
      <c r="F271" s="176" t="s">
        <v>358</v>
      </c>
      <c r="G271" s="177" t="s">
        <v>207</v>
      </c>
      <c r="H271" s="178">
        <v>7.272</v>
      </c>
      <c r="I271" s="179"/>
      <c r="J271" s="180">
        <f>ROUND(I271*H271,2)</f>
        <v>0</v>
      </c>
      <c r="K271" s="176" t="s">
        <v>152</v>
      </c>
      <c r="L271" s="40"/>
      <c r="M271" s="181" t="s">
        <v>19</v>
      </c>
      <c r="N271" s="182" t="s">
        <v>47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0.27</v>
      </c>
      <c r="T271" s="184">
        <f>S271*H271</f>
        <v>1.9634400000000003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153</v>
      </c>
      <c r="AT271" s="185" t="s">
        <v>148</v>
      </c>
      <c r="AU271" s="185" t="s">
        <v>154</v>
      </c>
      <c r="AY271" s="18" t="s">
        <v>146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154</v>
      </c>
      <c r="BK271" s="186">
        <f>ROUND(I271*H271,2)</f>
        <v>0</v>
      </c>
      <c r="BL271" s="18" t="s">
        <v>153</v>
      </c>
      <c r="BM271" s="185" t="s">
        <v>359</v>
      </c>
    </row>
    <row r="272" spans="1:47" s="2" customFormat="1" ht="10.2">
      <c r="A272" s="35"/>
      <c r="B272" s="36"/>
      <c r="C272" s="37"/>
      <c r="D272" s="187" t="s">
        <v>156</v>
      </c>
      <c r="E272" s="37"/>
      <c r="F272" s="188" t="s">
        <v>360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156</v>
      </c>
      <c r="AU272" s="18" t="s">
        <v>154</v>
      </c>
    </row>
    <row r="273" spans="2:51" s="13" customFormat="1" ht="10.2">
      <c r="B273" s="192"/>
      <c r="C273" s="193"/>
      <c r="D273" s="194" t="s">
        <v>158</v>
      </c>
      <c r="E273" s="195" t="s">
        <v>19</v>
      </c>
      <c r="F273" s="196" t="s">
        <v>159</v>
      </c>
      <c r="G273" s="193"/>
      <c r="H273" s="195" t="s">
        <v>19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158</v>
      </c>
      <c r="AU273" s="202" t="s">
        <v>154</v>
      </c>
      <c r="AV273" s="13" t="s">
        <v>83</v>
      </c>
      <c r="AW273" s="13" t="s">
        <v>36</v>
      </c>
      <c r="AX273" s="13" t="s">
        <v>75</v>
      </c>
      <c r="AY273" s="202" t="s">
        <v>146</v>
      </c>
    </row>
    <row r="274" spans="2:51" s="14" customFormat="1" ht="10.2">
      <c r="B274" s="203"/>
      <c r="C274" s="204"/>
      <c r="D274" s="194" t="s">
        <v>158</v>
      </c>
      <c r="E274" s="205" t="s">
        <v>19</v>
      </c>
      <c r="F274" s="206" t="s">
        <v>361</v>
      </c>
      <c r="G274" s="204"/>
      <c r="H274" s="207">
        <v>7.272</v>
      </c>
      <c r="I274" s="208"/>
      <c r="J274" s="204"/>
      <c r="K274" s="204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158</v>
      </c>
      <c r="AU274" s="213" t="s">
        <v>154</v>
      </c>
      <c r="AV274" s="14" t="s">
        <v>154</v>
      </c>
      <c r="AW274" s="14" t="s">
        <v>36</v>
      </c>
      <c r="AX274" s="14" t="s">
        <v>83</v>
      </c>
      <c r="AY274" s="213" t="s">
        <v>146</v>
      </c>
    </row>
    <row r="275" spans="1:65" s="2" customFormat="1" ht="37.8" customHeight="1">
      <c r="A275" s="35"/>
      <c r="B275" s="36"/>
      <c r="C275" s="174" t="s">
        <v>362</v>
      </c>
      <c r="D275" s="174" t="s">
        <v>148</v>
      </c>
      <c r="E275" s="175" t="s">
        <v>363</v>
      </c>
      <c r="F275" s="176" t="s">
        <v>364</v>
      </c>
      <c r="G275" s="177" t="s">
        <v>259</v>
      </c>
      <c r="H275" s="178">
        <v>16</v>
      </c>
      <c r="I275" s="179"/>
      <c r="J275" s="180">
        <f>ROUND(I275*H275,2)</f>
        <v>0</v>
      </c>
      <c r="K275" s="176" t="s">
        <v>152</v>
      </c>
      <c r="L275" s="40"/>
      <c r="M275" s="181" t="s">
        <v>19</v>
      </c>
      <c r="N275" s="182" t="s">
        <v>47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0.006</v>
      </c>
      <c r="T275" s="184">
        <f>S275*H275</f>
        <v>0.096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153</v>
      </c>
      <c r="AT275" s="185" t="s">
        <v>148</v>
      </c>
      <c r="AU275" s="185" t="s">
        <v>154</v>
      </c>
      <c r="AY275" s="18" t="s">
        <v>146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154</v>
      </c>
      <c r="BK275" s="186">
        <f>ROUND(I275*H275,2)</f>
        <v>0</v>
      </c>
      <c r="BL275" s="18" t="s">
        <v>153</v>
      </c>
      <c r="BM275" s="185" t="s">
        <v>365</v>
      </c>
    </row>
    <row r="276" spans="1:47" s="2" customFormat="1" ht="10.2">
      <c r="A276" s="35"/>
      <c r="B276" s="36"/>
      <c r="C276" s="37"/>
      <c r="D276" s="187" t="s">
        <v>156</v>
      </c>
      <c r="E276" s="37"/>
      <c r="F276" s="188" t="s">
        <v>366</v>
      </c>
      <c r="G276" s="37"/>
      <c r="H276" s="37"/>
      <c r="I276" s="189"/>
      <c r="J276" s="37"/>
      <c r="K276" s="37"/>
      <c r="L276" s="40"/>
      <c r="M276" s="190"/>
      <c r="N276" s="191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156</v>
      </c>
      <c r="AU276" s="18" t="s">
        <v>154</v>
      </c>
    </row>
    <row r="277" spans="2:51" s="13" customFormat="1" ht="10.2">
      <c r="B277" s="192"/>
      <c r="C277" s="193"/>
      <c r="D277" s="194" t="s">
        <v>158</v>
      </c>
      <c r="E277" s="195" t="s">
        <v>19</v>
      </c>
      <c r="F277" s="196" t="s">
        <v>159</v>
      </c>
      <c r="G277" s="193"/>
      <c r="H277" s="195" t="s">
        <v>19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158</v>
      </c>
      <c r="AU277" s="202" t="s">
        <v>154</v>
      </c>
      <c r="AV277" s="13" t="s">
        <v>83</v>
      </c>
      <c r="AW277" s="13" t="s">
        <v>36</v>
      </c>
      <c r="AX277" s="13" t="s">
        <v>75</v>
      </c>
      <c r="AY277" s="202" t="s">
        <v>146</v>
      </c>
    </row>
    <row r="278" spans="2:51" s="14" customFormat="1" ht="10.2">
      <c r="B278" s="203"/>
      <c r="C278" s="204"/>
      <c r="D278" s="194" t="s">
        <v>158</v>
      </c>
      <c r="E278" s="205" t="s">
        <v>19</v>
      </c>
      <c r="F278" s="206" t="s">
        <v>243</v>
      </c>
      <c r="G278" s="204"/>
      <c r="H278" s="207">
        <v>16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158</v>
      </c>
      <c r="AU278" s="213" t="s">
        <v>154</v>
      </c>
      <c r="AV278" s="14" t="s">
        <v>154</v>
      </c>
      <c r="AW278" s="14" t="s">
        <v>36</v>
      </c>
      <c r="AX278" s="14" t="s">
        <v>83</v>
      </c>
      <c r="AY278" s="213" t="s">
        <v>146</v>
      </c>
    </row>
    <row r="279" spans="1:65" s="2" customFormat="1" ht="37.8" customHeight="1">
      <c r="A279" s="35"/>
      <c r="B279" s="36"/>
      <c r="C279" s="174" t="s">
        <v>367</v>
      </c>
      <c r="D279" s="174" t="s">
        <v>148</v>
      </c>
      <c r="E279" s="175" t="s">
        <v>368</v>
      </c>
      <c r="F279" s="176" t="s">
        <v>369</v>
      </c>
      <c r="G279" s="177" t="s">
        <v>259</v>
      </c>
      <c r="H279" s="178">
        <v>1.5</v>
      </c>
      <c r="I279" s="179"/>
      <c r="J279" s="180">
        <f>ROUND(I279*H279,2)</f>
        <v>0</v>
      </c>
      <c r="K279" s="176" t="s">
        <v>152</v>
      </c>
      <c r="L279" s="40"/>
      <c r="M279" s="181" t="s">
        <v>19</v>
      </c>
      <c r="N279" s="182" t="s">
        <v>47</v>
      </c>
      <c r="O279" s="65"/>
      <c r="P279" s="183">
        <f>O279*H279</f>
        <v>0</v>
      </c>
      <c r="Q279" s="183">
        <v>0.00091</v>
      </c>
      <c r="R279" s="183">
        <f>Q279*H279</f>
        <v>0.001365</v>
      </c>
      <c r="S279" s="183">
        <v>0.0028</v>
      </c>
      <c r="T279" s="184">
        <f>S279*H279</f>
        <v>0.0042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153</v>
      </c>
      <c r="AT279" s="185" t="s">
        <v>148</v>
      </c>
      <c r="AU279" s="185" t="s">
        <v>154</v>
      </c>
      <c r="AY279" s="18" t="s">
        <v>146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154</v>
      </c>
      <c r="BK279" s="186">
        <f>ROUND(I279*H279,2)</f>
        <v>0</v>
      </c>
      <c r="BL279" s="18" t="s">
        <v>153</v>
      </c>
      <c r="BM279" s="185" t="s">
        <v>370</v>
      </c>
    </row>
    <row r="280" spans="1:47" s="2" customFormat="1" ht="10.2">
      <c r="A280" s="35"/>
      <c r="B280" s="36"/>
      <c r="C280" s="37"/>
      <c r="D280" s="187" t="s">
        <v>156</v>
      </c>
      <c r="E280" s="37"/>
      <c r="F280" s="188" t="s">
        <v>371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156</v>
      </c>
      <c r="AU280" s="18" t="s">
        <v>154</v>
      </c>
    </row>
    <row r="281" spans="2:51" s="13" customFormat="1" ht="10.2">
      <c r="B281" s="192"/>
      <c r="C281" s="193"/>
      <c r="D281" s="194" t="s">
        <v>158</v>
      </c>
      <c r="E281" s="195" t="s">
        <v>19</v>
      </c>
      <c r="F281" s="196" t="s">
        <v>159</v>
      </c>
      <c r="G281" s="193"/>
      <c r="H281" s="195" t="s">
        <v>19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158</v>
      </c>
      <c r="AU281" s="202" t="s">
        <v>154</v>
      </c>
      <c r="AV281" s="13" t="s">
        <v>83</v>
      </c>
      <c r="AW281" s="13" t="s">
        <v>36</v>
      </c>
      <c r="AX281" s="13" t="s">
        <v>75</v>
      </c>
      <c r="AY281" s="202" t="s">
        <v>146</v>
      </c>
    </row>
    <row r="282" spans="2:51" s="14" customFormat="1" ht="10.2">
      <c r="B282" s="203"/>
      <c r="C282" s="204"/>
      <c r="D282" s="194" t="s">
        <v>158</v>
      </c>
      <c r="E282" s="205" t="s">
        <v>19</v>
      </c>
      <c r="F282" s="206" t="s">
        <v>372</v>
      </c>
      <c r="G282" s="204"/>
      <c r="H282" s="207">
        <v>0.6</v>
      </c>
      <c r="I282" s="208"/>
      <c r="J282" s="204"/>
      <c r="K282" s="204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158</v>
      </c>
      <c r="AU282" s="213" t="s">
        <v>154</v>
      </c>
      <c r="AV282" s="14" t="s">
        <v>154</v>
      </c>
      <c r="AW282" s="14" t="s">
        <v>36</v>
      </c>
      <c r="AX282" s="14" t="s">
        <v>75</v>
      </c>
      <c r="AY282" s="213" t="s">
        <v>146</v>
      </c>
    </row>
    <row r="283" spans="2:51" s="14" customFormat="1" ht="10.2">
      <c r="B283" s="203"/>
      <c r="C283" s="204"/>
      <c r="D283" s="194" t="s">
        <v>158</v>
      </c>
      <c r="E283" s="205" t="s">
        <v>19</v>
      </c>
      <c r="F283" s="206" t="s">
        <v>373</v>
      </c>
      <c r="G283" s="204"/>
      <c r="H283" s="207">
        <v>0.9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158</v>
      </c>
      <c r="AU283" s="213" t="s">
        <v>154</v>
      </c>
      <c r="AV283" s="14" t="s">
        <v>154</v>
      </c>
      <c r="AW283" s="14" t="s">
        <v>36</v>
      </c>
      <c r="AX283" s="14" t="s">
        <v>75</v>
      </c>
      <c r="AY283" s="213" t="s">
        <v>146</v>
      </c>
    </row>
    <row r="284" spans="2:51" s="15" customFormat="1" ht="10.2">
      <c r="B284" s="224"/>
      <c r="C284" s="225"/>
      <c r="D284" s="194" t="s">
        <v>158</v>
      </c>
      <c r="E284" s="226" t="s">
        <v>19</v>
      </c>
      <c r="F284" s="227" t="s">
        <v>237</v>
      </c>
      <c r="G284" s="225"/>
      <c r="H284" s="228">
        <v>1.5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158</v>
      </c>
      <c r="AU284" s="234" t="s">
        <v>154</v>
      </c>
      <c r="AV284" s="15" t="s">
        <v>153</v>
      </c>
      <c r="AW284" s="15" t="s">
        <v>36</v>
      </c>
      <c r="AX284" s="15" t="s">
        <v>83</v>
      </c>
      <c r="AY284" s="234" t="s">
        <v>146</v>
      </c>
    </row>
    <row r="285" spans="1:65" s="2" customFormat="1" ht="44.25" customHeight="1">
      <c r="A285" s="35"/>
      <c r="B285" s="36"/>
      <c r="C285" s="174" t="s">
        <v>374</v>
      </c>
      <c r="D285" s="174" t="s">
        <v>148</v>
      </c>
      <c r="E285" s="175" t="s">
        <v>375</v>
      </c>
      <c r="F285" s="176" t="s">
        <v>376</v>
      </c>
      <c r="G285" s="177" t="s">
        <v>259</v>
      </c>
      <c r="H285" s="178">
        <v>0.15</v>
      </c>
      <c r="I285" s="179"/>
      <c r="J285" s="180">
        <f>ROUND(I285*H285,2)</f>
        <v>0</v>
      </c>
      <c r="K285" s="176" t="s">
        <v>152</v>
      </c>
      <c r="L285" s="40"/>
      <c r="M285" s="181" t="s">
        <v>19</v>
      </c>
      <c r="N285" s="182" t="s">
        <v>47</v>
      </c>
      <c r="O285" s="65"/>
      <c r="P285" s="183">
        <f>O285*H285</f>
        <v>0</v>
      </c>
      <c r="Q285" s="183">
        <v>0.00097</v>
      </c>
      <c r="R285" s="183">
        <f>Q285*H285</f>
        <v>0.0001455</v>
      </c>
      <c r="S285" s="183">
        <v>0.0043</v>
      </c>
      <c r="T285" s="184">
        <f>S285*H285</f>
        <v>0.000645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153</v>
      </c>
      <c r="AT285" s="185" t="s">
        <v>148</v>
      </c>
      <c r="AU285" s="185" t="s">
        <v>154</v>
      </c>
      <c r="AY285" s="18" t="s">
        <v>146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154</v>
      </c>
      <c r="BK285" s="186">
        <f>ROUND(I285*H285,2)</f>
        <v>0</v>
      </c>
      <c r="BL285" s="18" t="s">
        <v>153</v>
      </c>
      <c r="BM285" s="185" t="s">
        <v>377</v>
      </c>
    </row>
    <row r="286" spans="1:47" s="2" customFormat="1" ht="10.2">
      <c r="A286" s="35"/>
      <c r="B286" s="36"/>
      <c r="C286" s="37"/>
      <c r="D286" s="187" t="s">
        <v>156</v>
      </c>
      <c r="E286" s="37"/>
      <c r="F286" s="188" t="s">
        <v>378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156</v>
      </c>
      <c r="AU286" s="18" t="s">
        <v>154</v>
      </c>
    </row>
    <row r="287" spans="2:51" s="13" customFormat="1" ht="10.2">
      <c r="B287" s="192"/>
      <c r="C287" s="193"/>
      <c r="D287" s="194" t="s">
        <v>158</v>
      </c>
      <c r="E287" s="195" t="s">
        <v>19</v>
      </c>
      <c r="F287" s="196" t="s">
        <v>159</v>
      </c>
      <c r="G287" s="193"/>
      <c r="H287" s="195" t="s">
        <v>19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158</v>
      </c>
      <c r="AU287" s="202" t="s">
        <v>154</v>
      </c>
      <c r="AV287" s="13" t="s">
        <v>83</v>
      </c>
      <c r="AW287" s="13" t="s">
        <v>36</v>
      </c>
      <c r="AX287" s="13" t="s">
        <v>75</v>
      </c>
      <c r="AY287" s="202" t="s">
        <v>146</v>
      </c>
    </row>
    <row r="288" spans="2:51" s="14" customFormat="1" ht="10.2">
      <c r="B288" s="203"/>
      <c r="C288" s="204"/>
      <c r="D288" s="194" t="s">
        <v>158</v>
      </c>
      <c r="E288" s="205" t="s">
        <v>19</v>
      </c>
      <c r="F288" s="206" t="s">
        <v>379</v>
      </c>
      <c r="G288" s="204"/>
      <c r="H288" s="207">
        <v>0.15</v>
      </c>
      <c r="I288" s="208"/>
      <c r="J288" s="204"/>
      <c r="K288" s="204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158</v>
      </c>
      <c r="AU288" s="213" t="s">
        <v>154</v>
      </c>
      <c r="AV288" s="14" t="s">
        <v>154</v>
      </c>
      <c r="AW288" s="14" t="s">
        <v>36</v>
      </c>
      <c r="AX288" s="14" t="s">
        <v>83</v>
      </c>
      <c r="AY288" s="213" t="s">
        <v>146</v>
      </c>
    </row>
    <row r="289" spans="1:65" s="2" customFormat="1" ht="44.25" customHeight="1">
      <c r="A289" s="35"/>
      <c r="B289" s="36"/>
      <c r="C289" s="174" t="s">
        <v>380</v>
      </c>
      <c r="D289" s="174" t="s">
        <v>148</v>
      </c>
      <c r="E289" s="175" t="s">
        <v>381</v>
      </c>
      <c r="F289" s="176" t="s">
        <v>382</v>
      </c>
      <c r="G289" s="177" t="s">
        <v>259</v>
      </c>
      <c r="H289" s="178">
        <v>0.15</v>
      </c>
      <c r="I289" s="179"/>
      <c r="J289" s="180">
        <f>ROUND(I289*H289,2)</f>
        <v>0</v>
      </c>
      <c r="K289" s="176" t="s">
        <v>152</v>
      </c>
      <c r="L289" s="40"/>
      <c r="M289" s="181" t="s">
        <v>19</v>
      </c>
      <c r="N289" s="182" t="s">
        <v>47</v>
      </c>
      <c r="O289" s="65"/>
      <c r="P289" s="183">
        <f>O289*H289</f>
        <v>0</v>
      </c>
      <c r="Q289" s="183">
        <v>0.00147</v>
      </c>
      <c r="R289" s="183">
        <f>Q289*H289</f>
        <v>0.0002205</v>
      </c>
      <c r="S289" s="183">
        <v>0.039</v>
      </c>
      <c r="T289" s="184">
        <f>S289*H289</f>
        <v>0.00585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153</v>
      </c>
      <c r="AT289" s="185" t="s">
        <v>148</v>
      </c>
      <c r="AU289" s="185" t="s">
        <v>154</v>
      </c>
      <c r="AY289" s="18" t="s">
        <v>146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8" t="s">
        <v>154</v>
      </c>
      <c r="BK289" s="186">
        <f>ROUND(I289*H289,2)</f>
        <v>0</v>
      </c>
      <c r="BL289" s="18" t="s">
        <v>153</v>
      </c>
      <c r="BM289" s="185" t="s">
        <v>383</v>
      </c>
    </row>
    <row r="290" spans="1:47" s="2" customFormat="1" ht="10.2">
      <c r="A290" s="35"/>
      <c r="B290" s="36"/>
      <c r="C290" s="37"/>
      <c r="D290" s="187" t="s">
        <v>156</v>
      </c>
      <c r="E290" s="37"/>
      <c r="F290" s="188" t="s">
        <v>384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156</v>
      </c>
      <c r="AU290" s="18" t="s">
        <v>154</v>
      </c>
    </row>
    <row r="291" spans="2:51" s="13" customFormat="1" ht="10.2">
      <c r="B291" s="192"/>
      <c r="C291" s="193"/>
      <c r="D291" s="194" t="s">
        <v>158</v>
      </c>
      <c r="E291" s="195" t="s">
        <v>19</v>
      </c>
      <c r="F291" s="196" t="s">
        <v>159</v>
      </c>
      <c r="G291" s="193"/>
      <c r="H291" s="195" t="s">
        <v>19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158</v>
      </c>
      <c r="AU291" s="202" t="s">
        <v>154</v>
      </c>
      <c r="AV291" s="13" t="s">
        <v>83</v>
      </c>
      <c r="AW291" s="13" t="s">
        <v>36</v>
      </c>
      <c r="AX291" s="13" t="s">
        <v>75</v>
      </c>
      <c r="AY291" s="202" t="s">
        <v>146</v>
      </c>
    </row>
    <row r="292" spans="2:51" s="14" customFormat="1" ht="10.2">
      <c r="B292" s="203"/>
      <c r="C292" s="204"/>
      <c r="D292" s="194" t="s">
        <v>158</v>
      </c>
      <c r="E292" s="205" t="s">
        <v>19</v>
      </c>
      <c r="F292" s="206" t="s">
        <v>379</v>
      </c>
      <c r="G292" s="204"/>
      <c r="H292" s="207">
        <v>0.15</v>
      </c>
      <c r="I292" s="208"/>
      <c r="J292" s="204"/>
      <c r="K292" s="204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158</v>
      </c>
      <c r="AU292" s="213" t="s">
        <v>154</v>
      </c>
      <c r="AV292" s="14" t="s">
        <v>154</v>
      </c>
      <c r="AW292" s="14" t="s">
        <v>36</v>
      </c>
      <c r="AX292" s="14" t="s">
        <v>83</v>
      </c>
      <c r="AY292" s="213" t="s">
        <v>146</v>
      </c>
    </row>
    <row r="293" spans="1:65" s="2" customFormat="1" ht="49.05" customHeight="1">
      <c r="A293" s="35"/>
      <c r="B293" s="36"/>
      <c r="C293" s="174" t="s">
        <v>385</v>
      </c>
      <c r="D293" s="174" t="s">
        <v>148</v>
      </c>
      <c r="E293" s="175" t="s">
        <v>386</v>
      </c>
      <c r="F293" s="176" t="s">
        <v>387</v>
      </c>
      <c r="G293" s="177" t="s">
        <v>259</v>
      </c>
      <c r="H293" s="178">
        <v>3</v>
      </c>
      <c r="I293" s="179"/>
      <c r="J293" s="180">
        <f>ROUND(I293*H293,2)</f>
        <v>0</v>
      </c>
      <c r="K293" s="176" t="s">
        <v>152</v>
      </c>
      <c r="L293" s="40"/>
      <c r="M293" s="181" t="s">
        <v>19</v>
      </c>
      <c r="N293" s="182" t="s">
        <v>47</v>
      </c>
      <c r="O293" s="65"/>
      <c r="P293" s="183">
        <f>O293*H293</f>
        <v>0</v>
      </c>
      <c r="Q293" s="183">
        <v>0.00107</v>
      </c>
      <c r="R293" s="183">
        <f>Q293*H293</f>
        <v>0.00321</v>
      </c>
      <c r="S293" s="183">
        <v>0.0028</v>
      </c>
      <c r="T293" s="184">
        <f>S293*H293</f>
        <v>0.0084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153</v>
      </c>
      <c r="AT293" s="185" t="s">
        <v>148</v>
      </c>
      <c r="AU293" s="185" t="s">
        <v>154</v>
      </c>
      <c r="AY293" s="18" t="s">
        <v>146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154</v>
      </c>
      <c r="BK293" s="186">
        <f>ROUND(I293*H293,2)</f>
        <v>0</v>
      </c>
      <c r="BL293" s="18" t="s">
        <v>153</v>
      </c>
      <c r="BM293" s="185" t="s">
        <v>388</v>
      </c>
    </row>
    <row r="294" spans="1:47" s="2" customFormat="1" ht="10.2">
      <c r="A294" s="35"/>
      <c r="B294" s="36"/>
      <c r="C294" s="37"/>
      <c r="D294" s="187" t="s">
        <v>156</v>
      </c>
      <c r="E294" s="37"/>
      <c r="F294" s="188" t="s">
        <v>389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156</v>
      </c>
      <c r="AU294" s="18" t="s">
        <v>154</v>
      </c>
    </row>
    <row r="295" spans="2:51" s="13" customFormat="1" ht="10.2">
      <c r="B295" s="192"/>
      <c r="C295" s="193"/>
      <c r="D295" s="194" t="s">
        <v>158</v>
      </c>
      <c r="E295" s="195" t="s">
        <v>19</v>
      </c>
      <c r="F295" s="196" t="s">
        <v>159</v>
      </c>
      <c r="G295" s="193"/>
      <c r="H295" s="195" t="s">
        <v>19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158</v>
      </c>
      <c r="AU295" s="202" t="s">
        <v>154</v>
      </c>
      <c r="AV295" s="13" t="s">
        <v>83</v>
      </c>
      <c r="AW295" s="13" t="s">
        <v>36</v>
      </c>
      <c r="AX295" s="13" t="s">
        <v>75</v>
      </c>
      <c r="AY295" s="202" t="s">
        <v>146</v>
      </c>
    </row>
    <row r="296" spans="2:51" s="14" customFormat="1" ht="10.2">
      <c r="B296" s="203"/>
      <c r="C296" s="204"/>
      <c r="D296" s="194" t="s">
        <v>158</v>
      </c>
      <c r="E296" s="205" t="s">
        <v>19</v>
      </c>
      <c r="F296" s="206" t="s">
        <v>390</v>
      </c>
      <c r="G296" s="204"/>
      <c r="H296" s="207">
        <v>3</v>
      </c>
      <c r="I296" s="208"/>
      <c r="J296" s="204"/>
      <c r="K296" s="204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158</v>
      </c>
      <c r="AU296" s="213" t="s">
        <v>154</v>
      </c>
      <c r="AV296" s="14" t="s">
        <v>154</v>
      </c>
      <c r="AW296" s="14" t="s">
        <v>36</v>
      </c>
      <c r="AX296" s="14" t="s">
        <v>83</v>
      </c>
      <c r="AY296" s="213" t="s">
        <v>146</v>
      </c>
    </row>
    <row r="297" spans="1:65" s="2" customFormat="1" ht="49.05" customHeight="1">
      <c r="A297" s="35"/>
      <c r="B297" s="36"/>
      <c r="C297" s="174" t="s">
        <v>391</v>
      </c>
      <c r="D297" s="174" t="s">
        <v>148</v>
      </c>
      <c r="E297" s="175" t="s">
        <v>392</v>
      </c>
      <c r="F297" s="176" t="s">
        <v>393</v>
      </c>
      <c r="G297" s="177" t="s">
        <v>259</v>
      </c>
      <c r="H297" s="178">
        <v>1</v>
      </c>
      <c r="I297" s="179"/>
      <c r="J297" s="180">
        <f>ROUND(I297*H297,2)</f>
        <v>0</v>
      </c>
      <c r="K297" s="176" t="s">
        <v>152</v>
      </c>
      <c r="L297" s="40"/>
      <c r="M297" s="181" t="s">
        <v>19</v>
      </c>
      <c r="N297" s="182" t="s">
        <v>47</v>
      </c>
      <c r="O297" s="65"/>
      <c r="P297" s="183">
        <f>O297*H297</f>
        <v>0</v>
      </c>
      <c r="Q297" s="183">
        <v>0.00173</v>
      </c>
      <c r="R297" s="183">
        <f>Q297*H297</f>
        <v>0.00173</v>
      </c>
      <c r="S297" s="183">
        <v>0.039</v>
      </c>
      <c r="T297" s="184">
        <f>S297*H297</f>
        <v>0.039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153</v>
      </c>
      <c r="AT297" s="185" t="s">
        <v>148</v>
      </c>
      <c r="AU297" s="185" t="s">
        <v>154</v>
      </c>
      <c r="AY297" s="18" t="s">
        <v>146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8" t="s">
        <v>154</v>
      </c>
      <c r="BK297" s="186">
        <f>ROUND(I297*H297,2)</f>
        <v>0</v>
      </c>
      <c r="BL297" s="18" t="s">
        <v>153</v>
      </c>
      <c r="BM297" s="185" t="s">
        <v>394</v>
      </c>
    </row>
    <row r="298" spans="1:47" s="2" customFormat="1" ht="10.2">
      <c r="A298" s="35"/>
      <c r="B298" s="36"/>
      <c r="C298" s="37"/>
      <c r="D298" s="187" t="s">
        <v>156</v>
      </c>
      <c r="E298" s="37"/>
      <c r="F298" s="188" t="s">
        <v>395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156</v>
      </c>
      <c r="AU298" s="18" t="s">
        <v>154</v>
      </c>
    </row>
    <row r="299" spans="2:51" s="13" customFormat="1" ht="10.2">
      <c r="B299" s="192"/>
      <c r="C299" s="193"/>
      <c r="D299" s="194" t="s">
        <v>158</v>
      </c>
      <c r="E299" s="195" t="s">
        <v>19</v>
      </c>
      <c r="F299" s="196" t="s">
        <v>159</v>
      </c>
      <c r="G299" s="193"/>
      <c r="H299" s="195" t="s">
        <v>19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158</v>
      </c>
      <c r="AU299" s="202" t="s">
        <v>154</v>
      </c>
      <c r="AV299" s="13" t="s">
        <v>83</v>
      </c>
      <c r="AW299" s="13" t="s">
        <v>36</v>
      </c>
      <c r="AX299" s="13" t="s">
        <v>75</v>
      </c>
      <c r="AY299" s="202" t="s">
        <v>146</v>
      </c>
    </row>
    <row r="300" spans="2:51" s="14" customFormat="1" ht="10.2">
      <c r="B300" s="203"/>
      <c r="C300" s="204"/>
      <c r="D300" s="194" t="s">
        <v>158</v>
      </c>
      <c r="E300" s="205" t="s">
        <v>19</v>
      </c>
      <c r="F300" s="206" t="s">
        <v>396</v>
      </c>
      <c r="G300" s="204"/>
      <c r="H300" s="207">
        <v>1</v>
      </c>
      <c r="I300" s="208"/>
      <c r="J300" s="204"/>
      <c r="K300" s="204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158</v>
      </c>
      <c r="AU300" s="213" t="s">
        <v>154</v>
      </c>
      <c r="AV300" s="14" t="s">
        <v>154</v>
      </c>
      <c r="AW300" s="14" t="s">
        <v>36</v>
      </c>
      <c r="AX300" s="14" t="s">
        <v>83</v>
      </c>
      <c r="AY300" s="213" t="s">
        <v>146</v>
      </c>
    </row>
    <row r="301" spans="1:65" s="2" customFormat="1" ht="33" customHeight="1">
      <c r="A301" s="35"/>
      <c r="B301" s="36"/>
      <c r="C301" s="174" t="s">
        <v>397</v>
      </c>
      <c r="D301" s="174" t="s">
        <v>148</v>
      </c>
      <c r="E301" s="175" t="s">
        <v>398</v>
      </c>
      <c r="F301" s="176" t="s">
        <v>399</v>
      </c>
      <c r="G301" s="177" t="s">
        <v>207</v>
      </c>
      <c r="H301" s="178">
        <v>50.69</v>
      </c>
      <c r="I301" s="179"/>
      <c r="J301" s="180">
        <f>ROUND(I301*H301,2)</f>
        <v>0</v>
      </c>
      <c r="K301" s="176" t="s">
        <v>152</v>
      </c>
      <c r="L301" s="40"/>
      <c r="M301" s="181" t="s">
        <v>19</v>
      </c>
      <c r="N301" s="182" t="s">
        <v>47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0.0026</v>
      </c>
      <c r="T301" s="184">
        <f>S301*H301</f>
        <v>0.131794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153</v>
      </c>
      <c r="AT301" s="185" t="s">
        <v>148</v>
      </c>
      <c r="AU301" s="185" t="s">
        <v>154</v>
      </c>
      <c r="AY301" s="18" t="s">
        <v>146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154</v>
      </c>
      <c r="BK301" s="186">
        <f>ROUND(I301*H301,2)</f>
        <v>0</v>
      </c>
      <c r="BL301" s="18" t="s">
        <v>153</v>
      </c>
      <c r="BM301" s="185" t="s">
        <v>400</v>
      </c>
    </row>
    <row r="302" spans="1:47" s="2" customFormat="1" ht="10.2">
      <c r="A302" s="35"/>
      <c r="B302" s="36"/>
      <c r="C302" s="37"/>
      <c r="D302" s="187" t="s">
        <v>156</v>
      </c>
      <c r="E302" s="37"/>
      <c r="F302" s="188" t="s">
        <v>401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156</v>
      </c>
      <c r="AU302" s="18" t="s">
        <v>154</v>
      </c>
    </row>
    <row r="303" spans="2:51" s="13" customFormat="1" ht="10.2">
      <c r="B303" s="192"/>
      <c r="C303" s="193"/>
      <c r="D303" s="194" t="s">
        <v>158</v>
      </c>
      <c r="E303" s="195" t="s">
        <v>19</v>
      </c>
      <c r="F303" s="196" t="s">
        <v>159</v>
      </c>
      <c r="G303" s="193"/>
      <c r="H303" s="195" t="s">
        <v>19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158</v>
      </c>
      <c r="AU303" s="202" t="s">
        <v>154</v>
      </c>
      <c r="AV303" s="13" t="s">
        <v>83</v>
      </c>
      <c r="AW303" s="13" t="s">
        <v>36</v>
      </c>
      <c r="AX303" s="13" t="s">
        <v>75</v>
      </c>
      <c r="AY303" s="202" t="s">
        <v>146</v>
      </c>
    </row>
    <row r="304" spans="2:51" s="14" customFormat="1" ht="10.2">
      <c r="B304" s="203"/>
      <c r="C304" s="204"/>
      <c r="D304" s="194" t="s">
        <v>158</v>
      </c>
      <c r="E304" s="205" t="s">
        <v>19</v>
      </c>
      <c r="F304" s="206" t="s">
        <v>235</v>
      </c>
      <c r="G304" s="204"/>
      <c r="H304" s="207">
        <v>50.69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158</v>
      </c>
      <c r="AU304" s="213" t="s">
        <v>154</v>
      </c>
      <c r="AV304" s="14" t="s">
        <v>154</v>
      </c>
      <c r="AW304" s="14" t="s">
        <v>36</v>
      </c>
      <c r="AX304" s="14" t="s">
        <v>83</v>
      </c>
      <c r="AY304" s="213" t="s">
        <v>146</v>
      </c>
    </row>
    <row r="305" spans="2:63" s="12" customFormat="1" ht="22.8" customHeight="1">
      <c r="B305" s="158"/>
      <c r="C305" s="159"/>
      <c r="D305" s="160" t="s">
        <v>74</v>
      </c>
      <c r="E305" s="172" t="s">
        <v>402</v>
      </c>
      <c r="F305" s="172" t="s">
        <v>403</v>
      </c>
      <c r="G305" s="159"/>
      <c r="H305" s="159"/>
      <c r="I305" s="162"/>
      <c r="J305" s="173">
        <f>BK305</f>
        <v>0</v>
      </c>
      <c r="K305" s="159"/>
      <c r="L305" s="164"/>
      <c r="M305" s="165"/>
      <c r="N305" s="166"/>
      <c r="O305" s="166"/>
      <c r="P305" s="167">
        <f>SUM(P306:P314)</f>
        <v>0</v>
      </c>
      <c r="Q305" s="166"/>
      <c r="R305" s="167">
        <f>SUM(R306:R314)</f>
        <v>0</v>
      </c>
      <c r="S305" s="166"/>
      <c r="T305" s="168">
        <f>SUM(T306:T314)</f>
        <v>0</v>
      </c>
      <c r="AR305" s="169" t="s">
        <v>83</v>
      </c>
      <c r="AT305" s="170" t="s">
        <v>74</v>
      </c>
      <c r="AU305" s="170" t="s">
        <v>83</v>
      </c>
      <c r="AY305" s="169" t="s">
        <v>146</v>
      </c>
      <c r="BK305" s="171">
        <f>SUM(BK306:BK314)</f>
        <v>0</v>
      </c>
    </row>
    <row r="306" spans="1:65" s="2" customFormat="1" ht="37.8" customHeight="1">
      <c r="A306" s="35"/>
      <c r="B306" s="36"/>
      <c r="C306" s="174" t="s">
        <v>404</v>
      </c>
      <c r="D306" s="174" t="s">
        <v>148</v>
      </c>
      <c r="E306" s="175" t="s">
        <v>405</v>
      </c>
      <c r="F306" s="176" t="s">
        <v>406</v>
      </c>
      <c r="G306" s="177" t="s">
        <v>272</v>
      </c>
      <c r="H306" s="178">
        <v>4.801</v>
      </c>
      <c r="I306" s="179"/>
      <c r="J306" s="180">
        <f>ROUND(I306*H306,2)</f>
        <v>0</v>
      </c>
      <c r="K306" s="176" t="s">
        <v>152</v>
      </c>
      <c r="L306" s="40"/>
      <c r="M306" s="181" t="s">
        <v>19</v>
      </c>
      <c r="N306" s="182" t="s">
        <v>47</v>
      </c>
      <c r="O306" s="65"/>
      <c r="P306" s="183">
        <f>O306*H306</f>
        <v>0</v>
      </c>
      <c r="Q306" s="183">
        <v>0</v>
      </c>
      <c r="R306" s="183">
        <f>Q306*H306</f>
        <v>0</v>
      </c>
      <c r="S306" s="183">
        <v>0</v>
      </c>
      <c r="T306" s="18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153</v>
      </c>
      <c r="AT306" s="185" t="s">
        <v>148</v>
      </c>
      <c r="AU306" s="185" t="s">
        <v>154</v>
      </c>
      <c r="AY306" s="18" t="s">
        <v>146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154</v>
      </c>
      <c r="BK306" s="186">
        <f>ROUND(I306*H306,2)</f>
        <v>0</v>
      </c>
      <c r="BL306" s="18" t="s">
        <v>153</v>
      </c>
      <c r="BM306" s="185" t="s">
        <v>407</v>
      </c>
    </row>
    <row r="307" spans="1:47" s="2" customFormat="1" ht="10.2">
      <c r="A307" s="35"/>
      <c r="B307" s="36"/>
      <c r="C307" s="37"/>
      <c r="D307" s="187" t="s">
        <v>156</v>
      </c>
      <c r="E307" s="37"/>
      <c r="F307" s="188" t="s">
        <v>408</v>
      </c>
      <c r="G307" s="37"/>
      <c r="H307" s="37"/>
      <c r="I307" s="189"/>
      <c r="J307" s="37"/>
      <c r="K307" s="37"/>
      <c r="L307" s="40"/>
      <c r="M307" s="190"/>
      <c r="N307" s="191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156</v>
      </c>
      <c r="AU307" s="18" t="s">
        <v>154</v>
      </c>
    </row>
    <row r="308" spans="1:65" s="2" customFormat="1" ht="33" customHeight="1">
      <c r="A308" s="35"/>
      <c r="B308" s="36"/>
      <c r="C308" s="174" t="s">
        <v>409</v>
      </c>
      <c r="D308" s="174" t="s">
        <v>148</v>
      </c>
      <c r="E308" s="175" t="s">
        <v>410</v>
      </c>
      <c r="F308" s="176" t="s">
        <v>411</v>
      </c>
      <c r="G308" s="177" t="s">
        <v>272</v>
      </c>
      <c r="H308" s="178">
        <v>4.801</v>
      </c>
      <c r="I308" s="179"/>
      <c r="J308" s="180">
        <f>ROUND(I308*H308,2)</f>
        <v>0</v>
      </c>
      <c r="K308" s="176" t="s">
        <v>152</v>
      </c>
      <c r="L308" s="40"/>
      <c r="M308" s="181" t="s">
        <v>19</v>
      </c>
      <c r="N308" s="182" t="s">
        <v>47</v>
      </c>
      <c r="O308" s="65"/>
      <c r="P308" s="183">
        <f>O308*H308</f>
        <v>0</v>
      </c>
      <c r="Q308" s="183">
        <v>0</v>
      </c>
      <c r="R308" s="183">
        <f>Q308*H308</f>
        <v>0</v>
      </c>
      <c r="S308" s="183">
        <v>0</v>
      </c>
      <c r="T308" s="18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153</v>
      </c>
      <c r="AT308" s="185" t="s">
        <v>148</v>
      </c>
      <c r="AU308" s="185" t="s">
        <v>154</v>
      </c>
      <c r="AY308" s="18" t="s">
        <v>146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8" t="s">
        <v>154</v>
      </c>
      <c r="BK308" s="186">
        <f>ROUND(I308*H308,2)</f>
        <v>0</v>
      </c>
      <c r="BL308" s="18" t="s">
        <v>153</v>
      </c>
      <c r="BM308" s="185" t="s">
        <v>412</v>
      </c>
    </row>
    <row r="309" spans="1:47" s="2" customFormat="1" ht="10.2">
      <c r="A309" s="35"/>
      <c r="B309" s="36"/>
      <c r="C309" s="37"/>
      <c r="D309" s="187" t="s">
        <v>156</v>
      </c>
      <c r="E309" s="37"/>
      <c r="F309" s="188" t="s">
        <v>413</v>
      </c>
      <c r="G309" s="37"/>
      <c r="H309" s="37"/>
      <c r="I309" s="189"/>
      <c r="J309" s="37"/>
      <c r="K309" s="37"/>
      <c r="L309" s="40"/>
      <c r="M309" s="190"/>
      <c r="N309" s="191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156</v>
      </c>
      <c r="AU309" s="18" t="s">
        <v>154</v>
      </c>
    </row>
    <row r="310" spans="1:65" s="2" customFormat="1" ht="44.25" customHeight="1">
      <c r="A310" s="35"/>
      <c r="B310" s="36"/>
      <c r="C310" s="174" t="s">
        <v>414</v>
      </c>
      <c r="D310" s="174" t="s">
        <v>148</v>
      </c>
      <c r="E310" s="175" t="s">
        <v>415</v>
      </c>
      <c r="F310" s="176" t="s">
        <v>416</v>
      </c>
      <c r="G310" s="177" t="s">
        <v>272</v>
      </c>
      <c r="H310" s="178">
        <v>24.005</v>
      </c>
      <c r="I310" s="179"/>
      <c r="J310" s="180">
        <f>ROUND(I310*H310,2)</f>
        <v>0</v>
      </c>
      <c r="K310" s="176" t="s">
        <v>152</v>
      </c>
      <c r="L310" s="40"/>
      <c r="M310" s="181" t="s">
        <v>19</v>
      </c>
      <c r="N310" s="182" t="s">
        <v>47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153</v>
      </c>
      <c r="AT310" s="185" t="s">
        <v>148</v>
      </c>
      <c r="AU310" s="185" t="s">
        <v>154</v>
      </c>
      <c r="AY310" s="18" t="s">
        <v>146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154</v>
      </c>
      <c r="BK310" s="186">
        <f>ROUND(I310*H310,2)</f>
        <v>0</v>
      </c>
      <c r="BL310" s="18" t="s">
        <v>153</v>
      </c>
      <c r="BM310" s="185" t="s">
        <v>417</v>
      </c>
    </row>
    <row r="311" spans="1:47" s="2" customFormat="1" ht="10.2">
      <c r="A311" s="35"/>
      <c r="B311" s="36"/>
      <c r="C311" s="37"/>
      <c r="D311" s="187" t="s">
        <v>156</v>
      </c>
      <c r="E311" s="37"/>
      <c r="F311" s="188" t="s">
        <v>418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156</v>
      </c>
      <c r="AU311" s="18" t="s">
        <v>154</v>
      </c>
    </row>
    <row r="312" spans="2:51" s="14" customFormat="1" ht="10.2">
      <c r="B312" s="203"/>
      <c r="C312" s="204"/>
      <c r="D312" s="194" t="s">
        <v>158</v>
      </c>
      <c r="E312" s="204"/>
      <c r="F312" s="206" t="s">
        <v>419</v>
      </c>
      <c r="G312" s="204"/>
      <c r="H312" s="207">
        <v>24.005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158</v>
      </c>
      <c r="AU312" s="213" t="s">
        <v>154</v>
      </c>
      <c r="AV312" s="14" t="s">
        <v>154</v>
      </c>
      <c r="AW312" s="14" t="s">
        <v>4</v>
      </c>
      <c r="AX312" s="14" t="s">
        <v>83</v>
      </c>
      <c r="AY312" s="213" t="s">
        <v>146</v>
      </c>
    </row>
    <row r="313" spans="1:65" s="2" customFormat="1" ht="44.25" customHeight="1">
      <c r="A313" s="35"/>
      <c r="B313" s="36"/>
      <c r="C313" s="174" t="s">
        <v>420</v>
      </c>
      <c r="D313" s="174" t="s">
        <v>148</v>
      </c>
      <c r="E313" s="175" t="s">
        <v>421</v>
      </c>
      <c r="F313" s="176" t="s">
        <v>422</v>
      </c>
      <c r="G313" s="177" t="s">
        <v>272</v>
      </c>
      <c r="H313" s="178">
        <v>4.801</v>
      </c>
      <c r="I313" s="179"/>
      <c r="J313" s="180">
        <f>ROUND(I313*H313,2)</f>
        <v>0</v>
      </c>
      <c r="K313" s="176" t="s">
        <v>152</v>
      </c>
      <c r="L313" s="40"/>
      <c r="M313" s="181" t="s">
        <v>19</v>
      </c>
      <c r="N313" s="182" t="s">
        <v>47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153</v>
      </c>
      <c r="AT313" s="185" t="s">
        <v>148</v>
      </c>
      <c r="AU313" s="185" t="s">
        <v>154</v>
      </c>
      <c r="AY313" s="18" t="s">
        <v>146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154</v>
      </c>
      <c r="BK313" s="186">
        <f>ROUND(I313*H313,2)</f>
        <v>0</v>
      </c>
      <c r="BL313" s="18" t="s">
        <v>153</v>
      </c>
      <c r="BM313" s="185" t="s">
        <v>423</v>
      </c>
    </row>
    <row r="314" spans="1:47" s="2" customFormat="1" ht="10.2">
      <c r="A314" s="35"/>
      <c r="B314" s="36"/>
      <c r="C314" s="37"/>
      <c r="D314" s="187" t="s">
        <v>156</v>
      </c>
      <c r="E314" s="37"/>
      <c r="F314" s="188" t="s">
        <v>424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156</v>
      </c>
      <c r="AU314" s="18" t="s">
        <v>154</v>
      </c>
    </row>
    <row r="315" spans="2:63" s="12" customFormat="1" ht="22.8" customHeight="1">
      <c r="B315" s="158"/>
      <c r="C315" s="159"/>
      <c r="D315" s="160" t="s">
        <v>74</v>
      </c>
      <c r="E315" s="172" t="s">
        <v>425</v>
      </c>
      <c r="F315" s="172" t="s">
        <v>426</v>
      </c>
      <c r="G315" s="159"/>
      <c r="H315" s="159"/>
      <c r="I315" s="162"/>
      <c r="J315" s="173">
        <f>BK315</f>
        <v>0</v>
      </c>
      <c r="K315" s="159"/>
      <c r="L315" s="164"/>
      <c r="M315" s="165"/>
      <c r="N315" s="166"/>
      <c r="O315" s="166"/>
      <c r="P315" s="167">
        <f>SUM(P316:P317)</f>
        <v>0</v>
      </c>
      <c r="Q315" s="166"/>
      <c r="R315" s="167">
        <f>SUM(R316:R317)</f>
        <v>0</v>
      </c>
      <c r="S315" s="166"/>
      <c r="T315" s="168">
        <f>SUM(T316:T317)</f>
        <v>0</v>
      </c>
      <c r="AR315" s="169" t="s">
        <v>83</v>
      </c>
      <c r="AT315" s="170" t="s">
        <v>74</v>
      </c>
      <c r="AU315" s="170" t="s">
        <v>83</v>
      </c>
      <c r="AY315" s="169" t="s">
        <v>146</v>
      </c>
      <c r="BK315" s="171">
        <f>SUM(BK316:BK317)</f>
        <v>0</v>
      </c>
    </row>
    <row r="316" spans="1:65" s="2" customFormat="1" ht="55.5" customHeight="1">
      <c r="A316" s="35"/>
      <c r="B316" s="36"/>
      <c r="C316" s="174" t="s">
        <v>427</v>
      </c>
      <c r="D316" s="174" t="s">
        <v>148</v>
      </c>
      <c r="E316" s="175" t="s">
        <v>428</v>
      </c>
      <c r="F316" s="176" t="s">
        <v>429</v>
      </c>
      <c r="G316" s="177" t="s">
        <v>272</v>
      </c>
      <c r="H316" s="178">
        <v>6.003</v>
      </c>
      <c r="I316" s="179"/>
      <c r="J316" s="180">
        <f>ROUND(I316*H316,2)</f>
        <v>0</v>
      </c>
      <c r="K316" s="176" t="s">
        <v>152</v>
      </c>
      <c r="L316" s="40"/>
      <c r="M316" s="181" t="s">
        <v>19</v>
      </c>
      <c r="N316" s="182" t="s">
        <v>47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153</v>
      </c>
      <c r="AT316" s="185" t="s">
        <v>148</v>
      </c>
      <c r="AU316" s="185" t="s">
        <v>154</v>
      </c>
      <c r="AY316" s="18" t="s">
        <v>146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154</v>
      </c>
      <c r="BK316" s="186">
        <f>ROUND(I316*H316,2)</f>
        <v>0</v>
      </c>
      <c r="BL316" s="18" t="s">
        <v>153</v>
      </c>
      <c r="BM316" s="185" t="s">
        <v>430</v>
      </c>
    </row>
    <row r="317" spans="1:47" s="2" customFormat="1" ht="10.2">
      <c r="A317" s="35"/>
      <c r="B317" s="36"/>
      <c r="C317" s="37"/>
      <c r="D317" s="187" t="s">
        <v>156</v>
      </c>
      <c r="E317" s="37"/>
      <c r="F317" s="188" t="s">
        <v>431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156</v>
      </c>
      <c r="AU317" s="18" t="s">
        <v>154</v>
      </c>
    </row>
    <row r="318" spans="2:63" s="12" customFormat="1" ht="25.95" customHeight="1">
      <c r="B318" s="158"/>
      <c r="C318" s="159"/>
      <c r="D318" s="160" t="s">
        <v>74</v>
      </c>
      <c r="E318" s="161" t="s">
        <v>432</v>
      </c>
      <c r="F318" s="161" t="s">
        <v>433</v>
      </c>
      <c r="G318" s="159"/>
      <c r="H318" s="159"/>
      <c r="I318" s="162"/>
      <c r="J318" s="163">
        <f>BK318</f>
        <v>0</v>
      </c>
      <c r="K318" s="159"/>
      <c r="L318" s="164"/>
      <c r="M318" s="165"/>
      <c r="N318" s="166"/>
      <c r="O318" s="166"/>
      <c r="P318" s="167">
        <f>P319+P354+P383+P440+P497+P574+P595+P603+P620+P640+P662+P699+P708+P790+P865+P895+P972+P1002</f>
        <v>0</v>
      </c>
      <c r="Q318" s="166"/>
      <c r="R318" s="167">
        <f>R319+R354+R383+R440+R497+R574+R595+R603+R620+R640+R662+R699+R708+R790+R865+R895+R972+R1002</f>
        <v>4.403596769999999</v>
      </c>
      <c r="S318" s="166"/>
      <c r="T318" s="168">
        <f>T319+T354+T383+T440+T497+T574+T595+T603+T620+T640+T662+T699+T708+T790+T865+T895+T972+T1002</f>
        <v>0.6682286000000001</v>
      </c>
      <c r="AR318" s="169" t="s">
        <v>154</v>
      </c>
      <c r="AT318" s="170" t="s">
        <v>74</v>
      </c>
      <c r="AU318" s="170" t="s">
        <v>75</v>
      </c>
      <c r="AY318" s="169" t="s">
        <v>146</v>
      </c>
      <c r="BK318" s="171">
        <f>BK319+BK354+BK383+BK440+BK497+BK574+BK595+BK603+BK620+BK640+BK662+BK699+BK708+BK790+BK865+BK895+BK972+BK1002</f>
        <v>0</v>
      </c>
    </row>
    <row r="319" spans="2:63" s="12" customFormat="1" ht="22.8" customHeight="1">
      <c r="B319" s="158"/>
      <c r="C319" s="159"/>
      <c r="D319" s="160" t="s">
        <v>74</v>
      </c>
      <c r="E319" s="172" t="s">
        <v>434</v>
      </c>
      <c r="F319" s="172" t="s">
        <v>435</v>
      </c>
      <c r="G319" s="159"/>
      <c r="H319" s="159"/>
      <c r="I319" s="162"/>
      <c r="J319" s="173">
        <f>BK319</f>
        <v>0</v>
      </c>
      <c r="K319" s="159"/>
      <c r="L319" s="164"/>
      <c r="M319" s="165"/>
      <c r="N319" s="166"/>
      <c r="O319" s="166"/>
      <c r="P319" s="167">
        <f>SUM(P320:P353)</f>
        <v>0</v>
      </c>
      <c r="Q319" s="166"/>
      <c r="R319" s="167">
        <f>SUM(R320:R353)</f>
        <v>0.0391768</v>
      </c>
      <c r="S319" s="166"/>
      <c r="T319" s="168">
        <f>SUM(T320:T353)</f>
        <v>0</v>
      </c>
      <c r="AR319" s="169" t="s">
        <v>154</v>
      </c>
      <c r="AT319" s="170" t="s">
        <v>74</v>
      </c>
      <c r="AU319" s="170" t="s">
        <v>83</v>
      </c>
      <c r="AY319" s="169" t="s">
        <v>146</v>
      </c>
      <c r="BK319" s="171">
        <f>SUM(BK320:BK353)</f>
        <v>0</v>
      </c>
    </row>
    <row r="320" spans="1:65" s="2" customFormat="1" ht="49.05" customHeight="1">
      <c r="A320" s="35"/>
      <c r="B320" s="36"/>
      <c r="C320" s="174" t="s">
        <v>436</v>
      </c>
      <c r="D320" s="174" t="s">
        <v>148</v>
      </c>
      <c r="E320" s="175" t="s">
        <v>437</v>
      </c>
      <c r="F320" s="176" t="s">
        <v>438</v>
      </c>
      <c r="G320" s="177" t="s">
        <v>207</v>
      </c>
      <c r="H320" s="178">
        <v>16.1</v>
      </c>
      <c r="I320" s="179"/>
      <c r="J320" s="180">
        <f>ROUND(I320*H320,2)</f>
        <v>0</v>
      </c>
      <c r="K320" s="176" t="s">
        <v>152</v>
      </c>
      <c r="L320" s="40"/>
      <c r="M320" s="181" t="s">
        <v>19</v>
      </c>
      <c r="N320" s="182" t="s">
        <v>47</v>
      </c>
      <c r="O320" s="65"/>
      <c r="P320" s="183">
        <f>O320*H320</f>
        <v>0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243</v>
      </c>
      <c r="AT320" s="185" t="s">
        <v>148</v>
      </c>
      <c r="AU320" s="185" t="s">
        <v>154</v>
      </c>
      <c r="AY320" s="18" t="s">
        <v>146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154</v>
      </c>
      <c r="BK320" s="186">
        <f>ROUND(I320*H320,2)</f>
        <v>0</v>
      </c>
      <c r="BL320" s="18" t="s">
        <v>243</v>
      </c>
      <c r="BM320" s="185" t="s">
        <v>439</v>
      </c>
    </row>
    <row r="321" spans="1:47" s="2" customFormat="1" ht="10.2">
      <c r="A321" s="35"/>
      <c r="B321" s="36"/>
      <c r="C321" s="37"/>
      <c r="D321" s="187" t="s">
        <v>156</v>
      </c>
      <c r="E321" s="37"/>
      <c r="F321" s="188" t="s">
        <v>440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156</v>
      </c>
      <c r="AU321" s="18" t="s">
        <v>154</v>
      </c>
    </row>
    <row r="322" spans="2:51" s="13" customFormat="1" ht="10.2">
      <c r="B322" s="192"/>
      <c r="C322" s="193"/>
      <c r="D322" s="194" t="s">
        <v>158</v>
      </c>
      <c r="E322" s="195" t="s">
        <v>19</v>
      </c>
      <c r="F322" s="196" t="s">
        <v>159</v>
      </c>
      <c r="G322" s="193"/>
      <c r="H322" s="195" t="s">
        <v>19</v>
      </c>
      <c r="I322" s="197"/>
      <c r="J322" s="193"/>
      <c r="K322" s="193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158</v>
      </c>
      <c r="AU322" s="202" t="s">
        <v>154</v>
      </c>
      <c r="AV322" s="13" t="s">
        <v>83</v>
      </c>
      <c r="AW322" s="13" t="s">
        <v>36</v>
      </c>
      <c r="AX322" s="13" t="s">
        <v>75</v>
      </c>
      <c r="AY322" s="202" t="s">
        <v>146</v>
      </c>
    </row>
    <row r="323" spans="2:51" s="14" customFormat="1" ht="10.2">
      <c r="B323" s="203"/>
      <c r="C323" s="204"/>
      <c r="D323" s="194" t="s">
        <v>158</v>
      </c>
      <c r="E323" s="205" t="s">
        <v>19</v>
      </c>
      <c r="F323" s="206" t="s">
        <v>441</v>
      </c>
      <c r="G323" s="204"/>
      <c r="H323" s="207">
        <v>16.1</v>
      </c>
      <c r="I323" s="208"/>
      <c r="J323" s="204"/>
      <c r="K323" s="204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158</v>
      </c>
      <c r="AU323" s="213" t="s">
        <v>154</v>
      </c>
      <c r="AV323" s="14" t="s">
        <v>154</v>
      </c>
      <c r="AW323" s="14" t="s">
        <v>36</v>
      </c>
      <c r="AX323" s="14" t="s">
        <v>83</v>
      </c>
      <c r="AY323" s="213" t="s">
        <v>146</v>
      </c>
    </row>
    <row r="324" spans="1:65" s="2" customFormat="1" ht="16.5" customHeight="1">
      <c r="A324" s="35"/>
      <c r="B324" s="36"/>
      <c r="C324" s="214" t="s">
        <v>442</v>
      </c>
      <c r="D324" s="214" t="s">
        <v>189</v>
      </c>
      <c r="E324" s="215" t="s">
        <v>443</v>
      </c>
      <c r="F324" s="216" t="s">
        <v>444</v>
      </c>
      <c r="G324" s="217" t="s">
        <v>445</v>
      </c>
      <c r="H324" s="218">
        <v>24.15</v>
      </c>
      <c r="I324" s="219"/>
      <c r="J324" s="220">
        <f>ROUND(I324*H324,2)</f>
        <v>0</v>
      </c>
      <c r="K324" s="216" t="s">
        <v>152</v>
      </c>
      <c r="L324" s="221"/>
      <c r="M324" s="222" t="s">
        <v>19</v>
      </c>
      <c r="N324" s="223" t="s">
        <v>47</v>
      </c>
      <c r="O324" s="65"/>
      <c r="P324" s="183">
        <f>O324*H324</f>
        <v>0</v>
      </c>
      <c r="Q324" s="183">
        <v>0.001</v>
      </c>
      <c r="R324" s="183">
        <f>Q324*H324</f>
        <v>0.024149999999999998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334</v>
      </c>
      <c r="AT324" s="185" t="s">
        <v>189</v>
      </c>
      <c r="AU324" s="185" t="s">
        <v>154</v>
      </c>
      <c r="AY324" s="18" t="s">
        <v>146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154</v>
      </c>
      <c r="BK324" s="186">
        <f>ROUND(I324*H324,2)</f>
        <v>0</v>
      </c>
      <c r="BL324" s="18" t="s">
        <v>243</v>
      </c>
      <c r="BM324" s="185" t="s">
        <v>446</v>
      </c>
    </row>
    <row r="325" spans="1:47" s="2" customFormat="1" ht="10.2">
      <c r="A325" s="35"/>
      <c r="B325" s="36"/>
      <c r="C325" s="37"/>
      <c r="D325" s="187" t="s">
        <v>156</v>
      </c>
      <c r="E325" s="37"/>
      <c r="F325" s="188" t="s">
        <v>447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156</v>
      </c>
      <c r="AU325" s="18" t="s">
        <v>154</v>
      </c>
    </row>
    <row r="326" spans="2:51" s="13" customFormat="1" ht="10.2">
      <c r="B326" s="192"/>
      <c r="C326" s="193"/>
      <c r="D326" s="194" t="s">
        <v>158</v>
      </c>
      <c r="E326" s="195" t="s">
        <v>19</v>
      </c>
      <c r="F326" s="196" t="s">
        <v>159</v>
      </c>
      <c r="G326" s="193"/>
      <c r="H326" s="195" t="s">
        <v>19</v>
      </c>
      <c r="I326" s="197"/>
      <c r="J326" s="193"/>
      <c r="K326" s="193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158</v>
      </c>
      <c r="AU326" s="202" t="s">
        <v>154</v>
      </c>
      <c r="AV326" s="13" t="s">
        <v>83</v>
      </c>
      <c r="AW326" s="13" t="s">
        <v>36</v>
      </c>
      <c r="AX326" s="13" t="s">
        <v>75</v>
      </c>
      <c r="AY326" s="202" t="s">
        <v>146</v>
      </c>
    </row>
    <row r="327" spans="2:51" s="14" customFormat="1" ht="10.2">
      <c r="B327" s="203"/>
      <c r="C327" s="204"/>
      <c r="D327" s="194" t="s">
        <v>158</v>
      </c>
      <c r="E327" s="205" t="s">
        <v>19</v>
      </c>
      <c r="F327" s="206" t="s">
        <v>441</v>
      </c>
      <c r="G327" s="204"/>
      <c r="H327" s="207">
        <v>16.1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158</v>
      </c>
      <c r="AU327" s="213" t="s">
        <v>154</v>
      </c>
      <c r="AV327" s="14" t="s">
        <v>154</v>
      </c>
      <c r="AW327" s="14" t="s">
        <v>36</v>
      </c>
      <c r="AX327" s="14" t="s">
        <v>83</v>
      </c>
      <c r="AY327" s="213" t="s">
        <v>146</v>
      </c>
    </row>
    <row r="328" spans="2:51" s="14" customFormat="1" ht="10.2">
      <c r="B328" s="203"/>
      <c r="C328" s="204"/>
      <c r="D328" s="194" t="s">
        <v>158</v>
      </c>
      <c r="E328" s="204"/>
      <c r="F328" s="206" t="s">
        <v>448</v>
      </c>
      <c r="G328" s="204"/>
      <c r="H328" s="207">
        <v>24.15</v>
      </c>
      <c r="I328" s="208"/>
      <c r="J328" s="204"/>
      <c r="K328" s="204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158</v>
      </c>
      <c r="AU328" s="213" t="s">
        <v>154</v>
      </c>
      <c r="AV328" s="14" t="s">
        <v>154</v>
      </c>
      <c r="AW328" s="14" t="s">
        <v>4</v>
      </c>
      <c r="AX328" s="14" t="s">
        <v>83</v>
      </c>
      <c r="AY328" s="213" t="s">
        <v>146</v>
      </c>
    </row>
    <row r="329" spans="1:65" s="2" customFormat="1" ht="21.75" customHeight="1">
      <c r="A329" s="35"/>
      <c r="B329" s="36"/>
      <c r="C329" s="214" t="s">
        <v>449</v>
      </c>
      <c r="D329" s="214" t="s">
        <v>189</v>
      </c>
      <c r="E329" s="215" t="s">
        <v>450</v>
      </c>
      <c r="F329" s="216" t="s">
        <v>451</v>
      </c>
      <c r="G329" s="217" t="s">
        <v>185</v>
      </c>
      <c r="H329" s="218">
        <v>1</v>
      </c>
      <c r="I329" s="219"/>
      <c r="J329" s="220">
        <f>ROUND(I329*H329,2)</f>
        <v>0</v>
      </c>
      <c r="K329" s="216" t="s">
        <v>19</v>
      </c>
      <c r="L329" s="221"/>
      <c r="M329" s="222" t="s">
        <v>19</v>
      </c>
      <c r="N329" s="223" t="s">
        <v>47</v>
      </c>
      <c r="O329" s="65"/>
      <c r="P329" s="183">
        <f>O329*H329</f>
        <v>0</v>
      </c>
      <c r="Q329" s="183">
        <v>4E-05</v>
      </c>
      <c r="R329" s="183">
        <f>Q329*H329</f>
        <v>4E-05</v>
      </c>
      <c r="S329" s="183">
        <v>0</v>
      </c>
      <c r="T329" s="18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334</v>
      </c>
      <c r="AT329" s="185" t="s">
        <v>189</v>
      </c>
      <c r="AU329" s="185" t="s">
        <v>154</v>
      </c>
      <c r="AY329" s="18" t="s">
        <v>146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154</v>
      </c>
      <c r="BK329" s="186">
        <f>ROUND(I329*H329,2)</f>
        <v>0</v>
      </c>
      <c r="BL329" s="18" t="s">
        <v>243</v>
      </c>
      <c r="BM329" s="185" t="s">
        <v>452</v>
      </c>
    </row>
    <row r="330" spans="2:51" s="13" customFormat="1" ht="10.2">
      <c r="B330" s="192"/>
      <c r="C330" s="193"/>
      <c r="D330" s="194" t="s">
        <v>158</v>
      </c>
      <c r="E330" s="195" t="s">
        <v>19</v>
      </c>
      <c r="F330" s="196" t="s">
        <v>159</v>
      </c>
      <c r="G330" s="193"/>
      <c r="H330" s="195" t="s">
        <v>19</v>
      </c>
      <c r="I330" s="197"/>
      <c r="J330" s="193"/>
      <c r="K330" s="193"/>
      <c r="L330" s="198"/>
      <c r="M330" s="199"/>
      <c r="N330" s="200"/>
      <c r="O330" s="200"/>
      <c r="P330" s="200"/>
      <c r="Q330" s="200"/>
      <c r="R330" s="200"/>
      <c r="S330" s="200"/>
      <c r="T330" s="201"/>
      <c r="AT330" s="202" t="s">
        <v>158</v>
      </c>
      <c r="AU330" s="202" t="s">
        <v>154</v>
      </c>
      <c r="AV330" s="13" t="s">
        <v>83</v>
      </c>
      <c r="AW330" s="13" t="s">
        <v>36</v>
      </c>
      <c r="AX330" s="13" t="s">
        <v>75</v>
      </c>
      <c r="AY330" s="202" t="s">
        <v>146</v>
      </c>
    </row>
    <row r="331" spans="2:51" s="14" customFormat="1" ht="10.2">
      <c r="B331" s="203"/>
      <c r="C331" s="204"/>
      <c r="D331" s="194" t="s">
        <v>158</v>
      </c>
      <c r="E331" s="205" t="s">
        <v>19</v>
      </c>
      <c r="F331" s="206" t="s">
        <v>83</v>
      </c>
      <c r="G331" s="204"/>
      <c r="H331" s="207">
        <v>1</v>
      </c>
      <c r="I331" s="208"/>
      <c r="J331" s="204"/>
      <c r="K331" s="204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158</v>
      </c>
      <c r="AU331" s="213" t="s">
        <v>154</v>
      </c>
      <c r="AV331" s="14" t="s">
        <v>154</v>
      </c>
      <c r="AW331" s="14" t="s">
        <v>36</v>
      </c>
      <c r="AX331" s="14" t="s">
        <v>83</v>
      </c>
      <c r="AY331" s="213" t="s">
        <v>146</v>
      </c>
    </row>
    <row r="332" spans="1:65" s="2" customFormat="1" ht="24.15" customHeight="1">
      <c r="A332" s="35"/>
      <c r="B332" s="36"/>
      <c r="C332" s="174" t="s">
        <v>453</v>
      </c>
      <c r="D332" s="174" t="s">
        <v>148</v>
      </c>
      <c r="E332" s="175" t="s">
        <v>454</v>
      </c>
      <c r="F332" s="176" t="s">
        <v>455</v>
      </c>
      <c r="G332" s="177" t="s">
        <v>207</v>
      </c>
      <c r="H332" s="178">
        <v>2</v>
      </c>
      <c r="I332" s="179"/>
      <c r="J332" s="180">
        <f>ROUND(I332*H332,2)</f>
        <v>0</v>
      </c>
      <c r="K332" s="176" t="s">
        <v>152</v>
      </c>
      <c r="L332" s="40"/>
      <c r="M332" s="181" t="s">
        <v>19</v>
      </c>
      <c r="N332" s="182" t="s">
        <v>47</v>
      </c>
      <c r="O332" s="65"/>
      <c r="P332" s="183">
        <f>O332*H332</f>
        <v>0</v>
      </c>
      <c r="Q332" s="183">
        <v>0.0004</v>
      </c>
      <c r="R332" s="183">
        <f>Q332*H332</f>
        <v>0.0008</v>
      </c>
      <c r="S332" s="183">
        <v>0</v>
      </c>
      <c r="T332" s="18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243</v>
      </c>
      <c r="AT332" s="185" t="s">
        <v>148</v>
      </c>
      <c r="AU332" s="185" t="s">
        <v>154</v>
      </c>
      <c r="AY332" s="18" t="s">
        <v>146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18" t="s">
        <v>154</v>
      </c>
      <c r="BK332" s="186">
        <f>ROUND(I332*H332,2)</f>
        <v>0</v>
      </c>
      <c r="BL332" s="18" t="s">
        <v>243</v>
      </c>
      <c r="BM332" s="185" t="s">
        <v>456</v>
      </c>
    </row>
    <row r="333" spans="1:47" s="2" customFormat="1" ht="10.2">
      <c r="A333" s="35"/>
      <c r="B333" s="36"/>
      <c r="C333" s="37"/>
      <c r="D333" s="187" t="s">
        <v>156</v>
      </c>
      <c r="E333" s="37"/>
      <c r="F333" s="188" t="s">
        <v>457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156</v>
      </c>
      <c r="AU333" s="18" t="s">
        <v>154</v>
      </c>
    </row>
    <row r="334" spans="2:51" s="13" customFormat="1" ht="10.2">
      <c r="B334" s="192"/>
      <c r="C334" s="193"/>
      <c r="D334" s="194" t="s">
        <v>158</v>
      </c>
      <c r="E334" s="195" t="s">
        <v>19</v>
      </c>
      <c r="F334" s="196" t="s">
        <v>159</v>
      </c>
      <c r="G334" s="193"/>
      <c r="H334" s="195" t="s">
        <v>19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158</v>
      </c>
      <c r="AU334" s="202" t="s">
        <v>154</v>
      </c>
      <c r="AV334" s="13" t="s">
        <v>83</v>
      </c>
      <c r="AW334" s="13" t="s">
        <v>36</v>
      </c>
      <c r="AX334" s="13" t="s">
        <v>75</v>
      </c>
      <c r="AY334" s="202" t="s">
        <v>146</v>
      </c>
    </row>
    <row r="335" spans="2:51" s="14" customFormat="1" ht="10.2">
      <c r="B335" s="203"/>
      <c r="C335" s="204"/>
      <c r="D335" s="194" t="s">
        <v>158</v>
      </c>
      <c r="E335" s="205" t="s">
        <v>19</v>
      </c>
      <c r="F335" s="206" t="s">
        <v>154</v>
      </c>
      <c r="G335" s="204"/>
      <c r="H335" s="207">
        <v>2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158</v>
      </c>
      <c r="AU335" s="213" t="s">
        <v>154</v>
      </c>
      <c r="AV335" s="14" t="s">
        <v>154</v>
      </c>
      <c r="AW335" s="14" t="s">
        <v>36</v>
      </c>
      <c r="AX335" s="14" t="s">
        <v>83</v>
      </c>
      <c r="AY335" s="213" t="s">
        <v>146</v>
      </c>
    </row>
    <row r="336" spans="1:65" s="2" customFormat="1" ht="44.25" customHeight="1">
      <c r="A336" s="35"/>
      <c r="B336" s="36"/>
      <c r="C336" s="214" t="s">
        <v>458</v>
      </c>
      <c r="D336" s="214" t="s">
        <v>189</v>
      </c>
      <c r="E336" s="215" t="s">
        <v>459</v>
      </c>
      <c r="F336" s="216" t="s">
        <v>460</v>
      </c>
      <c r="G336" s="217" t="s">
        <v>207</v>
      </c>
      <c r="H336" s="218">
        <v>2.442</v>
      </c>
      <c r="I336" s="219"/>
      <c r="J336" s="220">
        <f>ROUND(I336*H336,2)</f>
        <v>0</v>
      </c>
      <c r="K336" s="216" t="s">
        <v>152</v>
      </c>
      <c r="L336" s="221"/>
      <c r="M336" s="222" t="s">
        <v>19</v>
      </c>
      <c r="N336" s="223" t="s">
        <v>47</v>
      </c>
      <c r="O336" s="65"/>
      <c r="P336" s="183">
        <f>O336*H336</f>
        <v>0</v>
      </c>
      <c r="Q336" s="183">
        <v>0.0054</v>
      </c>
      <c r="R336" s="183">
        <f>Q336*H336</f>
        <v>0.013186800000000002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334</v>
      </c>
      <c r="AT336" s="185" t="s">
        <v>189</v>
      </c>
      <c r="AU336" s="185" t="s">
        <v>154</v>
      </c>
      <c r="AY336" s="18" t="s">
        <v>146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154</v>
      </c>
      <c r="BK336" s="186">
        <f>ROUND(I336*H336,2)</f>
        <v>0</v>
      </c>
      <c r="BL336" s="18" t="s">
        <v>243</v>
      </c>
      <c r="BM336" s="185" t="s">
        <v>461</v>
      </c>
    </row>
    <row r="337" spans="1:47" s="2" customFormat="1" ht="10.2">
      <c r="A337" s="35"/>
      <c r="B337" s="36"/>
      <c r="C337" s="37"/>
      <c r="D337" s="187" t="s">
        <v>156</v>
      </c>
      <c r="E337" s="37"/>
      <c r="F337" s="188" t="s">
        <v>462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156</v>
      </c>
      <c r="AU337" s="18" t="s">
        <v>154</v>
      </c>
    </row>
    <row r="338" spans="2:51" s="13" customFormat="1" ht="10.2">
      <c r="B338" s="192"/>
      <c r="C338" s="193"/>
      <c r="D338" s="194" t="s">
        <v>158</v>
      </c>
      <c r="E338" s="195" t="s">
        <v>19</v>
      </c>
      <c r="F338" s="196" t="s">
        <v>159</v>
      </c>
      <c r="G338" s="193"/>
      <c r="H338" s="195" t="s">
        <v>19</v>
      </c>
      <c r="I338" s="197"/>
      <c r="J338" s="193"/>
      <c r="K338" s="193"/>
      <c r="L338" s="198"/>
      <c r="M338" s="199"/>
      <c r="N338" s="200"/>
      <c r="O338" s="200"/>
      <c r="P338" s="200"/>
      <c r="Q338" s="200"/>
      <c r="R338" s="200"/>
      <c r="S338" s="200"/>
      <c r="T338" s="201"/>
      <c r="AT338" s="202" t="s">
        <v>158</v>
      </c>
      <c r="AU338" s="202" t="s">
        <v>154</v>
      </c>
      <c r="AV338" s="13" t="s">
        <v>83</v>
      </c>
      <c r="AW338" s="13" t="s">
        <v>36</v>
      </c>
      <c r="AX338" s="13" t="s">
        <v>75</v>
      </c>
      <c r="AY338" s="202" t="s">
        <v>146</v>
      </c>
    </row>
    <row r="339" spans="2:51" s="14" customFormat="1" ht="10.2">
      <c r="B339" s="203"/>
      <c r="C339" s="204"/>
      <c r="D339" s="194" t="s">
        <v>158</v>
      </c>
      <c r="E339" s="205" t="s">
        <v>19</v>
      </c>
      <c r="F339" s="206" t="s">
        <v>154</v>
      </c>
      <c r="G339" s="204"/>
      <c r="H339" s="207">
        <v>2</v>
      </c>
      <c r="I339" s="208"/>
      <c r="J339" s="204"/>
      <c r="K339" s="204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158</v>
      </c>
      <c r="AU339" s="213" t="s">
        <v>154</v>
      </c>
      <c r="AV339" s="14" t="s">
        <v>154</v>
      </c>
      <c r="AW339" s="14" t="s">
        <v>36</v>
      </c>
      <c r="AX339" s="14" t="s">
        <v>83</v>
      </c>
      <c r="AY339" s="213" t="s">
        <v>146</v>
      </c>
    </row>
    <row r="340" spans="2:51" s="14" customFormat="1" ht="10.2">
      <c r="B340" s="203"/>
      <c r="C340" s="204"/>
      <c r="D340" s="194" t="s">
        <v>158</v>
      </c>
      <c r="E340" s="204"/>
      <c r="F340" s="206" t="s">
        <v>463</v>
      </c>
      <c r="G340" s="204"/>
      <c r="H340" s="207">
        <v>2.442</v>
      </c>
      <c r="I340" s="208"/>
      <c r="J340" s="204"/>
      <c r="K340" s="204"/>
      <c r="L340" s="209"/>
      <c r="M340" s="210"/>
      <c r="N340" s="211"/>
      <c r="O340" s="211"/>
      <c r="P340" s="211"/>
      <c r="Q340" s="211"/>
      <c r="R340" s="211"/>
      <c r="S340" s="211"/>
      <c r="T340" s="212"/>
      <c r="AT340" s="213" t="s">
        <v>158</v>
      </c>
      <c r="AU340" s="213" t="s">
        <v>154</v>
      </c>
      <c r="AV340" s="14" t="s">
        <v>154</v>
      </c>
      <c r="AW340" s="14" t="s">
        <v>4</v>
      </c>
      <c r="AX340" s="14" t="s">
        <v>83</v>
      </c>
      <c r="AY340" s="213" t="s">
        <v>146</v>
      </c>
    </row>
    <row r="341" spans="1:65" s="2" customFormat="1" ht="24.15" customHeight="1">
      <c r="A341" s="35"/>
      <c r="B341" s="36"/>
      <c r="C341" s="174" t="s">
        <v>464</v>
      </c>
      <c r="D341" s="174" t="s">
        <v>148</v>
      </c>
      <c r="E341" s="175" t="s">
        <v>465</v>
      </c>
      <c r="F341" s="176" t="s">
        <v>466</v>
      </c>
      <c r="G341" s="177" t="s">
        <v>207</v>
      </c>
      <c r="H341" s="178">
        <v>2</v>
      </c>
      <c r="I341" s="179"/>
      <c r="J341" s="180">
        <f>ROUND(I341*H341,2)</f>
        <v>0</v>
      </c>
      <c r="K341" s="176" t="s">
        <v>152</v>
      </c>
      <c r="L341" s="40"/>
      <c r="M341" s="181" t="s">
        <v>19</v>
      </c>
      <c r="N341" s="182" t="s">
        <v>47</v>
      </c>
      <c r="O341" s="6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243</v>
      </c>
      <c r="AT341" s="185" t="s">
        <v>148</v>
      </c>
      <c r="AU341" s="185" t="s">
        <v>154</v>
      </c>
      <c r="AY341" s="18" t="s">
        <v>146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154</v>
      </c>
      <c r="BK341" s="186">
        <f>ROUND(I341*H341,2)</f>
        <v>0</v>
      </c>
      <c r="BL341" s="18" t="s">
        <v>243</v>
      </c>
      <c r="BM341" s="185" t="s">
        <v>467</v>
      </c>
    </row>
    <row r="342" spans="1:47" s="2" customFormat="1" ht="10.2">
      <c r="A342" s="35"/>
      <c r="B342" s="36"/>
      <c r="C342" s="37"/>
      <c r="D342" s="187" t="s">
        <v>156</v>
      </c>
      <c r="E342" s="37"/>
      <c r="F342" s="188" t="s">
        <v>468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156</v>
      </c>
      <c r="AU342" s="18" t="s">
        <v>154</v>
      </c>
    </row>
    <row r="343" spans="2:51" s="13" customFormat="1" ht="10.2">
      <c r="B343" s="192"/>
      <c r="C343" s="193"/>
      <c r="D343" s="194" t="s">
        <v>158</v>
      </c>
      <c r="E343" s="195" t="s">
        <v>19</v>
      </c>
      <c r="F343" s="196" t="s">
        <v>159</v>
      </c>
      <c r="G343" s="193"/>
      <c r="H343" s="195" t="s">
        <v>19</v>
      </c>
      <c r="I343" s="197"/>
      <c r="J343" s="193"/>
      <c r="K343" s="193"/>
      <c r="L343" s="198"/>
      <c r="M343" s="199"/>
      <c r="N343" s="200"/>
      <c r="O343" s="200"/>
      <c r="P343" s="200"/>
      <c r="Q343" s="200"/>
      <c r="R343" s="200"/>
      <c r="S343" s="200"/>
      <c r="T343" s="201"/>
      <c r="AT343" s="202" t="s">
        <v>158</v>
      </c>
      <c r="AU343" s="202" t="s">
        <v>154</v>
      </c>
      <c r="AV343" s="13" t="s">
        <v>83</v>
      </c>
      <c r="AW343" s="13" t="s">
        <v>36</v>
      </c>
      <c r="AX343" s="13" t="s">
        <v>75</v>
      </c>
      <c r="AY343" s="202" t="s">
        <v>146</v>
      </c>
    </row>
    <row r="344" spans="2:51" s="14" customFormat="1" ht="10.2">
      <c r="B344" s="203"/>
      <c r="C344" s="204"/>
      <c r="D344" s="194" t="s">
        <v>158</v>
      </c>
      <c r="E344" s="205" t="s">
        <v>19</v>
      </c>
      <c r="F344" s="206" t="s">
        <v>154</v>
      </c>
      <c r="G344" s="204"/>
      <c r="H344" s="207">
        <v>2</v>
      </c>
      <c r="I344" s="208"/>
      <c r="J344" s="204"/>
      <c r="K344" s="204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158</v>
      </c>
      <c r="AU344" s="213" t="s">
        <v>154</v>
      </c>
      <c r="AV344" s="14" t="s">
        <v>154</v>
      </c>
      <c r="AW344" s="14" t="s">
        <v>36</v>
      </c>
      <c r="AX344" s="14" t="s">
        <v>83</v>
      </c>
      <c r="AY344" s="213" t="s">
        <v>146</v>
      </c>
    </row>
    <row r="345" spans="1:65" s="2" customFormat="1" ht="16.5" customHeight="1">
      <c r="A345" s="35"/>
      <c r="B345" s="36"/>
      <c r="C345" s="214" t="s">
        <v>469</v>
      </c>
      <c r="D345" s="214" t="s">
        <v>189</v>
      </c>
      <c r="E345" s="215" t="s">
        <v>470</v>
      </c>
      <c r="F345" s="216" t="s">
        <v>471</v>
      </c>
      <c r="G345" s="217" t="s">
        <v>272</v>
      </c>
      <c r="H345" s="218">
        <v>0.001</v>
      </c>
      <c r="I345" s="219"/>
      <c r="J345" s="220">
        <f>ROUND(I345*H345,2)</f>
        <v>0</v>
      </c>
      <c r="K345" s="216" t="s">
        <v>152</v>
      </c>
      <c r="L345" s="221"/>
      <c r="M345" s="222" t="s">
        <v>19</v>
      </c>
      <c r="N345" s="223" t="s">
        <v>47</v>
      </c>
      <c r="O345" s="65"/>
      <c r="P345" s="183">
        <f>O345*H345</f>
        <v>0</v>
      </c>
      <c r="Q345" s="183">
        <v>1</v>
      </c>
      <c r="R345" s="183">
        <f>Q345*H345</f>
        <v>0.001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334</v>
      </c>
      <c r="AT345" s="185" t="s">
        <v>189</v>
      </c>
      <c r="AU345" s="185" t="s">
        <v>154</v>
      </c>
      <c r="AY345" s="18" t="s">
        <v>146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154</v>
      </c>
      <c r="BK345" s="186">
        <f>ROUND(I345*H345,2)</f>
        <v>0</v>
      </c>
      <c r="BL345" s="18" t="s">
        <v>243</v>
      </c>
      <c r="BM345" s="185" t="s">
        <v>472</v>
      </c>
    </row>
    <row r="346" spans="1:47" s="2" customFormat="1" ht="10.2">
      <c r="A346" s="35"/>
      <c r="B346" s="36"/>
      <c r="C346" s="37"/>
      <c r="D346" s="187" t="s">
        <v>156</v>
      </c>
      <c r="E346" s="37"/>
      <c r="F346" s="188" t="s">
        <v>473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156</v>
      </c>
      <c r="AU346" s="18" t="s">
        <v>154</v>
      </c>
    </row>
    <row r="347" spans="2:51" s="13" customFormat="1" ht="10.2">
      <c r="B347" s="192"/>
      <c r="C347" s="193"/>
      <c r="D347" s="194" t="s">
        <v>158</v>
      </c>
      <c r="E347" s="195" t="s">
        <v>19</v>
      </c>
      <c r="F347" s="196" t="s">
        <v>159</v>
      </c>
      <c r="G347" s="193"/>
      <c r="H347" s="195" t="s">
        <v>19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158</v>
      </c>
      <c r="AU347" s="202" t="s">
        <v>154</v>
      </c>
      <c r="AV347" s="13" t="s">
        <v>83</v>
      </c>
      <c r="AW347" s="13" t="s">
        <v>36</v>
      </c>
      <c r="AX347" s="13" t="s">
        <v>75</v>
      </c>
      <c r="AY347" s="202" t="s">
        <v>146</v>
      </c>
    </row>
    <row r="348" spans="2:51" s="14" customFormat="1" ht="10.2">
      <c r="B348" s="203"/>
      <c r="C348" s="204"/>
      <c r="D348" s="194" t="s">
        <v>158</v>
      </c>
      <c r="E348" s="205" t="s">
        <v>19</v>
      </c>
      <c r="F348" s="206" t="s">
        <v>154</v>
      </c>
      <c r="G348" s="204"/>
      <c r="H348" s="207">
        <v>2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158</v>
      </c>
      <c r="AU348" s="213" t="s">
        <v>154</v>
      </c>
      <c r="AV348" s="14" t="s">
        <v>154</v>
      </c>
      <c r="AW348" s="14" t="s">
        <v>36</v>
      </c>
      <c r="AX348" s="14" t="s">
        <v>83</v>
      </c>
      <c r="AY348" s="213" t="s">
        <v>146</v>
      </c>
    </row>
    <row r="349" spans="2:51" s="14" customFormat="1" ht="10.2">
      <c r="B349" s="203"/>
      <c r="C349" s="204"/>
      <c r="D349" s="194" t="s">
        <v>158</v>
      </c>
      <c r="E349" s="204"/>
      <c r="F349" s="206" t="s">
        <v>474</v>
      </c>
      <c r="G349" s="204"/>
      <c r="H349" s="207">
        <v>0.001</v>
      </c>
      <c r="I349" s="208"/>
      <c r="J349" s="204"/>
      <c r="K349" s="204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158</v>
      </c>
      <c r="AU349" s="213" t="s">
        <v>154</v>
      </c>
      <c r="AV349" s="14" t="s">
        <v>154</v>
      </c>
      <c r="AW349" s="14" t="s">
        <v>4</v>
      </c>
      <c r="AX349" s="14" t="s">
        <v>83</v>
      </c>
      <c r="AY349" s="213" t="s">
        <v>146</v>
      </c>
    </row>
    <row r="350" spans="1:65" s="2" customFormat="1" ht="49.05" customHeight="1">
      <c r="A350" s="35"/>
      <c r="B350" s="36"/>
      <c r="C350" s="174" t="s">
        <v>475</v>
      </c>
      <c r="D350" s="174" t="s">
        <v>148</v>
      </c>
      <c r="E350" s="175" t="s">
        <v>476</v>
      </c>
      <c r="F350" s="176" t="s">
        <v>477</v>
      </c>
      <c r="G350" s="177" t="s">
        <v>272</v>
      </c>
      <c r="H350" s="178">
        <v>0.039</v>
      </c>
      <c r="I350" s="179"/>
      <c r="J350" s="180">
        <f>ROUND(I350*H350,2)</f>
        <v>0</v>
      </c>
      <c r="K350" s="176" t="s">
        <v>152</v>
      </c>
      <c r="L350" s="40"/>
      <c r="M350" s="181" t="s">
        <v>19</v>
      </c>
      <c r="N350" s="182" t="s">
        <v>47</v>
      </c>
      <c r="O350" s="65"/>
      <c r="P350" s="183">
        <f>O350*H350</f>
        <v>0</v>
      </c>
      <c r="Q350" s="183">
        <v>0</v>
      </c>
      <c r="R350" s="183">
        <f>Q350*H350</f>
        <v>0</v>
      </c>
      <c r="S350" s="183">
        <v>0</v>
      </c>
      <c r="T350" s="184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243</v>
      </c>
      <c r="AT350" s="185" t="s">
        <v>148</v>
      </c>
      <c r="AU350" s="185" t="s">
        <v>154</v>
      </c>
      <c r="AY350" s="18" t="s">
        <v>146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18" t="s">
        <v>154</v>
      </c>
      <c r="BK350" s="186">
        <f>ROUND(I350*H350,2)</f>
        <v>0</v>
      </c>
      <c r="BL350" s="18" t="s">
        <v>243</v>
      </c>
      <c r="BM350" s="185" t="s">
        <v>478</v>
      </c>
    </row>
    <row r="351" spans="1:47" s="2" customFormat="1" ht="10.2">
      <c r="A351" s="35"/>
      <c r="B351" s="36"/>
      <c r="C351" s="37"/>
      <c r="D351" s="187" t="s">
        <v>156</v>
      </c>
      <c r="E351" s="37"/>
      <c r="F351" s="188" t="s">
        <v>479</v>
      </c>
      <c r="G351" s="37"/>
      <c r="H351" s="37"/>
      <c r="I351" s="189"/>
      <c r="J351" s="37"/>
      <c r="K351" s="37"/>
      <c r="L351" s="40"/>
      <c r="M351" s="190"/>
      <c r="N351" s="191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156</v>
      </c>
      <c r="AU351" s="18" t="s">
        <v>154</v>
      </c>
    </row>
    <row r="352" spans="1:65" s="2" customFormat="1" ht="55.5" customHeight="1">
      <c r="A352" s="35"/>
      <c r="B352" s="36"/>
      <c r="C352" s="174" t="s">
        <v>480</v>
      </c>
      <c r="D352" s="174" t="s">
        <v>148</v>
      </c>
      <c r="E352" s="175" t="s">
        <v>481</v>
      </c>
      <c r="F352" s="176" t="s">
        <v>482</v>
      </c>
      <c r="G352" s="177" t="s">
        <v>272</v>
      </c>
      <c r="H352" s="178">
        <v>0.039</v>
      </c>
      <c r="I352" s="179"/>
      <c r="J352" s="180">
        <f>ROUND(I352*H352,2)</f>
        <v>0</v>
      </c>
      <c r="K352" s="176" t="s">
        <v>152</v>
      </c>
      <c r="L352" s="40"/>
      <c r="M352" s="181" t="s">
        <v>19</v>
      </c>
      <c r="N352" s="182" t="s">
        <v>47</v>
      </c>
      <c r="O352" s="65"/>
      <c r="P352" s="183">
        <f>O352*H352</f>
        <v>0</v>
      </c>
      <c r="Q352" s="183">
        <v>0</v>
      </c>
      <c r="R352" s="183">
        <f>Q352*H352</f>
        <v>0</v>
      </c>
      <c r="S352" s="183">
        <v>0</v>
      </c>
      <c r="T352" s="18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243</v>
      </c>
      <c r="AT352" s="185" t="s">
        <v>148</v>
      </c>
      <c r="AU352" s="185" t="s">
        <v>154</v>
      </c>
      <c r="AY352" s="18" t="s">
        <v>146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18" t="s">
        <v>154</v>
      </c>
      <c r="BK352" s="186">
        <f>ROUND(I352*H352,2)</f>
        <v>0</v>
      </c>
      <c r="BL352" s="18" t="s">
        <v>243</v>
      </c>
      <c r="BM352" s="185" t="s">
        <v>483</v>
      </c>
    </row>
    <row r="353" spans="1:47" s="2" customFormat="1" ht="10.2">
      <c r="A353" s="35"/>
      <c r="B353" s="36"/>
      <c r="C353" s="37"/>
      <c r="D353" s="187" t="s">
        <v>156</v>
      </c>
      <c r="E353" s="37"/>
      <c r="F353" s="188" t="s">
        <v>484</v>
      </c>
      <c r="G353" s="37"/>
      <c r="H353" s="37"/>
      <c r="I353" s="189"/>
      <c r="J353" s="37"/>
      <c r="K353" s="37"/>
      <c r="L353" s="40"/>
      <c r="M353" s="190"/>
      <c r="N353" s="191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156</v>
      </c>
      <c r="AU353" s="18" t="s">
        <v>154</v>
      </c>
    </row>
    <row r="354" spans="2:63" s="12" customFormat="1" ht="22.8" customHeight="1">
      <c r="B354" s="158"/>
      <c r="C354" s="159"/>
      <c r="D354" s="160" t="s">
        <v>74</v>
      </c>
      <c r="E354" s="172" t="s">
        <v>485</v>
      </c>
      <c r="F354" s="172" t="s">
        <v>486</v>
      </c>
      <c r="G354" s="159"/>
      <c r="H354" s="159"/>
      <c r="I354" s="162"/>
      <c r="J354" s="173">
        <f>BK354</f>
        <v>0</v>
      </c>
      <c r="K354" s="159"/>
      <c r="L354" s="164"/>
      <c r="M354" s="165"/>
      <c r="N354" s="166"/>
      <c r="O354" s="166"/>
      <c r="P354" s="167">
        <f>SUM(P355:P382)</f>
        <v>0</v>
      </c>
      <c r="Q354" s="166"/>
      <c r="R354" s="167">
        <f>SUM(R355:R382)</f>
        <v>0.005589600000000001</v>
      </c>
      <c r="S354" s="166"/>
      <c r="T354" s="168">
        <f>SUM(T355:T382)</f>
        <v>0</v>
      </c>
      <c r="AR354" s="169" t="s">
        <v>154</v>
      </c>
      <c r="AT354" s="170" t="s">
        <v>74</v>
      </c>
      <c r="AU354" s="170" t="s">
        <v>83</v>
      </c>
      <c r="AY354" s="169" t="s">
        <v>146</v>
      </c>
      <c r="BK354" s="171">
        <f>SUM(BK355:BK382)</f>
        <v>0</v>
      </c>
    </row>
    <row r="355" spans="1:65" s="2" customFormat="1" ht="55.5" customHeight="1">
      <c r="A355" s="35"/>
      <c r="B355" s="36"/>
      <c r="C355" s="174" t="s">
        <v>487</v>
      </c>
      <c r="D355" s="174" t="s">
        <v>148</v>
      </c>
      <c r="E355" s="175" t="s">
        <v>488</v>
      </c>
      <c r="F355" s="176" t="s">
        <v>489</v>
      </c>
      <c r="G355" s="177" t="s">
        <v>259</v>
      </c>
      <c r="H355" s="178">
        <v>98</v>
      </c>
      <c r="I355" s="179"/>
      <c r="J355" s="180">
        <f>ROUND(I355*H355,2)</f>
        <v>0</v>
      </c>
      <c r="K355" s="176" t="s">
        <v>152</v>
      </c>
      <c r="L355" s="40"/>
      <c r="M355" s="181" t="s">
        <v>19</v>
      </c>
      <c r="N355" s="182" t="s">
        <v>47</v>
      </c>
      <c r="O355" s="65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243</v>
      </c>
      <c r="AT355" s="185" t="s">
        <v>148</v>
      </c>
      <c r="AU355" s="185" t="s">
        <v>154</v>
      </c>
      <c r="AY355" s="18" t="s">
        <v>146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8" t="s">
        <v>154</v>
      </c>
      <c r="BK355" s="186">
        <f>ROUND(I355*H355,2)</f>
        <v>0</v>
      </c>
      <c r="BL355" s="18" t="s">
        <v>243</v>
      </c>
      <c r="BM355" s="185" t="s">
        <v>490</v>
      </c>
    </row>
    <row r="356" spans="1:47" s="2" customFormat="1" ht="10.2">
      <c r="A356" s="35"/>
      <c r="B356" s="36"/>
      <c r="C356" s="37"/>
      <c r="D356" s="187" t="s">
        <v>156</v>
      </c>
      <c r="E356" s="37"/>
      <c r="F356" s="188" t="s">
        <v>491</v>
      </c>
      <c r="G356" s="37"/>
      <c r="H356" s="37"/>
      <c r="I356" s="189"/>
      <c r="J356" s="37"/>
      <c r="K356" s="37"/>
      <c r="L356" s="40"/>
      <c r="M356" s="190"/>
      <c r="N356" s="191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156</v>
      </c>
      <c r="AU356" s="18" t="s">
        <v>154</v>
      </c>
    </row>
    <row r="357" spans="2:51" s="13" customFormat="1" ht="10.2">
      <c r="B357" s="192"/>
      <c r="C357" s="193"/>
      <c r="D357" s="194" t="s">
        <v>158</v>
      </c>
      <c r="E357" s="195" t="s">
        <v>19</v>
      </c>
      <c r="F357" s="196" t="s">
        <v>492</v>
      </c>
      <c r="G357" s="193"/>
      <c r="H357" s="195" t="s">
        <v>19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158</v>
      </c>
      <c r="AU357" s="202" t="s">
        <v>154</v>
      </c>
      <c r="AV357" s="13" t="s">
        <v>83</v>
      </c>
      <c r="AW357" s="13" t="s">
        <v>36</v>
      </c>
      <c r="AX357" s="13" t="s">
        <v>75</v>
      </c>
      <c r="AY357" s="202" t="s">
        <v>146</v>
      </c>
    </row>
    <row r="358" spans="2:51" s="14" customFormat="1" ht="10.2">
      <c r="B358" s="203"/>
      <c r="C358" s="204"/>
      <c r="D358" s="194" t="s">
        <v>158</v>
      </c>
      <c r="E358" s="205" t="s">
        <v>19</v>
      </c>
      <c r="F358" s="206" t="s">
        <v>493</v>
      </c>
      <c r="G358" s="204"/>
      <c r="H358" s="207">
        <v>98</v>
      </c>
      <c r="I358" s="208"/>
      <c r="J358" s="204"/>
      <c r="K358" s="204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158</v>
      </c>
      <c r="AU358" s="213" t="s">
        <v>154</v>
      </c>
      <c r="AV358" s="14" t="s">
        <v>154</v>
      </c>
      <c r="AW358" s="14" t="s">
        <v>36</v>
      </c>
      <c r="AX358" s="14" t="s">
        <v>83</v>
      </c>
      <c r="AY358" s="213" t="s">
        <v>146</v>
      </c>
    </row>
    <row r="359" spans="1:65" s="2" customFormat="1" ht="24.15" customHeight="1">
      <c r="A359" s="35"/>
      <c r="B359" s="36"/>
      <c r="C359" s="214" t="s">
        <v>494</v>
      </c>
      <c r="D359" s="214" t="s">
        <v>189</v>
      </c>
      <c r="E359" s="215" t="s">
        <v>495</v>
      </c>
      <c r="F359" s="216" t="s">
        <v>496</v>
      </c>
      <c r="G359" s="217" t="s">
        <v>259</v>
      </c>
      <c r="H359" s="218">
        <v>32.64</v>
      </c>
      <c r="I359" s="219"/>
      <c r="J359" s="220">
        <f>ROUND(I359*H359,2)</f>
        <v>0</v>
      </c>
      <c r="K359" s="216" t="s">
        <v>152</v>
      </c>
      <c r="L359" s="221"/>
      <c r="M359" s="222" t="s">
        <v>19</v>
      </c>
      <c r="N359" s="223" t="s">
        <v>47</v>
      </c>
      <c r="O359" s="65"/>
      <c r="P359" s="183">
        <f>O359*H359</f>
        <v>0</v>
      </c>
      <c r="Q359" s="183">
        <v>2E-05</v>
      </c>
      <c r="R359" s="183">
        <f>Q359*H359</f>
        <v>0.0006528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334</v>
      </c>
      <c r="AT359" s="185" t="s">
        <v>189</v>
      </c>
      <c r="AU359" s="185" t="s">
        <v>154</v>
      </c>
      <c r="AY359" s="18" t="s">
        <v>146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154</v>
      </c>
      <c r="BK359" s="186">
        <f>ROUND(I359*H359,2)</f>
        <v>0</v>
      </c>
      <c r="BL359" s="18" t="s">
        <v>243</v>
      </c>
      <c r="BM359" s="185" t="s">
        <v>497</v>
      </c>
    </row>
    <row r="360" spans="1:47" s="2" customFormat="1" ht="10.2">
      <c r="A360" s="35"/>
      <c r="B360" s="36"/>
      <c r="C360" s="37"/>
      <c r="D360" s="187" t="s">
        <v>156</v>
      </c>
      <c r="E360" s="37"/>
      <c r="F360" s="188" t="s">
        <v>498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156</v>
      </c>
      <c r="AU360" s="18" t="s">
        <v>154</v>
      </c>
    </row>
    <row r="361" spans="2:51" s="13" customFormat="1" ht="10.2">
      <c r="B361" s="192"/>
      <c r="C361" s="193"/>
      <c r="D361" s="194" t="s">
        <v>158</v>
      </c>
      <c r="E361" s="195" t="s">
        <v>19</v>
      </c>
      <c r="F361" s="196" t="s">
        <v>492</v>
      </c>
      <c r="G361" s="193"/>
      <c r="H361" s="195" t="s">
        <v>19</v>
      </c>
      <c r="I361" s="197"/>
      <c r="J361" s="193"/>
      <c r="K361" s="193"/>
      <c r="L361" s="198"/>
      <c r="M361" s="199"/>
      <c r="N361" s="200"/>
      <c r="O361" s="200"/>
      <c r="P361" s="200"/>
      <c r="Q361" s="200"/>
      <c r="R361" s="200"/>
      <c r="S361" s="200"/>
      <c r="T361" s="201"/>
      <c r="AT361" s="202" t="s">
        <v>158</v>
      </c>
      <c r="AU361" s="202" t="s">
        <v>154</v>
      </c>
      <c r="AV361" s="13" t="s">
        <v>83</v>
      </c>
      <c r="AW361" s="13" t="s">
        <v>36</v>
      </c>
      <c r="AX361" s="13" t="s">
        <v>75</v>
      </c>
      <c r="AY361" s="202" t="s">
        <v>146</v>
      </c>
    </row>
    <row r="362" spans="2:51" s="14" customFormat="1" ht="10.2">
      <c r="B362" s="203"/>
      <c r="C362" s="204"/>
      <c r="D362" s="194" t="s">
        <v>158</v>
      </c>
      <c r="E362" s="205" t="s">
        <v>19</v>
      </c>
      <c r="F362" s="206" t="s">
        <v>334</v>
      </c>
      <c r="G362" s="204"/>
      <c r="H362" s="207">
        <v>32</v>
      </c>
      <c r="I362" s="208"/>
      <c r="J362" s="204"/>
      <c r="K362" s="204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158</v>
      </c>
      <c r="AU362" s="213" t="s">
        <v>154</v>
      </c>
      <c r="AV362" s="14" t="s">
        <v>154</v>
      </c>
      <c r="AW362" s="14" t="s">
        <v>36</v>
      </c>
      <c r="AX362" s="14" t="s">
        <v>83</v>
      </c>
      <c r="AY362" s="213" t="s">
        <v>146</v>
      </c>
    </row>
    <row r="363" spans="2:51" s="14" customFormat="1" ht="10.2">
      <c r="B363" s="203"/>
      <c r="C363" s="204"/>
      <c r="D363" s="194" t="s">
        <v>158</v>
      </c>
      <c r="E363" s="204"/>
      <c r="F363" s="206" t="s">
        <v>499</v>
      </c>
      <c r="G363" s="204"/>
      <c r="H363" s="207">
        <v>32.64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158</v>
      </c>
      <c r="AU363" s="213" t="s">
        <v>154</v>
      </c>
      <c r="AV363" s="14" t="s">
        <v>154</v>
      </c>
      <c r="AW363" s="14" t="s">
        <v>4</v>
      </c>
      <c r="AX363" s="14" t="s">
        <v>83</v>
      </c>
      <c r="AY363" s="213" t="s">
        <v>146</v>
      </c>
    </row>
    <row r="364" spans="1:65" s="2" customFormat="1" ht="24.15" customHeight="1">
      <c r="A364" s="35"/>
      <c r="B364" s="36"/>
      <c r="C364" s="214" t="s">
        <v>500</v>
      </c>
      <c r="D364" s="214" t="s">
        <v>189</v>
      </c>
      <c r="E364" s="215" t="s">
        <v>501</v>
      </c>
      <c r="F364" s="216" t="s">
        <v>502</v>
      </c>
      <c r="G364" s="217" t="s">
        <v>259</v>
      </c>
      <c r="H364" s="218">
        <v>22.44</v>
      </c>
      <c r="I364" s="219"/>
      <c r="J364" s="220">
        <f>ROUND(I364*H364,2)</f>
        <v>0</v>
      </c>
      <c r="K364" s="216" t="s">
        <v>152</v>
      </c>
      <c r="L364" s="221"/>
      <c r="M364" s="222" t="s">
        <v>19</v>
      </c>
      <c r="N364" s="223" t="s">
        <v>47</v>
      </c>
      <c r="O364" s="65"/>
      <c r="P364" s="183">
        <f>O364*H364</f>
        <v>0</v>
      </c>
      <c r="Q364" s="183">
        <v>8E-05</v>
      </c>
      <c r="R364" s="183">
        <f>Q364*H364</f>
        <v>0.0017952000000000003</v>
      </c>
      <c r="S364" s="183">
        <v>0</v>
      </c>
      <c r="T364" s="184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334</v>
      </c>
      <c r="AT364" s="185" t="s">
        <v>189</v>
      </c>
      <c r="AU364" s="185" t="s">
        <v>154</v>
      </c>
      <c r="AY364" s="18" t="s">
        <v>146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18" t="s">
        <v>154</v>
      </c>
      <c r="BK364" s="186">
        <f>ROUND(I364*H364,2)</f>
        <v>0</v>
      </c>
      <c r="BL364" s="18" t="s">
        <v>243</v>
      </c>
      <c r="BM364" s="185" t="s">
        <v>503</v>
      </c>
    </row>
    <row r="365" spans="1:47" s="2" customFormat="1" ht="10.2">
      <c r="A365" s="35"/>
      <c r="B365" s="36"/>
      <c r="C365" s="37"/>
      <c r="D365" s="187" t="s">
        <v>156</v>
      </c>
      <c r="E365" s="37"/>
      <c r="F365" s="188" t="s">
        <v>504</v>
      </c>
      <c r="G365" s="37"/>
      <c r="H365" s="37"/>
      <c r="I365" s="189"/>
      <c r="J365" s="37"/>
      <c r="K365" s="37"/>
      <c r="L365" s="40"/>
      <c r="M365" s="190"/>
      <c r="N365" s="191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156</v>
      </c>
      <c r="AU365" s="18" t="s">
        <v>154</v>
      </c>
    </row>
    <row r="366" spans="2:51" s="13" customFormat="1" ht="10.2">
      <c r="B366" s="192"/>
      <c r="C366" s="193"/>
      <c r="D366" s="194" t="s">
        <v>158</v>
      </c>
      <c r="E366" s="195" t="s">
        <v>19</v>
      </c>
      <c r="F366" s="196" t="s">
        <v>492</v>
      </c>
      <c r="G366" s="193"/>
      <c r="H366" s="195" t="s">
        <v>19</v>
      </c>
      <c r="I366" s="197"/>
      <c r="J366" s="193"/>
      <c r="K366" s="193"/>
      <c r="L366" s="198"/>
      <c r="M366" s="199"/>
      <c r="N366" s="200"/>
      <c r="O366" s="200"/>
      <c r="P366" s="200"/>
      <c r="Q366" s="200"/>
      <c r="R366" s="200"/>
      <c r="S366" s="200"/>
      <c r="T366" s="201"/>
      <c r="AT366" s="202" t="s">
        <v>158</v>
      </c>
      <c r="AU366" s="202" t="s">
        <v>154</v>
      </c>
      <c r="AV366" s="13" t="s">
        <v>83</v>
      </c>
      <c r="AW366" s="13" t="s">
        <v>36</v>
      </c>
      <c r="AX366" s="13" t="s">
        <v>75</v>
      </c>
      <c r="AY366" s="202" t="s">
        <v>146</v>
      </c>
    </row>
    <row r="367" spans="2:51" s="14" customFormat="1" ht="10.2">
      <c r="B367" s="203"/>
      <c r="C367" s="204"/>
      <c r="D367" s="194" t="s">
        <v>158</v>
      </c>
      <c r="E367" s="205" t="s">
        <v>19</v>
      </c>
      <c r="F367" s="206" t="s">
        <v>280</v>
      </c>
      <c r="G367" s="204"/>
      <c r="H367" s="207">
        <v>22</v>
      </c>
      <c r="I367" s="208"/>
      <c r="J367" s="204"/>
      <c r="K367" s="204"/>
      <c r="L367" s="209"/>
      <c r="M367" s="210"/>
      <c r="N367" s="211"/>
      <c r="O367" s="211"/>
      <c r="P367" s="211"/>
      <c r="Q367" s="211"/>
      <c r="R367" s="211"/>
      <c r="S367" s="211"/>
      <c r="T367" s="212"/>
      <c r="AT367" s="213" t="s">
        <v>158</v>
      </c>
      <c r="AU367" s="213" t="s">
        <v>154</v>
      </c>
      <c r="AV367" s="14" t="s">
        <v>154</v>
      </c>
      <c r="AW367" s="14" t="s">
        <v>36</v>
      </c>
      <c r="AX367" s="14" t="s">
        <v>83</v>
      </c>
      <c r="AY367" s="213" t="s">
        <v>146</v>
      </c>
    </row>
    <row r="368" spans="2:51" s="14" customFormat="1" ht="10.2">
      <c r="B368" s="203"/>
      <c r="C368" s="204"/>
      <c r="D368" s="194" t="s">
        <v>158</v>
      </c>
      <c r="E368" s="204"/>
      <c r="F368" s="206" t="s">
        <v>505</v>
      </c>
      <c r="G368" s="204"/>
      <c r="H368" s="207">
        <v>22.44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158</v>
      </c>
      <c r="AU368" s="213" t="s">
        <v>154</v>
      </c>
      <c r="AV368" s="14" t="s">
        <v>154</v>
      </c>
      <c r="AW368" s="14" t="s">
        <v>4</v>
      </c>
      <c r="AX368" s="14" t="s">
        <v>83</v>
      </c>
      <c r="AY368" s="213" t="s">
        <v>146</v>
      </c>
    </row>
    <row r="369" spans="1:65" s="2" customFormat="1" ht="24.15" customHeight="1">
      <c r="A369" s="35"/>
      <c r="B369" s="36"/>
      <c r="C369" s="214" t="s">
        <v>506</v>
      </c>
      <c r="D369" s="214" t="s">
        <v>189</v>
      </c>
      <c r="E369" s="215" t="s">
        <v>507</v>
      </c>
      <c r="F369" s="216" t="s">
        <v>508</v>
      </c>
      <c r="G369" s="217" t="s">
        <v>259</v>
      </c>
      <c r="H369" s="218">
        <v>22.44</v>
      </c>
      <c r="I369" s="219"/>
      <c r="J369" s="220">
        <f>ROUND(I369*H369,2)</f>
        <v>0</v>
      </c>
      <c r="K369" s="216" t="s">
        <v>152</v>
      </c>
      <c r="L369" s="221"/>
      <c r="M369" s="222" t="s">
        <v>19</v>
      </c>
      <c r="N369" s="223" t="s">
        <v>47</v>
      </c>
      <c r="O369" s="65"/>
      <c r="P369" s="183">
        <f>O369*H369</f>
        <v>0</v>
      </c>
      <c r="Q369" s="183">
        <v>5E-05</v>
      </c>
      <c r="R369" s="183">
        <f>Q369*H369</f>
        <v>0.0011220000000000002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334</v>
      </c>
      <c r="AT369" s="185" t="s">
        <v>189</v>
      </c>
      <c r="AU369" s="185" t="s">
        <v>154</v>
      </c>
      <c r="AY369" s="18" t="s">
        <v>146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154</v>
      </c>
      <c r="BK369" s="186">
        <f>ROUND(I369*H369,2)</f>
        <v>0</v>
      </c>
      <c r="BL369" s="18" t="s">
        <v>243</v>
      </c>
      <c r="BM369" s="185" t="s">
        <v>509</v>
      </c>
    </row>
    <row r="370" spans="1:47" s="2" customFormat="1" ht="10.2">
      <c r="A370" s="35"/>
      <c r="B370" s="36"/>
      <c r="C370" s="37"/>
      <c r="D370" s="187" t="s">
        <v>156</v>
      </c>
      <c r="E370" s="37"/>
      <c r="F370" s="188" t="s">
        <v>510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156</v>
      </c>
      <c r="AU370" s="18" t="s">
        <v>154</v>
      </c>
    </row>
    <row r="371" spans="2:51" s="13" customFormat="1" ht="10.2">
      <c r="B371" s="192"/>
      <c r="C371" s="193"/>
      <c r="D371" s="194" t="s">
        <v>158</v>
      </c>
      <c r="E371" s="195" t="s">
        <v>19</v>
      </c>
      <c r="F371" s="196" t="s">
        <v>492</v>
      </c>
      <c r="G371" s="193"/>
      <c r="H371" s="195" t="s">
        <v>19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158</v>
      </c>
      <c r="AU371" s="202" t="s">
        <v>154</v>
      </c>
      <c r="AV371" s="13" t="s">
        <v>83</v>
      </c>
      <c r="AW371" s="13" t="s">
        <v>36</v>
      </c>
      <c r="AX371" s="13" t="s">
        <v>75</v>
      </c>
      <c r="AY371" s="202" t="s">
        <v>146</v>
      </c>
    </row>
    <row r="372" spans="2:51" s="14" customFormat="1" ht="10.2">
      <c r="B372" s="203"/>
      <c r="C372" s="204"/>
      <c r="D372" s="194" t="s">
        <v>158</v>
      </c>
      <c r="E372" s="205" t="s">
        <v>19</v>
      </c>
      <c r="F372" s="206" t="s">
        <v>280</v>
      </c>
      <c r="G372" s="204"/>
      <c r="H372" s="207">
        <v>22</v>
      </c>
      <c r="I372" s="208"/>
      <c r="J372" s="204"/>
      <c r="K372" s="204"/>
      <c r="L372" s="209"/>
      <c r="M372" s="210"/>
      <c r="N372" s="211"/>
      <c r="O372" s="211"/>
      <c r="P372" s="211"/>
      <c r="Q372" s="211"/>
      <c r="R372" s="211"/>
      <c r="S372" s="211"/>
      <c r="T372" s="212"/>
      <c r="AT372" s="213" t="s">
        <v>158</v>
      </c>
      <c r="AU372" s="213" t="s">
        <v>154</v>
      </c>
      <c r="AV372" s="14" t="s">
        <v>154</v>
      </c>
      <c r="AW372" s="14" t="s">
        <v>36</v>
      </c>
      <c r="AX372" s="14" t="s">
        <v>83</v>
      </c>
      <c r="AY372" s="213" t="s">
        <v>146</v>
      </c>
    </row>
    <row r="373" spans="2:51" s="14" customFormat="1" ht="10.2">
      <c r="B373" s="203"/>
      <c r="C373" s="204"/>
      <c r="D373" s="194" t="s">
        <v>158</v>
      </c>
      <c r="E373" s="204"/>
      <c r="F373" s="206" t="s">
        <v>505</v>
      </c>
      <c r="G373" s="204"/>
      <c r="H373" s="207">
        <v>22.44</v>
      </c>
      <c r="I373" s="208"/>
      <c r="J373" s="204"/>
      <c r="K373" s="204"/>
      <c r="L373" s="209"/>
      <c r="M373" s="210"/>
      <c r="N373" s="211"/>
      <c r="O373" s="211"/>
      <c r="P373" s="211"/>
      <c r="Q373" s="211"/>
      <c r="R373" s="211"/>
      <c r="S373" s="211"/>
      <c r="T373" s="212"/>
      <c r="AT373" s="213" t="s">
        <v>158</v>
      </c>
      <c r="AU373" s="213" t="s">
        <v>154</v>
      </c>
      <c r="AV373" s="14" t="s">
        <v>154</v>
      </c>
      <c r="AW373" s="14" t="s">
        <v>4</v>
      </c>
      <c r="AX373" s="14" t="s">
        <v>83</v>
      </c>
      <c r="AY373" s="213" t="s">
        <v>146</v>
      </c>
    </row>
    <row r="374" spans="1:65" s="2" customFormat="1" ht="24.15" customHeight="1">
      <c r="A374" s="35"/>
      <c r="B374" s="36"/>
      <c r="C374" s="214" t="s">
        <v>511</v>
      </c>
      <c r="D374" s="214" t="s">
        <v>189</v>
      </c>
      <c r="E374" s="215" t="s">
        <v>512</v>
      </c>
      <c r="F374" s="216" t="s">
        <v>513</v>
      </c>
      <c r="G374" s="217" t="s">
        <v>259</v>
      </c>
      <c r="H374" s="218">
        <v>22.44</v>
      </c>
      <c r="I374" s="219"/>
      <c r="J374" s="220">
        <f>ROUND(I374*H374,2)</f>
        <v>0</v>
      </c>
      <c r="K374" s="216" t="s">
        <v>152</v>
      </c>
      <c r="L374" s="221"/>
      <c r="M374" s="222" t="s">
        <v>19</v>
      </c>
      <c r="N374" s="223" t="s">
        <v>47</v>
      </c>
      <c r="O374" s="65"/>
      <c r="P374" s="183">
        <f>O374*H374</f>
        <v>0</v>
      </c>
      <c r="Q374" s="183">
        <v>9E-05</v>
      </c>
      <c r="R374" s="183">
        <f>Q374*H374</f>
        <v>0.0020196000000000003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334</v>
      </c>
      <c r="AT374" s="185" t="s">
        <v>189</v>
      </c>
      <c r="AU374" s="185" t="s">
        <v>154</v>
      </c>
      <c r="AY374" s="18" t="s">
        <v>146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8" t="s">
        <v>154</v>
      </c>
      <c r="BK374" s="186">
        <f>ROUND(I374*H374,2)</f>
        <v>0</v>
      </c>
      <c r="BL374" s="18" t="s">
        <v>243</v>
      </c>
      <c r="BM374" s="185" t="s">
        <v>514</v>
      </c>
    </row>
    <row r="375" spans="1:47" s="2" customFormat="1" ht="10.2">
      <c r="A375" s="35"/>
      <c r="B375" s="36"/>
      <c r="C375" s="37"/>
      <c r="D375" s="187" t="s">
        <v>156</v>
      </c>
      <c r="E375" s="37"/>
      <c r="F375" s="188" t="s">
        <v>515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156</v>
      </c>
      <c r="AU375" s="18" t="s">
        <v>154</v>
      </c>
    </row>
    <row r="376" spans="2:51" s="13" customFormat="1" ht="10.2">
      <c r="B376" s="192"/>
      <c r="C376" s="193"/>
      <c r="D376" s="194" t="s">
        <v>158</v>
      </c>
      <c r="E376" s="195" t="s">
        <v>19</v>
      </c>
      <c r="F376" s="196" t="s">
        <v>492</v>
      </c>
      <c r="G376" s="193"/>
      <c r="H376" s="195" t="s">
        <v>19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158</v>
      </c>
      <c r="AU376" s="202" t="s">
        <v>154</v>
      </c>
      <c r="AV376" s="13" t="s">
        <v>83</v>
      </c>
      <c r="AW376" s="13" t="s">
        <v>36</v>
      </c>
      <c r="AX376" s="13" t="s">
        <v>75</v>
      </c>
      <c r="AY376" s="202" t="s">
        <v>146</v>
      </c>
    </row>
    <row r="377" spans="2:51" s="14" customFormat="1" ht="10.2">
      <c r="B377" s="203"/>
      <c r="C377" s="204"/>
      <c r="D377" s="194" t="s">
        <v>158</v>
      </c>
      <c r="E377" s="205" t="s">
        <v>19</v>
      </c>
      <c r="F377" s="206" t="s">
        <v>280</v>
      </c>
      <c r="G377" s="204"/>
      <c r="H377" s="207">
        <v>22</v>
      </c>
      <c r="I377" s="208"/>
      <c r="J377" s="204"/>
      <c r="K377" s="204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158</v>
      </c>
      <c r="AU377" s="213" t="s">
        <v>154</v>
      </c>
      <c r="AV377" s="14" t="s">
        <v>154</v>
      </c>
      <c r="AW377" s="14" t="s">
        <v>36</v>
      </c>
      <c r="AX377" s="14" t="s">
        <v>83</v>
      </c>
      <c r="AY377" s="213" t="s">
        <v>146</v>
      </c>
    </row>
    <row r="378" spans="2:51" s="14" customFormat="1" ht="10.2">
      <c r="B378" s="203"/>
      <c r="C378" s="204"/>
      <c r="D378" s="194" t="s">
        <v>158</v>
      </c>
      <c r="E378" s="204"/>
      <c r="F378" s="206" t="s">
        <v>505</v>
      </c>
      <c r="G378" s="204"/>
      <c r="H378" s="207">
        <v>22.44</v>
      </c>
      <c r="I378" s="208"/>
      <c r="J378" s="204"/>
      <c r="K378" s="204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158</v>
      </c>
      <c r="AU378" s="213" t="s">
        <v>154</v>
      </c>
      <c r="AV378" s="14" t="s">
        <v>154</v>
      </c>
      <c r="AW378" s="14" t="s">
        <v>4</v>
      </c>
      <c r="AX378" s="14" t="s">
        <v>83</v>
      </c>
      <c r="AY378" s="213" t="s">
        <v>146</v>
      </c>
    </row>
    <row r="379" spans="1:65" s="2" customFormat="1" ht="44.25" customHeight="1">
      <c r="A379" s="35"/>
      <c r="B379" s="36"/>
      <c r="C379" s="174" t="s">
        <v>516</v>
      </c>
      <c r="D379" s="174" t="s">
        <v>148</v>
      </c>
      <c r="E379" s="175" t="s">
        <v>517</v>
      </c>
      <c r="F379" s="176" t="s">
        <v>518</v>
      </c>
      <c r="G379" s="177" t="s">
        <v>272</v>
      </c>
      <c r="H379" s="178">
        <v>0.006</v>
      </c>
      <c r="I379" s="179"/>
      <c r="J379" s="180">
        <f>ROUND(I379*H379,2)</f>
        <v>0</v>
      </c>
      <c r="K379" s="176" t="s">
        <v>152</v>
      </c>
      <c r="L379" s="40"/>
      <c r="M379" s="181" t="s">
        <v>19</v>
      </c>
      <c r="N379" s="182" t="s">
        <v>47</v>
      </c>
      <c r="O379" s="65"/>
      <c r="P379" s="183">
        <f>O379*H379</f>
        <v>0</v>
      </c>
      <c r="Q379" s="183">
        <v>0</v>
      </c>
      <c r="R379" s="183">
        <f>Q379*H379</f>
        <v>0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243</v>
      </c>
      <c r="AT379" s="185" t="s">
        <v>148</v>
      </c>
      <c r="AU379" s="185" t="s">
        <v>154</v>
      </c>
      <c r="AY379" s="18" t="s">
        <v>146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154</v>
      </c>
      <c r="BK379" s="186">
        <f>ROUND(I379*H379,2)</f>
        <v>0</v>
      </c>
      <c r="BL379" s="18" t="s">
        <v>243</v>
      </c>
      <c r="BM379" s="185" t="s">
        <v>519</v>
      </c>
    </row>
    <row r="380" spans="1:47" s="2" customFormat="1" ht="10.2">
      <c r="A380" s="35"/>
      <c r="B380" s="36"/>
      <c r="C380" s="37"/>
      <c r="D380" s="187" t="s">
        <v>156</v>
      </c>
      <c r="E380" s="37"/>
      <c r="F380" s="188" t="s">
        <v>520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156</v>
      </c>
      <c r="AU380" s="18" t="s">
        <v>154</v>
      </c>
    </row>
    <row r="381" spans="1:65" s="2" customFormat="1" ht="49.05" customHeight="1">
      <c r="A381" s="35"/>
      <c r="B381" s="36"/>
      <c r="C381" s="174" t="s">
        <v>521</v>
      </c>
      <c r="D381" s="174" t="s">
        <v>148</v>
      </c>
      <c r="E381" s="175" t="s">
        <v>522</v>
      </c>
      <c r="F381" s="176" t="s">
        <v>523</v>
      </c>
      <c r="G381" s="177" t="s">
        <v>272</v>
      </c>
      <c r="H381" s="178">
        <v>0.006</v>
      </c>
      <c r="I381" s="179"/>
      <c r="J381" s="180">
        <f>ROUND(I381*H381,2)</f>
        <v>0</v>
      </c>
      <c r="K381" s="176" t="s">
        <v>152</v>
      </c>
      <c r="L381" s="40"/>
      <c r="M381" s="181" t="s">
        <v>19</v>
      </c>
      <c r="N381" s="182" t="s">
        <v>47</v>
      </c>
      <c r="O381" s="65"/>
      <c r="P381" s="183">
        <f>O381*H381</f>
        <v>0</v>
      </c>
      <c r="Q381" s="183">
        <v>0</v>
      </c>
      <c r="R381" s="183">
        <f>Q381*H381</f>
        <v>0</v>
      </c>
      <c r="S381" s="183">
        <v>0</v>
      </c>
      <c r="T381" s="184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243</v>
      </c>
      <c r="AT381" s="185" t="s">
        <v>148</v>
      </c>
      <c r="AU381" s="185" t="s">
        <v>154</v>
      </c>
      <c r="AY381" s="18" t="s">
        <v>146</v>
      </c>
      <c r="BE381" s="186">
        <f>IF(N381="základní",J381,0)</f>
        <v>0</v>
      </c>
      <c r="BF381" s="186">
        <f>IF(N381="snížená",J381,0)</f>
        <v>0</v>
      </c>
      <c r="BG381" s="186">
        <f>IF(N381="zákl. přenesená",J381,0)</f>
        <v>0</v>
      </c>
      <c r="BH381" s="186">
        <f>IF(N381="sníž. přenesená",J381,0)</f>
        <v>0</v>
      </c>
      <c r="BI381" s="186">
        <f>IF(N381="nulová",J381,0)</f>
        <v>0</v>
      </c>
      <c r="BJ381" s="18" t="s">
        <v>154</v>
      </c>
      <c r="BK381" s="186">
        <f>ROUND(I381*H381,2)</f>
        <v>0</v>
      </c>
      <c r="BL381" s="18" t="s">
        <v>243</v>
      </c>
      <c r="BM381" s="185" t="s">
        <v>524</v>
      </c>
    </row>
    <row r="382" spans="1:47" s="2" customFormat="1" ht="10.2">
      <c r="A382" s="35"/>
      <c r="B382" s="36"/>
      <c r="C382" s="37"/>
      <c r="D382" s="187" t="s">
        <v>156</v>
      </c>
      <c r="E382" s="37"/>
      <c r="F382" s="188" t="s">
        <v>525</v>
      </c>
      <c r="G382" s="37"/>
      <c r="H382" s="37"/>
      <c r="I382" s="189"/>
      <c r="J382" s="37"/>
      <c r="K382" s="37"/>
      <c r="L382" s="40"/>
      <c r="M382" s="190"/>
      <c r="N382" s="191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156</v>
      </c>
      <c r="AU382" s="18" t="s">
        <v>154</v>
      </c>
    </row>
    <row r="383" spans="2:63" s="12" customFormat="1" ht="22.8" customHeight="1">
      <c r="B383" s="158"/>
      <c r="C383" s="159"/>
      <c r="D383" s="160" t="s">
        <v>74</v>
      </c>
      <c r="E383" s="172" t="s">
        <v>526</v>
      </c>
      <c r="F383" s="172" t="s">
        <v>527</v>
      </c>
      <c r="G383" s="159"/>
      <c r="H383" s="159"/>
      <c r="I383" s="162"/>
      <c r="J383" s="173">
        <f>BK383</f>
        <v>0</v>
      </c>
      <c r="K383" s="159"/>
      <c r="L383" s="164"/>
      <c r="M383" s="165"/>
      <c r="N383" s="166"/>
      <c r="O383" s="166"/>
      <c r="P383" s="167">
        <f>SUM(P384:P439)</f>
        <v>0</v>
      </c>
      <c r="Q383" s="166"/>
      <c r="R383" s="167">
        <f>SUM(R384:R439)</f>
        <v>0.09299</v>
      </c>
      <c r="S383" s="166"/>
      <c r="T383" s="168">
        <f>SUM(T384:T439)</f>
        <v>0</v>
      </c>
      <c r="AR383" s="169" t="s">
        <v>154</v>
      </c>
      <c r="AT383" s="170" t="s">
        <v>74</v>
      </c>
      <c r="AU383" s="170" t="s">
        <v>83</v>
      </c>
      <c r="AY383" s="169" t="s">
        <v>146</v>
      </c>
      <c r="BK383" s="171">
        <f>SUM(BK384:BK439)</f>
        <v>0</v>
      </c>
    </row>
    <row r="384" spans="1:65" s="2" customFormat="1" ht="24.15" customHeight="1">
      <c r="A384" s="35"/>
      <c r="B384" s="36"/>
      <c r="C384" s="174" t="s">
        <v>528</v>
      </c>
      <c r="D384" s="174" t="s">
        <v>148</v>
      </c>
      <c r="E384" s="175" t="s">
        <v>529</v>
      </c>
      <c r="F384" s="176" t="s">
        <v>530</v>
      </c>
      <c r="G384" s="177" t="s">
        <v>185</v>
      </c>
      <c r="H384" s="178">
        <v>2</v>
      </c>
      <c r="I384" s="179"/>
      <c r="J384" s="180">
        <f>ROUND(I384*H384,2)</f>
        <v>0</v>
      </c>
      <c r="K384" s="176" t="s">
        <v>152</v>
      </c>
      <c r="L384" s="40"/>
      <c r="M384" s="181" t="s">
        <v>19</v>
      </c>
      <c r="N384" s="182" t="s">
        <v>47</v>
      </c>
      <c r="O384" s="65"/>
      <c r="P384" s="183">
        <f>O384*H384</f>
        <v>0</v>
      </c>
      <c r="Q384" s="183">
        <v>0.01202</v>
      </c>
      <c r="R384" s="183">
        <f>Q384*H384</f>
        <v>0.02404</v>
      </c>
      <c r="S384" s="183">
        <v>0</v>
      </c>
      <c r="T384" s="184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243</v>
      </c>
      <c r="AT384" s="185" t="s">
        <v>148</v>
      </c>
      <c r="AU384" s="185" t="s">
        <v>154</v>
      </c>
      <c r="AY384" s="18" t="s">
        <v>146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18" t="s">
        <v>154</v>
      </c>
      <c r="BK384" s="186">
        <f>ROUND(I384*H384,2)</f>
        <v>0</v>
      </c>
      <c r="BL384" s="18" t="s">
        <v>243</v>
      </c>
      <c r="BM384" s="185" t="s">
        <v>531</v>
      </c>
    </row>
    <row r="385" spans="1:47" s="2" customFormat="1" ht="10.2">
      <c r="A385" s="35"/>
      <c r="B385" s="36"/>
      <c r="C385" s="37"/>
      <c r="D385" s="187" t="s">
        <v>156</v>
      </c>
      <c r="E385" s="37"/>
      <c r="F385" s="188" t="s">
        <v>532</v>
      </c>
      <c r="G385" s="37"/>
      <c r="H385" s="37"/>
      <c r="I385" s="189"/>
      <c r="J385" s="37"/>
      <c r="K385" s="37"/>
      <c r="L385" s="40"/>
      <c r="M385" s="190"/>
      <c r="N385" s="191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156</v>
      </c>
      <c r="AU385" s="18" t="s">
        <v>154</v>
      </c>
    </row>
    <row r="386" spans="2:51" s="13" customFormat="1" ht="10.2">
      <c r="B386" s="192"/>
      <c r="C386" s="193"/>
      <c r="D386" s="194" t="s">
        <v>158</v>
      </c>
      <c r="E386" s="195" t="s">
        <v>19</v>
      </c>
      <c r="F386" s="196" t="s">
        <v>492</v>
      </c>
      <c r="G386" s="193"/>
      <c r="H386" s="195" t="s">
        <v>19</v>
      </c>
      <c r="I386" s="197"/>
      <c r="J386" s="193"/>
      <c r="K386" s="193"/>
      <c r="L386" s="198"/>
      <c r="M386" s="199"/>
      <c r="N386" s="200"/>
      <c r="O386" s="200"/>
      <c r="P386" s="200"/>
      <c r="Q386" s="200"/>
      <c r="R386" s="200"/>
      <c r="S386" s="200"/>
      <c r="T386" s="201"/>
      <c r="AT386" s="202" t="s">
        <v>158</v>
      </c>
      <c r="AU386" s="202" t="s">
        <v>154</v>
      </c>
      <c r="AV386" s="13" t="s">
        <v>83</v>
      </c>
      <c r="AW386" s="13" t="s">
        <v>36</v>
      </c>
      <c r="AX386" s="13" t="s">
        <v>75</v>
      </c>
      <c r="AY386" s="202" t="s">
        <v>146</v>
      </c>
    </row>
    <row r="387" spans="2:51" s="14" customFormat="1" ht="10.2">
      <c r="B387" s="203"/>
      <c r="C387" s="204"/>
      <c r="D387" s="194" t="s">
        <v>158</v>
      </c>
      <c r="E387" s="205" t="s">
        <v>19</v>
      </c>
      <c r="F387" s="206" t="s">
        <v>154</v>
      </c>
      <c r="G387" s="204"/>
      <c r="H387" s="207">
        <v>2</v>
      </c>
      <c r="I387" s="208"/>
      <c r="J387" s="204"/>
      <c r="K387" s="204"/>
      <c r="L387" s="209"/>
      <c r="M387" s="210"/>
      <c r="N387" s="211"/>
      <c r="O387" s="211"/>
      <c r="P387" s="211"/>
      <c r="Q387" s="211"/>
      <c r="R387" s="211"/>
      <c r="S387" s="211"/>
      <c r="T387" s="212"/>
      <c r="AT387" s="213" t="s">
        <v>158</v>
      </c>
      <c r="AU387" s="213" t="s">
        <v>154</v>
      </c>
      <c r="AV387" s="14" t="s">
        <v>154</v>
      </c>
      <c r="AW387" s="14" t="s">
        <v>36</v>
      </c>
      <c r="AX387" s="14" t="s">
        <v>83</v>
      </c>
      <c r="AY387" s="213" t="s">
        <v>146</v>
      </c>
    </row>
    <row r="388" spans="1:65" s="2" customFormat="1" ht="24.15" customHeight="1">
      <c r="A388" s="35"/>
      <c r="B388" s="36"/>
      <c r="C388" s="174" t="s">
        <v>533</v>
      </c>
      <c r="D388" s="174" t="s">
        <v>148</v>
      </c>
      <c r="E388" s="175" t="s">
        <v>534</v>
      </c>
      <c r="F388" s="176" t="s">
        <v>535</v>
      </c>
      <c r="G388" s="177" t="s">
        <v>185</v>
      </c>
      <c r="H388" s="178">
        <v>2</v>
      </c>
      <c r="I388" s="179"/>
      <c r="J388" s="180">
        <f>ROUND(I388*H388,2)</f>
        <v>0</v>
      </c>
      <c r="K388" s="176" t="s">
        <v>152</v>
      </c>
      <c r="L388" s="40"/>
      <c r="M388" s="181" t="s">
        <v>19</v>
      </c>
      <c r="N388" s="182" t="s">
        <v>47</v>
      </c>
      <c r="O388" s="65"/>
      <c r="P388" s="183">
        <f>O388*H388</f>
        <v>0</v>
      </c>
      <c r="Q388" s="183">
        <v>0.01127</v>
      </c>
      <c r="R388" s="183">
        <f>Q388*H388</f>
        <v>0.02254</v>
      </c>
      <c r="S388" s="183">
        <v>0</v>
      </c>
      <c r="T388" s="184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243</v>
      </c>
      <c r="AT388" s="185" t="s">
        <v>148</v>
      </c>
      <c r="AU388" s="185" t="s">
        <v>154</v>
      </c>
      <c r="AY388" s="18" t="s">
        <v>146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18" t="s">
        <v>154</v>
      </c>
      <c r="BK388" s="186">
        <f>ROUND(I388*H388,2)</f>
        <v>0</v>
      </c>
      <c r="BL388" s="18" t="s">
        <v>243</v>
      </c>
      <c r="BM388" s="185" t="s">
        <v>536</v>
      </c>
    </row>
    <row r="389" spans="1:47" s="2" customFormat="1" ht="10.2">
      <c r="A389" s="35"/>
      <c r="B389" s="36"/>
      <c r="C389" s="37"/>
      <c r="D389" s="187" t="s">
        <v>156</v>
      </c>
      <c r="E389" s="37"/>
      <c r="F389" s="188" t="s">
        <v>537</v>
      </c>
      <c r="G389" s="37"/>
      <c r="H389" s="37"/>
      <c r="I389" s="189"/>
      <c r="J389" s="37"/>
      <c r="K389" s="37"/>
      <c r="L389" s="40"/>
      <c r="M389" s="190"/>
      <c r="N389" s="191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156</v>
      </c>
      <c r="AU389" s="18" t="s">
        <v>154</v>
      </c>
    </row>
    <row r="390" spans="2:51" s="13" customFormat="1" ht="10.2">
      <c r="B390" s="192"/>
      <c r="C390" s="193"/>
      <c r="D390" s="194" t="s">
        <v>158</v>
      </c>
      <c r="E390" s="195" t="s">
        <v>19</v>
      </c>
      <c r="F390" s="196" t="s">
        <v>492</v>
      </c>
      <c r="G390" s="193"/>
      <c r="H390" s="195" t="s">
        <v>19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158</v>
      </c>
      <c r="AU390" s="202" t="s">
        <v>154</v>
      </c>
      <c r="AV390" s="13" t="s">
        <v>83</v>
      </c>
      <c r="AW390" s="13" t="s">
        <v>36</v>
      </c>
      <c r="AX390" s="13" t="s">
        <v>75</v>
      </c>
      <c r="AY390" s="202" t="s">
        <v>146</v>
      </c>
    </row>
    <row r="391" spans="2:51" s="14" customFormat="1" ht="10.2">
      <c r="B391" s="203"/>
      <c r="C391" s="204"/>
      <c r="D391" s="194" t="s">
        <v>158</v>
      </c>
      <c r="E391" s="205" t="s">
        <v>19</v>
      </c>
      <c r="F391" s="206" t="s">
        <v>154</v>
      </c>
      <c r="G391" s="204"/>
      <c r="H391" s="207">
        <v>2</v>
      </c>
      <c r="I391" s="208"/>
      <c r="J391" s="204"/>
      <c r="K391" s="204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158</v>
      </c>
      <c r="AU391" s="213" t="s">
        <v>154</v>
      </c>
      <c r="AV391" s="14" t="s">
        <v>154</v>
      </c>
      <c r="AW391" s="14" t="s">
        <v>36</v>
      </c>
      <c r="AX391" s="14" t="s">
        <v>83</v>
      </c>
      <c r="AY391" s="213" t="s">
        <v>146</v>
      </c>
    </row>
    <row r="392" spans="1:65" s="2" customFormat="1" ht="21.75" customHeight="1">
      <c r="A392" s="35"/>
      <c r="B392" s="36"/>
      <c r="C392" s="174" t="s">
        <v>538</v>
      </c>
      <c r="D392" s="174" t="s">
        <v>148</v>
      </c>
      <c r="E392" s="175" t="s">
        <v>539</v>
      </c>
      <c r="F392" s="176" t="s">
        <v>540</v>
      </c>
      <c r="G392" s="177" t="s">
        <v>259</v>
      </c>
      <c r="H392" s="178">
        <v>2</v>
      </c>
      <c r="I392" s="179"/>
      <c r="J392" s="180">
        <f>ROUND(I392*H392,2)</f>
        <v>0</v>
      </c>
      <c r="K392" s="176" t="s">
        <v>152</v>
      </c>
      <c r="L392" s="40"/>
      <c r="M392" s="181" t="s">
        <v>19</v>
      </c>
      <c r="N392" s="182" t="s">
        <v>47</v>
      </c>
      <c r="O392" s="65"/>
      <c r="P392" s="183">
        <f>O392*H392</f>
        <v>0</v>
      </c>
      <c r="Q392" s="183">
        <v>0.00142</v>
      </c>
      <c r="R392" s="183">
        <f>Q392*H392</f>
        <v>0.00284</v>
      </c>
      <c r="S392" s="183">
        <v>0</v>
      </c>
      <c r="T392" s="184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243</v>
      </c>
      <c r="AT392" s="185" t="s">
        <v>148</v>
      </c>
      <c r="AU392" s="185" t="s">
        <v>154</v>
      </c>
      <c r="AY392" s="18" t="s">
        <v>146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8" t="s">
        <v>154</v>
      </c>
      <c r="BK392" s="186">
        <f>ROUND(I392*H392,2)</f>
        <v>0</v>
      </c>
      <c r="BL392" s="18" t="s">
        <v>243</v>
      </c>
      <c r="BM392" s="185" t="s">
        <v>541</v>
      </c>
    </row>
    <row r="393" spans="1:47" s="2" customFormat="1" ht="10.2">
      <c r="A393" s="35"/>
      <c r="B393" s="36"/>
      <c r="C393" s="37"/>
      <c r="D393" s="187" t="s">
        <v>156</v>
      </c>
      <c r="E393" s="37"/>
      <c r="F393" s="188" t="s">
        <v>542</v>
      </c>
      <c r="G393" s="37"/>
      <c r="H393" s="37"/>
      <c r="I393" s="189"/>
      <c r="J393" s="37"/>
      <c r="K393" s="37"/>
      <c r="L393" s="40"/>
      <c r="M393" s="190"/>
      <c r="N393" s="191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156</v>
      </c>
      <c r="AU393" s="18" t="s">
        <v>154</v>
      </c>
    </row>
    <row r="394" spans="2:51" s="13" customFormat="1" ht="10.2">
      <c r="B394" s="192"/>
      <c r="C394" s="193"/>
      <c r="D394" s="194" t="s">
        <v>158</v>
      </c>
      <c r="E394" s="195" t="s">
        <v>19</v>
      </c>
      <c r="F394" s="196" t="s">
        <v>492</v>
      </c>
      <c r="G394" s="193"/>
      <c r="H394" s="195" t="s">
        <v>19</v>
      </c>
      <c r="I394" s="197"/>
      <c r="J394" s="193"/>
      <c r="K394" s="193"/>
      <c r="L394" s="198"/>
      <c r="M394" s="199"/>
      <c r="N394" s="200"/>
      <c r="O394" s="200"/>
      <c r="P394" s="200"/>
      <c r="Q394" s="200"/>
      <c r="R394" s="200"/>
      <c r="S394" s="200"/>
      <c r="T394" s="201"/>
      <c r="AT394" s="202" t="s">
        <v>158</v>
      </c>
      <c r="AU394" s="202" t="s">
        <v>154</v>
      </c>
      <c r="AV394" s="13" t="s">
        <v>83</v>
      </c>
      <c r="AW394" s="13" t="s">
        <v>36</v>
      </c>
      <c r="AX394" s="13" t="s">
        <v>75</v>
      </c>
      <c r="AY394" s="202" t="s">
        <v>146</v>
      </c>
    </row>
    <row r="395" spans="2:51" s="14" customFormat="1" ht="10.2">
      <c r="B395" s="203"/>
      <c r="C395" s="204"/>
      <c r="D395" s="194" t="s">
        <v>158</v>
      </c>
      <c r="E395" s="205" t="s">
        <v>19</v>
      </c>
      <c r="F395" s="206" t="s">
        <v>154</v>
      </c>
      <c r="G395" s="204"/>
      <c r="H395" s="207">
        <v>2</v>
      </c>
      <c r="I395" s="208"/>
      <c r="J395" s="204"/>
      <c r="K395" s="204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158</v>
      </c>
      <c r="AU395" s="213" t="s">
        <v>154</v>
      </c>
      <c r="AV395" s="14" t="s">
        <v>154</v>
      </c>
      <c r="AW395" s="14" t="s">
        <v>36</v>
      </c>
      <c r="AX395" s="14" t="s">
        <v>83</v>
      </c>
      <c r="AY395" s="213" t="s">
        <v>146</v>
      </c>
    </row>
    <row r="396" spans="1:65" s="2" customFormat="1" ht="24.15" customHeight="1">
      <c r="A396" s="35"/>
      <c r="B396" s="36"/>
      <c r="C396" s="174" t="s">
        <v>543</v>
      </c>
      <c r="D396" s="174" t="s">
        <v>148</v>
      </c>
      <c r="E396" s="175" t="s">
        <v>544</v>
      </c>
      <c r="F396" s="176" t="s">
        <v>545</v>
      </c>
      <c r="G396" s="177" t="s">
        <v>259</v>
      </c>
      <c r="H396" s="178">
        <v>18</v>
      </c>
      <c r="I396" s="179"/>
      <c r="J396" s="180">
        <f>ROUND(I396*H396,2)</f>
        <v>0</v>
      </c>
      <c r="K396" s="176" t="s">
        <v>152</v>
      </c>
      <c r="L396" s="40"/>
      <c r="M396" s="181" t="s">
        <v>19</v>
      </c>
      <c r="N396" s="182" t="s">
        <v>47</v>
      </c>
      <c r="O396" s="65"/>
      <c r="P396" s="183">
        <f>O396*H396</f>
        <v>0</v>
      </c>
      <c r="Q396" s="183">
        <v>0.00201</v>
      </c>
      <c r="R396" s="183">
        <f>Q396*H396</f>
        <v>0.036180000000000004</v>
      </c>
      <c r="S396" s="183">
        <v>0</v>
      </c>
      <c r="T396" s="184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243</v>
      </c>
      <c r="AT396" s="185" t="s">
        <v>148</v>
      </c>
      <c r="AU396" s="185" t="s">
        <v>154</v>
      </c>
      <c r="AY396" s="18" t="s">
        <v>146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18" t="s">
        <v>154</v>
      </c>
      <c r="BK396" s="186">
        <f>ROUND(I396*H396,2)</f>
        <v>0</v>
      </c>
      <c r="BL396" s="18" t="s">
        <v>243</v>
      </c>
      <c r="BM396" s="185" t="s">
        <v>546</v>
      </c>
    </row>
    <row r="397" spans="1:47" s="2" customFormat="1" ht="10.2">
      <c r="A397" s="35"/>
      <c r="B397" s="36"/>
      <c r="C397" s="37"/>
      <c r="D397" s="187" t="s">
        <v>156</v>
      </c>
      <c r="E397" s="37"/>
      <c r="F397" s="188" t="s">
        <v>547</v>
      </c>
      <c r="G397" s="37"/>
      <c r="H397" s="37"/>
      <c r="I397" s="189"/>
      <c r="J397" s="37"/>
      <c r="K397" s="37"/>
      <c r="L397" s="40"/>
      <c r="M397" s="190"/>
      <c r="N397" s="191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156</v>
      </c>
      <c r="AU397" s="18" t="s">
        <v>154</v>
      </c>
    </row>
    <row r="398" spans="2:51" s="13" customFormat="1" ht="10.2">
      <c r="B398" s="192"/>
      <c r="C398" s="193"/>
      <c r="D398" s="194" t="s">
        <v>158</v>
      </c>
      <c r="E398" s="195" t="s">
        <v>19</v>
      </c>
      <c r="F398" s="196" t="s">
        <v>492</v>
      </c>
      <c r="G398" s="193"/>
      <c r="H398" s="195" t="s">
        <v>19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158</v>
      </c>
      <c r="AU398" s="202" t="s">
        <v>154</v>
      </c>
      <c r="AV398" s="13" t="s">
        <v>83</v>
      </c>
      <c r="AW398" s="13" t="s">
        <v>36</v>
      </c>
      <c r="AX398" s="13" t="s">
        <v>75</v>
      </c>
      <c r="AY398" s="202" t="s">
        <v>146</v>
      </c>
    </row>
    <row r="399" spans="2:51" s="14" customFormat="1" ht="10.2">
      <c r="B399" s="203"/>
      <c r="C399" s="204"/>
      <c r="D399" s="194" t="s">
        <v>158</v>
      </c>
      <c r="E399" s="205" t="s">
        <v>19</v>
      </c>
      <c r="F399" s="206" t="s">
        <v>256</v>
      </c>
      <c r="G399" s="204"/>
      <c r="H399" s="207">
        <v>18</v>
      </c>
      <c r="I399" s="208"/>
      <c r="J399" s="204"/>
      <c r="K399" s="204"/>
      <c r="L399" s="209"/>
      <c r="M399" s="210"/>
      <c r="N399" s="211"/>
      <c r="O399" s="211"/>
      <c r="P399" s="211"/>
      <c r="Q399" s="211"/>
      <c r="R399" s="211"/>
      <c r="S399" s="211"/>
      <c r="T399" s="212"/>
      <c r="AT399" s="213" t="s">
        <v>158</v>
      </c>
      <c r="AU399" s="213" t="s">
        <v>154</v>
      </c>
      <c r="AV399" s="14" t="s">
        <v>154</v>
      </c>
      <c r="AW399" s="14" t="s">
        <v>36</v>
      </c>
      <c r="AX399" s="14" t="s">
        <v>83</v>
      </c>
      <c r="AY399" s="213" t="s">
        <v>146</v>
      </c>
    </row>
    <row r="400" spans="1:65" s="2" customFormat="1" ht="21.75" customHeight="1">
      <c r="A400" s="35"/>
      <c r="B400" s="36"/>
      <c r="C400" s="174" t="s">
        <v>548</v>
      </c>
      <c r="D400" s="174" t="s">
        <v>148</v>
      </c>
      <c r="E400" s="175" t="s">
        <v>549</v>
      </c>
      <c r="F400" s="176" t="s">
        <v>550</v>
      </c>
      <c r="G400" s="177" t="s">
        <v>259</v>
      </c>
      <c r="H400" s="178">
        <v>5</v>
      </c>
      <c r="I400" s="179"/>
      <c r="J400" s="180">
        <f>ROUND(I400*H400,2)</f>
        <v>0</v>
      </c>
      <c r="K400" s="176" t="s">
        <v>152</v>
      </c>
      <c r="L400" s="40"/>
      <c r="M400" s="181" t="s">
        <v>19</v>
      </c>
      <c r="N400" s="182" t="s">
        <v>47</v>
      </c>
      <c r="O400" s="65"/>
      <c r="P400" s="183">
        <f>O400*H400</f>
        <v>0</v>
      </c>
      <c r="Q400" s="183">
        <v>0.00041</v>
      </c>
      <c r="R400" s="183">
        <f>Q400*H400</f>
        <v>0.0020499999999999997</v>
      </c>
      <c r="S400" s="183">
        <v>0</v>
      </c>
      <c r="T400" s="18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243</v>
      </c>
      <c r="AT400" s="185" t="s">
        <v>148</v>
      </c>
      <c r="AU400" s="185" t="s">
        <v>154</v>
      </c>
      <c r="AY400" s="18" t="s">
        <v>146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18" t="s">
        <v>154</v>
      </c>
      <c r="BK400" s="186">
        <f>ROUND(I400*H400,2)</f>
        <v>0</v>
      </c>
      <c r="BL400" s="18" t="s">
        <v>243</v>
      </c>
      <c r="BM400" s="185" t="s">
        <v>551</v>
      </c>
    </row>
    <row r="401" spans="1:47" s="2" customFormat="1" ht="10.2">
      <c r="A401" s="35"/>
      <c r="B401" s="36"/>
      <c r="C401" s="37"/>
      <c r="D401" s="187" t="s">
        <v>156</v>
      </c>
      <c r="E401" s="37"/>
      <c r="F401" s="188" t="s">
        <v>552</v>
      </c>
      <c r="G401" s="37"/>
      <c r="H401" s="37"/>
      <c r="I401" s="189"/>
      <c r="J401" s="37"/>
      <c r="K401" s="37"/>
      <c r="L401" s="40"/>
      <c r="M401" s="190"/>
      <c r="N401" s="191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156</v>
      </c>
      <c r="AU401" s="18" t="s">
        <v>154</v>
      </c>
    </row>
    <row r="402" spans="2:51" s="13" customFormat="1" ht="10.2">
      <c r="B402" s="192"/>
      <c r="C402" s="193"/>
      <c r="D402" s="194" t="s">
        <v>158</v>
      </c>
      <c r="E402" s="195" t="s">
        <v>19</v>
      </c>
      <c r="F402" s="196" t="s">
        <v>492</v>
      </c>
      <c r="G402" s="193"/>
      <c r="H402" s="195" t="s">
        <v>19</v>
      </c>
      <c r="I402" s="197"/>
      <c r="J402" s="193"/>
      <c r="K402" s="193"/>
      <c r="L402" s="198"/>
      <c r="M402" s="199"/>
      <c r="N402" s="200"/>
      <c r="O402" s="200"/>
      <c r="P402" s="200"/>
      <c r="Q402" s="200"/>
      <c r="R402" s="200"/>
      <c r="S402" s="200"/>
      <c r="T402" s="201"/>
      <c r="AT402" s="202" t="s">
        <v>158</v>
      </c>
      <c r="AU402" s="202" t="s">
        <v>154</v>
      </c>
      <c r="AV402" s="13" t="s">
        <v>83</v>
      </c>
      <c r="AW402" s="13" t="s">
        <v>36</v>
      </c>
      <c r="AX402" s="13" t="s">
        <v>75</v>
      </c>
      <c r="AY402" s="202" t="s">
        <v>146</v>
      </c>
    </row>
    <row r="403" spans="2:51" s="14" customFormat="1" ht="10.2">
      <c r="B403" s="203"/>
      <c r="C403" s="204"/>
      <c r="D403" s="194" t="s">
        <v>158</v>
      </c>
      <c r="E403" s="205" t="s">
        <v>19</v>
      </c>
      <c r="F403" s="206" t="s">
        <v>176</v>
      </c>
      <c r="G403" s="204"/>
      <c r="H403" s="207">
        <v>5</v>
      </c>
      <c r="I403" s="208"/>
      <c r="J403" s="204"/>
      <c r="K403" s="204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158</v>
      </c>
      <c r="AU403" s="213" t="s">
        <v>154</v>
      </c>
      <c r="AV403" s="14" t="s">
        <v>154</v>
      </c>
      <c r="AW403" s="14" t="s">
        <v>36</v>
      </c>
      <c r="AX403" s="14" t="s">
        <v>83</v>
      </c>
      <c r="AY403" s="213" t="s">
        <v>146</v>
      </c>
    </row>
    <row r="404" spans="1:65" s="2" customFormat="1" ht="21.75" customHeight="1">
      <c r="A404" s="35"/>
      <c r="B404" s="36"/>
      <c r="C404" s="174" t="s">
        <v>553</v>
      </c>
      <c r="D404" s="174" t="s">
        <v>148</v>
      </c>
      <c r="E404" s="175" t="s">
        <v>554</v>
      </c>
      <c r="F404" s="176" t="s">
        <v>555</v>
      </c>
      <c r="G404" s="177" t="s">
        <v>259</v>
      </c>
      <c r="H404" s="178">
        <v>9</v>
      </c>
      <c r="I404" s="179"/>
      <c r="J404" s="180">
        <f>ROUND(I404*H404,2)</f>
        <v>0</v>
      </c>
      <c r="K404" s="176" t="s">
        <v>152</v>
      </c>
      <c r="L404" s="40"/>
      <c r="M404" s="181" t="s">
        <v>19</v>
      </c>
      <c r="N404" s="182" t="s">
        <v>47</v>
      </c>
      <c r="O404" s="65"/>
      <c r="P404" s="183">
        <f>O404*H404</f>
        <v>0</v>
      </c>
      <c r="Q404" s="183">
        <v>0.00048</v>
      </c>
      <c r="R404" s="183">
        <f>Q404*H404</f>
        <v>0.00432</v>
      </c>
      <c r="S404" s="183">
        <v>0</v>
      </c>
      <c r="T404" s="184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243</v>
      </c>
      <c r="AT404" s="185" t="s">
        <v>148</v>
      </c>
      <c r="AU404" s="185" t="s">
        <v>154</v>
      </c>
      <c r="AY404" s="18" t="s">
        <v>146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8" t="s">
        <v>154</v>
      </c>
      <c r="BK404" s="186">
        <f>ROUND(I404*H404,2)</f>
        <v>0</v>
      </c>
      <c r="BL404" s="18" t="s">
        <v>243</v>
      </c>
      <c r="BM404" s="185" t="s">
        <v>556</v>
      </c>
    </row>
    <row r="405" spans="1:47" s="2" customFormat="1" ht="10.2">
      <c r="A405" s="35"/>
      <c r="B405" s="36"/>
      <c r="C405" s="37"/>
      <c r="D405" s="187" t="s">
        <v>156</v>
      </c>
      <c r="E405" s="37"/>
      <c r="F405" s="188" t="s">
        <v>557</v>
      </c>
      <c r="G405" s="37"/>
      <c r="H405" s="37"/>
      <c r="I405" s="189"/>
      <c r="J405" s="37"/>
      <c r="K405" s="37"/>
      <c r="L405" s="40"/>
      <c r="M405" s="190"/>
      <c r="N405" s="191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156</v>
      </c>
      <c r="AU405" s="18" t="s">
        <v>154</v>
      </c>
    </row>
    <row r="406" spans="2:51" s="13" customFormat="1" ht="10.2">
      <c r="B406" s="192"/>
      <c r="C406" s="193"/>
      <c r="D406" s="194" t="s">
        <v>158</v>
      </c>
      <c r="E406" s="195" t="s">
        <v>19</v>
      </c>
      <c r="F406" s="196" t="s">
        <v>492</v>
      </c>
      <c r="G406" s="193"/>
      <c r="H406" s="195" t="s">
        <v>19</v>
      </c>
      <c r="I406" s="197"/>
      <c r="J406" s="193"/>
      <c r="K406" s="193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158</v>
      </c>
      <c r="AU406" s="202" t="s">
        <v>154</v>
      </c>
      <c r="AV406" s="13" t="s">
        <v>83</v>
      </c>
      <c r="AW406" s="13" t="s">
        <v>36</v>
      </c>
      <c r="AX406" s="13" t="s">
        <v>75</v>
      </c>
      <c r="AY406" s="202" t="s">
        <v>146</v>
      </c>
    </row>
    <row r="407" spans="2:51" s="14" customFormat="1" ht="10.2">
      <c r="B407" s="203"/>
      <c r="C407" s="204"/>
      <c r="D407" s="194" t="s">
        <v>158</v>
      </c>
      <c r="E407" s="205" t="s">
        <v>19</v>
      </c>
      <c r="F407" s="206" t="s">
        <v>199</v>
      </c>
      <c r="G407" s="204"/>
      <c r="H407" s="207">
        <v>9</v>
      </c>
      <c r="I407" s="208"/>
      <c r="J407" s="204"/>
      <c r="K407" s="204"/>
      <c r="L407" s="209"/>
      <c r="M407" s="210"/>
      <c r="N407" s="211"/>
      <c r="O407" s="211"/>
      <c r="P407" s="211"/>
      <c r="Q407" s="211"/>
      <c r="R407" s="211"/>
      <c r="S407" s="211"/>
      <c r="T407" s="212"/>
      <c r="AT407" s="213" t="s">
        <v>158</v>
      </c>
      <c r="AU407" s="213" t="s">
        <v>154</v>
      </c>
      <c r="AV407" s="14" t="s">
        <v>154</v>
      </c>
      <c r="AW407" s="14" t="s">
        <v>36</v>
      </c>
      <c r="AX407" s="14" t="s">
        <v>83</v>
      </c>
      <c r="AY407" s="213" t="s">
        <v>146</v>
      </c>
    </row>
    <row r="408" spans="1:65" s="2" customFormat="1" ht="24.15" customHeight="1">
      <c r="A408" s="35"/>
      <c r="B408" s="36"/>
      <c r="C408" s="174" t="s">
        <v>558</v>
      </c>
      <c r="D408" s="174" t="s">
        <v>148</v>
      </c>
      <c r="E408" s="175" t="s">
        <v>559</v>
      </c>
      <c r="F408" s="176" t="s">
        <v>560</v>
      </c>
      <c r="G408" s="177" t="s">
        <v>185</v>
      </c>
      <c r="H408" s="178">
        <v>2</v>
      </c>
      <c r="I408" s="179"/>
      <c r="J408" s="180">
        <f>ROUND(I408*H408,2)</f>
        <v>0</v>
      </c>
      <c r="K408" s="176" t="s">
        <v>152</v>
      </c>
      <c r="L408" s="40"/>
      <c r="M408" s="181" t="s">
        <v>19</v>
      </c>
      <c r="N408" s="182" t="s">
        <v>47</v>
      </c>
      <c r="O408" s="65"/>
      <c r="P408" s="183">
        <f>O408*H408</f>
        <v>0</v>
      </c>
      <c r="Q408" s="183">
        <v>0</v>
      </c>
      <c r="R408" s="183">
        <f>Q408*H408</f>
        <v>0</v>
      </c>
      <c r="S408" s="183">
        <v>0</v>
      </c>
      <c r="T408" s="184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243</v>
      </c>
      <c r="AT408" s="185" t="s">
        <v>148</v>
      </c>
      <c r="AU408" s="185" t="s">
        <v>154</v>
      </c>
      <c r="AY408" s="18" t="s">
        <v>146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8" t="s">
        <v>154</v>
      </c>
      <c r="BK408" s="186">
        <f>ROUND(I408*H408,2)</f>
        <v>0</v>
      </c>
      <c r="BL408" s="18" t="s">
        <v>243</v>
      </c>
      <c r="BM408" s="185" t="s">
        <v>561</v>
      </c>
    </row>
    <row r="409" spans="1:47" s="2" customFormat="1" ht="10.2">
      <c r="A409" s="35"/>
      <c r="B409" s="36"/>
      <c r="C409" s="37"/>
      <c r="D409" s="187" t="s">
        <v>156</v>
      </c>
      <c r="E409" s="37"/>
      <c r="F409" s="188" t="s">
        <v>562</v>
      </c>
      <c r="G409" s="37"/>
      <c r="H409" s="37"/>
      <c r="I409" s="189"/>
      <c r="J409" s="37"/>
      <c r="K409" s="37"/>
      <c r="L409" s="40"/>
      <c r="M409" s="190"/>
      <c r="N409" s="191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156</v>
      </c>
      <c r="AU409" s="18" t="s">
        <v>154</v>
      </c>
    </row>
    <row r="410" spans="2:51" s="13" customFormat="1" ht="10.2">
      <c r="B410" s="192"/>
      <c r="C410" s="193"/>
      <c r="D410" s="194" t="s">
        <v>158</v>
      </c>
      <c r="E410" s="195" t="s">
        <v>19</v>
      </c>
      <c r="F410" s="196" t="s">
        <v>492</v>
      </c>
      <c r="G410" s="193"/>
      <c r="H410" s="195" t="s">
        <v>19</v>
      </c>
      <c r="I410" s="197"/>
      <c r="J410" s="193"/>
      <c r="K410" s="193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158</v>
      </c>
      <c r="AU410" s="202" t="s">
        <v>154</v>
      </c>
      <c r="AV410" s="13" t="s">
        <v>83</v>
      </c>
      <c r="AW410" s="13" t="s">
        <v>36</v>
      </c>
      <c r="AX410" s="13" t="s">
        <v>75</v>
      </c>
      <c r="AY410" s="202" t="s">
        <v>146</v>
      </c>
    </row>
    <row r="411" spans="2:51" s="14" customFormat="1" ht="10.2">
      <c r="B411" s="203"/>
      <c r="C411" s="204"/>
      <c r="D411" s="194" t="s">
        <v>158</v>
      </c>
      <c r="E411" s="205" t="s">
        <v>19</v>
      </c>
      <c r="F411" s="206" t="s">
        <v>154</v>
      </c>
      <c r="G411" s="204"/>
      <c r="H411" s="207">
        <v>2</v>
      </c>
      <c r="I411" s="208"/>
      <c r="J411" s="204"/>
      <c r="K411" s="204"/>
      <c r="L411" s="209"/>
      <c r="M411" s="210"/>
      <c r="N411" s="211"/>
      <c r="O411" s="211"/>
      <c r="P411" s="211"/>
      <c r="Q411" s="211"/>
      <c r="R411" s="211"/>
      <c r="S411" s="211"/>
      <c r="T411" s="212"/>
      <c r="AT411" s="213" t="s">
        <v>158</v>
      </c>
      <c r="AU411" s="213" t="s">
        <v>154</v>
      </c>
      <c r="AV411" s="14" t="s">
        <v>154</v>
      </c>
      <c r="AW411" s="14" t="s">
        <v>36</v>
      </c>
      <c r="AX411" s="14" t="s">
        <v>83</v>
      </c>
      <c r="AY411" s="213" t="s">
        <v>146</v>
      </c>
    </row>
    <row r="412" spans="1:65" s="2" customFormat="1" ht="24.15" customHeight="1">
      <c r="A412" s="35"/>
      <c r="B412" s="36"/>
      <c r="C412" s="174" t="s">
        <v>563</v>
      </c>
      <c r="D412" s="174" t="s">
        <v>148</v>
      </c>
      <c r="E412" s="175" t="s">
        <v>564</v>
      </c>
      <c r="F412" s="176" t="s">
        <v>565</v>
      </c>
      <c r="G412" s="177" t="s">
        <v>185</v>
      </c>
      <c r="H412" s="178">
        <v>4</v>
      </c>
      <c r="I412" s="179"/>
      <c r="J412" s="180">
        <f>ROUND(I412*H412,2)</f>
        <v>0</v>
      </c>
      <c r="K412" s="176" t="s">
        <v>152</v>
      </c>
      <c r="L412" s="40"/>
      <c r="M412" s="181" t="s">
        <v>19</v>
      </c>
      <c r="N412" s="182" t="s">
        <v>47</v>
      </c>
      <c r="O412" s="65"/>
      <c r="P412" s="183">
        <f>O412*H412</f>
        <v>0</v>
      </c>
      <c r="Q412" s="183">
        <v>0</v>
      </c>
      <c r="R412" s="183">
        <f>Q412*H412</f>
        <v>0</v>
      </c>
      <c r="S412" s="183">
        <v>0</v>
      </c>
      <c r="T412" s="18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243</v>
      </c>
      <c r="AT412" s="185" t="s">
        <v>148</v>
      </c>
      <c r="AU412" s="185" t="s">
        <v>154</v>
      </c>
      <c r="AY412" s="18" t="s">
        <v>146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154</v>
      </c>
      <c r="BK412" s="186">
        <f>ROUND(I412*H412,2)</f>
        <v>0</v>
      </c>
      <c r="BL412" s="18" t="s">
        <v>243</v>
      </c>
      <c r="BM412" s="185" t="s">
        <v>566</v>
      </c>
    </row>
    <row r="413" spans="1:47" s="2" customFormat="1" ht="10.2">
      <c r="A413" s="35"/>
      <c r="B413" s="36"/>
      <c r="C413" s="37"/>
      <c r="D413" s="187" t="s">
        <v>156</v>
      </c>
      <c r="E413" s="37"/>
      <c r="F413" s="188" t="s">
        <v>567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156</v>
      </c>
      <c r="AU413" s="18" t="s">
        <v>154</v>
      </c>
    </row>
    <row r="414" spans="2:51" s="13" customFormat="1" ht="10.2">
      <c r="B414" s="192"/>
      <c r="C414" s="193"/>
      <c r="D414" s="194" t="s">
        <v>158</v>
      </c>
      <c r="E414" s="195" t="s">
        <v>19</v>
      </c>
      <c r="F414" s="196" t="s">
        <v>492</v>
      </c>
      <c r="G414" s="193"/>
      <c r="H414" s="195" t="s">
        <v>19</v>
      </c>
      <c r="I414" s="197"/>
      <c r="J414" s="193"/>
      <c r="K414" s="193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158</v>
      </c>
      <c r="AU414" s="202" t="s">
        <v>154</v>
      </c>
      <c r="AV414" s="13" t="s">
        <v>83</v>
      </c>
      <c r="AW414" s="13" t="s">
        <v>36</v>
      </c>
      <c r="AX414" s="13" t="s">
        <v>75</v>
      </c>
      <c r="AY414" s="202" t="s">
        <v>146</v>
      </c>
    </row>
    <row r="415" spans="2:51" s="14" customFormat="1" ht="10.2">
      <c r="B415" s="203"/>
      <c r="C415" s="204"/>
      <c r="D415" s="194" t="s">
        <v>158</v>
      </c>
      <c r="E415" s="205" t="s">
        <v>19</v>
      </c>
      <c r="F415" s="206" t="s">
        <v>153</v>
      </c>
      <c r="G415" s="204"/>
      <c r="H415" s="207">
        <v>4</v>
      </c>
      <c r="I415" s="208"/>
      <c r="J415" s="204"/>
      <c r="K415" s="204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158</v>
      </c>
      <c r="AU415" s="213" t="s">
        <v>154</v>
      </c>
      <c r="AV415" s="14" t="s">
        <v>154</v>
      </c>
      <c r="AW415" s="14" t="s">
        <v>36</v>
      </c>
      <c r="AX415" s="14" t="s">
        <v>83</v>
      </c>
      <c r="AY415" s="213" t="s">
        <v>146</v>
      </c>
    </row>
    <row r="416" spans="1:65" s="2" customFormat="1" ht="24.15" customHeight="1">
      <c r="A416" s="35"/>
      <c r="B416" s="36"/>
      <c r="C416" s="174" t="s">
        <v>568</v>
      </c>
      <c r="D416" s="174" t="s">
        <v>148</v>
      </c>
      <c r="E416" s="175" t="s">
        <v>569</v>
      </c>
      <c r="F416" s="176" t="s">
        <v>570</v>
      </c>
      <c r="G416" s="177" t="s">
        <v>185</v>
      </c>
      <c r="H416" s="178">
        <v>2</v>
      </c>
      <c r="I416" s="179"/>
      <c r="J416" s="180">
        <f>ROUND(I416*H416,2)</f>
        <v>0</v>
      </c>
      <c r="K416" s="176" t="s">
        <v>152</v>
      </c>
      <c r="L416" s="40"/>
      <c r="M416" s="181" t="s">
        <v>19</v>
      </c>
      <c r="N416" s="182" t="s">
        <v>47</v>
      </c>
      <c r="O416" s="65"/>
      <c r="P416" s="183">
        <f>O416*H416</f>
        <v>0</v>
      </c>
      <c r="Q416" s="183">
        <v>0</v>
      </c>
      <c r="R416" s="183">
        <f>Q416*H416</f>
        <v>0</v>
      </c>
      <c r="S416" s="183">
        <v>0</v>
      </c>
      <c r="T416" s="184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243</v>
      </c>
      <c r="AT416" s="185" t="s">
        <v>148</v>
      </c>
      <c r="AU416" s="185" t="s">
        <v>154</v>
      </c>
      <c r="AY416" s="18" t="s">
        <v>146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8" t="s">
        <v>154</v>
      </c>
      <c r="BK416" s="186">
        <f>ROUND(I416*H416,2)</f>
        <v>0</v>
      </c>
      <c r="BL416" s="18" t="s">
        <v>243</v>
      </c>
      <c r="BM416" s="185" t="s">
        <v>571</v>
      </c>
    </row>
    <row r="417" spans="1:47" s="2" customFormat="1" ht="10.2">
      <c r="A417" s="35"/>
      <c r="B417" s="36"/>
      <c r="C417" s="37"/>
      <c r="D417" s="187" t="s">
        <v>156</v>
      </c>
      <c r="E417" s="37"/>
      <c r="F417" s="188" t="s">
        <v>572</v>
      </c>
      <c r="G417" s="37"/>
      <c r="H417" s="37"/>
      <c r="I417" s="189"/>
      <c r="J417" s="37"/>
      <c r="K417" s="37"/>
      <c r="L417" s="40"/>
      <c r="M417" s="190"/>
      <c r="N417" s="191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156</v>
      </c>
      <c r="AU417" s="18" t="s">
        <v>154</v>
      </c>
    </row>
    <row r="418" spans="2:51" s="13" customFormat="1" ht="10.2">
      <c r="B418" s="192"/>
      <c r="C418" s="193"/>
      <c r="D418" s="194" t="s">
        <v>158</v>
      </c>
      <c r="E418" s="195" t="s">
        <v>19</v>
      </c>
      <c r="F418" s="196" t="s">
        <v>492</v>
      </c>
      <c r="G418" s="193"/>
      <c r="H418" s="195" t="s">
        <v>19</v>
      </c>
      <c r="I418" s="197"/>
      <c r="J418" s="193"/>
      <c r="K418" s="193"/>
      <c r="L418" s="198"/>
      <c r="M418" s="199"/>
      <c r="N418" s="200"/>
      <c r="O418" s="200"/>
      <c r="P418" s="200"/>
      <c r="Q418" s="200"/>
      <c r="R418" s="200"/>
      <c r="S418" s="200"/>
      <c r="T418" s="201"/>
      <c r="AT418" s="202" t="s">
        <v>158</v>
      </c>
      <c r="AU418" s="202" t="s">
        <v>154</v>
      </c>
      <c r="AV418" s="13" t="s">
        <v>83</v>
      </c>
      <c r="AW418" s="13" t="s">
        <v>36</v>
      </c>
      <c r="AX418" s="13" t="s">
        <v>75</v>
      </c>
      <c r="AY418" s="202" t="s">
        <v>146</v>
      </c>
    </row>
    <row r="419" spans="2:51" s="14" customFormat="1" ht="10.2">
      <c r="B419" s="203"/>
      <c r="C419" s="204"/>
      <c r="D419" s="194" t="s">
        <v>158</v>
      </c>
      <c r="E419" s="205" t="s">
        <v>19</v>
      </c>
      <c r="F419" s="206" t="s">
        <v>154</v>
      </c>
      <c r="G419" s="204"/>
      <c r="H419" s="207">
        <v>2</v>
      </c>
      <c r="I419" s="208"/>
      <c r="J419" s="204"/>
      <c r="K419" s="204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158</v>
      </c>
      <c r="AU419" s="213" t="s">
        <v>154</v>
      </c>
      <c r="AV419" s="14" t="s">
        <v>154</v>
      </c>
      <c r="AW419" s="14" t="s">
        <v>36</v>
      </c>
      <c r="AX419" s="14" t="s">
        <v>83</v>
      </c>
      <c r="AY419" s="213" t="s">
        <v>146</v>
      </c>
    </row>
    <row r="420" spans="1:65" s="2" customFormat="1" ht="21.75" customHeight="1">
      <c r="A420" s="35"/>
      <c r="B420" s="36"/>
      <c r="C420" s="174" t="s">
        <v>573</v>
      </c>
      <c r="D420" s="174" t="s">
        <v>148</v>
      </c>
      <c r="E420" s="175" t="s">
        <v>574</v>
      </c>
      <c r="F420" s="176" t="s">
        <v>575</v>
      </c>
      <c r="G420" s="177" t="s">
        <v>185</v>
      </c>
      <c r="H420" s="178">
        <v>2</v>
      </c>
      <c r="I420" s="179"/>
      <c r="J420" s="180">
        <f>ROUND(I420*H420,2)</f>
        <v>0</v>
      </c>
      <c r="K420" s="176" t="s">
        <v>152</v>
      </c>
      <c r="L420" s="40"/>
      <c r="M420" s="181" t="s">
        <v>19</v>
      </c>
      <c r="N420" s="182" t="s">
        <v>47</v>
      </c>
      <c r="O420" s="65"/>
      <c r="P420" s="183">
        <f>O420*H420</f>
        <v>0</v>
      </c>
      <c r="Q420" s="183">
        <v>0.00018</v>
      </c>
      <c r="R420" s="183">
        <f>Q420*H420</f>
        <v>0.00036</v>
      </c>
      <c r="S420" s="183">
        <v>0</v>
      </c>
      <c r="T420" s="18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243</v>
      </c>
      <c r="AT420" s="185" t="s">
        <v>148</v>
      </c>
      <c r="AU420" s="185" t="s">
        <v>154</v>
      </c>
      <c r="AY420" s="18" t="s">
        <v>146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8" t="s">
        <v>154</v>
      </c>
      <c r="BK420" s="186">
        <f>ROUND(I420*H420,2)</f>
        <v>0</v>
      </c>
      <c r="BL420" s="18" t="s">
        <v>243</v>
      </c>
      <c r="BM420" s="185" t="s">
        <v>576</v>
      </c>
    </row>
    <row r="421" spans="1:47" s="2" customFormat="1" ht="10.2">
      <c r="A421" s="35"/>
      <c r="B421" s="36"/>
      <c r="C421" s="37"/>
      <c r="D421" s="187" t="s">
        <v>156</v>
      </c>
      <c r="E421" s="37"/>
      <c r="F421" s="188" t="s">
        <v>577</v>
      </c>
      <c r="G421" s="37"/>
      <c r="H421" s="37"/>
      <c r="I421" s="189"/>
      <c r="J421" s="37"/>
      <c r="K421" s="37"/>
      <c r="L421" s="40"/>
      <c r="M421" s="190"/>
      <c r="N421" s="191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156</v>
      </c>
      <c r="AU421" s="18" t="s">
        <v>154</v>
      </c>
    </row>
    <row r="422" spans="2:51" s="13" customFormat="1" ht="10.2">
      <c r="B422" s="192"/>
      <c r="C422" s="193"/>
      <c r="D422" s="194" t="s">
        <v>158</v>
      </c>
      <c r="E422" s="195" t="s">
        <v>19</v>
      </c>
      <c r="F422" s="196" t="s">
        <v>492</v>
      </c>
      <c r="G422" s="193"/>
      <c r="H422" s="195" t="s">
        <v>19</v>
      </c>
      <c r="I422" s="197"/>
      <c r="J422" s="193"/>
      <c r="K422" s="193"/>
      <c r="L422" s="198"/>
      <c r="M422" s="199"/>
      <c r="N422" s="200"/>
      <c r="O422" s="200"/>
      <c r="P422" s="200"/>
      <c r="Q422" s="200"/>
      <c r="R422" s="200"/>
      <c r="S422" s="200"/>
      <c r="T422" s="201"/>
      <c r="AT422" s="202" t="s">
        <v>158</v>
      </c>
      <c r="AU422" s="202" t="s">
        <v>154</v>
      </c>
      <c r="AV422" s="13" t="s">
        <v>83</v>
      </c>
      <c r="AW422" s="13" t="s">
        <v>36</v>
      </c>
      <c r="AX422" s="13" t="s">
        <v>75</v>
      </c>
      <c r="AY422" s="202" t="s">
        <v>146</v>
      </c>
    </row>
    <row r="423" spans="2:51" s="14" customFormat="1" ht="10.2">
      <c r="B423" s="203"/>
      <c r="C423" s="204"/>
      <c r="D423" s="194" t="s">
        <v>158</v>
      </c>
      <c r="E423" s="205" t="s">
        <v>19</v>
      </c>
      <c r="F423" s="206" t="s">
        <v>154</v>
      </c>
      <c r="G423" s="204"/>
      <c r="H423" s="207">
        <v>2</v>
      </c>
      <c r="I423" s="208"/>
      <c r="J423" s="204"/>
      <c r="K423" s="204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158</v>
      </c>
      <c r="AU423" s="213" t="s">
        <v>154</v>
      </c>
      <c r="AV423" s="14" t="s">
        <v>154</v>
      </c>
      <c r="AW423" s="14" t="s">
        <v>36</v>
      </c>
      <c r="AX423" s="14" t="s">
        <v>83</v>
      </c>
      <c r="AY423" s="213" t="s">
        <v>146</v>
      </c>
    </row>
    <row r="424" spans="1:65" s="2" customFormat="1" ht="21.75" customHeight="1">
      <c r="A424" s="35"/>
      <c r="B424" s="36"/>
      <c r="C424" s="214" t="s">
        <v>578</v>
      </c>
      <c r="D424" s="214" t="s">
        <v>189</v>
      </c>
      <c r="E424" s="215" t="s">
        <v>579</v>
      </c>
      <c r="F424" s="216" t="s">
        <v>580</v>
      </c>
      <c r="G424" s="217" t="s">
        <v>185</v>
      </c>
      <c r="H424" s="218">
        <v>2</v>
      </c>
      <c r="I424" s="219"/>
      <c r="J424" s="220">
        <f>ROUND(I424*H424,2)</f>
        <v>0</v>
      </c>
      <c r="K424" s="216" t="s">
        <v>152</v>
      </c>
      <c r="L424" s="221"/>
      <c r="M424" s="222" t="s">
        <v>19</v>
      </c>
      <c r="N424" s="223" t="s">
        <v>47</v>
      </c>
      <c r="O424" s="65"/>
      <c r="P424" s="183">
        <f>O424*H424</f>
        <v>0</v>
      </c>
      <c r="Q424" s="183">
        <v>0.00033</v>
      </c>
      <c r="R424" s="183">
        <f>Q424*H424</f>
        <v>0.00066</v>
      </c>
      <c r="S424" s="183">
        <v>0</v>
      </c>
      <c r="T424" s="184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334</v>
      </c>
      <c r="AT424" s="185" t="s">
        <v>189</v>
      </c>
      <c r="AU424" s="185" t="s">
        <v>154</v>
      </c>
      <c r="AY424" s="18" t="s">
        <v>146</v>
      </c>
      <c r="BE424" s="186">
        <f>IF(N424="základní",J424,0)</f>
        <v>0</v>
      </c>
      <c r="BF424" s="186">
        <f>IF(N424="snížená",J424,0)</f>
        <v>0</v>
      </c>
      <c r="BG424" s="186">
        <f>IF(N424="zákl. přenesená",J424,0)</f>
        <v>0</v>
      </c>
      <c r="BH424" s="186">
        <f>IF(N424="sníž. přenesená",J424,0)</f>
        <v>0</v>
      </c>
      <c r="BI424" s="186">
        <f>IF(N424="nulová",J424,0)</f>
        <v>0</v>
      </c>
      <c r="BJ424" s="18" t="s">
        <v>154</v>
      </c>
      <c r="BK424" s="186">
        <f>ROUND(I424*H424,2)</f>
        <v>0</v>
      </c>
      <c r="BL424" s="18" t="s">
        <v>243</v>
      </c>
      <c r="BM424" s="185" t="s">
        <v>581</v>
      </c>
    </row>
    <row r="425" spans="1:47" s="2" customFormat="1" ht="10.2">
      <c r="A425" s="35"/>
      <c r="B425" s="36"/>
      <c r="C425" s="37"/>
      <c r="D425" s="187" t="s">
        <v>156</v>
      </c>
      <c r="E425" s="37"/>
      <c r="F425" s="188" t="s">
        <v>582</v>
      </c>
      <c r="G425" s="37"/>
      <c r="H425" s="37"/>
      <c r="I425" s="189"/>
      <c r="J425" s="37"/>
      <c r="K425" s="37"/>
      <c r="L425" s="40"/>
      <c r="M425" s="190"/>
      <c r="N425" s="191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156</v>
      </c>
      <c r="AU425" s="18" t="s">
        <v>154</v>
      </c>
    </row>
    <row r="426" spans="2:51" s="13" customFormat="1" ht="10.2">
      <c r="B426" s="192"/>
      <c r="C426" s="193"/>
      <c r="D426" s="194" t="s">
        <v>158</v>
      </c>
      <c r="E426" s="195" t="s">
        <v>19</v>
      </c>
      <c r="F426" s="196" t="s">
        <v>492</v>
      </c>
      <c r="G426" s="193"/>
      <c r="H426" s="195" t="s">
        <v>19</v>
      </c>
      <c r="I426" s="197"/>
      <c r="J426" s="193"/>
      <c r="K426" s="193"/>
      <c r="L426" s="198"/>
      <c r="M426" s="199"/>
      <c r="N426" s="200"/>
      <c r="O426" s="200"/>
      <c r="P426" s="200"/>
      <c r="Q426" s="200"/>
      <c r="R426" s="200"/>
      <c r="S426" s="200"/>
      <c r="T426" s="201"/>
      <c r="AT426" s="202" t="s">
        <v>158</v>
      </c>
      <c r="AU426" s="202" t="s">
        <v>154</v>
      </c>
      <c r="AV426" s="13" t="s">
        <v>83</v>
      </c>
      <c r="AW426" s="13" t="s">
        <v>36</v>
      </c>
      <c r="AX426" s="13" t="s">
        <v>75</v>
      </c>
      <c r="AY426" s="202" t="s">
        <v>146</v>
      </c>
    </row>
    <row r="427" spans="2:51" s="14" customFormat="1" ht="10.2">
      <c r="B427" s="203"/>
      <c r="C427" s="204"/>
      <c r="D427" s="194" t="s">
        <v>158</v>
      </c>
      <c r="E427" s="205" t="s">
        <v>19</v>
      </c>
      <c r="F427" s="206" t="s">
        <v>154</v>
      </c>
      <c r="G427" s="204"/>
      <c r="H427" s="207">
        <v>2</v>
      </c>
      <c r="I427" s="208"/>
      <c r="J427" s="204"/>
      <c r="K427" s="204"/>
      <c r="L427" s="209"/>
      <c r="M427" s="210"/>
      <c r="N427" s="211"/>
      <c r="O427" s="211"/>
      <c r="P427" s="211"/>
      <c r="Q427" s="211"/>
      <c r="R427" s="211"/>
      <c r="S427" s="211"/>
      <c r="T427" s="212"/>
      <c r="AT427" s="213" t="s">
        <v>158</v>
      </c>
      <c r="AU427" s="213" t="s">
        <v>154</v>
      </c>
      <c r="AV427" s="14" t="s">
        <v>154</v>
      </c>
      <c r="AW427" s="14" t="s">
        <v>36</v>
      </c>
      <c r="AX427" s="14" t="s">
        <v>83</v>
      </c>
      <c r="AY427" s="213" t="s">
        <v>146</v>
      </c>
    </row>
    <row r="428" spans="1:65" s="2" customFormat="1" ht="24.15" customHeight="1">
      <c r="A428" s="35"/>
      <c r="B428" s="36"/>
      <c r="C428" s="174" t="s">
        <v>583</v>
      </c>
      <c r="D428" s="174" t="s">
        <v>148</v>
      </c>
      <c r="E428" s="175" t="s">
        <v>584</v>
      </c>
      <c r="F428" s="176" t="s">
        <v>585</v>
      </c>
      <c r="G428" s="177" t="s">
        <v>259</v>
      </c>
      <c r="H428" s="178">
        <v>34</v>
      </c>
      <c r="I428" s="179"/>
      <c r="J428" s="180">
        <f>ROUND(I428*H428,2)</f>
        <v>0</v>
      </c>
      <c r="K428" s="176" t="s">
        <v>152</v>
      </c>
      <c r="L428" s="40"/>
      <c r="M428" s="181" t="s">
        <v>19</v>
      </c>
      <c r="N428" s="182" t="s">
        <v>47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243</v>
      </c>
      <c r="AT428" s="185" t="s">
        <v>148</v>
      </c>
      <c r="AU428" s="185" t="s">
        <v>154</v>
      </c>
      <c r="AY428" s="18" t="s">
        <v>146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154</v>
      </c>
      <c r="BK428" s="186">
        <f>ROUND(I428*H428,2)</f>
        <v>0</v>
      </c>
      <c r="BL428" s="18" t="s">
        <v>243</v>
      </c>
      <c r="BM428" s="185" t="s">
        <v>586</v>
      </c>
    </row>
    <row r="429" spans="1:47" s="2" customFormat="1" ht="10.2">
      <c r="A429" s="35"/>
      <c r="B429" s="36"/>
      <c r="C429" s="37"/>
      <c r="D429" s="187" t="s">
        <v>156</v>
      </c>
      <c r="E429" s="37"/>
      <c r="F429" s="188" t="s">
        <v>587</v>
      </c>
      <c r="G429" s="37"/>
      <c r="H429" s="37"/>
      <c r="I429" s="189"/>
      <c r="J429" s="37"/>
      <c r="K429" s="37"/>
      <c r="L429" s="40"/>
      <c r="M429" s="190"/>
      <c r="N429" s="191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156</v>
      </c>
      <c r="AU429" s="18" t="s">
        <v>154</v>
      </c>
    </row>
    <row r="430" spans="2:51" s="13" customFormat="1" ht="10.2">
      <c r="B430" s="192"/>
      <c r="C430" s="193"/>
      <c r="D430" s="194" t="s">
        <v>158</v>
      </c>
      <c r="E430" s="195" t="s">
        <v>19</v>
      </c>
      <c r="F430" s="196" t="s">
        <v>492</v>
      </c>
      <c r="G430" s="193"/>
      <c r="H430" s="195" t="s">
        <v>19</v>
      </c>
      <c r="I430" s="197"/>
      <c r="J430" s="193"/>
      <c r="K430" s="193"/>
      <c r="L430" s="198"/>
      <c r="M430" s="199"/>
      <c r="N430" s="200"/>
      <c r="O430" s="200"/>
      <c r="P430" s="200"/>
      <c r="Q430" s="200"/>
      <c r="R430" s="200"/>
      <c r="S430" s="200"/>
      <c r="T430" s="201"/>
      <c r="AT430" s="202" t="s">
        <v>158</v>
      </c>
      <c r="AU430" s="202" t="s">
        <v>154</v>
      </c>
      <c r="AV430" s="13" t="s">
        <v>83</v>
      </c>
      <c r="AW430" s="13" t="s">
        <v>36</v>
      </c>
      <c r="AX430" s="13" t="s">
        <v>75</v>
      </c>
      <c r="AY430" s="202" t="s">
        <v>146</v>
      </c>
    </row>
    <row r="431" spans="2:51" s="14" customFormat="1" ht="10.2">
      <c r="B431" s="203"/>
      <c r="C431" s="204"/>
      <c r="D431" s="194" t="s">
        <v>158</v>
      </c>
      <c r="E431" s="205" t="s">
        <v>19</v>
      </c>
      <c r="F431" s="206" t="s">
        <v>344</v>
      </c>
      <c r="G431" s="204"/>
      <c r="H431" s="207">
        <v>34</v>
      </c>
      <c r="I431" s="208"/>
      <c r="J431" s="204"/>
      <c r="K431" s="204"/>
      <c r="L431" s="209"/>
      <c r="M431" s="210"/>
      <c r="N431" s="211"/>
      <c r="O431" s="211"/>
      <c r="P431" s="211"/>
      <c r="Q431" s="211"/>
      <c r="R431" s="211"/>
      <c r="S431" s="211"/>
      <c r="T431" s="212"/>
      <c r="AT431" s="213" t="s">
        <v>158</v>
      </c>
      <c r="AU431" s="213" t="s">
        <v>154</v>
      </c>
      <c r="AV431" s="14" t="s">
        <v>154</v>
      </c>
      <c r="AW431" s="14" t="s">
        <v>36</v>
      </c>
      <c r="AX431" s="14" t="s">
        <v>83</v>
      </c>
      <c r="AY431" s="213" t="s">
        <v>146</v>
      </c>
    </row>
    <row r="432" spans="1:65" s="2" customFormat="1" ht="16.5" customHeight="1">
      <c r="A432" s="35"/>
      <c r="B432" s="36"/>
      <c r="C432" s="174" t="s">
        <v>588</v>
      </c>
      <c r="D432" s="174" t="s">
        <v>148</v>
      </c>
      <c r="E432" s="175" t="s">
        <v>589</v>
      </c>
      <c r="F432" s="176" t="s">
        <v>590</v>
      </c>
      <c r="G432" s="177" t="s">
        <v>259</v>
      </c>
      <c r="H432" s="178">
        <v>20</v>
      </c>
      <c r="I432" s="179"/>
      <c r="J432" s="180">
        <f>ROUND(I432*H432,2)</f>
        <v>0</v>
      </c>
      <c r="K432" s="176" t="s">
        <v>152</v>
      </c>
      <c r="L432" s="40"/>
      <c r="M432" s="181" t="s">
        <v>19</v>
      </c>
      <c r="N432" s="182" t="s">
        <v>47</v>
      </c>
      <c r="O432" s="65"/>
      <c r="P432" s="183">
        <f>O432*H432</f>
        <v>0</v>
      </c>
      <c r="Q432" s="183">
        <v>0</v>
      </c>
      <c r="R432" s="183">
        <f>Q432*H432</f>
        <v>0</v>
      </c>
      <c r="S432" s="183">
        <v>0</v>
      </c>
      <c r="T432" s="18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243</v>
      </c>
      <c r="AT432" s="185" t="s">
        <v>148</v>
      </c>
      <c r="AU432" s="185" t="s">
        <v>154</v>
      </c>
      <c r="AY432" s="18" t="s">
        <v>146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18" t="s">
        <v>154</v>
      </c>
      <c r="BK432" s="186">
        <f>ROUND(I432*H432,2)</f>
        <v>0</v>
      </c>
      <c r="BL432" s="18" t="s">
        <v>243</v>
      </c>
      <c r="BM432" s="185" t="s">
        <v>591</v>
      </c>
    </row>
    <row r="433" spans="1:47" s="2" customFormat="1" ht="10.2">
      <c r="A433" s="35"/>
      <c r="B433" s="36"/>
      <c r="C433" s="37"/>
      <c r="D433" s="187" t="s">
        <v>156</v>
      </c>
      <c r="E433" s="37"/>
      <c r="F433" s="188" t="s">
        <v>592</v>
      </c>
      <c r="G433" s="37"/>
      <c r="H433" s="37"/>
      <c r="I433" s="189"/>
      <c r="J433" s="37"/>
      <c r="K433" s="37"/>
      <c r="L433" s="40"/>
      <c r="M433" s="190"/>
      <c r="N433" s="191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156</v>
      </c>
      <c r="AU433" s="18" t="s">
        <v>154</v>
      </c>
    </row>
    <row r="434" spans="2:51" s="13" customFormat="1" ht="10.2">
      <c r="B434" s="192"/>
      <c r="C434" s="193"/>
      <c r="D434" s="194" t="s">
        <v>158</v>
      </c>
      <c r="E434" s="195" t="s">
        <v>19</v>
      </c>
      <c r="F434" s="196" t="s">
        <v>492</v>
      </c>
      <c r="G434" s="193"/>
      <c r="H434" s="195" t="s">
        <v>19</v>
      </c>
      <c r="I434" s="197"/>
      <c r="J434" s="193"/>
      <c r="K434" s="193"/>
      <c r="L434" s="198"/>
      <c r="M434" s="199"/>
      <c r="N434" s="200"/>
      <c r="O434" s="200"/>
      <c r="P434" s="200"/>
      <c r="Q434" s="200"/>
      <c r="R434" s="200"/>
      <c r="S434" s="200"/>
      <c r="T434" s="201"/>
      <c r="AT434" s="202" t="s">
        <v>158</v>
      </c>
      <c r="AU434" s="202" t="s">
        <v>154</v>
      </c>
      <c r="AV434" s="13" t="s">
        <v>83</v>
      </c>
      <c r="AW434" s="13" t="s">
        <v>36</v>
      </c>
      <c r="AX434" s="13" t="s">
        <v>75</v>
      </c>
      <c r="AY434" s="202" t="s">
        <v>146</v>
      </c>
    </row>
    <row r="435" spans="2:51" s="14" customFormat="1" ht="10.2">
      <c r="B435" s="203"/>
      <c r="C435" s="204"/>
      <c r="D435" s="194" t="s">
        <v>158</v>
      </c>
      <c r="E435" s="205" t="s">
        <v>19</v>
      </c>
      <c r="F435" s="206" t="s">
        <v>269</v>
      </c>
      <c r="G435" s="204"/>
      <c r="H435" s="207">
        <v>20</v>
      </c>
      <c r="I435" s="208"/>
      <c r="J435" s="204"/>
      <c r="K435" s="204"/>
      <c r="L435" s="209"/>
      <c r="M435" s="210"/>
      <c r="N435" s="211"/>
      <c r="O435" s="211"/>
      <c r="P435" s="211"/>
      <c r="Q435" s="211"/>
      <c r="R435" s="211"/>
      <c r="S435" s="211"/>
      <c r="T435" s="212"/>
      <c r="AT435" s="213" t="s">
        <v>158</v>
      </c>
      <c r="AU435" s="213" t="s">
        <v>154</v>
      </c>
      <c r="AV435" s="14" t="s">
        <v>154</v>
      </c>
      <c r="AW435" s="14" t="s">
        <v>36</v>
      </c>
      <c r="AX435" s="14" t="s">
        <v>83</v>
      </c>
      <c r="AY435" s="213" t="s">
        <v>146</v>
      </c>
    </row>
    <row r="436" spans="1:65" s="2" customFormat="1" ht="49.05" customHeight="1">
      <c r="A436" s="35"/>
      <c r="B436" s="36"/>
      <c r="C436" s="174" t="s">
        <v>593</v>
      </c>
      <c r="D436" s="174" t="s">
        <v>148</v>
      </c>
      <c r="E436" s="175" t="s">
        <v>594</v>
      </c>
      <c r="F436" s="176" t="s">
        <v>595</v>
      </c>
      <c r="G436" s="177" t="s">
        <v>272</v>
      </c>
      <c r="H436" s="178">
        <v>0.093</v>
      </c>
      <c r="I436" s="179"/>
      <c r="J436" s="180">
        <f>ROUND(I436*H436,2)</f>
        <v>0</v>
      </c>
      <c r="K436" s="176" t="s">
        <v>152</v>
      </c>
      <c r="L436" s="40"/>
      <c r="M436" s="181" t="s">
        <v>19</v>
      </c>
      <c r="N436" s="182" t="s">
        <v>47</v>
      </c>
      <c r="O436" s="65"/>
      <c r="P436" s="183">
        <f>O436*H436</f>
        <v>0</v>
      </c>
      <c r="Q436" s="183">
        <v>0</v>
      </c>
      <c r="R436" s="183">
        <f>Q436*H436</f>
        <v>0</v>
      </c>
      <c r="S436" s="183">
        <v>0</v>
      </c>
      <c r="T436" s="18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243</v>
      </c>
      <c r="AT436" s="185" t="s">
        <v>148</v>
      </c>
      <c r="AU436" s="185" t="s">
        <v>154</v>
      </c>
      <c r="AY436" s="18" t="s">
        <v>146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8" t="s">
        <v>154</v>
      </c>
      <c r="BK436" s="186">
        <f>ROUND(I436*H436,2)</f>
        <v>0</v>
      </c>
      <c r="BL436" s="18" t="s">
        <v>243</v>
      </c>
      <c r="BM436" s="185" t="s">
        <v>596</v>
      </c>
    </row>
    <row r="437" spans="1:47" s="2" customFormat="1" ht="10.2">
      <c r="A437" s="35"/>
      <c r="B437" s="36"/>
      <c r="C437" s="37"/>
      <c r="D437" s="187" t="s">
        <v>156</v>
      </c>
      <c r="E437" s="37"/>
      <c r="F437" s="188" t="s">
        <v>597</v>
      </c>
      <c r="G437" s="37"/>
      <c r="H437" s="37"/>
      <c r="I437" s="189"/>
      <c r="J437" s="37"/>
      <c r="K437" s="37"/>
      <c r="L437" s="40"/>
      <c r="M437" s="190"/>
      <c r="N437" s="191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156</v>
      </c>
      <c r="AU437" s="18" t="s">
        <v>154</v>
      </c>
    </row>
    <row r="438" spans="1:65" s="2" customFormat="1" ht="49.05" customHeight="1">
      <c r="A438" s="35"/>
      <c r="B438" s="36"/>
      <c r="C438" s="174" t="s">
        <v>598</v>
      </c>
      <c r="D438" s="174" t="s">
        <v>148</v>
      </c>
      <c r="E438" s="175" t="s">
        <v>599</v>
      </c>
      <c r="F438" s="176" t="s">
        <v>600</v>
      </c>
      <c r="G438" s="177" t="s">
        <v>272</v>
      </c>
      <c r="H438" s="178">
        <v>0.093</v>
      </c>
      <c r="I438" s="179"/>
      <c r="J438" s="180">
        <f>ROUND(I438*H438,2)</f>
        <v>0</v>
      </c>
      <c r="K438" s="176" t="s">
        <v>152</v>
      </c>
      <c r="L438" s="40"/>
      <c r="M438" s="181" t="s">
        <v>19</v>
      </c>
      <c r="N438" s="182" t="s">
        <v>47</v>
      </c>
      <c r="O438" s="65"/>
      <c r="P438" s="183">
        <f>O438*H438</f>
        <v>0</v>
      </c>
      <c r="Q438" s="183">
        <v>0</v>
      </c>
      <c r="R438" s="183">
        <f>Q438*H438</f>
        <v>0</v>
      </c>
      <c r="S438" s="183">
        <v>0</v>
      </c>
      <c r="T438" s="18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243</v>
      </c>
      <c r="AT438" s="185" t="s">
        <v>148</v>
      </c>
      <c r="AU438" s="185" t="s">
        <v>154</v>
      </c>
      <c r="AY438" s="18" t="s">
        <v>146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18" t="s">
        <v>154</v>
      </c>
      <c r="BK438" s="186">
        <f>ROUND(I438*H438,2)</f>
        <v>0</v>
      </c>
      <c r="BL438" s="18" t="s">
        <v>243</v>
      </c>
      <c r="BM438" s="185" t="s">
        <v>601</v>
      </c>
    </row>
    <row r="439" spans="1:47" s="2" customFormat="1" ht="10.2">
      <c r="A439" s="35"/>
      <c r="B439" s="36"/>
      <c r="C439" s="37"/>
      <c r="D439" s="187" t="s">
        <v>156</v>
      </c>
      <c r="E439" s="37"/>
      <c r="F439" s="188" t="s">
        <v>602</v>
      </c>
      <c r="G439" s="37"/>
      <c r="H439" s="37"/>
      <c r="I439" s="189"/>
      <c r="J439" s="37"/>
      <c r="K439" s="37"/>
      <c r="L439" s="40"/>
      <c r="M439" s="190"/>
      <c r="N439" s="191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156</v>
      </c>
      <c r="AU439" s="18" t="s">
        <v>154</v>
      </c>
    </row>
    <row r="440" spans="2:63" s="12" customFormat="1" ht="22.8" customHeight="1">
      <c r="B440" s="158"/>
      <c r="C440" s="159"/>
      <c r="D440" s="160" t="s">
        <v>74</v>
      </c>
      <c r="E440" s="172" t="s">
        <v>603</v>
      </c>
      <c r="F440" s="172" t="s">
        <v>604</v>
      </c>
      <c r="G440" s="159"/>
      <c r="H440" s="159"/>
      <c r="I440" s="162"/>
      <c r="J440" s="173">
        <f>BK440</f>
        <v>0</v>
      </c>
      <c r="K440" s="159"/>
      <c r="L440" s="164"/>
      <c r="M440" s="165"/>
      <c r="N440" s="166"/>
      <c r="O440" s="166"/>
      <c r="P440" s="167">
        <f>SUM(P441:P496)</f>
        <v>0</v>
      </c>
      <c r="Q440" s="166"/>
      <c r="R440" s="167">
        <f>SUM(R441:R496)</f>
        <v>0.20315999999999998</v>
      </c>
      <c r="S440" s="166"/>
      <c r="T440" s="168">
        <f>SUM(T441:T496)</f>
        <v>0</v>
      </c>
      <c r="AR440" s="169" t="s">
        <v>154</v>
      </c>
      <c r="AT440" s="170" t="s">
        <v>74</v>
      </c>
      <c r="AU440" s="170" t="s">
        <v>83</v>
      </c>
      <c r="AY440" s="169" t="s">
        <v>146</v>
      </c>
      <c r="BK440" s="171">
        <f>SUM(BK441:BK496)</f>
        <v>0</v>
      </c>
    </row>
    <row r="441" spans="1:65" s="2" customFormat="1" ht="24.15" customHeight="1">
      <c r="A441" s="35"/>
      <c r="B441" s="36"/>
      <c r="C441" s="174" t="s">
        <v>605</v>
      </c>
      <c r="D441" s="174" t="s">
        <v>148</v>
      </c>
      <c r="E441" s="175" t="s">
        <v>606</v>
      </c>
      <c r="F441" s="176" t="s">
        <v>607</v>
      </c>
      <c r="G441" s="177" t="s">
        <v>185</v>
      </c>
      <c r="H441" s="178">
        <v>2</v>
      </c>
      <c r="I441" s="179"/>
      <c r="J441" s="180">
        <f>ROUND(I441*H441,2)</f>
        <v>0</v>
      </c>
      <c r="K441" s="176" t="s">
        <v>152</v>
      </c>
      <c r="L441" s="40"/>
      <c r="M441" s="181" t="s">
        <v>19</v>
      </c>
      <c r="N441" s="182" t="s">
        <v>47</v>
      </c>
      <c r="O441" s="65"/>
      <c r="P441" s="183">
        <f>O441*H441</f>
        <v>0</v>
      </c>
      <c r="Q441" s="183">
        <v>0.00183</v>
      </c>
      <c r="R441" s="183">
        <f>Q441*H441</f>
        <v>0.00366</v>
      </c>
      <c r="S441" s="183">
        <v>0</v>
      </c>
      <c r="T441" s="184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5" t="s">
        <v>243</v>
      </c>
      <c r="AT441" s="185" t="s">
        <v>148</v>
      </c>
      <c r="AU441" s="185" t="s">
        <v>154</v>
      </c>
      <c r="AY441" s="18" t="s">
        <v>146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18" t="s">
        <v>154</v>
      </c>
      <c r="BK441" s="186">
        <f>ROUND(I441*H441,2)</f>
        <v>0</v>
      </c>
      <c r="BL441" s="18" t="s">
        <v>243</v>
      </c>
      <c r="BM441" s="185" t="s">
        <v>608</v>
      </c>
    </row>
    <row r="442" spans="1:47" s="2" customFormat="1" ht="10.2">
      <c r="A442" s="35"/>
      <c r="B442" s="36"/>
      <c r="C442" s="37"/>
      <c r="D442" s="187" t="s">
        <v>156</v>
      </c>
      <c r="E442" s="37"/>
      <c r="F442" s="188" t="s">
        <v>609</v>
      </c>
      <c r="G442" s="37"/>
      <c r="H442" s="37"/>
      <c r="I442" s="189"/>
      <c r="J442" s="37"/>
      <c r="K442" s="37"/>
      <c r="L442" s="40"/>
      <c r="M442" s="190"/>
      <c r="N442" s="191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156</v>
      </c>
      <c r="AU442" s="18" t="s">
        <v>154</v>
      </c>
    </row>
    <row r="443" spans="2:51" s="13" customFormat="1" ht="10.2">
      <c r="B443" s="192"/>
      <c r="C443" s="193"/>
      <c r="D443" s="194" t="s">
        <v>158</v>
      </c>
      <c r="E443" s="195" t="s">
        <v>19</v>
      </c>
      <c r="F443" s="196" t="s">
        <v>492</v>
      </c>
      <c r="G443" s="193"/>
      <c r="H443" s="195" t="s">
        <v>19</v>
      </c>
      <c r="I443" s="197"/>
      <c r="J443" s="193"/>
      <c r="K443" s="193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158</v>
      </c>
      <c r="AU443" s="202" t="s">
        <v>154</v>
      </c>
      <c r="AV443" s="13" t="s">
        <v>83</v>
      </c>
      <c r="AW443" s="13" t="s">
        <v>36</v>
      </c>
      <c r="AX443" s="13" t="s">
        <v>75</v>
      </c>
      <c r="AY443" s="202" t="s">
        <v>146</v>
      </c>
    </row>
    <row r="444" spans="2:51" s="14" customFormat="1" ht="10.2">
      <c r="B444" s="203"/>
      <c r="C444" s="204"/>
      <c r="D444" s="194" t="s">
        <v>158</v>
      </c>
      <c r="E444" s="205" t="s">
        <v>19</v>
      </c>
      <c r="F444" s="206" t="s">
        <v>154</v>
      </c>
      <c r="G444" s="204"/>
      <c r="H444" s="207">
        <v>2</v>
      </c>
      <c r="I444" s="208"/>
      <c r="J444" s="204"/>
      <c r="K444" s="204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158</v>
      </c>
      <c r="AU444" s="213" t="s">
        <v>154</v>
      </c>
      <c r="AV444" s="14" t="s">
        <v>154</v>
      </c>
      <c r="AW444" s="14" t="s">
        <v>36</v>
      </c>
      <c r="AX444" s="14" t="s">
        <v>83</v>
      </c>
      <c r="AY444" s="213" t="s">
        <v>146</v>
      </c>
    </row>
    <row r="445" spans="1:65" s="2" customFormat="1" ht="24.15" customHeight="1">
      <c r="A445" s="35"/>
      <c r="B445" s="36"/>
      <c r="C445" s="174" t="s">
        <v>610</v>
      </c>
      <c r="D445" s="174" t="s">
        <v>148</v>
      </c>
      <c r="E445" s="175" t="s">
        <v>611</v>
      </c>
      <c r="F445" s="176" t="s">
        <v>612</v>
      </c>
      <c r="G445" s="177" t="s">
        <v>185</v>
      </c>
      <c r="H445" s="178">
        <v>4</v>
      </c>
      <c r="I445" s="179"/>
      <c r="J445" s="180">
        <f>ROUND(I445*H445,2)</f>
        <v>0</v>
      </c>
      <c r="K445" s="176" t="s">
        <v>152</v>
      </c>
      <c r="L445" s="40"/>
      <c r="M445" s="181" t="s">
        <v>19</v>
      </c>
      <c r="N445" s="182" t="s">
        <v>47</v>
      </c>
      <c r="O445" s="65"/>
      <c r="P445" s="183">
        <f>O445*H445</f>
        <v>0</v>
      </c>
      <c r="Q445" s="183">
        <v>0.00184</v>
      </c>
      <c r="R445" s="183">
        <f>Q445*H445</f>
        <v>0.00736</v>
      </c>
      <c r="S445" s="183">
        <v>0</v>
      </c>
      <c r="T445" s="184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243</v>
      </c>
      <c r="AT445" s="185" t="s">
        <v>148</v>
      </c>
      <c r="AU445" s="185" t="s">
        <v>154</v>
      </c>
      <c r="AY445" s="18" t="s">
        <v>146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8" t="s">
        <v>154</v>
      </c>
      <c r="BK445" s="186">
        <f>ROUND(I445*H445,2)</f>
        <v>0</v>
      </c>
      <c r="BL445" s="18" t="s">
        <v>243</v>
      </c>
      <c r="BM445" s="185" t="s">
        <v>613</v>
      </c>
    </row>
    <row r="446" spans="1:47" s="2" customFormat="1" ht="10.2">
      <c r="A446" s="35"/>
      <c r="B446" s="36"/>
      <c r="C446" s="37"/>
      <c r="D446" s="187" t="s">
        <v>156</v>
      </c>
      <c r="E446" s="37"/>
      <c r="F446" s="188" t="s">
        <v>614</v>
      </c>
      <c r="G446" s="37"/>
      <c r="H446" s="37"/>
      <c r="I446" s="189"/>
      <c r="J446" s="37"/>
      <c r="K446" s="37"/>
      <c r="L446" s="40"/>
      <c r="M446" s="190"/>
      <c r="N446" s="191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156</v>
      </c>
      <c r="AU446" s="18" t="s">
        <v>154</v>
      </c>
    </row>
    <row r="447" spans="2:51" s="13" customFormat="1" ht="10.2">
      <c r="B447" s="192"/>
      <c r="C447" s="193"/>
      <c r="D447" s="194" t="s">
        <v>158</v>
      </c>
      <c r="E447" s="195" t="s">
        <v>19</v>
      </c>
      <c r="F447" s="196" t="s">
        <v>492</v>
      </c>
      <c r="G447" s="193"/>
      <c r="H447" s="195" t="s">
        <v>19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158</v>
      </c>
      <c r="AU447" s="202" t="s">
        <v>154</v>
      </c>
      <c r="AV447" s="13" t="s">
        <v>83</v>
      </c>
      <c r="AW447" s="13" t="s">
        <v>36</v>
      </c>
      <c r="AX447" s="13" t="s">
        <v>75</v>
      </c>
      <c r="AY447" s="202" t="s">
        <v>146</v>
      </c>
    </row>
    <row r="448" spans="2:51" s="14" customFormat="1" ht="10.2">
      <c r="B448" s="203"/>
      <c r="C448" s="204"/>
      <c r="D448" s="194" t="s">
        <v>158</v>
      </c>
      <c r="E448" s="205" t="s">
        <v>19</v>
      </c>
      <c r="F448" s="206" t="s">
        <v>153</v>
      </c>
      <c r="G448" s="204"/>
      <c r="H448" s="207">
        <v>4</v>
      </c>
      <c r="I448" s="208"/>
      <c r="J448" s="204"/>
      <c r="K448" s="204"/>
      <c r="L448" s="209"/>
      <c r="M448" s="210"/>
      <c r="N448" s="211"/>
      <c r="O448" s="211"/>
      <c r="P448" s="211"/>
      <c r="Q448" s="211"/>
      <c r="R448" s="211"/>
      <c r="S448" s="211"/>
      <c r="T448" s="212"/>
      <c r="AT448" s="213" t="s">
        <v>158</v>
      </c>
      <c r="AU448" s="213" t="s">
        <v>154</v>
      </c>
      <c r="AV448" s="14" t="s">
        <v>154</v>
      </c>
      <c r="AW448" s="14" t="s">
        <v>36</v>
      </c>
      <c r="AX448" s="14" t="s">
        <v>83</v>
      </c>
      <c r="AY448" s="213" t="s">
        <v>146</v>
      </c>
    </row>
    <row r="449" spans="1:65" s="2" customFormat="1" ht="33" customHeight="1">
      <c r="A449" s="35"/>
      <c r="B449" s="36"/>
      <c r="C449" s="174" t="s">
        <v>615</v>
      </c>
      <c r="D449" s="174" t="s">
        <v>148</v>
      </c>
      <c r="E449" s="175" t="s">
        <v>616</v>
      </c>
      <c r="F449" s="176" t="s">
        <v>617</v>
      </c>
      <c r="G449" s="177" t="s">
        <v>259</v>
      </c>
      <c r="H449" s="178">
        <v>54</v>
      </c>
      <c r="I449" s="179"/>
      <c r="J449" s="180">
        <f>ROUND(I449*H449,2)</f>
        <v>0</v>
      </c>
      <c r="K449" s="176" t="s">
        <v>152</v>
      </c>
      <c r="L449" s="40"/>
      <c r="M449" s="181" t="s">
        <v>19</v>
      </c>
      <c r="N449" s="182" t="s">
        <v>47</v>
      </c>
      <c r="O449" s="65"/>
      <c r="P449" s="183">
        <f>O449*H449</f>
        <v>0</v>
      </c>
      <c r="Q449" s="183">
        <v>0.00098</v>
      </c>
      <c r="R449" s="183">
        <f>Q449*H449</f>
        <v>0.052919999999999995</v>
      </c>
      <c r="S449" s="183">
        <v>0</v>
      </c>
      <c r="T449" s="184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5" t="s">
        <v>243</v>
      </c>
      <c r="AT449" s="185" t="s">
        <v>148</v>
      </c>
      <c r="AU449" s="185" t="s">
        <v>154</v>
      </c>
      <c r="AY449" s="18" t="s">
        <v>146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8" t="s">
        <v>154</v>
      </c>
      <c r="BK449" s="186">
        <f>ROUND(I449*H449,2)</f>
        <v>0</v>
      </c>
      <c r="BL449" s="18" t="s">
        <v>243</v>
      </c>
      <c r="BM449" s="185" t="s">
        <v>618</v>
      </c>
    </row>
    <row r="450" spans="1:47" s="2" customFormat="1" ht="10.2">
      <c r="A450" s="35"/>
      <c r="B450" s="36"/>
      <c r="C450" s="37"/>
      <c r="D450" s="187" t="s">
        <v>156</v>
      </c>
      <c r="E450" s="37"/>
      <c r="F450" s="188" t="s">
        <v>619</v>
      </c>
      <c r="G450" s="37"/>
      <c r="H450" s="37"/>
      <c r="I450" s="189"/>
      <c r="J450" s="37"/>
      <c r="K450" s="37"/>
      <c r="L450" s="40"/>
      <c r="M450" s="190"/>
      <c r="N450" s="191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156</v>
      </c>
      <c r="AU450" s="18" t="s">
        <v>154</v>
      </c>
    </row>
    <row r="451" spans="2:51" s="13" customFormat="1" ht="10.2">
      <c r="B451" s="192"/>
      <c r="C451" s="193"/>
      <c r="D451" s="194" t="s">
        <v>158</v>
      </c>
      <c r="E451" s="195" t="s">
        <v>19</v>
      </c>
      <c r="F451" s="196" t="s">
        <v>492</v>
      </c>
      <c r="G451" s="193"/>
      <c r="H451" s="195" t="s">
        <v>19</v>
      </c>
      <c r="I451" s="197"/>
      <c r="J451" s="193"/>
      <c r="K451" s="193"/>
      <c r="L451" s="198"/>
      <c r="M451" s="199"/>
      <c r="N451" s="200"/>
      <c r="O451" s="200"/>
      <c r="P451" s="200"/>
      <c r="Q451" s="200"/>
      <c r="R451" s="200"/>
      <c r="S451" s="200"/>
      <c r="T451" s="201"/>
      <c r="AT451" s="202" t="s">
        <v>158</v>
      </c>
      <c r="AU451" s="202" t="s">
        <v>154</v>
      </c>
      <c r="AV451" s="13" t="s">
        <v>83</v>
      </c>
      <c r="AW451" s="13" t="s">
        <v>36</v>
      </c>
      <c r="AX451" s="13" t="s">
        <v>75</v>
      </c>
      <c r="AY451" s="202" t="s">
        <v>146</v>
      </c>
    </row>
    <row r="452" spans="2:51" s="14" customFormat="1" ht="10.2">
      <c r="B452" s="203"/>
      <c r="C452" s="204"/>
      <c r="D452" s="194" t="s">
        <v>158</v>
      </c>
      <c r="E452" s="205" t="s">
        <v>19</v>
      </c>
      <c r="F452" s="206" t="s">
        <v>464</v>
      </c>
      <c r="G452" s="204"/>
      <c r="H452" s="207">
        <v>54</v>
      </c>
      <c r="I452" s="208"/>
      <c r="J452" s="204"/>
      <c r="K452" s="204"/>
      <c r="L452" s="209"/>
      <c r="M452" s="210"/>
      <c r="N452" s="211"/>
      <c r="O452" s="211"/>
      <c r="P452" s="211"/>
      <c r="Q452" s="211"/>
      <c r="R452" s="211"/>
      <c r="S452" s="211"/>
      <c r="T452" s="212"/>
      <c r="AT452" s="213" t="s">
        <v>158</v>
      </c>
      <c r="AU452" s="213" t="s">
        <v>154</v>
      </c>
      <c r="AV452" s="14" t="s">
        <v>154</v>
      </c>
      <c r="AW452" s="14" t="s">
        <v>36</v>
      </c>
      <c r="AX452" s="14" t="s">
        <v>83</v>
      </c>
      <c r="AY452" s="213" t="s">
        <v>146</v>
      </c>
    </row>
    <row r="453" spans="1:65" s="2" customFormat="1" ht="33" customHeight="1">
      <c r="A453" s="35"/>
      <c r="B453" s="36"/>
      <c r="C453" s="174" t="s">
        <v>620</v>
      </c>
      <c r="D453" s="174" t="s">
        <v>148</v>
      </c>
      <c r="E453" s="175" t="s">
        <v>621</v>
      </c>
      <c r="F453" s="176" t="s">
        <v>622</v>
      </c>
      <c r="G453" s="177" t="s">
        <v>259</v>
      </c>
      <c r="H453" s="178">
        <v>44</v>
      </c>
      <c r="I453" s="179"/>
      <c r="J453" s="180">
        <f>ROUND(I453*H453,2)</f>
        <v>0</v>
      </c>
      <c r="K453" s="176" t="s">
        <v>152</v>
      </c>
      <c r="L453" s="40"/>
      <c r="M453" s="181" t="s">
        <v>19</v>
      </c>
      <c r="N453" s="182" t="s">
        <v>47</v>
      </c>
      <c r="O453" s="65"/>
      <c r="P453" s="183">
        <f>O453*H453</f>
        <v>0</v>
      </c>
      <c r="Q453" s="183">
        <v>0.00126</v>
      </c>
      <c r="R453" s="183">
        <f>Q453*H453</f>
        <v>0.05544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243</v>
      </c>
      <c r="AT453" s="185" t="s">
        <v>148</v>
      </c>
      <c r="AU453" s="185" t="s">
        <v>154</v>
      </c>
      <c r="AY453" s="18" t="s">
        <v>146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154</v>
      </c>
      <c r="BK453" s="186">
        <f>ROUND(I453*H453,2)</f>
        <v>0</v>
      </c>
      <c r="BL453" s="18" t="s">
        <v>243</v>
      </c>
      <c r="BM453" s="185" t="s">
        <v>623</v>
      </c>
    </row>
    <row r="454" spans="1:47" s="2" customFormat="1" ht="10.2">
      <c r="A454" s="35"/>
      <c r="B454" s="36"/>
      <c r="C454" s="37"/>
      <c r="D454" s="187" t="s">
        <v>156</v>
      </c>
      <c r="E454" s="37"/>
      <c r="F454" s="188" t="s">
        <v>624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156</v>
      </c>
      <c r="AU454" s="18" t="s">
        <v>154</v>
      </c>
    </row>
    <row r="455" spans="2:51" s="13" customFormat="1" ht="10.2">
      <c r="B455" s="192"/>
      <c r="C455" s="193"/>
      <c r="D455" s="194" t="s">
        <v>158</v>
      </c>
      <c r="E455" s="195" t="s">
        <v>19</v>
      </c>
      <c r="F455" s="196" t="s">
        <v>492</v>
      </c>
      <c r="G455" s="193"/>
      <c r="H455" s="195" t="s">
        <v>19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158</v>
      </c>
      <c r="AU455" s="202" t="s">
        <v>154</v>
      </c>
      <c r="AV455" s="13" t="s">
        <v>83</v>
      </c>
      <c r="AW455" s="13" t="s">
        <v>36</v>
      </c>
      <c r="AX455" s="13" t="s">
        <v>75</v>
      </c>
      <c r="AY455" s="202" t="s">
        <v>146</v>
      </c>
    </row>
    <row r="456" spans="2:51" s="14" customFormat="1" ht="10.2">
      <c r="B456" s="203"/>
      <c r="C456" s="204"/>
      <c r="D456" s="194" t="s">
        <v>158</v>
      </c>
      <c r="E456" s="205" t="s">
        <v>19</v>
      </c>
      <c r="F456" s="206" t="s">
        <v>404</v>
      </c>
      <c r="G456" s="204"/>
      <c r="H456" s="207">
        <v>44</v>
      </c>
      <c r="I456" s="208"/>
      <c r="J456" s="204"/>
      <c r="K456" s="204"/>
      <c r="L456" s="209"/>
      <c r="M456" s="210"/>
      <c r="N456" s="211"/>
      <c r="O456" s="211"/>
      <c r="P456" s="211"/>
      <c r="Q456" s="211"/>
      <c r="R456" s="211"/>
      <c r="S456" s="211"/>
      <c r="T456" s="212"/>
      <c r="AT456" s="213" t="s">
        <v>158</v>
      </c>
      <c r="AU456" s="213" t="s">
        <v>154</v>
      </c>
      <c r="AV456" s="14" t="s">
        <v>154</v>
      </c>
      <c r="AW456" s="14" t="s">
        <v>36</v>
      </c>
      <c r="AX456" s="14" t="s">
        <v>83</v>
      </c>
      <c r="AY456" s="213" t="s">
        <v>146</v>
      </c>
    </row>
    <row r="457" spans="1:65" s="2" customFormat="1" ht="16.5" customHeight="1">
      <c r="A457" s="35"/>
      <c r="B457" s="36"/>
      <c r="C457" s="174" t="s">
        <v>625</v>
      </c>
      <c r="D457" s="174" t="s">
        <v>148</v>
      </c>
      <c r="E457" s="175" t="s">
        <v>626</v>
      </c>
      <c r="F457" s="176" t="s">
        <v>627</v>
      </c>
      <c r="G457" s="177" t="s">
        <v>259</v>
      </c>
      <c r="H457" s="178">
        <v>11</v>
      </c>
      <c r="I457" s="179"/>
      <c r="J457" s="180">
        <f>ROUND(I457*H457,2)</f>
        <v>0</v>
      </c>
      <c r="K457" s="176" t="s">
        <v>152</v>
      </c>
      <c r="L457" s="40"/>
      <c r="M457" s="181" t="s">
        <v>19</v>
      </c>
      <c r="N457" s="182" t="s">
        <v>47</v>
      </c>
      <c r="O457" s="65"/>
      <c r="P457" s="183">
        <f>O457*H457</f>
        <v>0</v>
      </c>
      <c r="Q457" s="183">
        <v>0.00162</v>
      </c>
      <c r="R457" s="183">
        <f>Q457*H457</f>
        <v>0.01782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243</v>
      </c>
      <c r="AT457" s="185" t="s">
        <v>148</v>
      </c>
      <c r="AU457" s="185" t="s">
        <v>154</v>
      </c>
      <c r="AY457" s="18" t="s">
        <v>146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154</v>
      </c>
      <c r="BK457" s="186">
        <f>ROUND(I457*H457,2)</f>
        <v>0</v>
      </c>
      <c r="BL457" s="18" t="s">
        <v>243</v>
      </c>
      <c r="BM457" s="185" t="s">
        <v>628</v>
      </c>
    </row>
    <row r="458" spans="1:47" s="2" customFormat="1" ht="10.2">
      <c r="A458" s="35"/>
      <c r="B458" s="36"/>
      <c r="C458" s="37"/>
      <c r="D458" s="187" t="s">
        <v>156</v>
      </c>
      <c r="E458" s="37"/>
      <c r="F458" s="188" t="s">
        <v>629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156</v>
      </c>
      <c r="AU458" s="18" t="s">
        <v>154</v>
      </c>
    </row>
    <row r="459" spans="2:51" s="13" customFormat="1" ht="10.2">
      <c r="B459" s="192"/>
      <c r="C459" s="193"/>
      <c r="D459" s="194" t="s">
        <v>158</v>
      </c>
      <c r="E459" s="195" t="s">
        <v>19</v>
      </c>
      <c r="F459" s="196" t="s">
        <v>492</v>
      </c>
      <c r="G459" s="193"/>
      <c r="H459" s="195" t="s">
        <v>19</v>
      </c>
      <c r="I459" s="197"/>
      <c r="J459" s="193"/>
      <c r="K459" s="193"/>
      <c r="L459" s="198"/>
      <c r="M459" s="199"/>
      <c r="N459" s="200"/>
      <c r="O459" s="200"/>
      <c r="P459" s="200"/>
      <c r="Q459" s="200"/>
      <c r="R459" s="200"/>
      <c r="S459" s="200"/>
      <c r="T459" s="201"/>
      <c r="AT459" s="202" t="s">
        <v>158</v>
      </c>
      <c r="AU459" s="202" t="s">
        <v>154</v>
      </c>
      <c r="AV459" s="13" t="s">
        <v>83</v>
      </c>
      <c r="AW459" s="13" t="s">
        <v>36</v>
      </c>
      <c r="AX459" s="13" t="s">
        <v>75</v>
      </c>
      <c r="AY459" s="202" t="s">
        <v>146</v>
      </c>
    </row>
    <row r="460" spans="2:51" s="14" customFormat="1" ht="10.2">
      <c r="B460" s="203"/>
      <c r="C460" s="204"/>
      <c r="D460" s="194" t="s">
        <v>158</v>
      </c>
      <c r="E460" s="205" t="s">
        <v>19</v>
      </c>
      <c r="F460" s="206" t="s">
        <v>211</v>
      </c>
      <c r="G460" s="204"/>
      <c r="H460" s="207">
        <v>11</v>
      </c>
      <c r="I460" s="208"/>
      <c r="J460" s="204"/>
      <c r="K460" s="204"/>
      <c r="L460" s="209"/>
      <c r="M460" s="210"/>
      <c r="N460" s="211"/>
      <c r="O460" s="211"/>
      <c r="P460" s="211"/>
      <c r="Q460" s="211"/>
      <c r="R460" s="211"/>
      <c r="S460" s="211"/>
      <c r="T460" s="212"/>
      <c r="AT460" s="213" t="s">
        <v>158</v>
      </c>
      <c r="AU460" s="213" t="s">
        <v>154</v>
      </c>
      <c r="AV460" s="14" t="s">
        <v>154</v>
      </c>
      <c r="AW460" s="14" t="s">
        <v>36</v>
      </c>
      <c r="AX460" s="14" t="s">
        <v>83</v>
      </c>
      <c r="AY460" s="213" t="s">
        <v>146</v>
      </c>
    </row>
    <row r="461" spans="1:65" s="2" customFormat="1" ht="16.5" customHeight="1">
      <c r="A461" s="35"/>
      <c r="B461" s="36"/>
      <c r="C461" s="174" t="s">
        <v>630</v>
      </c>
      <c r="D461" s="174" t="s">
        <v>148</v>
      </c>
      <c r="E461" s="175" t="s">
        <v>631</v>
      </c>
      <c r="F461" s="176" t="s">
        <v>632</v>
      </c>
      <c r="G461" s="177" t="s">
        <v>259</v>
      </c>
      <c r="H461" s="178">
        <v>22</v>
      </c>
      <c r="I461" s="179"/>
      <c r="J461" s="180">
        <f>ROUND(I461*H461,2)</f>
        <v>0</v>
      </c>
      <c r="K461" s="176" t="s">
        <v>152</v>
      </c>
      <c r="L461" s="40"/>
      <c r="M461" s="181" t="s">
        <v>19</v>
      </c>
      <c r="N461" s="182" t="s">
        <v>47</v>
      </c>
      <c r="O461" s="65"/>
      <c r="P461" s="183">
        <f>O461*H461</f>
        <v>0</v>
      </c>
      <c r="Q461" s="183">
        <v>0.00192</v>
      </c>
      <c r="R461" s="183">
        <f>Q461*H461</f>
        <v>0.04224</v>
      </c>
      <c r="S461" s="183">
        <v>0</v>
      </c>
      <c r="T461" s="18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5" t="s">
        <v>243</v>
      </c>
      <c r="AT461" s="185" t="s">
        <v>148</v>
      </c>
      <c r="AU461" s="185" t="s">
        <v>154</v>
      </c>
      <c r="AY461" s="18" t="s">
        <v>146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8" t="s">
        <v>154</v>
      </c>
      <c r="BK461" s="186">
        <f>ROUND(I461*H461,2)</f>
        <v>0</v>
      </c>
      <c r="BL461" s="18" t="s">
        <v>243</v>
      </c>
      <c r="BM461" s="185" t="s">
        <v>633</v>
      </c>
    </row>
    <row r="462" spans="1:47" s="2" customFormat="1" ht="10.2">
      <c r="A462" s="35"/>
      <c r="B462" s="36"/>
      <c r="C462" s="37"/>
      <c r="D462" s="187" t="s">
        <v>156</v>
      </c>
      <c r="E462" s="37"/>
      <c r="F462" s="188" t="s">
        <v>634</v>
      </c>
      <c r="G462" s="37"/>
      <c r="H462" s="37"/>
      <c r="I462" s="189"/>
      <c r="J462" s="37"/>
      <c r="K462" s="37"/>
      <c r="L462" s="40"/>
      <c r="M462" s="190"/>
      <c r="N462" s="191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156</v>
      </c>
      <c r="AU462" s="18" t="s">
        <v>154</v>
      </c>
    </row>
    <row r="463" spans="2:51" s="13" customFormat="1" ht="10.2">
      <c r="B463" s="192"/>
      <c r="C463" s="193"/>
      <c r="D463" s="194" t="s">
        <v>158</v>
      </c>
      <c r="E463" s="195" t="s">
        <v>19</v>
      </c>
      <c r="F463" s="196" t="s">
        <v>492</v>
      </c>
      <c r="G463" s="193"/>
      <c r="H463" s="195" t="s">
        <v>19</v>
      </c>
      <c r="I463" s="197"/>
      <c r="J463" s="193"/>
      <c r="K463" s="193"/>
      <c r="L463" s="198"/>
      <c r="M463" s="199"/>
      <c r="N463" s="200"/>
      <c r="O463" s="200"/>
      <c r="P463" s="200"/>
      <c r="Q463" s="200"/>
      <c r="R463" s="200"/>
      <c r="S463" s="200"/>
      <c r="T463" s="201"/>
      <c r="AT463" s="202" t="s">
        <v>158</v>
      </c>
      <c r="AU463" s="202" t="s">
        <v>154</v>
      </c>
      <c r="AV463" s="13" t="s">
        <v>83</v>
      </c>
      <c r="AW463" s="13" t="s">
        <v>36</v>
      </c>
      <c r="AX463" s="13" t="s">
        <v>75</v>
      </c>
      <c r="AY463" s="202" t="s">
        <v>146</v>
      </c>
    </row>
    <row r="464" spans="2:51" s="14" customFormat="1" ht="10.2">
      <c r="B464" s="203"/>
      <c r="C464" s="204"/>
      <c r="D464" s="194" t="s">
        <v>158</v>
      </c>
      <c r="E464" s="205" t="s">
        <v>19</v>
      </c>
      <c r="F464" s="206" t="s">
        <v>280</v>
      </c>
      <c r="G464" s="204"/>
      <c r="H464" s="207">
        <v>22</v>
      </c>
      <c r="I464" s="208"/>
      <c r="J464" s="204"/>
      <c r="K464" s="204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158</v>
      </c>
      <c r="AU464" s="213" t="s">
        <v>154</v>
      </c>
      <c r="AV464" s="14" t="s">
        <v>154</v>
      </c>
      <c r="AW464" s="14" t="s">
        <v>36</v>
      </c>
      <c r="AX464" s="14" t="s">
        <v>83</v>
      </c>
      <c r="AY464" s="213" t="s">
        <v>146</v>
      </c>
    </row>
    <row r="465" spans="1:65" s="2" customFormat="1" ht="24.15" customHeight="1">
      <c r="A465" s="35"/>
      <c r="B465" s="36"/>
      <c r="C465" s="174" t="s">
        <v>635</v>
      </c>
      <c r="D465" s="174" t="s">
        <v>148</v>
      </c>
      <c r="E465" s="175" t="s">
        <v>636</v>
      </c>
      <c r="F465" s="176" t="s">
        <v>637</v>
      </c>
      <c r="G465" s="177" t="s">
        <v>185</v>
      </c>
      <c r="H465" s="178">
        <v>14</v>
      </c>
      <c r="I465" s="179"/>
      <c r="J465" s="180">
        <f>ROUND(I465*H465,2)</f>
        <v>0</v>
      </c>
      <c r="K465" s="176" t="s">
        <v>152</v>
      </c>
      <c r="L465" s="40"/>
      <c r="M465" s="181" t="s">
        <v>19</v>
      </c>
      <c r="N465" s="182" t="s">
        <v>47</v>
      </c>
      <c r="O465" s="65"/>
      <c r="P465" s="183">
        <f>O465*H465</f>
        <v>0</v>
      </c>
      <c r="Q465" s="183">
        <v>0</v>
      </c>
      <c r="R465" s="183">
        <f>Q465*H465</f>
        <v>0</v>
      </c>
      <c r="S465" s="183">
        <v>0</v>
      </c>
      <c r="T465" s="184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5" t="s">
        <v>243</v>
      </c>
      <c r="AT465" s="185" t="s">
        <v>148</v>
      </c>
      <c r="AU465" s="185" t="s">
        <v>154</v>
      </c>
      <c r="AY465" s="18" t="s">
        <v>146</v>
      </c>
      <c r="BE465" s="186">
        <f>IF(N465="základní",J465,0)</f>
        <v>0</v>
      </c>
      <c r="BF465" s="186">
        <f>IF(N465="snížená",J465,0)</f>
        <v>0</v>
      </c>
      <c r="BG465" s="186">
        <f>IF(N465="zákl. přenesená",J465,0)</f>
        <v>0</v>
      </c>
      <c r="BH465" s="186">
        <f>IF(N465="sníž. přenesená",J465,0)</f>
        <v>0</v>
      </c>
      <c r="BI465" s="186">
        <f>IF(N465="nulová",J465,0)</f>
        <v>0</v>
      </c>
      <c r="BJ465" s="18" t="s">
        <v>154</v>
      </c>
      <c r="BK465" s="186">
        <f>ROUND(I465*H465,2)</f>
        <v>0</v>
      </c>
      <c r="BL465" s="18" t="s">
        <v>243</v>
      </c>
      <c r="BM465" s="185" t="s">
        <v>638</v>
      </c>
    </row>
    <row r="466" spans="1:47" s="2" customFormat="1" ht="10.2">
      <c r="A466" s="35"/>
      <c r="B466" s="36"/>
      <c r="C466" s="37"/>
      <c r="D466" s="187" t="s">
        <v>156</v>
      </c>
      <c r="E466" s="37"/>
      <c r="F466" s="188" t="s">
        <v>639</v>
      </c>
      <c r="G466" s="37"/>
      <c r="H466" s="37"/>
      <c r="I466" s="189"/>
      <c r="J466" s="37"/>
      <c r="K466" s="37"/>
      <c r="L466" s="40"/>
      <c r="M466" s="190"/>
      <c r="N466" s="191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156</v>
      </c>
      <c r="AU466" s="18" t="s">
        <v>154</v>
      </c>
    </row>
    <row r="467" spans="2:51" s="13" customFormat="1" ht="10.2">
      <c r="B467" s="192"/>
      <c r="C467" s="193"/>
      <c r="D467" s="194" t="s">
        <v>158</v>
      </c>
      <c r="E467" s="195" t="s">
        <v>19</v>
      </c>
      <c r="F467" s="196" t="s">
        <v>492</v>
      </c>
      <c r="G467" s="193"/>
      <c r="H467" s="195" t="s">
        <v>19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158</v>
      </c>
      <c r="AU467" s="202" t="s">
        <v>154</v>
      </c>
      <c r="AV467" s="13" t="s">
        <v>83</v>
      </c>
      <c r="AW467" s="13" t="s">
        <v>36</v>
      </c>
      <c r="AX467" s="13" t="s">
        <v>75</v>
      </c>
      <c r="AY467" s="202" t="s">
        <v>146</v>
      </c>
    </row>
    <row r="468" spans="2:51" s="14" customFormat="1" ht="10.2">
      <c r="B468" s="203"/>
      <c r="C468" s="204"/>
      <c r="D468" s="194" t="s">
        <v>158</v>
      </c>
      <c r="E468" s="205" t="s">
        <v>19</v>
      </c>
      <c r="F468" s="206" t="s">
        <v>230</v>
      </c>
      <c r="G468" s="204"/>
      <c r="H468" s="207">
        <v>14</v>
      </c>
      <c r="I468" s="208"/>
      <c r="J468" s="204"/>
      <c r="K468" s="204"/>
      <c r="L468" s="209"/>
      <c r="M468" s="210"/>
      <c r="N468" s="211"/>
      <c r="O468" s="211"/>
      <c r="P468" s="211"/>
      <c r="Q468" s="211"/>
      <c r="R468" s="211"/>
      <c r="S468" s="211"/>
      <c r="T468" s="212"/>
      <c r="AT468" s="213" t="s">
        <v>158</v>
      </c>
      <c r="AU468" s="213" t="s">
        <v>154</v>
      </c>
      <c r="AV468" s="14" t="s">
        <v>154</v>
      </c>
      <c r="AW468" s="14" t="s">
        <v>36</v>
      </c>
      <c r="AX468" s="14" t="s">
        <v>83</v>
      </c>
      <c r="AY468" s="213" t="s">
        <v>146</v>
      </c>
    </row>
    <row r="469" spans="1:65" s="2" customFormat="1" ht="24.15" customHeight="1">
      <c r="A469" s="35"/>
      <c r="B469" s="36"/>
      <c r="C469" s="174" t="s">
        <v>640</v>
      </c>
      <c r="D469" s="174" t="s">
        <v>148</v>
      </c>
      <c r="E469" s="175" t="s">
        <v>641</v>
      </c>
      <c r="F469" s="176" t="s">
        <v>642</v>
      </c>
      <c r="G469" s="177" t="s">
        <v>185</v>
      </c>
      <c r="H469" s="178">
        <v>6</v>
      </c>
      <c r="I469" s="179"/>
      <c r="J469" s="180">
        <f>ROUND(I469*H469,2)</f>
        <v>0</v>
      </c>
      <c r="K469" s="176" t="s">
        <v>152</v>
      </c>
      <c r="L469" s="40"/>
      <c r="M469" s="181" t="s">
        <v>19</v>
      </c>
      <c r="N469" s="182" t="s">
        <v>47</v>
      </c>
      <c r="O469" s="65"/>
      <c r="P469" s="183">
        <f>O469*H469</f>
        <v>0</v>
      </c>
      <c r="Q469" s="183">
        <v>0.00013</v>
      </c>
      <c r="R469" s="183">
        <f>Q469*H469</f>
        <v>0.0007799999999999999</v>
      </c>
      <c r="S469" s="183">
        <v>0</v>
      </c>
      <c r="T469" s="184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5" t="s">
        <v>243</v>
      </c>
      <c r="AT469" s="185" t="s">
        <v>148</v>
      </c>
      <c r="AU469" s="185" t="s">
        <v>154</v>
      </c>
      <c r="AY469" s="18" t="s">
        <v>146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18" t="s">
        <v>154</v>
      </c>
      <c r="BK469" s="186">
        <f>ROUND(I469*H469,2)</f>
        <v>0</v>
      </c>
      <c r="BL469" s="18" t="s">
        <v>243</v>
      </c>
      <c r="BM469" s="185" t="s">
        <v>643</v>
      </c>
    </row>
    <row r="470" spans="1:47" s="2" customFormat="1" ht="10.2">
      <c r="A470" s="35"/>
      <c r="B470" s="36"/>
      <c r="C470" s="37"/>
      <c r="D470" s="187" t="s">
        <v>156</v>
      </c>
      <c r="E470" s="37"/>
      <c r="F470" s="188" t="s">
        <v>644</v>
      </c>
      <c r="G470" s="37"/>
      <c r="H470" s="37"/>
      <c r="I470" s="189"/>
      <c r="J470" s="37"/>
      <c r="K470" s="37"/>
      <c r="L470" s="40"/>
      <c r="M470" s="190"/>
      <c r="N470" s="191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156</v>
      </c>
      <c r="AU470" s="18" t="s">
        <v>154</v>
      </c>
    </row>
    <row r="471" spans="2:51" s="13" customFormat="1" ht="10.2">
      <c r="B471" s="192"/>
      <c r="C471" s="193"/>
      <c r="D471" s="194" t="s">
        <v>158</v>
      </c>
      <c r="E471" s="195" t="s">
        <v>19</v>
      </c>
      <c r="F471" s="196" t="s">
        <v>492</v>
      </c>
      <c r="G471" s="193"/>
      <c r="H471" s="195" t="s">
        <v>19</v>
      </c>
      <c r="I471" s="197"/>
      <c r="J471" s="193"/>
      <c r="K471" s="193"/>
      <c r="L471" s="198"/>
      <c r="M471" s="199"/>
      <c r="N471" s="200"/>
      <c r="O471" s="200"/>
      <c r="P471" s="200"/>
      <c r="Q471" s="200"/>
      <c r="R471" s="200"/>
      <c r="S471" s="200"/>
      <c r="T471" s="201"/>
      <c r="AT471" s="202" t="s">
        <v>158</v>
      </c>
      <c r="AU471" s="202" t="s">
        <v>154</v>
      </c>
      <c r="AV471" s="13" t="s">
        <v>83</v>
      </c>
      <c r="AW471" s="13" t="s">
        <v>36</v>
      </c>
      <c r="AX471" s="13" t="s">
        <v>75</v>
      </c>
      <c r="AY471" s="202" t="s">
        <v>146</v>
      </c>
    </row>
    <row r="472" spans="2:51" s="14" customFormat="1" ht="10.2">
      <c r="B472" s="203"/>
      <c r="C472" s="204"/>
      <c r="D472" s="194" t="s">
        <v>158</v>
      </c>
      <c r="E472" s="205" t="s">
        <v>19</v>
      </c>
      <c r="F472" s="206" t="s">
        <v>182</v>
      </c>
      <c r="G472" s="204"/>
      <c r="H472" s="207">
        <v>6</v>
      </c>
      <c r="I472" s="208"/>
      <c r="J472" s="204"/>
      <c r="K472" s="204"/>
      <c r="L472" s="209"/>
      <c r="M472" s="210"/>
      <c r="N472" s="211"/>
      <c r="O472" s="211"/>
      <c r="P472" s="211"/>
      <c r="Q472" s="211"/>
      <c r="R472" s="211"/>
      <c r="S472" s="211"/>
      <c r="T472" s="212"/>
      <c r="AT472" s="213" t="s">
        <v>158</v>
      </c>
      <c r="AU472" s="213" t="s">
        <v>154</v>
      </c>
      <c r="AV472" s="14" t="s">
        <v>154</v>
      </c>
      <c r="AW472" s="14" t="s">
        <v>36</v>
      </c>
      <c r="AX472" s="14" t="s">
        <v>83</v>
      </c>
      <c r="AY472" s="213" t="s">
        <v>146</v>
      </c>
    </row>
    <row r="473" spans="1:65" s="2" customFormat="1" ht="21.75" customHeight="1">
      <c r="A473" s="35"/>
      <c r="B473" s="36"/>
      <c r="C473" s="174" t="s">
        <v>645</v>
      </c>
      <c r="D473" s="174" t="s">
        <v>148</v>
      </c>
      <c r="E473" s="175" t="s">
        <v>646</v>
      </c>
      <c r="F473" s="176" t="s">
        <v>647</v>
      </c>
      <c r="G473" s="177" t="s">
        <v>648</v>
      </c>
      <c r="H473" s="178">
        <v>4</v>
      </c>
      <c r="I473" s="179"/>
      <c r="J473" s="180">
        <f>ROUND(I473*H473,2)</f>
        <v>0</v>
      </c>
      <c r="K473" s="176" t="s">
        <v>152</v>
      </c>
      <c r="L473" s="40"/>
      <c r="M473" s="181" t="s">
        <v>19</v>
      </c>
      <c r="N473" s="182" t="s">
        <v>47</v>
      </c>
      <c r="O473" s="65"/>
      <c r="P473" s="183">
        <f>O473*H473</f>
        <v>0</v>
      </c>
      <c r="Q473" s="183">
        <v>0.00025</v>
      </c>
      <c r="R473" s="183">
        <f>Q473*H473</f>
        <v>0.001</v>
      </c>
      <c r="S473" s="183">
        <v>0</v>
      </c>
      <c r="T473" s="184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85" t="s">
        <v>243</v>
      </c>
      <c r="AT473" s="185" t="s">
        <v>148</v>
      </c>
      <c r="AU473" s="185" t="s">
        <v>154</v>
      </c>
      <c r="AY473" s="18" t="s">
        <v>146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18" t="s">
        <v>154</v>
      </c>
      <c r="BK473" s="186">
        <f>ROUND(I473*H473,2)</f>
        <v>0</v>
      </c>
      <c r="BL473" s="18" t="s">
        <v>243</v>
      </c>
      <c r="BM473" s="185" t="s">
        <v>649</v>
      </c>
    </row>
    <row r="474" spans="1:47" s="2" customFormat="1" ht="10.2">
      <c r="A474" s="35"/>
      <c r="B474" s="36"/>
      <c r="C474" s="37"/>
      <c r="D474" s="187" t="s">
        <v>156</v>
      </c>
      <c r="E474" s="37"/>
      <c r="F474" s="188" t="s">
        <v>650</v>
      </c>
      <c r="G474" s="37"/>
      <c r="H474" s="37"/>
      <c r="I474" s="189"/>
      <c r="J474" s="37"/>
      <c r="K474" s="37"/>
      <c r="L474" s="40"/>
      <c r="M474" s="190"/>
      <c r="N474" s="191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156</v>
      </c>
      <c r="AU474" s="18" t="s">
        <v>154</v>
      </c>
    </row>
    <row r="475" spans="2:51" s="13" customFormat="1" ht="10.2">
      <c r="B475" s="192"/>
      <c r="C475" s="193"/>
      <c r="D475" s="194" t="s">
        <v>158</v>
      </c>
      <c r="E475" s="195" t="s">
        <v>19</v>
      </c>
      <c r="F475" s="196" t="s">
        <v>492</v>
      </c>
      <c r="G475" s="193"/>
      <c r="H475" s="195" t="s">
        <v>19</v>
      </c>
      <c r="I475" s="197"/>
      <c r="J475" s="193"/>
      <c r="K475" s="193"/>
      <c r="L475" s="198"/>
      <c r="M475" s="199"/>
      <c r="N475" s="200"/>
      <c r="O475" s="200"/>
      <c r="P475" s="200"/>
      <c r="Q475" s="200"/>
      <c r="R475" s="200"/>
      <c r="S475" s="200"/>
      <c r="T475" s="201"/>
      <c r="AT475" s="202" t="s">
        <v>158</v>
      </c>
      <c r="AU475" s="202" t="s">
        <v>154</v>
      </c>
      <c r="AV475" s="13" t="s">
        <v>83</v>
      </c>
      <c r="AW475" s="13" t="s">
        <v>36</v>
      </c>
      <c r="AX475" s="13" t="s">
        <v>75</v>
      </c>
      <c r="AY475" s="202" t="s">
        <v>146</v>
      </c>
    </row>
    <row r="476" spans="2:51" s="14" customFormat="1" ht="10.2">
      <c r="B476" s="203"/>
      <c r="C476" s="204"/>
      <c r="D476" s="194" t="s">
        <v>158</v>
      </c>
      <c r="E476" s="205" t="s">
        <v>19</v>
      </c>
      <c r="F476" s="206" t="s">
        <v>153</v>
      </c>
      <c r="G476" s="204"/>
      <c r="H476" s="207">
        <v>4</v>
      </c>
      <c r="I476" s="208"/>
      <c r="J476" s="204"/>
      <c r="K476" s="204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158</v>
      </c>
      <c r="AU476" s="213" t="s">
        <v>154</v>
      </c>
      <c r="AV476" s="14" t="s">
        <v>154</v>
      </c>
      <c r="AW476" s="14" t="s">
        <v>36</v>
      </c>
      <c r="AX476" s="14" t="s">
        <v>83</v>
      </c>
      <c r="AY476" s="213" t="s">
        <v>146</v>
      </c>
    </row>
    <row r="477" spans="1:65" s="2" customFormat="1" ht="33" customHeight="1">
      <c r="A477" s="35"/>
      <c r="B477" s="36"/>
      <c r="C477" s="174" t="s">
        <v>651</v>
      </c>
      <c r="D477" s="174" t="s">
        <v>148</v>
      </c>
      <c r="E477" s="175" t="s">
        <v>652</v>
      </c>
      <c r="F477" s="176" t="s">
        <v>653</v>
      </c>
      <c r="G477" s="177" t="s">
        <v>185</v>
      </c>
      <c r="H477" s="178">
        <v>2</v>
      </c>
      <c r="I477" s="179"/>
      <c r="J477" s="180">
        <f>ROUND(I477*H477,2)</f>
        <v>0</v>
      </c>
      <c r="K477" s="176" t="s">
        <v>152</v>
      </c>
      <c r="L477" s="40"/>
      <c r="M477" s="181" t="s">
        <v>19</v>
      </c>
      <c r="N477" s="182" t="s">
        <v>47</v>
      </c>
      <c r="O477" s="65"/>
      <c r="P477" s="183">
        <f>O477*H477</f>
        <v>0</v>
      </c>
      <c r="Q477" s="183">
        <v>0.00027</v>
      </c>
      <c r="R477" s="183">
        <f>Q477*H477</f>
        <v>0.00054</v>
      </c>
      <c r="S477" s="183">
        <v>0</v>
      </c>
      <c r="T477" s="18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5" t="s">
        <v>243</v>
      </c>
      <c r="AT477" s="185" t="s">
        <v>148</v>
      </c>
      <c r="AU477" s="185" t="s">
        <v>154</v>
      </c>
      <c r="AY477" s="18" t="s">
        <v>146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8" t="s">
        <v>154</v>
      </c>
      <c r="BK477" s="186">
        <f>ROUND(I477*H477,2)</f>
        <v>0</v>
      </c>
      <c r="BL477" s="18" t="s">
        <v>243</v>
      </c>
      <c r="BM477" s="185" t="s">
        <v>654</v>
      </c>
    </row>
    <row r="478" spans="1:47" s="2" customFormat="1" ht="10.2">
      <c r="A478" s="35"/>
      <c r="B478" s="36"/>
      <c r="C478" s="37"/>
      <c r="D478" s="187" t="s">
        <v>156</v>
      </c>
      <c r="E478" s="37"/>
      <c r="F478" s="188" t="s">
        <v>655</v>
      </c>
      <c r="G478" s="37"/>
      <c r="H478" s="37"/>
      <c r="I478" s="189"/>
      <c r="J478" s="37"/>
      <c r="K478" s="37"/>
      <c r="L478" s="40"/>
      <c r="M478" s="190"/>
      <c r="N478" s="191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156</v>
      </c>
      <c r="AU478" s="18" t="s">
        <v>154</v>
      </c>
    </row>
    <row r="479" spans="2:51" s="13" customFormat="1" ht="10.2">
      <c r="B479" s="192"/>
      <c r="C479" s="193"/>
      <c r="D479" s="194" t="s">
        <v>158</v>
      </c>
      <c r="E479" s="195" t="s">
        <v>19</v>
      </c>
      <c r="F479" s="196" t="s">
        <v>492</v>
      </c>
      <c r="G479" s="193"/>
      <c r="H479" s="195" t="s">
        <v>19</v>
      </c>
      <c r="I479" s="197"/>
      <c r="J479" s="193"/>
      <c r="K479" s="193"/>
      <c r="L479" s="198"/>
      <c r="M479" s="199"/>
      <c r="N479" s="200"/>
      <c r="O479" s="200"/>
      <c r="P479" s="200"/>
      <c r="Q479" s="200"/>
      <c r="R479" s="200"/>
      <c r="S479" s="200"/>
      <c r="T479" s="201"/>
      <c r="AT479" s="202" t="s">
        <v>158</v>
      </c>
      <c r="AU479" s="202" t="s">
        <v>154</v>
      </c>
      <c r="AV479" s="13" t="s">
        <v>83</v>
      </c>
      <c r="AW479" s="13" t="s">
        <v>36</v>
      </c>
      <c r="AX479" s="13" t="s">
        <v>75</v>
      </c>
      <c r="AY479" s="202" t="s">
        <v>146</v>
      </c>
    </row>
    <row r="480" spans="2:51" s="14" customFormat="1" ht="10.2">
      <c r="B480" s="203"/>
      <c r="C480" s="204"/>
      <c r="D480" s="194" t="s">
        <v>158</v>
      </c>
      <c r="E480" s="205" t="s">
        <v>19</v>
      </c>
      <c r="F480" s="206" t="s">
        <v>154</v>
      </c>
      <c r="G480" s="204"/>
      <c r="H480" s="207">
        <v>2</v>
      </c>
      <c r="I480" s="208"/>
      <c r="J480" s="204"/>
      <c r="K480" s="204"/>
      <c r="L480" s="209"/>
      <c r="M480" s="210"/>
      <c r="N480" s="211"/>
      <c r="O480" s="211"/>
      <c r="P480" s="211"/>
      <c r="Q480" s="211"/>
      <c r="R480" s="211"/>
      <c r="S480" s="211"/>
      <c r="T480" s="212"/>
      <c r="AT480" s="213" t="s">
        <v>158</v>
      </c>
      <c r="AU480" s="213" t="s">
        <v>154</v>
      </c>
      <c r="AV480" s="14" t="s">
        <v>154</v>
      </c>
      <c r="AW480" s="14" t="s">
        <v>36</v>
      </c>
      <c r="AX480" s="14" t="s">
        <v>83</v>
      </c>
      <c r="AY480" s="213" t="s">
        <v>146</v>
      </c>
    </row>
    <row r="481" spans="1:65" s="2" customFormat="1" ht="33" customHeight="1">
      <c r="A481" s="35"/>
      <c r="B481" s="36"/>
      <c r="C481" s="174" t="s">
        <v>656</v>
      </c>
      <c r="D481" s="174" t="s">
        <v>148</v>
      </c>
      <c r="E481" s="175" t="s">
        <v>657</v>
      </c>
      <c r="F481" s="176" t="s">
        <v>658</v>
      </c>
      <c r="G481" s="177" t="s">
        <v>185</v>
      </c>
      <c r="H481" s="178">
        <v>4</v>
      </c>
      <c r="I481" s="179"/>
      <c r="J481" s="180">
        <f>ROUND(I481*H481,2)</f>
        <v>0</v>
      </c>
      <c r="K481" s="176" t="s">
        <v>152</v>
      </c>
      <c r="L481" s="40"/>
      <c r="M481" s="181" t="s">
        <v>19</v>
      </c>
      <c r="N481" s="182" t="s">
        <v>47</v>
      </c>
      <c r="O481" s="65"/>
      <c r="P481" s="183">
        <f>O481*H481</f>
        <v>0</v>
      </c>
      <c r="Q481" s="183">
        <v>0.0004</v>
      </c>
      <c r="R481" s="183">
        <f>Q481*H481</f>
        <v>0.0016</v>
      </c>
      <c r="S481" s="183">
        <v>0</v>
      </c>
      <c r="T481" s="184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5" t="s">
        <v>243</v>
      </c>
      <c r="AT481" s="185" t="s">
        <v>148</v>
      </c>
      <c r="AU481" s="185" t="s">
        <v>154</v>
      </c>
      <c r="AY481" s="18" t="s">
        <v>146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18" t="s">
        <v>154</v>
      </c>
      <c r="BK481" s="186">
        <f>ROUND(I481*H481,2)</f>
        <v>0</v>
      </c>
      <c r="BL481" s="18" t="s">
        <v>243</v>
      </c>
      <c r="BM481" s="185" t="s">
        <v>659</v>
      </c>
    </row>
    <row r="482" spans="1:47" s="2" customFormat="1" ht="10.2">
      <c r="A482" s="35"/>
      <c r="B482" s="36"/>
      <c r="C482" s="37"/>
      <c r="D482" s="187" t="s">
        <v>156</v>
      </c>
      <c r="E482" s="37"/>
      <c r="F482" s="188" t="s">
        <v>660</v>
      </c>
      <c r="G482" s="37"/>
      <c r="H482" s="37"/>
      <c r="I482" s="189"/>
      <c r="J482" s="37"/>
      <c r="K482" s="37"/>
      <c r="L482" s="40"/>
      <c r="M482" s="190"/>
      <c r="N482" s="191"/>
      <c r="O482" s="65"/>
      <c r="P482" s="65"/>
      <c r="Q482" s="65"/>
      <c r="R482" s="65"/>
      <c r="S482" s="65"/>
      <c r="T482" s="66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156</v>
      </c>
      <c r="AU482" s="18" t="s">
        <v>154</v>
      </c>
    </row>
    <row r="483" spans="2:51" s="13" customFormat="1" ht="10.2">
      <c r="B483" s="192"/>
      <c r="C483" s="193"/>
      <c r="D483" s="194" t="s">
        <v>158</v>
      </c>
      <c r="E483" s="195" t="s">
        <v>19</v>
      </c>
      <c r="F483" s="196" t="s">
        <v>492</v>
      </c>
      <c r="G483" s="193"/>
      <c r="H483" s="195" t="s">
        <v>19</v>
      </c>
      <c r="I483" s="197"/>
      <c r="J483" s="193"/>
      <c r="K483" s="193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158</v>
      </c>
      <c r="AU483" s="202" t="s">
        <v>154</v>
      </c>
      <c r="AV483" s="13" t="s">
        <v>83</v>
      </c>
      <c r="AW483" s="13" t="s">
        <v>36</v>
      </c>
      <c r="AX483" s="13" t="s">
        <v>75</v>
      </c>
      <c r="AY483" s="202" t="s">
        <v>146</v>
      </c>
    </row>
    <row r="484" spans="2:51" s="14" customFormat="1" ht="10.2">
      <c r="B484" s="203"/>
      <c r="C484" s="204"/>
      <c r="D484" s="194" t="s">
        <v>158</v>
      </c>
      <c r="E484" s="205" t="s">
        <v>19</v>
      </c>
      <c r="F484" s="206" t="s">
        <v>153</v>
      </c>
      <c r="G484" s="204"/>
      <c r="H484" s="207">
        <v>4</v>
      </c>
      <c r="I484" s="208"/>
      <c r="J484" s="204"/>
      <c r="K484" s="204"/>
      <c r="L484" s="209"/>
      <c r="M484" s="210"/>
      <c r="N484" s="211"/>
      <c r="O484" s="211"/>
      <c r="P484" s="211"/>
      <c r="Q484" s="211"/>
      <c r="R484" s="211"/>
      <c r="S484" s="211"/>
      <c r="T484" s="212"/>
      <c r="AT484" s="213" t="s">
        <v>158</v>
      </c>
      <c r="AU484" s="213" t="s">
        <v>154</v>
      </c>
      <c r="AV484" s="14" t="s">
        <v>154</v>
      </c>
      <c r="AW484" s="14" t="s">
        <v>36</v>
      </c>
      <c r="AX484" s="14" t="s">
        <v>83</v>
      </c>
      <c r="AY484" s="213" t="s">
        <v>146</v>
      </c>
    </row>
    <row r="485" spans="1:65" s="2" customFormat="1" ht="37.8" customHeight="1">
      <c r="A485" s="35"/>
      <c r="B485" s="36"/>
      <c r="C485" s="174" t="s">
        <v>661</v>
      </c>
      <c r="D485" s="174" t="s">
        <v>148</v>
      </c>
      <c r="E485" s="175" t="s">
        <v>662</v>
      </c>
      <c r="F485" s="176" t="s">
        <v>663</v>
      </c>
      <c r="G485" s="177" t="s">
        <v>259</v>
      </c>
      <c r="H485" s="178">
        <v>99</v>
      </c>
      <c r="I485" s="179"/>
      <c r="J485" s="180">
        <f>ROUND(I485*H485,2)</f>
        <v>0</v>
      </c>
      <c r="K485" s="176" t="s">
        <v>152</v>
      </c>
      <c r="L485" s="40"/>
      <c r="M485" s="181" t="s">
        <v>19</v>
      </c>
      <c r="N485" s="182" t="s">
        <v>47</v>
      </c>
      <c r="O485" s="65"/>
      <c r="P485" s="183">
        <f>O485*H485</f>
        <v>0</v>
      </c>
      <c r="Q485" s="183">
        <v>0.00019</v>
      </c>
      <c r="R485" s="183">
        <f>Q485*H485</f>
        <v>0.01881</v>
      </c>
      <c r="S485" s="183">
        <v>0</v>
      </c>
      <c r="T485" s="18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5" t="s">
        <v>243</v>
      </c>
      <c r="AT485" s="185" t="s">
        <v>148</v>
      </c>
      <c r="AU485" s="185" t="s">
        <v>154</v>
      </c>
      <c r="AY485" s="18" t="s">
        <v>146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8" t="s">
        <v>154</v>
      </c>
      <c r="BK485" s="186">
        <f>ROUND(I485*H485,2)</f>
        <v>0</v>
      </c>
      <c r="BL485" s="18" t="s">
        <v>243</v>
      </c>
      <c r="BM485" s="185" t="s">
        <v>664</v>
      </c>
    </row>
    <row r="486" spans="1:47" s="2" customFormat="1" ht="10.2">
      <c r="A486" s="35"/>
      <c r="B486" s="36"/>
      <c r="C486" s="37"/>
      <c r="D486" s="187" t="s">
        <v>156</v>
      </c>
      <c r="E486" s="37"/>
      <c r="F486" s="188" t="s">
        <v>665</v>
      </c>
      <c r="G486" s="37"/>
      <c r="H486" s="37"/>
      <c r="I486" s="189"/>
      <c r="J486" s="37"/>
      <c r="K486" s="37"/>
      <c r="L486" s="40"/>
      <c r="M486" s="190"/>
      <c r="N486" s="191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156</v>
      </c>
      <c r="AU486" s="18" t="s">
        <v>154</v>
      </c>
    </row>
    <row r="487" spans="2:51" s="13" customFormat="1" ht="10.2">
      <c r="B487" s="192"/>
      <c r="C487" s="193"/>
      <c r="D487" s="194" t="s">
        <v>158</v>
      </c>
      <c r="E487" s="195" t="s">
        <v>19</v>
      </c>
      <c r="F487" s="196" t="s">
        <v>492</v>
      </c>
      <c r="G487" s="193"/>
      <c r="H487" s="195" t="s">
        <v>19</v>
      </c>
      <c r="I487" s="197"/>
      <c r="J487" s="193"/>
      <c r="K487" s="193"/>
      <c r="L487" s="198"/>
      <c r="M487" s="199"/>
      <c r="N487" s="200"/>
      <c r="O487" s="200"/>
      <c r="P487" s="200"/>
      <c r="Q487" s="200"/>
      <c r="R487" s="200"/>
      <c r="S487" s="200"/>
      <c r="T487" s="201"/>
      <c r="AT487" s="202" t="s">
        <v>158</v>
      </c>
      <c r="AU487" s="202" t="s">
        <v>154</v>
      </c>
      <c r="AV487" s="13" t="s">
        <v>83</v>
      </c>
      <c r="AW487" s="13" t="s">
        <v>36</v>
      </c>
      <c r="AX487" s="13" t="s">
        <v>75</v>
      </c>
      <c r="AY487" s="202" t="s">
        <v>146</v>
      </c>
    </row>
    <row r="488" spans="2:51" s="14" customFormat="1" ht="10.2">
      <c r="B488" s="203"/>
      <c r="C488" s="204"/>
      <c r="D488" s="194" t="s">
        <v>158</v>
      </c>
      <c r="E488" s="205" t="s">
        <v>19</v>
      </c>
      <c r="F488" s="206" t="s">
        <v>666</v>
      </c>
      <c r="G488" s="204"/>
      <c r="H488" s="207">
        <v>99</v>
      </c>
      <c r="I488" s="208"/>
      <c r="J488" s="204"/>
      <c r="K488" s="204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158</v>
      </c>
      <c r="AU488" s="213" t="s">
        <v>154</v>
      </c>
      <c r="AV488" s="14" t="s">
        <v>154</v>
      </c>
      <c r="AW488" s="14" t="s">
        <v>36</v>
      </c>
      <c r="AX488" s="14" t="s">
        <v>83</v>
      </c>
      <c r="AY488" s="213" t="s">
        <v>146</v>
      </c>
    </row>
    <row r="489" spans="1:65" s="2" customFormat="1" ht="33" customHeight="1">
      <c r="A489" s="35"/>
      <c r="B489" s="36"/>
      <c r="C489" s="174" t="s">
        <v>667</v>
      </c>
      <c r="D489" s="174" t="s">
        <v>148</v>
      </c>
      <c r="E489" s="175" t="s">
        <v>668</v>
      </c>
      <c r="F489" s="176" t="s">
        <v>669</v>
      </c>
      <c r="G489" s="177" t="s">
        <v>259</v>
      </c>
      <c r="H489" s="178">
        <v>99</v>
      </c>
      <c r="I489" s="179"/>
      <c r="J489" s="180">
        <f>ROUND(I489*H489,2)</f>
        <v>0</v>
      </c>
      <c r="K489" s="176" t="s">
        <v>152</v>
      </c>
      <c r="L489" s="40"/>
      <c r="M489" s="181" t="s">
        <v>19</v>
      </c>
      <c r="N489" s="182" t="s">
        <v>47</v>
      </c>
      <c r="O489" s="65"/>
      <c r="P489" s="183">
        <f>O489*H489</f>
        <v>0</v>
      </c>
      <c r="Q489" s="183">
        <v>1E-05</v>
      </c>
      <c r="R489" s="183">
        <f>Q489*H489</f>
        <v>0.00099</v>
      </c>
      <c r="S489" s="183">
        <v>0</v>
      </c>
      <c r="T489" s="184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5" t="s">
        <v>243</v>
      </c>
      <c r="AT489" s="185" t="s">
        <v>148</v>
      </c>
      <c r="AU489" s="185" t="s">
        <v>154</v>
      </c>
      <c r="AY489" s="18" t="s">
        <v>146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18" t="s">
        <v>154</v>
      </c>
      <c r="BK489" s="186">
        <f>ROUND(I489*H489,2)</f>
        <v>0</v>
      </c>
      <c r="BL489" s="18" t="s">
        <v>243</v>
      </c>
      <c r="BM489" s="185" t="s">
        <v>670</v>
      </c>
    </row>
    <row r="490" spans="1:47" s="2" customFormat="1" ht="10.2">
      <c r="A490" s="35"/>
      <c r="B490" s="36"/>
      <c r="C490" s="37"/>
      <c r="D490" s="187" t="s">
        <v>156</v>
      </c>
      <c r="E490" s="37"/>
      <c r="F490" s="188" t="s">
        <v>671</v>
      </c>
      <c r="G490" s="37"/>
      <c r="H490" s="37"/>
      <c r="I490" s="189"/>
      <c r="J490" s="37"/>
      <c r="K490" s="37"/>
      <c r="L490" s="40"/>
      <c r="M490" s="190"/>
      <c r="N490" s="191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156</v>
      </c>
      <c r="AU490" s="18" t="s">
        <v>154</v>
      </c>
    </row>
    <row r="491" spans="2:51" s="13" customFormat="1" ht="10.2">
      <c r="B491" s="192"/>
      <c r="C491" s="193"/>
      <c r="D491" s="194" t="s">
        <v>158</v>
      </c>
      <c r="E491" s="195" t="s">
        <v>19</v>
      </c>
      <c r="F491" s="196" t="s">
        <v>492</v>
      </c>
      <c r="G491" s="193"/>
      <c r="H491" s="195" t="s">
        <v>19</v>
      </c>
      <c r="I491" s="197"/>
      <c r="J491" s="193"/>
      <c r="K491" s="193"/>
      <c r="L491" s="198"/>
      <c r="M491" s="199"/>
      <c r="N491" s="200"/>
      <c r="O491" s="200"/>
      <c r="P491" s="200"/>
      <c r="Q491" s="200"/>
      <c r="R491" s="200"/>
      <c r="S491" s="200"/>
      <c r="T491" s="201"/>
      <c r="AT491" s="202" t="s">
        <v>158</v>
      </c>
      <c r="AU491" s="202" t="s">
        <v>154</v>
      </c>
      <c r="AV491" s="13" t="s">
        <v>83</v>
      </c>
      <c r="AW491" s="13" t="s">
        <v>36</v>
      </c>
      <c r="AX491" s="13" t="s">
        <v>75</v>
      </c>
      <c r="AY491" s="202" t="s">
        <v>146</v>
      </c>
    </row>
    <row r="492" spans="2:51" s="14" customFormat="1" ht="10.2">
      <c r="B492" s="203"/>
      <c r="C492" s="204"/>
      <c r="D492" s="194" t="s">
        <v>158</v>
      </c>
      <c r="E492" s="205" t="s">
        <v>19</v>
      </c>
      <c r="F492" s="206" t="s">
        <v>666</v>
      </c>
      <c r="G492" s="204"/>
      <c r="H492" s="207">
        <v>99</v>
      </c>
      <c r="I492" s="208"/>
      <c r="J492" s="204"/>
      <c r="K492" s="204"/>
      <c r="L492" s="209"/>
      <c r="M492" s="210"/>
      <c r="N492" s="211"/>
      <c r="O492" s="211"/>
      <c r="P492" s="211"/>
      <c r="Q492" s="211"/>
      <c r="R492" s="211"/>
      <c r="S492" s="211"/>
      <c r="T492" s="212"/>
      <c r="AT492" s="213" t="s">
        <v>158</v>
      </c>
      <c r="AU492" s="213" t="s">
        <v>154</v>
      </c>
      <c r="AV492" s="14" t="s">
        <v>154</v>
      </c>
      <c r="AW492" s="14" t="s">
        <v>36</v>
      </c>
      <c r="AX492" s="14" t="s">
        <v>83</v>
      </c>
      <c r="AY492" s="213" t="s">
        <v>146</v>
      </c>
    </row>
    <row r="493" spans="1:65" s="2" customFormat="1" ht="44.25" customHeight="1">
      <c r="A493" s="35"/>
      <c r="B493" s="36"/>
      <c r="C493" s="174" t="s">
        <v>672</v>
      </c>
      <c r="D493" s="174" t="s">
        <v>148</v>
      </c>
      <c r="E493" s="175" t="s">
        <v>673</v>
      </c>
      <c r="F493" s="176" t="s">
        <v>674</v>
      </c>
      <c r="G493" s="177" t="s">
        <v>272</v>
      </c>
      <c r="H493" s="178">
        <v>0.203</v>
      </c>
      <c r="I493" s="179"/>
      <c r="J493" s="180">
        <f>ROUND(I493*H493,2)</f>
        <v>0</v>
      </c>
      <c r="K493" s="176" t="s">
        <v>152</v>
      </c>
      <c r="L493" s="40"/>
      <c r="M493" s="181" t="s">
        <v>19</v>
      </c>
      <c r="N493" s="182" t="s">
        <v>47</v>
      </c>
      <c r="O493" s="65"/>
      <c r="P493" s="183">
        <f>O493*H493</f>
        <v>0</v>
      </c>
      <c r="Q493" s="183">
        <v>0</v>
      </c>
      <c r="R493" s="183">
        <f>Q493*H493</f>
        <v>0</v>
      </c>
      <c r="S493" s="183">
        <v>0</v>
      </c>
      <c r="T493" s="184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85" t="s">
        <v>243</v>
      </c>
      <c r="AT493" s="185" t="s">
        <v>148</v>
      </c>
      <c r="AU493" s="185" t="s">
        <v>154</v>
      </c>
      <c r="AY493" s="18" t="s">
        <v>146</v>
      </c>
      <c r="BE493" s="186">
        <f>IF(N493="základní",J493,0)</f>
        <v>0</v>
      </c>
      <c r="BF493" s="186">
        <f>IF(N493="snížená",J493,0)</f>
        <v>0</v>
      </c>
      <c r="BG493" s="186">
        <f>IF(N493="zákl. přenesená",J493,0)</f>
        <v>0</v>
      </c>
      <c r="BH493" s="186">
        <f>IF(N493="sníž. přenesená",J493,0)</f>
        <v>0</v>
      </c>
      <c r="BI493" s="186">
        <f>IF(N493="nulová",J493,0)</f>
        <v>0</v>
      </c>
      <c r="BJ493" s="18" t="s">
        <v>154</v>
      </c>
      <c r="BK493" s="186">
        <f>ROUND(I493*H493,2)</f>
        <v>0</v>
      </c>
      <c r="BL493" s="18" t="s">
        <v>243</v>
      </c>
      <c r="BM493" s="185" t="s">
        <v>675</v>
      </c>
    </row>
    <row r="494" spans="1:47" s="2" customFormat="1" ht="10.2">
      <c r="A494" s="35"/>
      <c r="B494" s="36"/>
      <c r="C494" s="37"/>
      <c r="D494" s="187" t="s">
        <v>156</v>
      </c>
      <c r="E494" s="37"/>
      <c r="F494" s="188" t="s">
        <v>676</v>
      </c>
      <c r="G494" s="37"/>
      <c r="H494" s="37"/>
      <c r="I494" s="189"/>
      <c r="J494" s="37"/>
      <c r="K494" s="37"/>
      <c r="L494" s="40"/>
      <c r="M494" s="190"/>
      <c r="N494" s="191"/>
      <c r="O494" s="65"/>
      <c r="P494" s="65"/>
      <c r="Q494" s="65"/>
      <c r="R494" s="65"/>
      <c r="S494" s="65"/>
      <c r="T494" s="66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156</v>
      </c>
      <c r="AU494" s="18" t="s">
        <v>154</v>
      </c>
    </row>
    <row r="495" spans="1:65" s="2" customFormat="1" ht="49.05" customHeight="1">
      <c r="A495" s="35"/>
      <c r="B495" s="36"/>
      <c r="C495" s="174" t="s">
        <v>677</v>
      </c>
      <c r="D495" s="174" t="s">
        <v>148</v>
      </c>
      <c r="E495" s="175" t="s">
        <v>678</v>
      </c>
      <c r="F495" s="176" t="s">
        <v>679</v>
      </c>
      <c r="G495" s="177" t="s">
        <v>272</v>
      </c>
      <c r="H495" s="178">
        <v>0.203</v>
      </c>
      <c r="I495" s="179"/>
      <c r="J495" s="180">
        <f>ROUND(I495*H495,2)</f>
        <v>0</v>
      </c>
      <c r="K495" s="176" t="s">
        <v>152</v>
      </c>
      <c r="L495" s="40"/>
      <c r="M495" s="181" t="s">
        <v>19</v>
      </c>
      <c r="N495" s="182" t="s">
        <v>47</v>
      </c>
      <c r="O495" s="65"/>
      <c r="P495" s="183">
        <f>O495*H495</f>
        <v>0</v>
      </c>
      <c r="Q495" s="183">
        <v>0</v>
      </c>
      <c r="R495" s="183">
        <f>Q495*H495</f>
        <v>0</v>
      </c>
      <c r="S495" s="183">
        <v>0</v>
      </c>
      <c r="T495" s="184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5" t="s">
        <v>243</v>
      </c>
      <c r="AT495" s="185" t="s">
        <v>148</v>
      </c>
      <c r="AU495" s="185" t="s">
        <v>154</v>
      </c>
      <c r="AY495" s="18" t="s">
        <v>146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8" t="s">
        <v>154</v>
      </c>
      <c r="BK495" s="186">
        <f>ROUND(I495*H495,2)</f>
        <v>0</v>
      </c>
      <c r="BL495" s="18" t="s">
        <v>243</v>
      </c>
      <c r="BM495" s="185" t="s">
        <v>680</v>
      </c>
    </row>
    <row r="496" spans="1:47" s="2" customFormat="1" ht="10.2">
      <c r="A496" s="35"/>
      <c r="B496" s="36"/>
      <c r="C496" s="37"/>
      <c r="D496" s="187" t="s">
        <v>156</v>
      </c>
      <c r="E496" s="37"/>
      <c r="F496" s="188" t="s">
        <v>681</v>
      </c>
      <c r="G496" s="37"/>
      <c r="H496" s="37"/>
      <c r="I496" s="189"/>
      <c r="J496" s="37"/>
      <c r="K496" s="37"/>
      <c r="L496" s="40"/>
      <c r="M496" s="190"/>
      <c r="N496" s="191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156</v>
      </c>
      <c r="AU496" s="18" t="s">
        <v>154</v>
      </c>
    </row>
    <row r="497" spans="2:63" s="12" customFormat="1" ht="22.8" customHeight="1">
      <c r="B497" s="158"/>
      <c r="C497" s="159"/>
      <c r="D497" s="160" t="s">
        <v>74</v>
      </c>
      <c r="E497" s="172" t="s">
        <v>682</v>
      </c>
      <c r="F497" s="172" t="s">
        <v>683</v>
      </c>
      <c r="G497" s="159"/>
      <c r="H497" s="159"/>
      <c r="I497" s="162"/>
      <c r="J497" s="173">
        <f>BK497</f>
        <v>0</v>
      </c>
      <c r="K497" s="159"/>
      <c r="L497" s="164"/>
      <c r="M497" s="165"/>
      <c r="N497" s="166"/>
      <c r="O497" s="166"/>
      <c r="P497" s="167">
        <f>SUM(P498:P573)</f>
        <v>0</v>
      </c>
      <c r="Q497" s="166"/>
      <c r="R497" s="167">
        <f>SUM(R498:R573)</f>
        <v>0.23584999999999998</v>
      </c>
      <c r="S497" s="166"/>
      <c r="T497" s="168">
        <f>SUM(T498:T573)</f>
        <v>0.0684</v>
      </c>
      <c r="AR497" s="169" t="s">
        <v>154</v>
      </c>
      <c r="AT497" s="170" t="s">
        <v>74</v>
      </c>
      <c r="AU497" s="170" t="s">
        <v>83</v>
      </c>
      <c r="AY497" s="169" t="s">
        <v>146</v>
      </c>
      <c r="BK497" s="171">
        <f>SUM(BK498:BK573)</f>
        <v>0</v>
      </c>
    </row>
    <row r="498" spans="1:65" s="2" customFormat="1" ht="16.5" customHeight="1">
      <c r="A498" s="35"/>
      <c r="B498" s="36"/>
      <c r="C498" s="174" t="s">
        <v>684</v>
      </c>
      <c r="D498" s="174" t="s">
        <v>148</v>
      </c>
      <c r="E498" s="175" t="s">
        <v>685</v>
      </c>
      <c r="F498" s="176" t="s">
        <v>686</v>
      </c>
      <c r="G498" s="177" t="s">
        <v>687</v>
      </c>
      <c r="H498" s="178">
        <v>2</v>
      </c>
      <c r="I498" s="179"/>
      <c r="J498" s="180">
        <f>ROUND(I498*H498,2)</f>
        <v>0</v>
      </c>
      <c r="K498" s="176" t="s">
        <v>152</v>
      </c>
      <c r="L498" s="40"/>
      <c r="M498" s="181" t="s">
        <v>19</v>
      </c>
      <c r="N498" s="182" t="s">
        <v>47</v>
      </c>
      <c r="O498" s="65"/>
      <c r="P498" s="183">
        <f>O498*H498</f>
        <v>0</v>
      </c>
      <c r="Q498" s="183">
        <v>0</v>
      </c>
      <c r="R498" s="183">
        <f>Q498*H498</f>
        <v>0</v>
      </c>
      <c r="S498" s="183">
        <v>0.0342</v>
      </c>
      <c r="T498" s="184">
        <f>S498*H498</f>
        <v>0.0684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5" t="s">
        <v>153</v>
      </c>
      <c r="AT498" s="185" t="s">
        <v>148</v>
      </c>
      <c r="AU498" s="185" t="s">
        <v>154</v>
      </c>
      <c r="AY498" s="18" t="s">
        <v>146</v>
      </c>
      <c r="BE498" s="186">
        <f>IF(N498="základní",J498,0)</f>
        <v>0</v>
      </c>
      <c r="BF498" s="186">
        <f>IF(N498="snížená",J498,0)</f>
        <v>0</v>
      </c>
      <c r="BG498" s="186">
        <f>IF(N498="zákl. přenesená",J498,0)</f>
        <v>0</v>
      </c>
      <c r="BH498" s="186">
        <f>IF(N498="sníž. přenesená",J498,0)</f>
        <v>0</v>
      </c>
      <c r="BI498" s="186">
        <f>IF(N498="nulová",J498,0)</f>
        <v>0</v>
      </c>
      <c r="BJ498" s="18" t="s">
        <v>154</v>
      </c>
      <c r="BK498" s="186">
        <f>ROUND(I498*H498,2)</f>
        <v>0</v>
      </c>
      <c r="BL498" s="18" t="s">
        <v>153</v>
      </c>
      <c r="BM498" s="185" t="s">
        <v>688</v>
      </c>
    </row>
    <row r="499" spans="1:47" s="2" customFormat="1" ht="10.2">
      <c r="A499" s="35"/>
      <c r="B499" s="36"/>
      <c r="C499" s="37"/>
      <c r="D499" s="187" t="s">
        <v>156</v>
      </c>
      <c r="E499" s="37"/>
      <c r="F499" s="188" t="s">
        <v>689</v>
      </c>
      <c r="G499" s="37"/>
      <c r="H499" s="37"/>
      <c r="I499" s="189"/>
      <c r="J499" s="37"/>
      <c r="K499" s="37"/>
      <c r="L499" s="40"/>
      <c r="M499" s="190"/>
      <c r="N499" s="191"/>
      <c r="O499" s="65"/>
      <c r="P499" s="65"/>
      <c r="Q499" s="65"/>
      <c r="R499" s="65"/>
      <c r="S499" s="65"/>
      <c r="T499" s="66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T499" s="18" t="s">
        <v>156</v>
      </c>
      <c r="AU499" s="18" t="s">
        <v>154</v>
      </c>
    </row>
    <row r="500" spans="2:51" s="13" customFormat="1" ht="10.2">
      <c r="B500" s="192"/>
      <c r="C500" s="193"/>
      <c r="D500" s="194" t="s">
        <v>158</v>
      </c>
      <c r="E500" s="195" t="s">
        <v>19</v>
      </c>
      <c r="F500" s="196" t="s">
        <v>492</v>
      </c>
      <c r="G500" s="193"/>
      <c r="H500" s="195" t="s">
        <v>19</v>
      </c>
      <c r="I500" s="197"/>
      <c r="J500" s="193"/>
      <c r="K500" s="193"/>
      <c r="L500" s="198"/>
      <c r="M500" s="199"/>
      <c r="N500" s="200"/>
      <c r="O500" s="200"/>
      <c r="P500" s="200"/>
      <c r="Q500" s="200"/>
      <c r="R500" s="200"/>
      <c r="S500" s="200"/>
      <c r="T500" s="201"/>
      <c r="AT500" s="202" t="s">
        <v>158</v>
      </c>
      <c r="AU500" s="202" t="s">
        <v>154</v>
      </c>
      <c r="AV500" s="13" t="s">
        <v>83</v>
      </c>
      <c r="AW500" s="13" t="s">
        <v>36</v>
      </c>
      <c r="AX500" s="13" t="s">
        <v>75</v>
      </c>
      <c r="AY500" s="202" t="s">
        <v>146</v>
      </c>
    </row>
    <row r="501" spans="2:51" s="14" customFormat="1" ht="10.2">
      <c r="B501" s="203"/>
      <c r="C501" s="204"/>
      <c r="D501" s="194" t="s">
        <v>158</v>
      </c>
      <c r="E501" s="205" t="s">
        <v>19</v>
      </c>
      <c r="F501" s="206" t="s">
        <v>154</v>
      </c>
      <c r="G501" s="204"/>
      <c r="H501" s="207">
        <v>2</v>
      </c>
      <c r="I501" s="208"/>
      <c r="J501" s="204"/>
      <c r="K501" s="204"/>
      <c r="L501" s="209"/>
      <c r="M501" s="210"/>
      <c r="N501" s="211"/>
      <c r="O501" s="211"/>
      <c r="P501" s="211"/>
      <c r="Q501" s="211"/>
      <c r="R501" s="211"/>
      <c r="S501" s="211"/>
      <c r="T501" s="212"/>
      <c r="AT501" s="213" t="s">
        <v>158</v>
      </c>
      <c r="AU501" s="213" t="s">
        <v>154</v>
      </c>
      <c r="AV501" s="14" t="s">
        <v>154</v>
      </c>
      <c r="AW501" s="14" t="s">
        <v>36</v>
      </c>
      <c r="AX501" s="14" t="s">
        <v>83</v>
      </c>
      <c r="AY501" s="213" t="s">
        <v>146</v>
      </c>
    </row>
    <row r="502" spans="1:65" s="2" customFormat="1" ht="21.75" customHeight="1">
      <c r="A502" s="35"/>
      <c r="B502" s="36"/>
      <c r="C502" s="174" t="s">
        <v>690</v>
      </c>
      <c r="D502" s="174" t="s">
        <v>148</v>
      </c>
      <c r="E502" s="175" t="s">
        <v>691</v>
      </c>
      <c r="F502" s="176" t="s">
        <v>692</v>
      </c>
      <c r="G502" s="177" t="s">
        <v>185</v>
      </c>
      <c r="H502" s="178">
        <v>2</v>
      </c>
      <c r="I502" s="179"/>
      <c r="J502" s="180">
        <f>ROUND(I502*H502,2)</f>
        <v>0</v>
      </c>
      <c r="K502" s="176" t="s">
        <v>152</v>
      </c>
      <c r="L502" s="40"/>
      <c r="M502" s="181" t="s">
        <v>19</v>
      </c>
      <c r="N502" s="182" t="s">
        <v>47</v>
      </c>
      <c r="O502" s="65"/>
      <c r="P502" s="183">
        <f>O502*H502</f>
        <v>0</v>
      </c>
      <c r="Q502" s="183">
        <v>0.00183</v>
      </c>
      <c r="R502" s="183">
        <f>Q502*H502</f>
        <v>0.00366</v>
      </c>
      <c r="S502" s="183">
        <v>0</v>
      </c>
      <c r="T502" s="184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5" t="s">
        <v>243</v>
      </c>
      <c r="AT502" s="185" t="s">
        <v>148</v>
      </c>
      <c r="AU502" s="185" t="s">
        <v>154</v>
      </c>
      <c r="AY502" s="18" t="s">
        <v>146</v>
      </c>
      <c r="BE502" s="186">
        <f>IF(N502="základní",J502,0)</f>
        <v>0</v>
      </c>
      <c r="BF502" s="186">
        <f>IF(N502="snížená",J502,0)</f>
        <v>0</v>
      </c>
      <c r="BG502" s="186">
        <f>IF(N502="zákl. přenesená",J502,0)</f>
        <v>0</v>
      </c>
      <c r="BH502" s="186">
        <f>IF(N502="sníž. přenesená",J502,0)</f>
        <v>0</v>
      </c>
      <c r="BI502" s="186">
        <f>IF(N502="nulová",J502,0)</f>
        <v>0</v>
      </c>
      <c r="BJ502" s="18" t="s">
        <v>154</v>
      </c>
      <c r="BK502" s="186">
        <f>ROUND(I502*H502,2)</f>
        <v>0</v>
      </c>
      <c r="BL502" s="18" t="s">
        <v>243</v>
      </c>
      <c r="BM502" s="185" t="s">
        <v>693</v>
      </c>
    </row>
    <row r="503" spans="1:47" s="2" customFormat="1" ht="10.2">
      <c r="A503" s="35"/>
      <c r="B503" s="36"/>
      <c r="C503" s="37"/>
      <c r="D503" s="187" t="s">
        <v>156</v>
      </c>
      <c r="E503" s="37"/>
      <c r="F503" s="188" t="s">
        <v>694</v>
      </c>
      <c r="G503" s="37"/>
      <c r="H503" s="37"/>
      <c r="I503" s="189"/>
      <c r="J503" s="37"/>
      <c r="K503" s="37"/>
      <c r="L503" s="40"/>
      <c r="M503" s="190"/>
      <c r="N503" s="191"/>
      <c r="O503" s="65"/>
      <c r="P503" s="65"/>
      <c r="Q503" s="65"/>
      <c r="R503" s="65"/>
      <c r="S503" s="65"/>
      <c r="T503" s="66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8" t="s">
        <v>156</v>
      </c>
      <c r="AU503" s="18" t="s">
        <v>154</v>
      </c>
    </row>
    <row r="504" spans="2:51" s="13" customFormat="1" ht="10.2">
      <c r="B504" s="192"/>
      <c r="C504" s="193"/>
      <c r="D504" s="194" t="s">
        <v>158</v>
      </c>
      <c r="E504" s="195" t="s">
        <v>19</v>
      </c>
      <c r="F504" s="196" t="s">
        <v>492</v>
      </c>
      <c r="G504" s="193"/>
      <c r="H504" s="195" t="s">
        <v>19</v>
      </c>
      <c r="I504" s="197"/>
      <c r="J504" s="193"/>
      <c r="K504" s="193"/>
      <c r="L504" s="198"/>
      <c r="M504" s="199"/>
      <c r="N504" s="200"/>
      <c r="O504" s="200"/>
      <c r="P504" s="200"/>
      <c r="Q504" s="200"/>
      <c r="R504" s="200"/>
      <c r="S504" s="200"/>
      <c r="T504" s="201"/>
      <c r="AT504" s="202" t="s">
        <v>158</v>
      </c>
      <c r="AU504" s="202" t="s">
        <v>154</v>
      </c>
      <c r="AV504" s="13" t="s">
        <v>83</v>
      </c>
      <c r="AW504" s="13" t="s">
        <v>36</v>
      </c>
      <c r="AX504" s="13" t="s">
        <v>75</v>
      </c>
      <c r="AY504" s="202" t="s">
        <v>146</v>
      </c>
    </row>
    <row r="505" spans="2:51" s="14" customFormat="1" ht="10.2">
      <c r="B505" s="203"/>
      <c r="C505" s="204"/>
      <c r="D505" s="194" t="s">
        <v>158</v>
      </c>
      <c r="E505" s="205" t="s">
        <v>19</v>
      </c>
      <c r="F505" s="206" t="s">
        <v>154</v>
      </c>
      <c r="G505" s="204"/>
      <c r="H505" s="207">
        <v>2</v>
      </c>
      <c r="I505" s="208"/>
      <c r="J505" s="204"/>
      <c r="K505" s="204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158</v>
      </c>
      <c r="AU505" s="213" t="s">
        <v>154</v>
      </c>
      <c r="AV505" s="14" t="s">
        <v>154</v>
      </c>
      <c r="AW505" s="14" t="s">
        <v>36</v>
      </c>
      <c r="AX505" s="14" t="s">
        <v>83</v>
      </c>
      <c r="AY505" s="213" t="s">
        <v>146</v>
      </c>
    </row>
    <row r="506" spans="1:65" s="2" customFormat="1" ht="33" customHeight="1">
      <c r="A506" s="35"/>
      <c r="B506" s="36"/>
      <c r="C506" s="174" t="s">
        <v>695</v>
      </c>
      <c r="D506" s="174" t="s">
        <v>148</v>
      </c>
      <c r="E506" s="175" t="s">
        <v>696</v>
      </c>
      <c r="F506" s="176" t="s">
        <v>697</v>
      </c>
      <c r="G506" s="177" t="s">
        <v>687</v>
      </c>
      <c r="H506" s="178">
        <v>2</v>
      </c>
      <c r="I506" s="179"/>
      <c r="J506" s="180">
        <f>ROUND(I506*H506,2)</f>
        <v>0</v>
      </c>
      <c r="K506" s="176" t="s">
        <v>152</v>
      </c>
      <c r="L506" s="40"/>
      <c r="M506" s="181" t="s">
        <v>19</v>
      </c>
      <c r="N506" s="182" t="s">
        <v>47</v>
      </c>
      <c r="O506" s="65"/>
      <c r="P506" s="183">
        <f>O506*H506</f>
        <v>0</v>
      </c>
      <c r="Q506" s="183">
        <v>0.01697</v>
      </c>
      <c r="R506" s="183">
        <f>Q506*H506</f>
        <v>0.03394</v>
      </c>
      <c r="S506" s="183">
        <v>0</v>
      </c>
      <c r="T506" s="184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85" t="s">
        <v>243</v>
      </c>
      <c r="AT506" s="185" t="s">
        <v>148</v>
      </c>
      <c r="AU506" s="185" t="s">
        <v>154</v>
      </c>
      <c r="AY506" s="18" t="s">
        <v>146</v>
      </c>
      <c r="BE506" s="186">
        <f>IF(N506="základní",J506,0)</f>
        <v>0</v>
      </c>
      <c r="BF506" s="186">
        <f>IF(N506="snížená",J506,0)</f>
        <v>0</v>
      </c>
      <c r="BG506" s="186">
        <f>IF(N506="zákl. přenesená",J506,0)</f>
        <v>0</v>
      </c>
      <c r="BH506" s="186">
        <f>IF(N506="sníž. přenesená",J506,0)</f>
        <v>0</v>
      </c>
      <c r="BI506" s="186">
        <f>IF(N506="nulová",J506,0)</f>
        <v>0</v>
      </c>
      <c r="BJ506" s="18" t="s">
        <v>154</v>
      </c>
      <c r="BK506" s="186">
        <f>ROUND(I506*H506,2)</f>
        <v>0</v>
      </c>
      <c r="BL506" s="18" t="s">
        <v>243</v>
      </c>
      <c r="BM506" s="185" t="s">
        <v>698</v>
      </c>
    </row>
    <row r="507" spans="1:47" s="2" customFormat="1" ht="10.2">
      <c r="A507" s="35"/>
      <c r="B507" s="36"/>
      <c r="C507" s="37"/>
      <c r="D507" s="187" t="s">
        <v>156</v>
      </c>
      <c r="E507" s="37"/>
      <c r="F507" s="188" t="s">
        <v>699</v>
      </c>
      <c r="G507" s="37"/>
      <c r="H507" s="37"/>
      <c r="I507" s="189"/>
      <c r="J507" s="37"/>
      <c r="K507" s="37"/>
      <c r="L507" s="40"/>
      <c r="M507" s="190"/>
      <c r="N507" s="191"/>
      <c r="O507" s="65"/>
      <c r="P507" s="65"/>
      <c r="Q507" s="65"/>
      <c r="R507" s="65"/>
      <c r="S507" s="65"/>
      <c r="T507" s="66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8" t="s">
        <v>156</v>
      </c>
      <c r="AU507" s="18" t="s">
        <v>154</v>
      </c>
    </row>
    <row r="508" spans="2:51" s="13" customFormat="1" ht="10.2">
      <c r="B508" s="192"/>
      <c r="C508" s="193"/>
      <c r="D508" s="194" t="s">
        <v>158</v>
      </c>
      <c r="E508" s="195" t="s">
        <v>19</v>
      </c>
      <c r="F508" s="196" t="s">
        <v>492</v>
      </c>
      <c r="G508" s="193"/>
      <c r="H508" s="195" t="s">
        <v>19</v>
      </c>
      <c r="I508" s="197"/>
      <c r="J508" s="193"/>
      <c r="K508" s="193"/>
      <c r="L508" s="198"/>
      <c r="M508" s="199"/>
      <c r="N508" s="200"/>
      <c r="O508" s="200"/>
      <c r="P508" s="200"/>
      <c r="Q508" s="200"/>
      <c r="R508" s="200"/>
      <c r="S508" s="200"/>
      <c r="T508" s="201"/>
      <c r="AT508" s="202" t="s">
        <v>158</v>
      </c>
      <c r="AU508" s="202" t="s">
        <v>154</v>
      </c>
      <c r="AV508" s="13" t="s">
        <v>83</v>
      </c>
      <c r="AW508" s="13" t="s">
        <v>36</v>
      </c>
      <c r="AX508" s="13" t="s">
        <v>75</v>
      </c>
      <c r="AY508" s="202" t="s">
        <v>146</v>
      </c>
    </row>
    <row r="509" spans="2:51" s="14" customFormat="1" ht="10.2">
      <c r="B509" s="203"/>
      <c r="C509" s="204"/>
      <c r="D509" s="194" t="s">
        <v>158</v>
      </c>
      <c r="E509" s="205" t="s">
        <v>19</v>
      </c>
      <c r="F509" s="206" t="s">
        <v>154</v>
      </c>
      <c r="G509" s="204"/>
      <c r="H509" s="207">
        <v>2</v>
      </c>
      <c r="I509" s="208"/>
      <c r="J509" s="204"/>
      <c r="K509" s="204"/>
      <c r="L509" s="209"/>
      <c r="M509" s="210"/>
      <c r="N509" s="211"/>
      <c r="O509" s="211"/>
      <c r="P509" s="211"/>
      <c r="Q509" s="211"/>
      <c r="R509" s="211"/>
      <c r="S509" s="211"/>
      <c r="T509" s="212"/>
      <c r="AT509" s="213" t="s">
        <v>158</v>
      </c>
      <c r="AU509" s="213" t="s">
        <v>154</v>
      </c>
      <c r="AV509" s="14" t="s">
        <v>154</v>
      </c>
      <c r="AW509" s="14" t="s">
        <v>36</v>
      </c>
      <c r="AX509" s="14" t="s">
        <v>83</v>
      </c>
      <c r="AY509" s="213" t="s">
        <v>146</v>
      </c>
    </row>
    <row r="510" spans="1:65" s="2" customFormat="1" ht="16.5" customHeight="1">
      <c r="A510" s="35"/>
      <c r="B510" s="36"/>
      <c r="C510" s="174" t="s">
        <v>700</v>
      </c>
      <c r="D510" s="174" t="s">
        <v>148</v>
      </c>
      <c r="E510" s="175" t="s">
        <v>701</v>
      </c>
      <c r="F510" s="176" t="s">
        <v>702</v>
      </c>
      <c r="G510" s="177" t="s">
        <v>687</v>
      </c>
      <c r="H510" s="178">
        <v>2</v>
      </c>
      <c r="I510" s="179"/>
      <c r="J510" s="180">
        <f>ROUND(I510*H510,2)</f>
        <v>0</v>
      </c>
      <c r="K510" s="176" t="s">
        <v>19</v>
      </c>
      <c r="L510" s="40"/>
      <c r="M510" s="181" t="s">
        <v>19</v>
      </c>
      <c r="N510" s="182" t="s">
        <v>47</v>
      </c>
      <c r="O510" s="65"/>
      <c r="P510" s="183">
        <f>O510*H510</f>
        <v>0</v>
      </c>
      <c r="Q510" s="183">
        <v>0.01697</v>
      </c>
      <c r="R510" s="183">
        <f>Q510*H510</f>
        <v>0.03394</v>
      </c>
      <c r="S510" s="183">
        <v>0</v>
      </c>
      <c r="T510" s="184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85" t="s">
        <v>243</v>
      </c>
      <c r="AT510" s="185" t="s">
        <v>148</v>
      </c>
      <c r="AU510" s="185" t="s">
        <v>154</v>
      </c>
      <c r="AY510" s="18" t="s">
        <v>146</v>
      </c>
      <c r="BE510" s="186">
        <f>IF(N510="základní",J510,0)</f>
        <v>0</v>
      </c>
      <c r="BF510" s="186">
        <f>IF(N510="snížená",J510,0)</f>
        <v>0</v>
      </c>
      <c r="BG510" s="186">
        <f>IF(N510="zákl. přenesená",J510,0)</f>
        <v>0</v>
      </c>
      <c r="BH510" s="186">
        <f>IF(N510="sníž. přenesená",J510,0)</f>
        <v>0</v>
      </c>
      <c r="BI510" s="186">
        <f>IF(N510="nulová",J510,0)</f>
        <v>0</v>
      </c>
      <c r="BJ510" s="18" t="s">
        <v>154</v>
      </c>
      <c r="BK510" s="186">
        <f>ROUND(I510*H510,2)</f>
        <v>0</v>
      </c>
      <c r="BL510" s="18" t="s">
        <v>243</v>
      </c>
      <c r="BM510" s="185" t="s">
        <v>703</v>
      </c>
    </row>
    <row r="511" spans="2:51" s="13" customFormat="1" ht="10.2">
      <c r="B511" s="192"/>
      <c r="C511" s="193"/>
      <c r="D511" s="194" t="s">
        <v>158</v>
      </c>
      <c r="E511" s="195" t="s">
        <v>19</v>
      </c>
      <c r="F511" s="196" t="s">
        <v>492</v>
      </c>
      <c r="G511" s="193"/>
      <c r="H511" s="195" t="s">
        <v>19</v>
      </c>
      <c r="I511" s="197"/>
      <c r="J511" s="193"/>
      <c r="K511" s="193"/>
      <c r="L511" s="198"/>
      <c r="M511" s="199"/>
      <c r="N511" s="200"/>
      <c r="O511" s="200"/>
      <c r="P511" s="200"/>
      <c r="Q511" s="200"/>
      <c r="R511" s="200"/>
      <c r="S511" s="200"/>
      <c r="T511" s="201"/>
      <c r="AT511" s="202" t="s">
        <v>158</v>
      </c>
      <c r="AU511" s="202" t="s">
        <v>154</v>
      </c>
      <c r="AV511" s="13" t="s">
        <v>83</v>
      </c>
      <c r="AW511" s="13" t="s">
        <v>36</v>
      </c>
      <c r="AX511" s="13" t="s">
        <v>75</v>
      </c>
      <c r="AY511" s="202" t="s">
        <v>146</v>
      </c>
    </row>
    <row r="512" spans="2:51" s="14" customFormat="1" ht="10.2">
      <c r="B512" s="203"/>
      <c r="C512" s="204"/>
      <c r="D512" s="194" t="s">
        <v>158</v>
      </c>
      <c r="E512" s="205" t="s">
        <v>19</v>
      </c>
      <c r="F512" s="206" t="s">
        <v>154</v>
      </c>
      <c r="G512" s="204"/>
      <c r="H512" s="207">
        <v>2</v>
      </c>
      <c r="I512" s="208"/>
      <c r="J512" s="204"/>
      <c r="K512" s="204"/>
      <c r="L512" s="209"/>
      <c r="M512" s="210"/>
      <c r="N512" s="211"/>
      <c r="O512" s="211"/>
      <c r="P512" s="211"/>
      <c r="Q512" s="211"/>
      <c r="R512" s="211"/>
      <c r="S512" s="211"/>
      <c r="T512" s="212"/>
      <c r="AT512" s="213" t="s">
        <v>158</v>
      </c>
      <c r="AU512" s="213" t="s">
        <v>154</v>
      </c>
      <c r="AV512" s="14" t="s">
        <v>154</v>
      </c>
      <c r="AW512" s="14" t="s">
        <v>36</v>
      </c>
      <c r="AX512" s="14" t="s">
        <v>83</v>
      </c>
      <c r="AY512" s="213" t="s">
        <v>146</v>
      </c>
    </row>
    <row r="513" spans="1:65" s="2" customFormat="1" ht="37.8" customHeight="1">
      <c r="A513" s="35"/>
      <c r="B513" s="36"/>
      <c r="C513" s="174" t="s">
        <v>666</v>
      </c>
      <c r="D513" s="174" t="s">
        <v>148</v>
      </c>
      <c r="E513" s="175" t="s">
        <v>704</v>
      </c>
      <c r="F513" s="176" t="s">
        <v>705</v>
      </c>
      <c r="G513" s="177" t="s">
        <v>687</v>
      </c>
      <c r="H513" s="178">
        <v>2</v>
      </c>
      <c r="I513" s="179"/>
      <c r="J513" s="180">
        <f>ROUND(I513*H513,2)</f>
        <v>0</v>
      </c>
      <c r="K513" s="176" t="s">
        <v>152</v>
      </c>
      <c r="L513" s="40"/>
      <c r="M513" s="181" t="s">
        <v>19</v>
      </c>
      <c r="N513" s="182" t="s">
        <v>47</v>
      </c>
      <c r="O513" s="65"/>
      <c r="P513" s="183">
        <f>O513*H513</f>
        <v>0</v>
      </c>
      <c r="Q513" s="183">
        <v>0.01497</v>
      </c>
      <c r="R513" s="183">
        <f>Q513*H513</f>
        <v>0.02994</v>
      </c>
      <c r="S513" s="183">
        <v>0</v>
      </c>
      <c r="T513" s="18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85" t="s">
        <v>243</v>
      </c>
      <c r="AT513" s="185" t="s">
        <v>148</v>
      </c>
      <c r="AU513" s="185" t="s">
        <v>154</v>
      </c>
      <c r="AY513" s="18" t="s">
        <v>146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18" t="s">
        <v>154</v>
      </c>
      <c r="BK513" s="186">
        <f>ROUND(I513*H513,2)</f>
        <v>0</v>
      </c>
      <c r="BL513" s="18" t="s">
        <v>243</v>
      </c>
      <c r="BM513" s="185" t="s">
        <v>706</v>
      </c>
    </row>
    <row r="514" spans="1:47" s="2" customFormat="1" ht="10.2">
      <c r="A514" s="35"/>
      <c r="B514" s="36"/>
      <c r="C514" s="37"/>
      <c r="D514" s="187" t="s">
        <v>156</v>
      </c>
      <c r="E514" s="37"/>
      <c r="F514" s="188" t="s">
        <v>707</v>
      </c>
      <c r="G514" s="37"/>
      <c r="H514" s="37"/>
      <c r="I514" s="189"/>
      <c r="J514" s="37"/>
      <c r="K514" s="37"/>
      <c r="L514" s="40"/>
      <c r="M514" s="190"/>
      <c r="N514" s="191"/>
      <c r="O514" s="65"/>
      <c r="P514" s="65"/>
      <c r="Q514" s="65"/>
      <c r="R514" s="65"/>
      <c r="S514" s="65"/>
      <c r="T514" s="66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T514" s="18" t="s">
        <v>156</v>
      </c>
      <c r="AU514" s="18" t="s">
        <v>154</v>
      </c>
    </row>
    <row r="515" spans="2:51" s="13" customFormat="1" ht="10.2">
      <c r="B515" s="192"/>
      <c r="C515" s="193"/>
      <c r="D515" s="194" t="s">
        <v>158</v>
      </c>
      <c r="E515" s="195" t="s">
        <v>19</v>
      </c>
      <c r="F515" s="196" t="s">
        <v>492</v>
      </c>
      <c r="G515" s="193"/>
      <c r="H515" s="195" t="s">
        <v>19</v>
      </c>
      <c r="I515" s="197"/>
      <c r="J515" s="193"/>
      <c r="K515" s="193"/>
      <c r="L515" s="198"/>
      <c r="M515" s="199"/>
      <c r="N515" s="200"/>
      <c r="O515" s="200"/>
      <c r="P515" s="200"/>
      <c r="Q515" s="200"/>
      <c r="R515" s="200"/>
      <c r="S515" s="200"/>
      <c r="T515" s="201"/>
      <c r="AT515" s="202" t="s">
        <v>158</v>
      </c>
      <c r="AU515" s="202" t="s">
        <v>154</v>
      </c>
      <c r="AV515" s="13" t="s">
        <v>83</v>
      </c>
      <c r="AW515" s="13" t="s">
        <v>36</v>
      </c>
      <c r="AX515" s="13" t="s">
        <v>75</v>
      </c>
      <c r="AY515" s="202" t="s">
        <v>146</v>
      </c>
    </row>
    <row r="516" spans="2:51" s="14" customFormat="1" ht="10.2">
      <c r="B516" s="203"/>
      <c r="C516" s="204"/>
      <c r="D516" s="194" t="s">
        <v>158</v>
      </c>
      <c r="E516" s="205" t="s">
        <v>19</v>
      </c>
      <c r="F516" s="206" t="s">
        <v>154</v>
      </c>
      <c r="G516" s="204"/>
      <c r="H516" s="207">
        <v>2</v>
      </c>
      <c r="I516" s="208"/>
      <c r="J516" s="204"/>
      <c r="K516" s="204"/>
      <c r="L516" s="209"/>
      <c r="M516" s="210"/>
      <c r="N516" s="211"/>
      <c r="O516" s="211"/>
      <c r="P516" s="211"/>
      <c r="Q516" s="211"/>
      <c r="R516" s="211"/>
      <c r="S516" s="211"/>
      <c r="T516" s="212"/>
      <c r="AT516" s="213" t="s">
        <v>158</v>
      </c>
      <c r="AU516" s="213" t="s">
        <v>154</v>
      </c>
      <c r="AV516" s="14" t="s">
        <v>154</v>
      </c>
      <c r="AW516" s="14" t="s">
        <v>36</v>
      </c>
      <c r="AX516" s="14" t="s">
        <v>83</v>
      </c>
      <c r="AY516" s="213" t="s">
        <v>146</v>
      </c>
    </row>
    <row r="517" spans="1:65" s="2" customFormat="1" ht="16.5" customHeight="1">
      <c r="A517" s="35"/>
      <c r="B517" s="36"/>
      <c r="C517" s="174" t="s">
        <v>708</v>
      </c>
      <c r="D517" s="174" t="s">
        <v>148</v>
      </c>
      <c r="E517" s="175" t="s">
        <v>709</v>
      </c>
      <c r="F517" s="176" t="s">
        <v>710</v>
      </c>
      <c r="G517" s="177" t="s">
        <v>687</v>
      </c>
      <c r="H517" s="178">
        <v>2</v>
      </c>
      <c r="I517" s="179"/>
      <c r="J517" s="180">
        <f>ROUND(I517*H517,2)</f>
        <v>0</v>
      </c>
      <c r="K517" s="176" t="s">
        <v>152</v>
      </c>
      <c r="L517" s="40"/>
      <c r="M517" s="181" t="s">
        <v>19</v>
      </c>
      <c r="N517" s="182" t="s">
        <v>47</v>
      </c>
      <c r="O517" s="65"/>
      <c r="P517" s="183">
        <f>O517*H517</f>
        <v>0</v>
      </c>
      <c r="Q517" s="183">
        <v>0.01234</v>
      </c>
      <c r="R517" s="183">
        <f>Q517*H517</f>
        <v>0.02468</v>
      </c>
      <c r="S517" s="183">
        <v>0</v>
      </c>
      <c r="T517" s="184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5" t="s">
        <v>243</v>
      </c>
      <c r="AT517" s="185" t="s">
        <v>148</v>
      </c>
      <c r="AU517" s="185" t="s">
        <v>154</v>
      </c>
      <c r="AY517" s="18" t="s">
        <v>146</v>
      </c>
      <c r="BE517" s="186">
        <f>IF(N517="základní",J517,0)</f>
        <v>0</v>
      </c>
      <c r="BF517" s="186">
        <f>IF(N517="snížená",J517,0)</f>
        <v>0</v>
      </c>
      <c r="BG517" s="186">
        <f>IF(N517="zákl. přenesená",J517,0)</f>
        <v>0</v>
      </c>
      <c r="BH517" s="186">
        <f>IF(N517="sníž. přenesená",J517,0)</f>
        <v>0</v>
      </c>
      <c r="BI517" s="186">
        <f>IF(N517="nulová",J517,0)</f>
        <v>0</v>
      </c>
      <c r="BJ517" s="18" t="s">
        <v>154</v>
      </c>
      <c r="BK517" s="186">
        <f>ROUND(I517*H517,2)</f>
        <v>0</v>
      </c>
      <c r="BL517" s="18" t="s">
        <v>243</v>
      </c>
      <c r="BM517" s="185" t="s">
        <v>711</v>
      </c>
    </row>
    <row r="518" spans="1:47" s="2" customFormat="1" ht="10.2">
      <c r="A518" s="35"/>
      <c r="B518" s="36"/>
      <c r="C518" s="37"/>
      <c r="D518" s="187" t="s">
        <v>156</v>
      </c>
      <c r="E518" s="37"/>
      <c r="F518" s="188" t="s">
        <v>712</v>
      </c>
      <c r="G518" s="37"/>
      <c r="H518" s="37"/>
      <c r="I518" s="189"/>
      <c r="J518" s="37"/>
      <c r="K518" s="37"/>
      <c r="L518" s="40"/>
      <c r="M518" s="190"/>
      <c r="N518" s="191"/>
      <c r="O518" s="65"/>
      <c r="P518" s="65"/>
      <c r="Q518" s="65"/>
      <c r="R518" s="65"/>
      <c r="S518" s="65"/>
      <c r="T518" s="66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T518" s="18" t="s">
        <v>156</v>
      </c>
      <c r="AU518" s="18" t="s">
        <v>154</v>
      </c>
    </row>
    <row r="519" spans="2:51" s="13" customFormat="1" ht="10.2">
      <c r="B519" s="192"/>
      <c r="C519" s="193"/>
      <c r="D519" s="194" t="s">
        <v>158</v>
      </c>
      <c r="E519" s="195" t="s">
        <v>19</v>
      </c>
      <c r="F519" s="196" t="s">
        <v>492</v>
      </c>
      <c r="G519" s="193"/>
      <c r="H519" s="195" t="s">
        <v>19</v>
      </c>
      <c r="I519" s="197"/>
      <c r="J519" s="193"/>
      <c r="K519" s="193"/>
      <c r="L519" s="198"/>
      <c r="M519" s="199"/>
      <c r="N519" s="200"/>
      <c r="O519" s="200"/>
      <c r="P519" s="200"/>
      <c r="Q519" s="200"/>
      <c r="R519" s="200"/>
      <c r="S519" s="200"/>
      <c r="T519" s="201"/>
      <c r="AT519" s="202" t="s">
        <v>158</v>
      </c>
      <c r="AU519" s="202" t="s">
        <v>154</v>
      </c>
      <c r="AV519" s="13" t="s">
        <v>83</v>
      </c>
      <c r="AW519" s="13" t="s">
        <v>36</v>
      </c>
      <c r="AX519" s="13" t="s">
        <v>75</v>
      </c>
      <c r="AY519" s="202" t="s">
        <v>146</v>
      </c>
    </row>
    <row r="520" spans="2:51" s="14" customFormat="1" ht="10.2">
      <c r="B520" s="203"/>
      <c r="C520" s="204"/>
      <c r="D520" s="194" t="s">
        <v>158</v>
      </c>
      <c r="E520" s="205" t="s">
        <v>19</v>
      </c>
      <c r="F520" s="206" t="s">
        <v>154</v>
      </c>
      <c r="G520" s="204"/>
      <c r="H520" s="207">
        <v>2</v>
      </c>
      <c r="I520" s="208"/>
      <c r="J520" s="204"/>
      <c r="K520" s="204"/>
      <c r="L520" s="209"/>
      <c r="M520" s="210"/>
      <c r="N520" s="211"/>
      <c r="O520" s="211"/>
      <c r="P520" s="211"/>
      <c r="Q520" s="211"/>
      <c r="R520" s="211"/>
      <c r="S520" s="211"/>
      <c r="T520" s="212"/>
      <c r="AT520" s="213" t="s">
        <v>158</v>
      </c>
      <c r="AU520" s="213" t="s">
        <v>154</v>
      </c>
      <c r="AV520" s="14" t="s">
        <v>154</v>
      </c>
      <c r="AW520" s="14" t="s">
        <v>36</v>
      </c>
      <c r="AX520" s="14" t="s">
        <v>83</v>
      </c>
      <c r="AY520" s="213" t="s">
        <v>146</v>
      </c>
    </row>
    <row r="521" spans="1:65" s="2" customFormat="1" ht="24.15" customHeight="1">
      <c r="A521" s="35"/>
      <c r="B521" s="36"/>
      <c r="C521" s="174" t="s">
        <v>713</v>
      </c>
      <c r="D521" s="174" t="s">
        <v>148</v>
      </c>
      <c r="E521" s="175" t="s">
        <v>714</v>
      </c>
      <c r="F521" s="176" t="s">
        <v>715</v>
      </c>
      <c r="G521" s="177" t="s">
        <v>687</v>
      </c>
      <c r="H521" s="178">
        <v>2</v>
      </c>
      <c r="I521" s="179"/>
      <c r="J521" s="180">
        <f>ROUND(I521*H521,2)</f>
        <v>0</v>
      </c>
      <c r="K521" s="176" t="s">
        <v>19</v>
      </c>
      <c r="L521" s="40"/>
      <c r="M521" s="181" t="s">
        <v>19</v>
      </c>
      <c r="N521" s="182" t="s">
        <v>47</v>
      </c>
      <c r="O521" s="65"/>
      <c r="P521" s="183">
        <f>O521*H521</f>
        <v>0</v>
      </c>
      <c r="Q521" s="183">
        <v>0.01234</v>
      </c>
      <c r="R521" s="183">
        <f>Q521*H521</f>
        <v>0.02468</v>
      </c>
      <c r="S521" s="183">
        <v>0</v>
      </c>
      <c r="T521" s="184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85" t="s">
        <v>243</v>
      </c>
      <c r="AT521" s="185" t="s">
        <v>148</v>
      </c>
      <c r="AU521" s="185" t="s">
        <v>154</v>
      </c>
      <c r="AY521" s="18" t="s">
        <v>146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8" t="s">
        <v>154</v>
      </c>
      <c r="BK521" s="186">
        <f>ROUND(I521*H521,2)</f>
        <v>0</v>
      </c>
      <c r="BL521" s="18" t="s">
        <v>243</v>
      </c>
      <c r="BM521" s="185" t="s">
        <v>716</v>
      </c>
    </row>
    <row r="522" spans="2:51" s="13" customFormat="1" ht="10.2">
      <c r="B522" s="192"/>
      <c r="C522" s="193"/>
      <c r="D522" s="194" t="s">
        <v>158</v>
      </c>
      <c r="E522" s="195" t="s">
        <v>19</v>
      </c>
      <c r="F522" s="196" t="s">
        <v>492</v>
      </c>
      <c r="G522" s="193"/>
      <c r="H522" s="195" t="s">
        <v>19</v>
      </c>
      <c r="I522" s="197"/>
      <c r="J522" s="193"/>
      <c r="K522" s="193"/>
      <c r="L522" s="198"/>
      <c r="M522" s="199"/>
      <c r="N522" s="200"/>
      <c r="O522" s="200"/>
      <c r="P522" s="200"/>
      <c r="Q522" s="200"/>
      <c r="R522" s="200"/>
      <c r="S522" s="200"/>
      <c r="T522" s="201"/>
      <c r="AT522" s="202" t="s">
        <v>158</v>
      </c>
      <c r="AU522" s="202" t="s">
        <v>154</v>
      </c>
      <c r="AV522" s="13" t="s">
        <v>83</v>
      </c>
      <c r="AW522" s="13" t="s">
        <v>36</v>
      </c>
      <c r="AX522" s="13" t="s">
        <v>75</v>
      </c>
      <c r="AY522" s="202" t="s">
        <v>146</v>
      </c>
    </row>
    <row r="523" spans="2:51" s="14" customFormat="1" ht="10.2">
      <c r="B523" s="203"/>
      <c r="C523" s="204"/>
      <c r="D523" s="194" t="s">
        <v>158</v>
      </c>
      <c r="E523" s="205" t="s">
        <v>19</v>
      </c>
      <c r="F523" s="206" t="s">
        <v>154</v>
      </c>
      <c r="G523" s="204"/>
      <c r="H523" s="207">
        <v>2</v>
      </c>
      <c r="I523" s="208"/>
      <c r="J523" s="204"/>
      <c r="K523" s="204"/>
      <c r="L523" s="209"/>
      <c r="M523" s="210"/>
      <c r="N523" s="211"/>
      <c r="O523" s="211"/>
      <c r="P523" s="211"/>
      <c r="Q523" s="211"/>
      <c r="R523" s="211"/>
      <c r="S523" s="211"/>
      <c r="T523" s="212"/>
      <c r="AT523" s="213" t="s">
        <v>158</v>
      </c>
      <c r="AU523" s="213" t="s">
        <v>154</v>
      </c>
      <c r="AV523" s="14" t="s">
        <v>154</v>
      </c>
      <c r="AW523" s="14" t="s">
        <v>36</v>
      </c>
      <c r="AX523" s="14" t="s">
        <v>83</v>
      </c>
      <c r="AY523" s="213" t="s">
        <v>146</v>
      </c>
    </row>
    <row r="524" spans="1:65" s="2" customFormat="1" ht="24.15" customHeight="1">
      <c r="A524" s="35"/>
      <c r="B524" s="36"/>
      <c r="C524" s="174" t="s">
        <v>717</v>
      </c>
      <c r="D524" s="174" t="s">
        <v>148</v>
      </c>
      <c r="E524" s="175" t="s">
        <v>718</v>
      </c>
      <c r="F524" s="176" t="s">
        <v>719</v>
      </c>
      <c r="G524" s="177" t="s">
        <v>687</v>
      </c>
      <c r="H524" s="178">
        <v>2</v>
      </c>
      <c r="I524" s="179"/>
      <c r="J524" s="180">
        <f>ROUND(I524*H524,2)</f>
        <v>0</v>
      </c>
      <c r="K524" s="176" t="s">
        <v>19</v>
      </c>
      <c r="L524" s="40"/>
      <c r="M524" s="181" t="s">
        <v>19</v>
      </c>
      <c r="N524" s="182" t="s">
        <v>47</v>
      </c>
      <c r="O524" s="65"/>
      <c r="P524" s="183">
        <f>O524*H524</f>
        <v>0</v>
      </c>
      <c r="Q524" s="183">
        <v>0.01234</v>
      </c>
      <c r="R524" s="183">
        <f>Q524*H524</f>
        <v>0.02468</v>
      </c>
      <c r="S524" s="183">
        <v>0</v>
      </c>
      <c r="T524" s="184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5" t="s">
        <v>243</v>
      </c>
      <c r="AT524" s="185" t="s">
        <v>148</v>
      </c>
      <c r="AU524" s="185" t="s">
        <v>154</v>
      </c>
      <c r="AY524" s="18" t="s">
        <v>146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18" t="s">
        <v>154</v>
      </c>
      <c r="BK524" s="186">
        <f>ROUND(I524*H524,2)</f>
        <v>0</v>
      </c>
      <c r="BL524" s="18" t="s">
        <v>243</v>
      </c>
      <c r="BM524" s="185" t="s">
        <v>720</v>
      </c>
    </row>
    <row r="525" spans="2:51" s="13" customFormat="1" ht="10.2">
      <c r="B525" s="192"/>
      <c r="C525" s="193"/>
      <c r="D525" s="194" t="s">
        <v>158</v>
      </c>
      <c r="E525" s="195" t="s">
        <v>19</v>
      </c>
      <c r="F525" s="196" t="s">
        <v>492</v>
      </c>
      <c r="G525" s="193"/>
      <c r="H525" s="195" t="s">
        <v>19</v>
      </c>
      <c r="I525" s="197"/>
      <c r="J525" s="193"/>
      <c r="K525" s="193"/>
      <c r="L525" s="198"/>
      <c r="M525" s="199"/>
      <c r="N525" s="200"/>
      <c r="O525" s="200"/>
      <c r="P525" s="200"/>
      <c r="Q525" s="200"/>
      <c r="R525" s="200"/>
      <c r="S525" s="200"/>
      <c r="T525" s="201"/>
      <c r="AT525" s="202" t="s">
        <v>158</v>
      </c>
      <c r="AU525" s="202" t="s">
        <v>154</v>
      </c>
      <c r="AV525" s="13" t="s">
        <v>83</v>
      </c>
      <c r="AW525" s="13" t="s">
        <v>36</v>
      </c>
      <c r="AX525" s="13" t="s">
        <v>75</v>
      </c>
      <c r="AY525" s="202" t="s">
        <v>146</v>
      </c>
    </row>
    <row r="526" spans="2:51" s="14" customFormat="1" ht="10.2">
      <c r="B526" s="203"/>
      <c r="C526" s="204"/>
      <c r="D526" s="194" t="s">
        <v>158</v>
      </c>
      <c r="E526" s="205" t="s">
        <v>19</v>
      </c>
      <c r="F526" s="206" t="s">
        <v>154</v>
      </c>
      <c r="G526" s="204"/>
      <c r="H526" s="207">
        <v>2</v>
      </c>
      <c r="I526" s="208"/>
      <c r="J526" s="204"/>
      <c r="K526" s="204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158</v>
      </c>
      <c r="AU526" s="213" t="s">
        <v>154</v>
      </c>
      <c r="AV526" s="14" t="s">
        <v>154</v>
      </c>
      <c r="AW526" s="14" t="s">
        <v>36</v>
      </c>
      <c r="AX526" s="14" t="s">
        <v>83</v>
      </c>
      <c r="AY526" s="213" t="s">
        <v>146</v>
      </c>
    </row>
    <row r="527" spans="1:65" s="2" customFormat="1" ht="37.8" customHeight="1">
      <c r="A527" s="35"/>
      <c r="B527" s="36"/>
      <c r="C527" s="174" t="s">
        <v>721</v>
      </c>
      <c r="D527" s="174" t="s">
        <v>148</v>
      </c>
      <c r="E527" s="175" t="s">
        <v>722</v>
      </c>
      <c r="F527" s="176" t="s">
        <v>723</v>
      </c>
      <c r="G527" s="177" t="s">
        <v>687</v>
      </c>
      <c r="H527" s="178">
        <v>2</v>
      </c>
      <c r="I527" s="179"/>
      <c r="J527" s="180">
        <f>ROUND(I527*H527,2)</f>
        <v>0</v>
      </c>
      <c r="K527" s="176" t="s">
        <v>152</v>
      </c>
      <c r="L527" s="40"/>
      <c r="M527" s="181" t="s">
        <v>19</v>
      </c>
      <c r="N527" s="182" t="s">
        <v>47</v>
      </c>
      <c r="O527" s="65"/>
      <c r="P527" s="183">
        <f>O527*H527</f>
        <v>0</v>
      </c>
      <c r="Q527" s="183">
        <v>0.01736</v>
      </c>
      <c r="R527" s="183">
        <f>Q527*H527</f>
        <v>0.03472</v>
      </c>
      <c r="S527" s="183">
        <v>0</v>
      </c>
      <c r="T527" s="184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5" t="s">
        <v>243</v>
      </c>
      <c r="AT527" s="185" t="s">
        <v>148</v>
      </c>
      <c r="AU527" s="185" t="s">
        <v>154</v>
      </c>
      <c r="AY527" s="18" t="s">
        <v>146</v>
      </c>
      <c r="BE527" s="186">
        <f>IF(N527="základní",J527,0)</f>
        <v>0</v>
      </c>
      <c r="BF527" s="186">
        <f>IF(N527="snížená",J527,0)</f>
        <v>0</v>
      </c>
      <c r="BG527" s="186">
        <f>IF(N527="zákl. přenesená",J527,0)</f>
        <v>0</v>
      </c>
      <c r="BH527" s="186">
        <f>IF(N527="sníž. přenesená",J527,0)</f>
        <v>0</v>
      </c>
      <c r="BI527" s="186">
        <f>IF(N527="nulová",J527,0)</f>
        <v>0</v>
      </c>
      <c r="BJ527" s="18" t="s">
        <v>154</v>
      </c>
      <c r="BK527" s="186">
        <f>ROUND(I527*H527,2)</f>
        <v>0</v>
      </c>
      <c r="BL527" s="18" t="s">
        <v>243</v>
      </c>
      <c r="BM527" s="185" t="s">
        <v>724</v>
      </c>
    </row>
    <row r="528" spans="1:47" s="2" customFormat="1" ht="10.2">
      <c r="A528" s="35"/>
      <c r="B528" s="36"/>
      <c r="C528" s="37"/>
      <c r="D528" s="187" t="s">
        <v>156</v>
      </c>
      <c r="E528" s="37"/>
      <c r="F528" s="188" t="s">
        <v>725</v>
      </c>
      <c r="G528" s="37"/>
      <c r="H528" s="37"/>
      <c r="I528" s="189"/>
      <c r="J528" s="37"/>
      <c r="K528" s="37"/>
      <c r="L528" s="40"/>
      <c r="M528" s="190"/>
      <c r="N528" s="191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156</v>
      </c>
      <c r="AU528" s="18" t="s">
        <v>154</v>
      </c>
    </row>
    <row r="529" spans="2:51" s="13" customFormat="1" ht="10.2">
      <c r="B529" s="192"/>
      <c r="C529" s="193"/>
      <c r="D529" s="194" t="s">
        <v>158</v>
      </c>
      <c r="E529" s="195" t="s">
        <v>19</v>
      </c>
      <c r="F529" s="196" t="s">
        <v>492</v>
      </c>
      <c r="G529" s="193"/>
      <c r="H529" s="195" t="s">
        <v>19</v>
      </c>
      <c r="I529" s="197"/>
      <c r="J529" s="193"/>
      <c r="K529" s="193"/>
      <c r="L529" s="198"/>
      <c r="M529" s="199"/>
      <c r="N529" s="200"/>
      <c r="O529" s="200"/>
      <c r="P529" s="200"/>
      <c r="Q529" s="200"/>
      <c r="R529" s="200"/>
      <c r="S529" s="200"/>
      <c r="T529" s="201"/>
      <c r="AT529" s="202" t="s">
        <v>158</v>
      </c>
      <c r="AU529" s="202" t="s">
        <v>154</v>
      </c>
      <c r="AV529" s="13" t="s">
        <v>83</v>
      </c>
      <c r="AW529" s="13" t="s">
        <v>36</v>
      </c>
      <c r="AX529" s="13" t="s">
        <v>75</v>
      </c>
      <c r="AY529" s="202" t="s">
        <v>146</v>
      </c>
    </row>
    <row r="530" spans="2:51" s="14" customFormat="1" ht="10.2">
      <c r="B530" s="203"/>
      <c r="C530" s="204"/>
      <c r="D530" s="194" t="s">
        <v>158</v>
      </c>
      <c r="E530" s="205" t="s">
        <v>19</v>
      </c>
      <c r="F530" s="206" t="s">
        <v>154</v>
      </c>
      <c r="G530" s="204"/>
      <c r="H530" s="207">
        <v>2</v>
      </c>
      <c r="I530" s="208"/>
      <c r="J530" s="204"/>
      <c r="K530" s="204"/>
      <c r="L530" s="209"/>
      <c r="M530" s="210"/>
      <c r="N530" s="211"/>
      <c r="O530" s="211"/>
      <c r="P530" s="211"/>
      <c r="Q530" s="211"/>
      <c r="R530" s="211"/>
      <c r="S530" s="211"/>
      <c r="T530" s="212"/>
      <c r="AT530" s="213" t="s">
        <v>158</v>
      </c>
      <c r="AU530" s="213" t="s">
        <v>154</v>
      </c>
      <c r="AV530" s="14" t="s">
        <v>154</v>
      </c>
      <c r="AW530" s="14" t="s">
        <v>36</v>
      </c>
      <c r="AX530" s="14" t="s">
        <v>83</v>
      </c>
      <c r="AY530" s="213" t="s">
        <v>146</v>
      </c>
    </row>
    <row r="531" spans="1:65" s="2" customFormat="1" ht="37.8" customHeight="1">
      <c r="A531" s="35"/>
      <c r="B531" s="36"/>
      <c r="C531" s="174" t="s">
        <v>726</v>
      </c>
      <c r="D531" s="174" t="s">
        <v>148</v>
      </c>
      <c r="E531" s="175" t="s">
        <v>727</v>
      </c>
      <c r="F531" s="176" t="s">
        <v>728</v>
      </c>
      <c r="G531" s="177" t="s">
        <v>185</v>
      </c>
      <c r="H531" s="178">
        <v>2</v>
      </c>
      <c r="I531" s="179"/>
      <c r="J531" s="180">
        <f>ROUND(I531*H531,2)</f>
        <v>0</v>
      </c>
      <c r="K531" s="176" t="s">
        <v>152</v>
      </c>
      <c r="L531" s="40"/>
      <c r="M531" s="181" t="s">
        <v>19</v>
      </c>
      <c r="N531" s="182" t="s">
        <v>47</v>
      </c>
      <c r="O531" s="65"/>
      <c r="P531" s="183">
        <f>O531*H531</f>
        <v>0</v>
      </c>
      <c r="Q531" s="183">
        <v>0.00047</v>
      </c>
      <c r="R531" s="183">
        <f>Q531*H531</f>
        <v>0.00094</v>
      </c>
      <c r="S531" s="183">
        <v>0</v>
      </c>
      <c r="T531" s="184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5" t="s">
        <v>243</v>
      </c>
      <c r="AT531" s="185" t="s">
        <v>148</v>
      </c>
      <c r="AU531" s="185" t="s">
        <v>154</v>
      </c>
      <c r="AY531" s="18" t="s">
        <v>146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18" t="s">
        <v>154</v>
      </c>
      <c r="BK531" s="186">
        <f>ROUND(I531*H531,2)</f>
        <v>0</v>
      </c>
      <c r="BL531" s="18" t="s">
        <v>243</v>
      </c>
      <c r="BM531" s="185" t="s">
        <v>729</v>
      </c>
    </row>
    <row r="532" spans="1:47" s="2" customFormat="1" ht="10.2">
      <c r="A532" s="35"/>
      <c r="B532" s="36"/>
      <c r="C532" s="37"/>
      <c r="D532" s="187" t="s">
        <v>156</v>
      </c>
      <c r="E532" s="37"/>
      <c r="F532" s="188" t="s">
        <v>730</v>
      </c>
      <c r="G532" s="37"/>
      <c r="H532" s="37"/>
      <c r="I532" s="189"/>
      <c r="J532" s="37"/>
      <c r="K532" s="37"/>
      <c r="L532" s="40"/>
      <c r="M532" s="190"/>
      <c r="N532" s="191"/>
      <c r="O532" s="65"/>
      <c r="P532" s="65"/>
      <c r="Q532" s="65"/>
      <c r="R532" s="65"/>
      <c r="S532" s="65"/>
      <c r="T532" s="66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156</v>
      </c>
      <c r="AU532" s="18" t="s">
        <v>154</v>
      </c>
    </row>
    <row r="533" spans="2:51" s="13" customFormat="1" ht="10.2">
      <c r="B533" s="192"/>
      <c r="C533" s="193"/>
      <c r="D533" s="194" t="s">
        <v>158</v>
      </c>
      <c r="E533" s="195" t="s">
        <v>19</v>
      </c>
      <c r="F533" s="196" t="s">
        <v>492</v>
      </c>
      <c r="G533" s="193"/>
      <c r="H533" s="195" t="s">
        <v>19</v>
      </c>
      <c r="I533" s="197"/>
      <c r="J533" s="193"/>
      <c r="K533" s="193"/>
      <c r="L533" s="198"/>
      <c r="M533" s="199"/>
      <c r="N533" s="200"/>
      <c r="O533" s="200"/>
      <c r="P533" s="200"/>
      <c r="Q533" s="200"/>
      <c r="R533" s="200"/>
      <c r="S533" s="200"/>
      <c r="T533" s="201"/>
      <c r="AT533" s="202" t="s">
        <v>158</v>
      </c>
      <c r="AU533" s="202" t="s">
        <v>154</v>
      </c>
      <c r="AV533" s="13" t="s">
        <v>83</v>
      </c>
      <c r="AW533" s="13" t="s">
        <v>36</v>
      </c>
      <c r="AX533" s="13" t="s">
        <v>75</v>
      </c>
      <c r="AY533" s="202" t="s">
        <v>146</v>
      </c>
    </row>
    <row r="534" spans="2:51" s="14" customFormat="1" ht="10.2">
      <c r="B534" s="203"/>
      <c r="C534" s="204"/>
      <c r="D534" s="194" t="s">
        <v>158</v>
      </c>
      <c r="E534" s="205" t="s">
        <v>19</v>
      </c>
      <c r="F534" s="206" t="s">
        <v>154</v>
      </c>
      <c r="G534" s="204"/>
      <c r="H534" s="207">
        <v>2</v>
      </c>
      <c r="I534" s="208"/>
      <c r="J534" s="204"/>
      <c r="K534" s="204"/>
      <c r="L534" s="209"/>
      <c r="M534" s="210"/>
      <c r="N534" s="211"/>
      <c r="O534" s="211"/>
      <c r="P534" s="211"/>
      <c r="Q534" s="211"/>
      <c r="R534" s="211"/>
      <c r="S534" s="211"/>
      <c r="T534" s="212"/>
      <c r="AT534" s="213" t="s">
        <v>158</v>
      </c>
      <c r="AU534" s="213" t="s">
        <v>154</v>
      </c>
      <c r="AV534" s="14" t="s">
        <v>154</v>
      </c>
      <c r="AW534" s="14" t="s">
        <v>36</v>
      </c>
      <c r="AX534" s="14" t="s">
        <v>83</v>
      </c>
      <c r="AY534" s="213" t="s">
        <v>146</v>
      </c>
    </row>
    <row r="535" spans="1:65" s="2" customFormat="1" ht="24.15" customHeight="1">
      <c r="A535" s="35"/>
      <c r="B535" s="36"/>
      <c r="C535" s="174" t="s">
        <v>731</v>
      </c>
      <c r="D535" s="174" t="s">
        <v>148</v>
      </c>
      <c r="E535" s="175" t="s">
        <v>732</v>
      </c>
      <c r="F535" s="176" t="s">
        <v>733</v>
      </c>
      <c r="G535" s="177" t="s">
        <v>687</v>
      </c>
      <c r="H535" s="178">
        <v>2</v>
      </c>
      <c r="I535" s="179"/>
      <c r="J535" s="180">
        <f>ROUND(I535*H535,2)</f>
        <v>0</v>
      </c>
      <c r="K535" s="176" t="s">
        <v>152</v>
      </c>
      <c r="L535" s="40"/>
      <c r="M535" s="181" t="s">
        <v>19</v>
      </c>
      <c r="N535" s="182" t="s">
        <v>47</v>
      </c>
      <c r="O535" s="65"/>
      <c r="P535" s="183">
        <f>O535*H535</f>
        <v>0</v>
      </c>
      <c r="Q535" s="183">
        <v>0.00493</v>
      </c>
      <c r="R535" s="183">
        <f>Q535*H535</f>
        <v>0.00986</v>
      </c>
      <c r="S535" s="183">
        <v>0</v>
      </c>
      <c r="T535" s="184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85" t="s">
        <v>243</v>
      </c>
      <c r="AT535" s="185" t="s">
        <v>148</v>
      </c>
      <c r="AU535" s="185" t="s">
        <v>154</v>
      </c>
      <c r="AY535" s="18" t="s">
        <v>146</v>
      </c>
      <c r="BE535" s="186">
        <f>IF(N535="základní",J535,0)</f>
        <v>0</v>
      </c>
      <c r="BF535" s="186">
        <f>IF(N535="snížená",J535,0)</f>
        <v>0</v>
      </c>
      <c r="BG535" s="186">
        <f>IF(N535="zákl. přenesená",J535,0)</f>
        <v>0</v>
      </c>
      <c r="BH535" s="186">
        <f>IF(N535="sníž. přenesená",J535,0)</f>
        <v>0</v>
      </c>
      <c r="BI535" s="186">
        <f>IF(N535="nulová",J535,0)</f>
        <v>0</v>
      </c>
      <c r="BJ535" s="18" t="s">
        <v>154</v>
      </c>
      <c r="BK535" s="186">
        <f>ROUND(I535*H535,2)</f>
        <v>0</v>
      </c>
      <c r="BL535" s="18" t="s">
        <v>243</v>
      </c>
      <c r="BM535" s="185" t="s">
        <v>734</v>
      </c>
    </row>
    <row r="536" spans="1:47" s="2" customFormat="1" ht="10.2">
      <c r="A536" s="35"/>
      <c r="B536" s="36"/>
      <c r="C536" s="37"/>
      <c r="D536" s="187" t="s">
        <v>156</v>
      </c>
      <c r="E536" s="37"/>
      <c r="F536" s="188" t="s">
        <v>735</v>
      </c>
      <c r="G536" s="37"/>
      <c r="H536" s="37"/>
      <c r="I536" s="189"/>
      <c r="J536" s="37"/>
      <c r="K536" s="37"/>
      <c r="L536" s="40"/>
      <c r="M536" s="190"/>
      <c r="N536" s="191"/>
      <c r="O536" s="65"/>
      <c r="P536" s="65"/>
      <c r="Q536" s="65"/>
      <c r="R536" s="65"/>
      <c r="S536" s="65"/>
      <c r="T536" s="66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156</v>
      </c>
      <c r="AU536" s="18" t="s">
        <v>154</v>
      </c>
    </row>
    <row r="537" spans="2:51" s="13" customFormat="1" ht="10.2">
      <c r="B537" s="192"/>
      <c r="C537" s="193"/>
      <c r="D537" s="194" t="s">
        <v>158</v>
      </c>
      <c r="E537" s="195" t="s">
        <v>19</v>
      </c>
      <c r="F537" s="196" t="s">
        <v>492</v>
      </c>
      <c r="G537" s="193"/>
      <c r="H537" s="195" t="s">
        <v>19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158</v>
      </c>
      <c r="AU537" s="202" t="s">
        <v>154</v>
      </c>
      <c r="AV537" s="13" t="s">
        <v>83</v>
      </c>
      <c r="AW537" s="13" t="s">
        <v>36</v>
      </c>
      <c r="AX537" s="13" t="s">
        <v>75</v>
      </c>
      <c r="AY537" s="202" t="s">
        <v>146</v>
      </c>
    </row>
    <row r="538" spans="2:51" s="14" customFormat="1" ht="10.2">
      <c r="B538" s="203"/>
      <c r="C538" s="204"/>
      <c r="D538" s="194" t="s">
        <v>158</v>
      </c>
      <c r="E538" s="205" t="s">
        <v>19</v>
      </c>
      <c r="F538" s="206" t="s">
        <v>154</v>
      </c>
      <c r="G538" s="204"/>
      <c r="H538" s="207">
        <v>2</v>
      </c>
      <c r="I538" s="208"/>
      <c r="J538" s="204"/>
      <c r="K538" s="204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158</v>
      </c>
      <c r="AU538" s="213" t="s">
        <v>154</v>
      </c>
      <c r="AV538" s="14" t="s">
        <v>154</v>
      </c>
      <c r="AW538" s="14" t="s">
        <v>36</v>
      </c>
      <c r="AX538" s="14" t="s">
        <v>83</v>
      </c>
      <c r="AY538" s="213" t="s">
        <v>146</v>
      </c>
    </row>
    <row r="539" spans="1:65" s="2" customFormat="1" ht="24.15" customHeight="1">
      <c r="A539" s="35"/>
      <c r="B539" s="36"/>
      <c r="C539" s="174" t="s">
        <v>736</v>
      </c>
      <c r="D539" s="174" t="s">
        <v>148</v>
      </c>
      <c r="E539" s="175" t="s">
        <v>737</v>
      </c>
      <c r="F539" s="176" t="s">
        <v>738</v>
      </c>
      <c r="G539" s="177" t="s">
        <v>687</v>
      </c>
      <c r="H539" s="178">
        <v>6</v>
      </c>
      <c r="I539" s="179"/>
      <c r="J539" s="180">
        <f>ROUND(I539*H539,2)</f>
        <v>0</v>
      </c>
      <c r="K539" s="176" t="s">
        <v>152</v>
      </c>
      <c r="L539" s="40"/>
      <c r="M539" s="181" t="s">
        <v>19</v>
      </c>
      <c r="N539" s="182" t="s">
        <v>47</v>
      </c>
      <c r="O539" s="65"/>
      <c r="P539" s="183">
        <f>O539*H539</f>
        <v>0</v>
      </c>
      <c r="Q539" s="183">
        <v>0.00024</v>
      </c>
      <c r="R539" s="183">
        <f>Q539*H539</f>
        <v>0.00144</v>
      </c>
      <c r="S539" s="183">
        <v>0</v>
      </c>
      <c r="T539" s="184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5" t="s">
        <v>243</v>
      </c>
      <c r="AT539" s="185" t="s">
        <v>148</v>
      </c>
      <c r="AU539" s="185" t="s">
        <v>154</v>
      </c>
      <c r="AY539" s="18" t="s">
        <v>146</v>
      </c>
      <c r="BE539" s="186">
        <f>IF(N539="základní",J539,0)</f>
        <v>0</v>
      </c>
      <c r="BF539" s="186">
        <f>IF(N539="snížená",J539,0)</f>
        <v>0</v>
      </c>
      <c r="BG539" s="186">
        <f>IF(N539="zákl. přenesená",J539,0)</f>
        <v>0</v>
      </c>
      <c r="BH539" s="186">
        <f>IF(N539="sníž. přenesená",J539,0)</f>
        <v>0</v>
      </c>
      <c r="BI539" s="186">
        <f>IF(N539="nulová",J539,0)</f>
        <v>0</v>
      </c>
      <c r="BJ539" s="18" t="s">
        <v>154</v>
      </c>
      <c r="BK539" s="186">
        <f>ROUND(I539*H539,2)</f>
        <v>0</v>
      </c>
      <c r="BL539" s="18" t="s">
        <v>243</v>
      </c>
      <c r="BM539" s="185" t="s">
        <v>739</v>
      </c>
    </row>
    <row r="540" spans="1:47" s="2" customFormat="1" ht="10.2">
      <c r="A540" s="35"/>
      <c r="B540" s="36"/>
      <c r="C540" s="37"/>
      <c r="D540" s="187" t="s">
        <v>156</v>
      </c>
      <c r="E540" s="37"/>
      <c r="F540" s="188" t="s">
        <v>740</v>
      </c>
      <c r="G540" s="37"/>
      <c r="H540" s="37"/>
      <c r="I540" s="189"/>
      <c r="J540" s="37"/>
      <c r="K540" s="37"/>
      <c r="L540" s="40"/>
      <c r="M540" s="190"/>
      <c r="N540" s="191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156</v>
      </c>
      <c r="AU540" s="18" t="s">
        <v>154</v>
      </c>
    </row>
    <row r="541" spans="2:51" s="13" customFormat="1" ht="10.2">
      <c r="B541" s="192"/>
      <c r="C541" s="193"/>
      <c r="D541" s="194" t="s">
        <v>158</v>
      </c>
      <c r="E541" s="195" t="s">
        <v>19</v>
      </c>
      <c r="F541" s="196" t="s">
        <v>492</v>
      </c>
      <c r="G541" s="193"/>
      <c r="H541" s="195" t="s">
        <v>19</v>
      </c>
      <c r="I541" s="197"/>
      <c r="J541" s="193"/>
      <c r="K541" s="193"/>
      <c r="L541" s="198"/>
      <c r="M541" s="199"/>
      <c r="N541" s="200"/>
      <c r="O541" s="200"/>
      <c r="P541" s="200"/>
      <c r="Q541" s="200"/>
      <c r="R541" s="200"/>
      <c r="S541" s="200"/>
      <c r="T541" s="201"/>
      <c r="AT541" s="202" t="s">
        <v>158</v>
      </c>
      <c r="AU541" s="202" t="s">
        <v>154</v>
      </c>
      <c r="AV541" s="13" t="s">
        <v>83</v>
      </c>
      <c r="AW541" s="13" t="s">
        <v>36</v>
      </c>
      <c r="AX541" s="13" t="s">
        <v>75</v>
      </c>
      <c r="AY541" s="202" t="s">
        <v>146</v>
      </c>
    </row>
    <row r="542" spans="2:51" s="14" customFormat="1" ht="10.2">
      <c r="B542" s="203"/>
      <c r="C542" s="204"/>
      <c r="D542" s="194" t="s">
        <v>158</v>
      </c>
      <c r="E542" s="205" t="s">
        <v>19</v>
      </c>
      <c r="F542" s="206" t="s">
        <v>182</v>
      </c>
      <c r="G542" s="204"/>
      <c r="H542" s="207">
        <v>6</v>
      </c>
      <c r="I542" s="208"/>
      <c r="J542" s="204"/>
      <c r="K542" s="204"/>
      <c r="L542" s="209"/>
      <c r="M542" s="210"/>
      <c r="N542" s="211"/>
      <c r="O542" s="211"/>
      <c r="P542" s="211"/>
      <c r="Q542" s="211"/>
      <c r="R542" s="211"/>
      <c r="S542" s="211"/>
      <c r="T542" s="212"/>
      <c r="AT542" s="213" t="s">
        <v>158</v>
      </c>
      <c r="AU542" s="213" t="s">
        <v>154</v>
      </c>
      <c r="AV542" s="14" t="s">
        <v>154</v>
      </c>
      <c r="AW542" s="14" t="s">
        <v>36</v>
      </c>
      <c r="AX542" s="14" t="s">
        <v>83</v>
      </c>
      <c r="AY542" s="213" t="s">
        <v>146</v>
      </c>
    </row>
    <row r="543" spans="1:65" s="2" customFormat="1" ht="21.75" customHeight="1">
      <c r="A543" s="35"/>
      <c r="B543" s="36"/>
      <c r="C543" s="174" t="s">
        <v>741</v>
      </c>
      <c r="D543" s="174" t="s">
        <v>148</v>
      </c>
      <c r="E543" s="175" t="s">
        <v>742</v>
      </c>
      <c r="F543" s="176" t="s">
        <v>743</v>
      </c>
      <c r="G543" s="177" t="s">
        <v>687</v>
      </c>
      <c r="H543" s="178">
        <v>2</v>
      </c>
      <c r="I543" s="179"/>
      <c r="J543" s="180">
        <f>ROUND(I543*H543,2)</f>
        <v>0</v>
      </c>
      <c r="K543" s="176" t="s">
        <v>152</v>
      </c>
      <c r="L543" s="40"/>
      <c r="M543" s="181" t="s">
        <v>19</v>
      </c>
      <c r="N543" s="182" t="s">
        <v>47</v>
      </c>
      <c r="O543" s="65"/>
      <c r="P543" s="183">
        <f>O543*H543</f>
        <v>0</v>
      </c>
      <c r="Q543" s="183">
        <v>0.00172</v>
      </c>
      <c r="R543" s="183">
        <f>Q543*H543</f>
        <v>0.00344</v>
      </c>
      <c r="S543" s="183">
        <v>0</v>
      </c>
      <c r="T543" s="184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5" t="s">
        <v>243</v>
      </c>
      <c r="AT543" s="185" t="s">
        <v>148</v>
      </c>
      <c r="AU543" s="185" t="s">
        <v>154</v>
      </c>
      <c r="AY543" s="18" t="s">
        <v>146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18" t="s">
        <v>154</v>
      </c>
      <c r="BK543" s="186">
        <f>ROUND(I543*H543,2)</f>
        <v>0</v>
      </c>
      <c r="BL543" s="18" t="s">
        <v>243</v>
      </c>
      <c r="BM543" s="185" t="s">
        <v>744</v>
      </c>
    </row>
    <row r="544" spans="1:47" s="2" customFormat="1" ht="10.2">
      <c r="A544" s="35"/>
      <c r="B544" s="36"/>
      <c r="C544" s="37"/>
      <c r="D544" s="187" t="s">
        <v>156</v>
      </c>
      <c r="E544" s="37"/>
      <c r="F544" s="188" t="s">
        <v>745</v>
      </c>
      <c r="G544" s="37"/>
      <c r="H544" s="37"/>
      <c r="I544" s="189"/>
      <c r="J544" s="37"/>
      <c r="K544" s="37"/>
      <c r="L544" s="40"/>
      <c r="M544" s="190"/>
      <c r="N544" s="191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156</v>
      </c>
      <c r="AU544" s="18" t="s">
        <v>154</v>
      </c>
    </row>
    <row r="545" spans="2:51" s="13" customFormat="1" ht="10.2">
      <c r="B545" s="192"/>
      <c r="C545" s="193"/>
      <c r="D545" s="194" t="s">
        <v>158</v>
      </c>
      <c r="E545" s="195" t="s">
        <v>19</v>
      </c>
      <c r="F545" s="196" t="s">
        <v>492</v>
      </c>
      <c r="G545" s="193"/>
      <c r="H545" s="195" t="s">
        <v>19</v>
      </c>
      <c r="I545" s="197"/>
      <c r="J545" s="193"/>
      <c r="K545" s="193"/>
      <c r="L545" s="198"/>
      <c r="M545" s="199"/>
      <c r="N545" s="200"/>
      <c r="O545" s="200"/>
      <c r="P545" s="200"/>
      <c r="Q545" s="200"/>
      <c r="R545" s="200"/>
      <c r="S545" s="200"/>
      <c r="T545" s="201"/>
      <c r="AT545" s="202" t="s">
        <v>158</v>
      </c>
      <c r="AU545" s="202" t="s">
        <v>154</v>
      </c>
      <c r="AV545" s="13" t="s">
        <v>83</v>
      </c>
      <c r="AW545" s="13" t="s">
        <v>36</v>
      </c>
      <c r="AX545" s="13" t="s">
        <v>75</v>
      </c>
      <c r="AY545" s="202" t="s">
        <v>146</v>
      </c>
    </row>
    <row r="546" spans="2:51" s="14" customFormat="1" ht="10.2">
      <c r="B546" s="203"/>
      <c r="C546" s="204"/>
      <c r="D546" s="194" t="s">
        <v>158</v>
      </c>
      <c r="E546" s="205" t="s">
        <v>19</v>
      </c>
      <c r="F546" s="206" t="s">
        <v>154</v>
      </c>
      <c r="G546" s="204"/>
      <c r="H546" s="207">
        <v>2</v>
      </c>
      <c r="I546" s="208"/>
      <c r="J546" s="204"/>
      <c r="K546" s="204"/>
      <c r="L546" s="209"/>
      <c r="M546" s="210"/>
      <c r="N546" s="211"/>
      <c r="O546" s="211"/>
      <c r="P546" s="211"/>
      <c r="Q546" s="211"/>
      <c r="R546" s="211"/>
      <c r="S546" s="211"/>
      <c r="T546" s="212"/>
      <c r="AT546" s="213" t="s">
        <v>158</v>
      </c>
      <c r="AU546" s="213" t="s">
        <v>154</v>
      </c>
      <c r="AV546" s="14" t="s">
        <v>154</v>
      </c>
      <c r="AW546" s="14" t="s">
        <v>36</v>
      </c>
      <c r="AX546" s="14" t="s">
        <v>83</v>
      </c>
      <c r="AY546" s="213" t="s">
        <v>146</v>
      </c>
    </row>
    <row r="547" spans="1:65" s="2" customFormat="1" ht="21.75" customHeight="1">
      <c r="A547" s="35"/>
      <c r="B547" s="36"/>
      <c r="C547" s="174" t="s">
        <v>746</v>
      </c>
      <c r="D547" s="174" t="s">
        <v>148</v>
      </c>
      <c r="E547" s="175" t="s">
        <v>747</v>
      </c>
      <c r="F547" s="176" t="s">
        <v>748</v>
      </c>
      <c r="G547" s="177" t="s">
        <v>687</v>
      </c>
      <c r="H547" s="178">
        <v>2</v>
      </c>
      <c r="I547" s="179"/>
      <c r="J547" s="180">
        <f>ROUND(I547*H547,2)</f>
        <v>0</v>
      </c>
      <c r="K547" s="176" t="s">
        <v>152</v>
      </c>
      <c r="L547" s="40"/>
      <c r="M547" s="181" t="s">
        <v>19</v>
      </c>
      <c r="N547" s="182" t="s">
        <v>47</v>
      </c>
      <c r="O547" s="65"/>
      <c r="P547" s="183">
        <f>O547*H547</f>
        <v>0</v>
      </c>
      <c r="Q547" s="183">
        <v>0.0018</v>
      </c>
      <c r="R547" s="183">
        <f>Q547*H547</f>
        <v>0.0036</v>
      </c>
      <c r="S547" s="183">
        <v>0</v>
      </c>
      <c r="T547" s="184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85" t="s">
        <v>243</v>
      </c>
      <c r="AT547" s="185" t="s">
        <v>148</v>
      </c>
      <c r="AU547" s="185" t="s">
        <v>154</v>
      </c>
      <c r="AY547" s="18" t="s">
        <v>146</v>
      </c>
      <c r="BE547" s="186">
        <f>IF(N547="základní",J547,0)</f>
        <v>0</v>
      </c>
      <c r="BF547" s="186">
        <f>IF(N547="snížená",J547,0)</f>
        <v>0</v>
      </c>
      <c r="BG547" s="186">
        <f>IF(N547="zákl. přenesená",J547,0)</f>
        <v>0</v>
      </c>
      <c r="BH547" s="186">
        <f>IF(N547="sníž. přenesená",J547,0)</f>
        <v>0</v>
      </c>
      <c r="BI547" s="186">
        <f>IF(N547="nulová",J547,0)</f>
        <v>0</v>
      </c>
      <c r="BJ547" s="18" t="s">
        <v>154</v>
      </c>
      <c r="BK547" s="186">
        <f>ROUND(I547*H547,2)</f>
        <v>0</v>
      </c>
      <c r="BL547" s="18" t="s">
        <v>243</v>
      </c>
      <c r="BM547" s="185" t="s">
        <v>749</v>
      </c>
    </row>
    <row r="548" spans="1:47" s="2" customFormat="1" ht="10.2">
      <c r="A548" s="35"/>
      <c r="B548" s="36"/>
      <c r="C548" s="37"/>
      <c r="D548" s="187" t="s">
        <v>156</v>
      </c>
      <c r="E548" s="37"/>
      <c r="F548" s="188" t="s">
        <v>750</v>
      </c>
      <c r="G548" s="37"/>
      <c r="H548" s="37"/>
      <c r="I548" s="189"/>
      <c r="J548" s="37"/>
      <c r="K548" s="37"/>
      <c r="L548" s="40"/>
      <c r="M548" s="190"/>
      <c r="N548" s="191"/>
      <c r="O548" s="65"/>
      <c r="P548" s="65"/>
      <c r="Q548" s="65"/>
      <c r="R548" s="65"/>
      <c r="S548" s="65"/>
      <c r="T548" s="66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156</v>
      </c>
      <c r="AU548" s="18" t="s">
        <v>154</v>
      </c>
    </row>
    <row r="549" spans="2:51" s="13" customFormat="1" ht="10.2">
      <c r="B549" s="192"/>
      <c r="C549" s="193"/>
      <c r="D549" s="194" t="s">
        <v>158</v>
      </c>
      <c r="E549" s="195" t="s">
        <v>19</v>
      </c>
      <c r="F549" s="196" t="s">
        <v>492</v>
      </c>
      <c r="G549" s="193"/>
      <c r="H549" s="195" t="s">
        <v>19</v>
      </c>
      <c r="I549" s="197"/>
      <c r="J549" s="193"/>
      <c r="K549" s="193"/>
      <c r="L549" s="198"/>
      <c r="M549" s="199"/>
      <c r="N549" s="200"/>
      <c r="O549" s="200"/>
      <c r="P549" s="200"/>
      <c r="Q549" s="200"/>
      <c r="R549" s="200"/>
      <c r="S549" s="200"/>
      <c r="T549" s="201"/>
      <c r="AT549" s="202" t="s">
        <v>158</v>
      </c>
      <c r="AU549" s="202" t="s">
        <v>154</v>
      </c>
      <c r="AV549" s="13" t="s">
        <v>83</v>
      </c>
      <c r="AW549" s="13" t="s">
        <v>36</v>
      </c>
      <c r="AX549" s="13" t="s">
        <v>75</v>
      </c>
      <c r="AY549" s="202" t="s">
        <v>146</v>
      </c>
    </row>
    <row r="550" spans="2:51" s="14" customFormat="1" ht="10.2">
      <c r="B550" s="203"/>
      <c r="C550" s="204"/>
      <c r="D550" s="194" t="s">
        <v>158</v>
      </c>
      <c r="E550" s="205" t="s">
        <v>19</v>
      </c>
      <c r="F550" s="206" t="s">
        <v>154</v>
      </c>
      <c r="G550" s="204"/>
      <c r="H550" s="207">
        <v>2</v>
      </c>
      <c r="I550" s="208"/>
      <c r="J550" s="204"/>
      <c r="K550" s="204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158</v>
      </c>
      <c r="AU550" s="213" t="s">
        <v>154</v>
      </c>
      <c r="AV550" s="14" t="s">
        <v>154</v>
      </c>
      <c r="AW550" s="14" t="s">
        <v>36</v>
      </c>
      <c r="AX550" s="14" t="s">
        <v>83</v>
      </c>
      <c r="AY550" s="213" t="s">
        <v>146</v>
      </c>
    </row>
    <row r="551" spans="1:65" s="2" customFormat="1" ht="24.15" customHeight="1">
      <c r="A551" s="35"/>
      <c r="B551" s="36"/>
      <c r="C551" s="174" t="s">
        <v>751</v>
      </c>
      <c r="D551" s="174" t="s">
        <v>148</v>
      </c>
      <c r="E551" s="175" t="s">
        <v>752</v>
      </c>
      <c r="F551" s="176" t="s">
        <v>753</v>
      </c>
      <c r="G551" s="177" t="s">
        <v>185</v>
      </c>
      <c r="H551" s="178">
        <v>2</v>
      </c>
      <c r="I551" s="179"/>
      <c r="J551" s="180">
        <f>ROUND(I551*H551,2)</f>
        <v>0</v>
      </c>
      <c r="K551" s="176" t="s">
        <v>152</v>
      </c>
      <c r="L551" s="40"/>
      <c r="M551" s="181" t="s">
        <v>19</v>
      </c>
      <c r="N551" s="182" t="s">
        <v>47</v>
      </c>
      <c r="O551" s="65"/>
      <c r="P551" s="183">
        <f>O551*H551</f>
        <v>0</v>
      </c>
      <c r="Q551" s="183">
        <v>0.00012</v>
      </c>
      <c r="R551" s="183">
        <f>Q551*H551</f>
        <v>0.00024</v>
      </c>
      <c r="S551" s="183">
        <v>0</v>
      </c>
      <c r="T551" s="184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85" t="s">
        <v>243</v>
      </c>
      <c r="AT551" s="185" t="s">
        <v>148</v>
      </c>
      <c r="AU551" s="185" t="s">
        <v>154</v>
      </c>
      <c r="AY551" s="18" t="s">
        <v>146</v>
      </c>
      <c r="BE551" s="186">
        <f>IF(N551="základní",J551,0)</f>
        <v>0</v>
      </c>
      <c r="BF551" s="186">
        <f>IF(N551="snížená",J551,0)</f>
        <v>0</v>
      </c>
      <c r="BG551" s="186">
        <f>IF(N551="zákl. přenesená",J551,0)</f>
        <v>0</v>
      </c>
      <c r="BH551" s="186">
        <f>IF(N551="sníž. přenesená",J551,0)</f>
        <v>0</v>
      </c>
      <c r="BI551" s="186">
        <f>IF(N551="nulová",J551,0)</f>
        <v>0</v>
      </c>
      <c r="BJ551" s="18" t="s">
        <v>154</v>
      </c>
      <c r="BK551" s="186">
        <f>ROUND(I551*H551,2)</f>
        <v>0</v>
      </c>
      <c r="BL551" s="18" t="s">
        <v>243</v>
      </c>
      <c r="BM551" s="185" t="s">
        <v>754</v>
      </c>
    </row>
    <row r="552" spans="1:47" s="2" customFormat="1" ht="10.2">
      <c r="A552" s="35"/>
      <c r="B552" s="36"/>
      <c r="C552" s="37"/>
      <c r="D552" s="187" t="s">
        <v>156</v>
      </c>
      <c r="E552" s="37"/>
      <c r="F552" s="188" t="s">
        <v>755</v>
      </c>
      <c r="G552" s="37"/>
      <c r="H552" s="37"/>
      <c r="I552" s="189"/>
      <c r="J552" s="37"/>
      <c r="K552" s="37"/>
      <c r="L552" s="40"/>
      <c r="M552" s="190"/>
      <c r="N552" s="191"/>
      <c r="O552" s="65"/>
      <c r="P552" s="65"/>
      <c r="Q552" s="65"/>
      <c r="R552" s="65"/>
      <c r="S552" s="65"/>
      <c r="T552" s="6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156</v>
      </c>
      <c r="AU552" s="18" t="s">
        <v>154</v>
      </c>
    </row>
    <row r="553" spans="2:51" s="13" customFormat="1" ht="10.2">
      <c r="B553" s="192"/>
      <c r="C553" s="193"/>
      <c r="D553" s="194" t="s">
        <v>158</v>
      </c>
      <c r="E553" s="195" t="s">
        <v>19</v>
      </c>
      <c r="F553" s="196" t="s">
        <v>492</v>
      </c>
      <c r="G553" s="193"/>
      <c r="H553" s="195" t="s">
        <v>19</v>
      </c>
      <c r="I553" s="197"/>
      <c r="J553" s="193"/>
      <c r="K553" s="193"/>
      <c r="L553" s="198"/>
      <c r="M553" s="199"/>
      <c r="N553" s="200"/>
      <c r="O553" s="200"/>
      <c r="P553" s="200"/>
      <c r="Q553" s="200"/>
      <c r="R553" s="200"/>
      <c r="S553" s="200"/>
      <c r="T553" s="201"/>
      <c r="AT553" s="202" t="s">
        <v>158</v>
      </c>
      <c r="AU553" s="202" t="s">
        <v>154</v>
      </c>
      <c r="AV553" s="13" t="s">
        <v>83</v>
      </c>
      <c r="AW553" s="13" t="s">
        <v>36</v>
      </c>
      <c r="AX553" s="13" t="s">
        <v>75</v>
      </c>
      <c r="AY553" s="202" t="s">
        <v>146</v>
      </c>
    </row>
    <row r="554" spans="2:51" s="14" customFormat="1" ht="10.2">
      <c r="B554" s="203"/>
      <c r="C554" s="204"/>
      <c r="D554" s="194" t="s">
        <v>158</v>
      </c>
      <c r="E554" s="205" t="s">
        <v>19</v>
      </c>
      <c r="F554" s="206" t="s">
        <v>154</v>
      </c>
      <c r="G554" s="204"/>
      <c r="H554" s="207">
        <v>2</v>
      </c>
      <c r="I554" s="208"/>
      <c r="J554" s="204"/>
      <c r="K554" s="204"/>
      <c r="L554" s="209"/>
      <c r="M554" s="210"/>
      <c r="N554" s="211"/>
      <c r="O554" s="211"/>
      <c r="P554" s="211"/>
      <c r="Q554" s="211"/>
      <c r="R554" s="211"/>
      <c r="S554" s="211"/>
      <c r="T554" s="212"/>
      <c r="AT554" s="213" t="s">
        <v>158</v>
      </c>
      <c r="AU554" s="213" t="s">
        <v>154</v>
      </c>
      <c r="AV554" s="14" t="s">
        <v>154</v>
      </c>
      <c r="AW554" s="14" t="s">
        <v>36</v>
      </c>
      <c r="AX554" s="14" t="s">
        <v>83</v>
      </c>
      <c r="AY554" s="213" t="s">
        <v>146</v>
      </c>
    </row>
    <row r="555" spans="1:65" s="2" customFormat="1" ht="16.5" customHeight="1">
      <c r="A555" s="35"/>
      <c r="B555" s="36"/>
      <c r="C555" s="214" t="s">
        <v>756</v>
      </c>
      <c r="D555" s="214" t="s">
        <v>189</v>
      </c>
      <c r="E555" s="215" t="s">
        <v>757</v>
      </c>
      <c r="F555" s="216" t="s">
        <v>758</v>
      </c>
      <c r="G555" s="217" t="s">
        <v>185</v>
      </c>
      <c r="H555" s="218">
        <v>2</v>
      </c>
      <c r="I555" s="219"/>
      <c r="J555" s="220">
        <f>ROUND(I555*H555,2)</f>
        <v>0</v>
      </c>
      <c r="K555" s="216" t="s">
        <v>152</v>
      </c>
      <c r="L555" s="221"/>
      <c r="M555" s="222" t="s">
        <v>19</v>
      </c>
      <c r="N555" s="223" t="s">
        <v>47</v>
      </c>
      <c r="O555" s="65"/>
      <c r="P555" s="183">
        <f>O555*H555</f>
        <v>0</v>
      </c>
      <c r="Q555" s="183">
        <v>0.0025</v>
      </c>
      <c r="R555" s="183">
        <f>Q555*H555</f>
        <v>0.005</v>
      </c>
      <c r="S555" s="183">
        <v>0</v>
      </c>
      <c r="T555" s="184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85" t="s">
        <v>334</v>
      </c>
      <c r="AT555" s="185" t="s">
        <v>189</v>
      </c>
      <c r="AU555" s="185" t="s">
        <v>154</v>
      </c>
      <c r="AY555" s="18" t="s">
        <v>146</v>
      </c>
      <c r="BE555" s="186">
        <f>IF(N555="základní",J555,0)</f>
        <v>0</v>
      </c>
      <c r="BF555" s="186">
        <f>IF(N555="snížená",J555,0)</f>
        <v>0</v>
      </c>
      <c r="BG555" s="186">
        <f>IF(N555="zákl. přenesená",J555,0)</f>
        <v>0</v>
      </c>
      <c r="BH555" s="186">
        <f>IF(N555="sníž. přenesená",J555,0)</f>
        <v>0</v>
      </c>
      <c r="BI555" s="186">
        <f>IF(N555="nulová",J555,0)</f>
        <v>0</v>
      </c>
      <c r="BJ555" s="18" t="s">
        <v>154</v>
      </c>
      <c r="BK555" s="186">
        <f>ROUND(I555*H555,2)</f>
        <v>0</v>
      </c>
      <c r="BL555" s="18" t="s">
        <v>243</v>
      </c>
      <c r="BM555" s="185" t="s">
        <v>759</v>
      </c>
    </row>
    <row r="556" spans="1:47" s="2" customFormat="1" ht="10.2">
      <c r="A556" s="35"/>
      <c r="B556" s="36"/>
      <c r="C556" s="37"/>
      <c r="D556" s="187" t="s">
        <v>156</v>
      </c>
      <c r="E556" s="37"/>
      <c r="F556" s="188" t="s">
        <v>760</v>
      </c>
      <c r="G556" s="37"/>
      <c r="H556" s="37"/>
      <c r="I556" s="189"/>
      <c r="J556" s="37"/>
      <c r="K556" s="37"/>
      <c r="L556" s="40"/>
      <c r="M556" s="190"/>
      <c r="N556" s="191"/>
      <c r="O556" s="65"/>
      <c r="P556" s="65"/>
      <c r="Q556" s="65"/>
      <c r="R556" s="65"/>
      <c r="S556" s="65"/>
      <c r="T556" s="66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8" t="s">
        <v>156</v>
      </c>
      <c r="AU556" s="18" t="s">
        <v>154</v>
      </c>
    </row>
    <row r="557" spans="2:51" s="13" customFormat="1" ht="10.2">
      <c r="B557" s="192"/>
      <c r="C557" s="193"/>
      <c r="D557" s="194" t="s">
        <v>158</v>
      </c>
      <c r="E557" s="195" t="s">
        <v>19</v>
      </c>
      <c r="F557" s="196" t="s">
        <v>492</v>
      </c>
      <c r="G557" s="193"/>
      <c r="H557" s="195" t="s">
        <v>19</v>
      </c>
      <c r="I557" s="197"/>
      <c r="J557" s="193"/>
      <c r="K557" s="193"/>
      <c r="L557" s="198"/>
      <c r="M557" s="199"/>
      <c r="N557" s="200"/>
      <c r="O557" s="200"/>
      <c r="P557" s="200"/>
      <c r="Q557" s="200"/>
      <c r="R557" s="200"/>
      <c r="S557" s="200"/>
      <c r="T557" s="201"/>
      <c r="AT557" s="202" t="s">
        <v>158</v>
      </c>
      <c r="AU557" s="202" t="s">
        <v>154</v>
      </c>
      <c r="AV557" s="13" t="s">
        <v>83</v>
      </c>
      <c r="AW557" s="13" t="s">
        <v>36</v>
      </c>
      <c r="AX557" s="13" t="s">
        <v>75</v>
      </c>
      <c r="AY557" s="202" t="s">
        <v>146</v>
      </c>
    </row>
    <row r="558" spans="2:51" s="14" customFormat="1" ht="10.2">
      <c r="B558" s="203"/>
      <c r="C558" s="204"/>
      <c r="D558" s="194" t="s">
        <v>158</v>
      </c>
      <c r="E558" s="205" t="s">
        <v>19</v>
      </c>
      <c r="F558" s="206" t="s">
        <v>154</v>
      </c>
      <c r="G558" s="204"/>
      <c r="H558" s="207">
        <v>2</v>
      </c>
      <c r="I558" s="208"/>
      <c r="J558" s="204"/>
      <c r="K558" s="204"/>
      <c r="L558" s="209"/>
      <c r="M558" s="210"/>
      <c r="N558" s="211"/>
      <c r="O558" s="211"/>
      <c r="P558" s="211"/>
      <c r="Q558" s="211"/>
      <c r="R558" s="211"/>
      <c r="S558" s="211"/>
      <c r="T558" s="212"/>
      <c r="AT558" s="213" t="s">
        <v>158</v>
      </c>
      <c r="AU558" s="213" t="s">
        <v>154</v>
      </c>
      <c r="AV558" s="14" t="s">
        <v>154</v>
      </c>
      <c r="AW558" s="14" t="s">
        <v>36</v>
      </c>
      <c r="AX558" s="14" t="s">
        <v>83</v>
      </c>
      <c r="AY558" s="213" t="s">
        <v>146</v>
      </c>
    </row>
    <row r="559" spans="1:65" s="2" customFormat="1" ht="24.15" customHeight="1">
      <c r="A559" s="35"/>
      <c r="B559" s="36"/>
      <c r="C559" s="174" t="s">
        <v>761</v>
      </c>
      <c r="D559" s="174" t="s">
        <v>148</v>
      </c>
      <c r="E559" s="175" t="s">
        <v>762</v>
      </c>
      <c r="F559" s="176" t="s">
        <v>763</v>
      </c>
      <c r="G559" s="177" t="s">
        <v>185</v>
      </c>
      <c r="H559" s="178">
        <v>2</v>
      </c>
      <c r="I559" s="179"/>
      <c r="J559" s="180">
        <f>ROUND(I559*H559,2)</f>
        <v>0</v>
      </c>
      <c r="K559" s="176" t="s">
        <v>152</v>
      </c>
      <c r="L559" s="40"/>
      <c r="M559" s="181" t="s">
        <v>19</v>
      </c>
      <c r="N559" s="182" t="s">
        <v>47</v>
      </c>
      <c r="O559" s="65"/>
      <c r="P559" s="183">
        <f>O559*H559</f>
        <v>0</v>
      </c>
      <c r="Q559" s="183">
        <v>0.00023</v>
      </c>
      <c r="R559" s="183">
        <f>Q559*H559</f>
        <v>0.00046</v>
      </c>
      <c r="S559" s="183">
        <v>0</v>
      </c>
      <c r="T559" s="184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5" t="s">
        <v>243</v>
      </c>
      <c r="AT559" s="185" t="s">
        <v>148</v>
      </c>
      <c r="AU559" s="185" t="s">
        <v>154</v>
      </c>
      <c r="AY559" s="18" t="s">
        <v>146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18" t="s">
        <v>154</v>
      </c>
      <c r="BK559" s="186">
        <f>ROUND(I559*H559,2)</f>
        <v>0</v>
      </c>
      <c r="BL559" s="18" t="s">
        <v>243</v>
      </c>
      <c r="BM559" s="185" t="s">
        <v>764</v>
      </c>
    </row>
    <row r="560" spans="1:47" s="2" customFormat="1" ht="10.2">
      <c r="A560" s="35"/>
      <c r="B560" s="36"/>
      <c r="C560" s="37"/>
      <c r="D560" s="187" t="s">
        <v>156</v>
      </c>
      <c r="E560" s="37"/>
      <c r="F560" s="188" t="s">
        <v>765</v>
      </c>
      <c r="G560" s="37"/>
      <c r="H560" s="37"/>
      <c r="I560" s="189"/>
      <c r="J560" s="37"/>
      <c r="K560" s="37"/>
      <c r="L560" s="40"/>
      <c r="M560" s="190"/>
      <c r="N560" s="191"/>
      <c r="O560" s="65"/>
      <c r="P560" s="65"/>
      <c r="Q560" s="65"/>
      <c r="R560" s="65"/>
      <c r="S560" s="65"/>
      <c r="T560" s="66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8" t="s">
        <v>156</v>
      </c>
      <c r="AU560" s="18" t="s">
        <v>154</v>
      </c>
    </row>
    <row r="561" spans="2:51" s="13" customFormat="1" ht="10.2">
      <c r="B561" s="192"/>
      <c r="C561" s="193"/>
      <c r="D561" s="194" t="s">
        <v>158</v>
      </c>
      <c r="E561" s="195" t="s">
        <v>19</v>
      </c>
      <c r="F561" s="196" t="s">
        <v>492</v>
      </c>
      <c r="G561" s="193"/>
      <c r="H561" s="195" t="s">
        <v>19</v>
      </c>
      <c r="I561" s="197"/>
      <c r="J561" s="193"/>
      <c r="K561" s="193"/>
      <c r="L561" s="198"/>
      <c r="M561" s="199"/>
      <c r="N561" s="200"/>
      <c r="O561" s="200"/>
      <c r="P561" s="200"/>
      <c r="Q561" s="200"/>
      <c r="R561" s="200"/>
      <c r="S561" s="200"/>
      <c r="T561" s="201"/>
      <c r="AT561" s="202" t="s">
        <v>158</v>
      </c>
      <c r="AU561" s="202" t="s">
        <v>154</v>
      </c>
      <c r="AV561" s="13" t="s">
        <v>83</v>
      </c>
      <c r="AW561" s="13" t="s">
        <v>36</v>
      </c>
      <c r="AX561" s="13" t="s">
        <v>75</v>
      </c>
      <c r="AY561" s="202" t="s">
        <v>146</v>
      </c>
    </row>
    <row r="562" spans="2:51" s="14" customFormat="1" ht="10.2">
      <c r="B562" s="203"/>
      <c r="C562" s="204"/>
      <c r="D562" s="194" t="s">
        <v>158</v>
      </c>
      <c r="E562" s="205" t="s">
        <v>19</v>
      </c>
      <c r="F562" s="206" t="s">
        <v>154</v>
      </c>
      <c r="G562" s="204"/>
      <c r="H562" s="207">
        <v>2</v>
      </c>
      <c r="I562" s="208"/>
      <c r="J562" s="204"/>
      <c r="K562" s="204"/>
      <c r="L562" s="209"/>
      <c r="M562" s="210"/>
      <c r="N562" s="211"/>
      <c r="O562" s="211"/>
      <c r="P562" s="211"/>
      <c r="Q562" s="211"/>
      <c r="R562" s="211"/>
      <c r="S562" s="211"/>
      <c r="T562" s="212"/>
      <c r="AT562" s="213" t="s">
        <v>158</v>
      </c>
      <c r="AU562" s="213" t="s">
        <v>154</v>
      </c>
      <c r="AV562" s="14" t="s">
        <v>154</v>
      </c>
      <c r="AW562" s="14" t="s">
        <v>36</v>
      </c>
      <c r="AX562" s="14" t="s">
        <v>83</v>
      </c>
      <c r="AY562" s="213" t="s">
        <v>146</v>
      </c>
    </row>
    <row r="563" spans="1:65" s="2" customFormat="1" ht="24.15" customHeight="1">
      <c r="A563" s="35"/>
      <c r="B563" s="36"/>
      <c r="C563" s="174" t="s">
        <v>766</v>
      </c>
      <c r="D563" s="174" t="s">
        <v>148</v>
      </c>
      <c r="E563" s="175" t="s">
        <v>767</v>
      </c>
      <c r="F563" s="176" t="s">
        <v>768</v>
      </c>
      <c r="G563" s="177" t="s">
        <v>185</v>
      </c>
      <c r="H563" s="178">
        <v>2</v>
      </c>
      <c r="I563" s="179"/>
      <c r="J563" s="180">
        <f>ROUND(I563*H563,2)</f>
        <v>0</v>
      </c>
      <c r="K563" s="176" t="s">
        <v>152</v>
      </c>
      <c r="L563" s="40"/>
      <c r="M563" s="181" t="s">
        <v>19</v>
      </c>
      <c r="N563" s="182" t="s">
        <v>47</v>
      </c>
      <c r="O563" s="65"/>
      <c r="P563" s="183">
        <f>O563*H563</f>
        <v>0</v>
      </c>
      <c r="Q563" s="183">
        <v>0.00028</v>
      </c>
      <c r="R563" s="183">
        <f>Q563*H563</f>
        <v>0.00056</v>
      </c>
      <c r="S563" s="183">
        <v>0</v>
      </c>
      <c r="T563" s="184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85" t="s">
        <v>243</v>
      </c>
      <c r="AT563" s="185" t="s">
        <v>148</v>
      </c>
      <c r="AU563" s="185" t="s">
        <v>154</v>
      </c>
      <c r="AY563" s="18" t="s">
        <v>146</v>
      </c>
      <c r="BE563" s="186">
        <f>IF(N563="základní",J563,0)</f>
        <v>0</v>
      </c>
      <c r="BF563" s="186">
        <f>IF(N563="snížená",J563,0)</f>
        <v>0</v>
      </c>
      <c r="BG563" s="186">
        <f>IF(N563="zákl. přenesená",J563,0)</f>
        <v>0</v>
      </c>
      <c r="BH563" s="186">
        <f>IF(N563="sníž. přenesená",J563,0)</f>
        <v>0</v>
      </c>
      <c r="BI563" s="186">
        <f>IF(N563="nulová",J563,0)</f>
        <v>0</v>
      </c>
      <c r="BJ563" s="18" t="s">
        <v>154</v>
      </c>
      <c r="BK563" s="186">
        <f>ROUND(I563*H563,2)</f>
        <v>0</v>
      </c>
      <c r="BL563" s="18" t="s">
        <v>243</v>
      </c>
      <c r="BM563" s="185" t="s">
        <v>769</v>
      </c>
    </row>
    <row r="564" spans="1:47" s="2" customFormat="1" ht="10.2">
      <c r="A564" s="35"/>
      <c r="B564" s="36"/>
      <c r="C564" s="37"/>
      <c r="D564" s="187" t="s">
        <v>156</v>
      </c>
      <c r="E564" s="37"/>
      <c r="F564" s="188" t="s">
        <v>770</v>
      </c>
      <c r="G564" s="37"/>
      <c r="H564" s="37"/>
      <c r="I564" s="189"/>
      <c r="J564" s="37"/>
      <c r="K564" s="37"/>
      <c r="L564" s="40"/>
      <c r="M564" s="190"/>
      <c r="N564" s="191"/>
      <c r="O564" s="65"/>
      <c r="P564" s="65"/>
      <c r="Q564" s="65"/>
      <c r="R564" s="65"/>
      <c r="S564" s="65"/>
      <c r="T564" s="66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T564" s="18" t="s">
        <v>156</v>
      </c>
      <c r="AU564" s="18" t="s">
        <v>154</v>
      </c>
    </row>
    <row r="565" spans="2:51" s="13" customFormat="1" ht="10.2">
      <c r="B565" s="192"/>
      <c r="C565" s="193"/>
      <c r="D565" s="194" t="s">
        <v>158</v>
      </c>
      <c r="E565" s="195" t="s">
        <v>19</v>
      </c>
      <c r="F565" s="196" t="s">
        <v>492</v>
      </c>
      <c r="G565" s="193"/>
      <c r="H565" s="195" t="s">
        <v>19</v>
      </c>
      <c r="I565" s="197"/>
      <c r="J565" s="193"/>
      <c r="K565" s="193"/>
      <c r="L565" s="198"/>
      <c r="M565" s="199"/>
      <c r="N565" s="200"/>
      <c r="O565" s="200"/>
      <c r="P565" s="200"/>
      <c r="Q565" s="200"/>
      <c r="R565" s="200"/>
      <c r="S565" s="200"/>
      <c r="T565" s="201"/>
      <c r="AT565" s="202" t="s">
        <v>158</v>
      </c>
      <c r="AU565" s="202" t="s">
        <v>154</v>
      </c>
      <c r="AV565" s="13" t="s">
        <v>83</v>
      </c>
      <c r="AW565" s="13" t="s">
        <v>36</v>
      </c>
      <c r="AX565" s="13" t="s">
        <v>75</v>
      </c>
      <c r="AY565" s="202" t="s">
        <v>146</v>
      </c>
    </row>
    <row r="566" spans="2:51" s="14" customFormat="1" ht="10.2">
      <c r="B566" s="203"/>
      <c r="C566" s="204"/>
      <c r="D566" s="194" t="s">
        <v>158</v>
      </c>
      <c r="E566" s="205" t="s">
        <v>19</v>
      </c>
      <c r="F566" s="206" t="s">
        <v>154</v>
      </c>
      <c r="G566" s="204"/>
      <c r="H566" s="207">
        <v>2</v>
      </c>
      <c r="I566" s="208"/>
      <c r="J566" s="204"/>
      <c r="K566" s="204"/>
      <c r="L566" s="209"/>
      <c r="M566" s="210"/>
      <c r="N566" s="211"/>
      <c r="O566" s="211"/>
      <c r="P566" s="211"/>
      <c r="Q566" s="211"/>
      <c r="R566" s="211"/>
      <c r="S566" s="211"/>
      <c r="T566" s="212"/>
      <c r="AT566" s="213" t="s">
        <v>158</v>
      </c>
      <c r="AU566" s="213" t="s">
        <v>154</v>
      </c>
      <c r="AV566" s="14" t="s">
        <v>154</v>
      </c>
      <c r="AW566" s="14" t="s">
        <v>36</v>
      </c>
      <c r="AX566" s="14" t="s">
        <v>83</v>
      </c>
      <c r="AY566" s="213" t="s">
        <v>146</v>
      </c>
    </row>
    <row r="567" spans="1:65" s="2" customFormat="1" ht="33" customHeight="1">
      <c r="A567" s="35"/>
      <c r="B567" s="36"/>
      <c r="C567" s="174" t="s">
        <v>771</v>
      </c>
      <c r="D567" s="174" t="s">
        <v>148</v>
      </c>
      <c r="E567" s="175" t="s">
        <v>772</v>
      </c>
      <c r="F567" s="176" t="s">
        <v>773</v>
      </c>
      <c r="G567" s="177" t="s">
        <v>687</v>
      </c>
      <c r="H567" s="178">
        <v>1</v>
      </c>
      <c r="I567" s="179"/>
      <c r="J567" s="180">
        <f>ROUND(I567*H567,2)</f>
        <v>0</v>
      </c>
      <c r="K567" s="176" t="s">
        <v>19</v>
      </c>
      <c r="L567" s="40"/>
      <c r="M567" s="181" t="s">
        <v>19</v>
      </c>
      <c r="N567" s="182" t="s">
        <v>47</v>
      </c>
      <c r="O567" s="65"/>
      <c r="P567" s="183">
        <f>O567*H567</f>
        <v>0</v>
      </c>
      <c r="Q567" s="183">
        <v>7E-05</v>
      </c>
      <c r="R567" s="183">
        <f>Q567*H567</f>
        <v>7E-05</v>
      </c>
      <c r="S567" s="183">
        <v>0</v>
      </c>
      <c r="T567" s="184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85" t="s">
        <v>243</v>
      </c>
      <c r="AT567" s="185" t="s">
        <v>148</v>
      </c>
      <c r="AU567" s="185" t="s">
        <v>154</v>
      </c>
      <c r="AY567" s="18" t="s">
        <v>146</v>
      </c>
      <c r="BE567" s="186">
        <f>IF(N567="základní",J567,0)</f>
        <v>0</v>
      </c>
      <c r="BF567" s="186">
        <f>IF(N567="snížená",J567,0)</f>
        <v>0</v>
      </c>
      <c r="BG567" s="186">
        <f>IF(N567="zákl. přenesená",J567,0)</f>
        <v>0</v>
      </c>
      <c r="BH567" s="186">
        <f>IF(N567="sníž. přenesená",J567,0)</f>
        <v>0</v>
      </c>
      <c r="BI567" s="186">
        <f>IF(N567="nulová",J567,0)</f>
        <v>0</v>
      </c>
      <c r="BJ567" s="18" t="s">
        <v>154</v>
      </c>
      <c r="BK567" s="186">
        <f>ROUND(I567*H567,2)</f>
        <v>0</v>
      </c>
      <c r="BL567" s="18" t="s">
        <v>243</v>
      </c>
      <c r="BM567" s="185" t="s">
        <v>774</v>
      </c>
    </row>
    <row r="568" spans="2:51" s="13" customFormat="1" ht="10.2">
      <c r="B568" s="192"/>
      <c r="C568" s="193"/>
      <c r="D568" s="194" t="s">
        <v>158</v>
      </c>
      <c r="E568" s="195" t="s">
        <v>19</v>
      </c>
      <c r="F568" s="196" t="s">
        <v>492</v>
      </c>
      <c r="G568" s="193"/>
      <c r="H568" s="195" t="s">
        <v>19</v>
      </c>
      <c r="I568" s="197"/>
      <c r="J568" s="193"/>
      <c r="K568" s="193"/>
      <c r="L568" s="198"/>
      <c r="M568" s="199"/>
      <c r="N568" s="200"/>
      <c r="O568" s="200"/>
      <c r="P568" s="200"/>
      <c r="Q568" s="200"/>
      <c r="R568" s="200"/>
      <c r="S568" s="200"/>
      <c r="T568" s="201"/>
      <c r="AT568" s="202" t="s">
        <v>158</v>
      </c>
      <c r="AU568" s="202" t="s">
        <v>154</v>
      </c>
      <c r="AV568" s="13" t="s">
        <v>83</v>
      </c>
      <c r="AW568" s="13" t="s">
        <v>36</v>
      </c>
      <c r="AX568" s="13" t="s">
        <v>75</v>
      </c>
      <c r="AY568" s="202" t="s">
        <v>146</v>
      </c>
    </row>
    <row r="569" spans="2:51" s="14" customFormat="1" ht="10.2">
      <c r="B569" s="203"/>
      <c r="C569" s="204"/>
      <c r="D569" s="194" t="s">
        <v>158</v>
      </c>
      <c r="E569" s="205" t="s">
        <v>19</v>
      </c>
      <c r="F569" s="206" t="s">
        <v>83</v>
      </c>
      <c r="G569" s="204"/>
      <c r="H569" s="207">
        <v>1</v>
      </c>
      <c r="I569" s="208"/>
      <c r="J569" s="204"/>
      <c r="K569" s="204"/>
      <c r="L569" s="209"/>
      <c r="M569" s="210"/>
      <c r="N569" s="211"/>
      <c r="O569" s="211"/>
      <c r="P569" s="211"/>
      <c r="Q569" s="211"/>
      <c r="R569" s="211"/>
      <c r="S569" s="211"/>
      <c r="T569" s="212"/>
      <c r="AT569" s="213" t="s">
        <v>158</v>
      </c>
      <c r="AU569" s="213" t="s">
        <v>154</v>
      </c>
      <c r="AV569" s="14" t="s">
        <v>154</v>
      </c>
      <c r="AW569" s="14" t="s">
        <v>36</v>
      </c>
      <c r="AX569" s="14" t="s">
        <v>83</v>
      </c>
      <c r="AY569" s="213" t="s">
        <v>146</v>
      </c>
    </row>
    <row r="570" spans="1:65" s="2" customFormat="1" ht="49.05" customHeight="1">
      <c r="A570" s="35"/>
      <c r="B570" s="36"/>
      <c r="C570" s="174" t="s">
        <v>775</v>
      </c>
      <c r="D570" s="174" t="s">
        <v>148</v>
      </c>
      <c r="E570" s="175" t="s">
        <v>776</v>
      </c>
      <c r="F570" s="176" t="s">
        <v>777</v>
      </c>
      <c r="G570" s="177" t="s">
        <v>272</v>
      </c>
      <c r="H570" s="178">
        <v>0.236</v>
      </c>
      <c r="I570" s="179"/>
      <c r="J570" s="180">
        <f>ROUND(I570*H570,2)</f>
        <v>0</v>
      </c>
      <c r="K570" s="176" t="s">
        <v>152</v>
      </c>
      <c r="L570" s="40"/>
      <c r="M570" s="181" t="s">
        <v>19</v>
      </c>
      <c r="N570" s="182" t="s">
        <v>47</v>
      </c>
      <c r="O570" s="65"/>
      <c r="P570" s="183">
        <f>O570*H570</f>
        <v>0</v>
      </c>
      <c r="Q570" s="183">
        <v>0</v>
      </c>
      <c r="R570" s="183">
        <f>Q570*H570</f>
        <v>0</v>
      </c>
      <c r="S570" s="183">
        <v>0</v>
      </c>
      <c r="T570" s="184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85" t="s">
        <v>243</v>
      </c>
      <c r="AT570" s="185" t="s">
        <v>148</v>
      </c>
      <c r="AU570" s="185" t="s">
        <v>154</v>
      </c>
      <c r="AY570" s="18" t="s">
        <v>146</v>
      </c>
      <c r="BE570" s="186">
        <f>IF(N570="základní",J570,0)</f>
        <v>0</v>
      </c>
      <c r="BF570" s="186">
        <f>IF(N570="snížená",J570,0)</f>
        <v>0</v>
      </c>
      <c r="BG570" s="186">
        <f>IF(N570="zákl. přenesená",J570,0)</f>
        <v>0</v>
      </c>
      <c r="BH570" s="186">
        <f>IF(N570="sníž. přenesená",J570,0)</f>
        <v>0</v>
      </c>
      <c r="BI570" s="186">
        <f>IF(N570="nulová",J570,0)</f>
        <v>0</v>
      </c>
      <c r="BJ570" s="18" t="s">
        <v>154</v>
      </c>
      <c r="BK570" s="186">
        <f>ROUND(I570*H570,2)</f>
        <v>0</v>
      </c>
      <c r="BL570" s="18" t="s">
        <v>243</v>
      </c>
      <c r="BM570" s="185" t="s">
        <v>778</v>
      </c>
    </row>
    <row r="571" spans="1:47" s="2" customFormat="1" ht="10.2">
      <c r="A571" s="35"/>
      <c r="B571" s="36"/>
      <c r="C571" s="37"/>
      <c r="D571" s="187" t="s">
        <v>156</v>
      </c>
      <c r="E571" s="37"/>
      <c r="F571" s="188" t="s">
        <v>779</v>
      </c>
      <c r="G571" s="37"/>
      <c r="H571" s="37"/>
      <c r="I571" s="189"/>
      <c r="J571" s="37"/>
      <c r="K571" s="37"/>
      <c r="L571" s="40"/>
      <c r="M571" s="190"/>
      <c r="N571" s="191"/>
      <c r="O571" s="65"/>
      <c r="P571" s="65"/>
      <c r="Q571" s="65"/>
      <c r="R571" s="65"/>
      <c r="S571" s="65"/>
      <c r="T571" s="66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156</v>
      </c>
      <c r="AU571" s="18" t="s">
        <v>154</v>
      </c>
    </row>
    <row r="572" spans="1:65" s="2" customFormat="1" ht="49.05" customHeight="1">
      <c r="A572" s="35"/>
      <c r="B572" s="36"/>
      <c r="C572" s="174" t="s">
        <v>780</v>
      </c>
      <c r="D572" s="174" t="s">
        <v>148</v>
      </c>
      <c r="E572" s="175" t="s">
        <v>781</v>
      </c>
      <c r="F572" s="176" t="s">
        <v>782</v>
      </c>
      <c r="G572" s="177" t="s">
        <v>272</v>
      </c>
      <c r="H572" s="178">
        <v>0.236</v>
      </c>
      <c r="I572" s="179"/>
      <c r="J572" s="180">
        <f>ROUND(I572*H572,2)</f>
        <v>0</v>
      </c>
      <c r="K572" s="176" t="s">
        <v>152</v>
      </c>
      <c r="L572" s="40"/>
      <c r="M572" s="181" t="s">
        <v>19</v>
      </c>
      <c r="N572" s="182" t="s">
        <v>47</v>
      </c>
      <c r="O572" s="65"/>
      <c r="P572" s="183">
        <f>O572*H572</f>
        <v>0</v>
      </c>
      <c r="Q572" s="183">
        <v>0</v>
      </c>
      <c r="R572" s="183">
        <f>Q572*H572</f>
        <v>0</v>
      </c>
      <c r="S572" s="183">
        <v>0</v>
      </c>
      <c r="T572" s="184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85" t="s">
        <v>243</v>
      </c>
      <c r="AT572" s="185" t="s">
        <v>148</v>
      </c>
      <c r="AU572" s="185" t="s">
        <v>154</v>
      </c>
      <c r="AY572" s="18" t="s">
        <v>146</v>
      </c>
      <c r="BE572" s="186">
        <f>IF(N572="základní",J572,0)</f>
        <v>0</v>
      </c>
      <c r="BF572" s="186">
        <f>IF(N572="snížená",J572,0)</f>
        <v>0</v>
      </c>
      <c r="BG572" s="186">
        <f>IF(N572="zákl. přenesená",J572,0)</f>
        <v>0</v>
      </c>
      <c r="BH572" s="186">
        <f>IF(N572="sníž. přenesená",J572,0)</f>
        <v>0</v>
      </c>
      <c r="BI572" s="186">
        <f>IF(N572="nulová",J572,0)</f>
        <v>0</v>
      </c>
      <c r="BJ572" s="18" t="s">
        <v>154</v>
      </c>
      <c r="BK572" s="186">
        <f>ROUND(I572*H572,2)</f>
        <v>0</v>
      </c>
      <c r="BL572" s="18" t="s">
        <v>243</v>
      </c>
      <c r="BM572" s="185" t="s">
        <v>783</v>
      </c>
    </row>
    <row r="573" spans="1:47" s="2" customFormat="1" ht="10.2">
      <c r="A573" s="35"/>
      <c r="B573" s="36"/>
      <c r="C573" s="37"/>
      <c r="D573" s="187" t="s">
        <v>156</v>
      </c>
      <c r="E573" s="37"/>
      <c r="F573" s="188" t="s">
        <v>784</v>
      </c>
      <c r="G573" s="37"/>
      <c r="H573" s="37"/>
      <c r="I573" s="189"/>
      <c r="J573" s="37"/>
      <c r="K573" s="37"/>
      <c r="L573" s="40"/>
      <c r="M573" s="190"/>
      <c r="N573" s="191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156</v>
      </c>
      <c r="AU573" s="18" t="s">
        <v>154</v>
      </c>
    </row>
    <row r="574" spans="2:63" s="12" customFormat="1" ht="22.8" customHeight="1">
      <c r="B574" s="158"/>
      <c r="C574" s="159"/>
      <c r="D574" s="160" t="s">
        <v>74</v>
      </c>
      <c r="E574" s="172" t="s">
        <v>785</v>
      </c>
      <c r="F574" s="172" t="s">
        <v>786</v>
      </c>
      <c r="G574" s="159"/>
      <c r="H574" s="159"/>
      <c r="I574" s="162"/>
      <c r="J574" s="173">
        <f>BK574</f>
        <v>0</v>
      </c>
      <c r="K574" s="159"/>
      <c r="L574" s="164"/>
      <c r="M574" s="165"/>
      <c r="N574" s="166"/>
      <c r="O574" s="166"/>
      <c r="P574" s="167">
        <f>SUM(P575:P594)</f>
        <v>0</v>
      </c>
      <c r="Q574" s="166"/>
      <c r="R574" s="167">
        <f>SUM(R575:R594)</f>
        <v>0.021700000000000004</v>
      </c>
      <c r="S574" s="166"/>
      <c r="T574" s="168">
        <f>SUM(T575:T594)</f>
        <v>0</v>
      </c>
      <c r="AR574" s="169" t="s">
        <v>154</v>
      </c>
      <c r="AT574" s="170" t="s">
        <v>74</v>
      </c>
      <c r="AU574" s="170" t="s">
        <v>83</v>
      </c>
      <c r="AY574" s="169" t="s">
        <v>146</v>
      </c>
      <c r="BK574" s="171">
        <f>SUM(BK575:BK594)</f>
        <v>0</v>
      </c>
    </row>
    <row r="575" spans="1:65" s="2" customFormat="1" ht="37.8" customHeight="1">
      <c r="A575" s="35"/>
      <c r="B575" s="36"/>
      <c r="C575" s="174" t="s">
        <v>787</v>
      </c>
      <c r="D575" s="174" t="s">
        <v>148</v>
      </c>
      <c r="E575" s="175" t="s">
        <v>788</v>
      </c>
      <c r="F575" s="176" t="s">
        <v>789</v>
      </c>
      <c r="G575" s="177" t="s">
        <v>687</v>
      </c>
      <c r="H575" s="178">
        <v>2</v>
      </c>
      <c r="I575" s="179"/>
      <c r="J575" s="180">
        <f>ROUND(I575*H575,2)</f>
        <v>0</v>
      </c>
      <c r="K575" s="176" t="s">
        <v>152</v>
      </c>
      <c r="L575" s="40"/>
      <c r="M575" s="181" t="s">
        <v>19</v>
      </c>
      <c r="N575" s="182" t="s">
        <v>47</v>
      </c>
      <c r="O575" s="65"/>
      <c r="P575" s="183">
        <f>O575*H575</f>
        <v>0</v>
      </c>
      <c r="Q575" s="183">
        <v>0.0092</v>
      </c>
      <c r="R575" s="183">
        <f>Q575*H575</f>
        <v>0.0184</v>
      </c>
      <c r="S575" s="183">
        <v>0</v>
      </c>
      <c r="T575" s="184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85" t="s">
        <v>243</v>
      </c>
      <c r="AT575" s="185" t="s">
        <v>148</v>
      </c>
      <c r="AU575" s="185" t="s">
        <v>154</v>
      </c>
      <c r="AY575" s="18" t="s">
        <v>146</v>
      </c>
      <c r="BE575" s="186">
        <f>IF(N575="základní",J575,0)</f>
        <v>0</v>
      </c>
      <c r="BF575" s="186">
        <f>IF(N575="snížená",J575,0)</f>
        <v>0</v>
      </c>
      <c r="BG575" s="186">
        <f>IF(N575="zákl. přenesená",J575,0)</f>
        <v>0</v>
      </c>
      <c r="BH575" s="186">
        <f>IF(N575="sníž. přenesená",J575,0)</f>
        <v>0</v>
      </c>
      <c r="BI575" s="186">
        <f>IF(N575="nulová",J575,0)</f>
        <v>0</v>
      </c>
      <c r="BJ575" s="18" t="s">
        <v>154</v>
      </c>
      <c r="BK575" s="186">
        <f>ROUND(I575*H575,2)</f>
        <v>0</v>
      </c>
      <c r="BL575" s="18" t="s">
        <v>243</v>
      </c>
      <c r="BM575" s="185" t="s">
        <v>790</v>
      </c>
    </row>
    <row r="576" spans="1:47" s="2" customFormat="1" ht="10.2">
      <c r="A576" s="35"/>
      <c r="B576" s="36"/>
      <c r="C576" s="37"/>
      <c r="D576" s="187" t="s">
        <v>156</v>
      </c>
      <c r="E576" s="37"/>
      <c r="F576" s="188" t="s">
        <v>791</v>
      </c>
      <c r="G576" s="37"/>
      <c r="H576" s="37"/>
      <c r="I576" s="189"/>
      <c r="J576" s="37"/>
      <c r="K576" s="37"/>
      <c r="L576" s="40"/>
      <c r="M576" s="190"/>
      <c r="N576" s="191"/>
      <c r="O576" s="65"/>
      <c r="P576" s="65"/>
      <c r="Q576" s="65"/>
      <c r="R576" s="65"/>
      <c r="S576" s="65"/>
      <c r="T576" s="66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156</v>
      </c>
      <c r="AU576" s="18" t="s">
        <v>154</v>
      </c>
    </row>
    <row r="577" spans="2:51" s="13" customFormat="1" ht="10.2">
      <c r="B577" s="192"/>
      <c r="C577" s="193"/>
      <c r="D577" s="194" t="s">
        <v>158</v>
      </c>
      <c r="E577" s="195" t="s">
        <v>19</v>
      </c>
      <c r="F577" s="196" t="s">
        <v>492</v>
      </c>
      <c r="G577" s="193"/>
      <c r="H577" s="195" t="s">
        <v>19</v>
      </c>
      <c r="I577" s="197"/>
      <c r="J577" s="193"/>
      <c r="K577" s="193"/>
      <c r="L577" s="198"/>
      <c r="M577" s="199"/>
      <c r="N577" s="200"/>
      <c r="O577" s="200"/>
      <c r="P577" s="200"/>
      <c r="Q577" s="200"/>
      <c r="R577" s="200"/>
      <c r="S577" s="200"/>
      <c r="T577" s="201"/>
      <c r="AT577" s="202" t="s">
        <v>158</v>
      </c>
      <c r="AU577" s="202" t="s">
        <v>154</v>
      </c>
      <c r="AV577" s="13" t="s">
        <v>83</v>
      </c>
      <c r="AW577" s="13" t="s">
        <v>36</v>
      </c>
      <c r="AX577" s="13" t="s">
        <v>75</v>
      </c>
      <c r="AY577" s="202" t="s">
        <v>146</v>
      </c>
    </row>
    <row r="578" spans="2:51" s="14" customFormat="1" ht="10.2">
      <c r="B578" s="203"/>
      <c r="C578" s="204"/>
      <c r="D578" s="194" t="s">
        <v>158</v>
      </c>
      <c r="E578" s="205" t="s">
        <v>19</v>
      </c>
      <c r="F578" s="206" t="s">
        <v>154</v>
      </c>
      <c r="G578" s="204"/>
      <c r="H578" s="207">
        <v>2</v>
      </c>
      <c r="I578" s="208"/>
      <c r="J578" s="204"/>
      <c r="K578" s="204"/>
      <c r="L578" s="209"/>
      <c r="M578" s="210"/>
      <c r="N578" s="211"/>
      <c r="O578" s="211"/>
      <c r="P578" s="211"/>
      <c r="Q578" s="211"/>
      <c r="R578" s="211"/>
      <c r="S578" s="211"/>
      <c r="T578" s="212"/>
      <c r="AT578" s="213" t="s">
        <v>158</v>
      </c>
      <c r="AU578" s="213" t="s">
        <v>154</v>
      </c>
      <c r="AV578" s="14" t="s">
        <v>154</v>
      </c>
      <c r="AW578" s="14" t="s">
        <v>36</v>
      </c>
      <c r="AX578" s="14" t="s">
        <v>83</v>
      </c>
      <c r="AY578" s="213" t="s">
        <v>146</v>
      </c>
    </row>
    <row r="579" spans="1:65" s="2" customFormat="1" ht="24.15" customHeight="1">
      <c r="A579" s="35"/>
      <c r="B579" s="36"/>
      <c r="C579" s="214" t="s">
        <v>792</v>
      </c>
      <c r="D579" s="214" t="s">
        <v>189</v>
      </c>
      <c r="E579" s="215" t="s">
        <v>793</v>
      </c>
      <c r="F579" s="216" t="s">
        <v>794</v>
      </c>
      <c r="G579" s="217" t="s">
        <v>185</v>
      </c>
      <c r="H579" s="218">
        <v>2</v>
      </c>
      <c r="I579" s="219"/>
      <c r="J579" s="220">
        <f>ROUND(I579*H579,2)</f>
        <v>0</v>
      </c>
      <c r="K579" s="216" t="s">
        <v>152</v>
      </c>
      <c r="L579" s="221"/>
      <c r="M579" s="222" t="s">
        <v>19</v>
      </c>
      <c r="N579" s="223" t="s">
        <v>47</v>
      </c>
      <c r="O579" s="65"/>
      <c r="P579" s="183">
        <f>O579*H579</f>
        <v>0</v>
      </c>
      <c r="Q579" s="183">
        <v>0.001</v>
      </c>
      <c r="R579" s="183">
        <f>Q579*H579</f>
        <v>0.002</v>
      </c>
      <c r="S579" s="183">
        <v>0</v>
      </c>
      <c r="T579" s="184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85" t="s">
        <v>334</v>
      </c>
      <c r="AT579" s="185" t="s">
        <v>189</v>
      </c>
      <c r="AU579" s="185" t="s">
        <v>154</v>
      </c>
      <c r="AY579" s="18" t="s">
        <v>146</v>
      </c>
      <c r="BE579" s="186">
        <f>IF(N579="základní",J579,0)</f>
        <v>0</v>
      </c>
      <c r="BF579" s="186">
        <f>IF(N579="snížená",J579,0)</f>
        <v>0</v>
      </c>
      <c r="BG579" s="186">
        <f>IF(N579="zákl. přenesená",J579,0)</f>
        <v>0</v>
      </c>
      <c r="BH579" s="186">
        <f>IF(N579="sníž. přenesená",J579,0)</f>
        <v>0</v>
      </c>
      <c r="BI579" s="186">
        <f>IF(N579="nulová",J579,0)</f>
        <v>0</v>
      </c>
      <c r="BJ579" s="18" t="s">
        <v>154</v>
      </c>
      <c r="BK579" s="186">
        <f>ROUND(I579*H579,2)</f>
        <v>0</v>
      </c>
      <c r="BL579" s="18" t="s">
        <v>243</v>
      </c>
      <c r="BM579" s="185" t="s">
        <v>795</v>
      </c>
    </row>
    <row r="580" spans="1:47" s="2" customFormat="1" ht="10.2">
      <c r="A580" s="35"/>
      <c r="B580" s="36"/>
      <c r="C580" s="37"/>
      <c r="D580" s="187" t="s">
        <v>156</v>
      </c>
      <c r="E580" s="37"/>
      <c r="F580" s="188" t="s">
        <v>796</v>
      </c>
      <c r="G580" s="37"/>
      <c r="H580" s="37"/>
      <c r="I580" s="189"/>
      <c r="J580" s="37"/>
      <c r="K580" s="37"/>
      <c r="L580" s="40"/>
      <c r="M580" s="190"/>
      <c r="N580" s="191"/>
      <c r="O580" s="65"/>
      <c r="P580" s="65"/>
      <c r="Q580" s="65"/>
      <c r="R580" s="65"/>
      <c r="S580" s="65"/>
      <c r="T580" s="66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T580" s="18" t="s">
        <v>156</v>
      </c>
      <c r="AU580" s="18" t="s">
        <v>154</v>
      </c>
    </row>
    <row r="581" spans="2:51" s="13" customFormat="1" ht="10.2">
      <c r="B581" s="192"/>
      <c r="C581" s="193"/>
      <c r="D581" s="194" t="s">
        <v>158</v>
      </c>
      <c r="E581" s="195" t="s">
        <v>19</v>
      </c>
      <c r="F581" s="196" t="s">
        <v>492</v>
      </c>
      <c r="G581" s="193"/>
      <c r="H581" s="195" t="s">
        <v>19</v>
      </c>
      <c r="I581" s="197"/>
      <c r="J581" s="193"/>
      <c r="K581" s="193"/>
      <c r="L581" s="198"/>
      <c r="M581" s="199"/>
      <c r="N581" s="200"/>
      <c r="O581" s="200"/>
      <c r="P581" s="200"/>
      <c r="Q581" s="200"/>
      <c r="R581" s="200"/>
      <c r="S581" s="200"/>
      <c r="T581" s="201"/>
      <c r="AT581" s="202" t="s">
        <v>158</v>
      </c>
      <c r="AU581" s="202" t="s">
        <v>154</v>
      </c>
      <c r="AV581" s="13" t="s">
        <v>83</v>
      </c>
      <c r="AW581" s="13" t="s">
        <v>36</v>
      </c>
      <c r="AX581" s="13" t="s">
        <v>75</v>
      </c>
      <c r="AY581" s="202" t="s">
        <v>146</v>
      </c>
    </row>
    <row r="582" spans="2:51" s="14" customFormat="1" ht="10.2">
      <c r="B582" s="203"/>
      <c r="C582" s="204"/>
      <c r="D582" s="194" t="s">
        <v>158</v>
      </c>
      <c r="E582" s="205" t="s">
        <v>19</v>
      </c>
      <c r="F582" s="206" t="s">
        <v>154</v>
      </c>
      <c r="G582" s="204"/>
      <c r="H582" s="207">
        <v>2</v>
      </c>
      <c r="I582" s="208"/>
      <c r="J582" s="204"/>
      <c r="K582" s="204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158</v>
      </c>
      <c r="AU582" s="213" t="s">
        <v>154</v>
      </c>
      <c r="AV582" s="14" t="s">
        <v>154</v>
      </c>
      <c r="AW582" s="14" t="s">
        <v>36</v>
      </c>
      <c r="AX582" s="14" t="s">
        <v>83</v>
      </c>
      <c r="AY582" s="213" t="s">
        <v>146</v>
      </c>
    </row>
    <row r="583" spans="1:65" s="2" customFormat="1" ht="24.15" customHeight="1">
      <c r="A583" s="35"/>
      <c r="B583" s="36"/>
      <c r="C583" s="174" t="s">
        <v>797</v>
      </c>
      <c r="D583" s="174" t="s">
        <v>148</v>
      </c>
      <c r="E583" s="175" t="s">
        <v>798</v>
      </c>
      <c r="F583" s="176" t="s">
        <v>799</v>
      </c>
      <c r="G583" s="177" t="s">
        <v>687</v>
      </c>
      <c r="H583" s="178">
        <v>2</v>
      </c>
      <c r="I583" s="179"/>
      <c r="J583" s="180">
        <f>ROUND(I583*H583,2)</f>
        <v>0</v>
      </c>
      <c r="K583" s="176" t="s">
        <v>152</v>
      </c>
      <c r="L583" s="40"/>
      <c r="M583" s="181" t="s">
        <v>19</v>
      </c>
      <c r="N583" s="182" t="s">
        <v>47</v>
      </c>
      <c r="O583" s="65"/>
      <c r="P583" s="183">
        <f>O583*H583</f>
        <v>0</v>
      </c>
      <c r="Q583" s="183">
        <v>0.00015</v>
      </c>
      <c r="R583" s="183">
        <f>Q583*H583</f>
        <v>0.0003</v>
      </c>
      <c r="S583" s="183">
        <v>0</v>
      </c>
      <c r="T583" s="184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85" t="s">
        <v>243</v>
      </c>
      <c r="AT583" s="185" t="s">
        <v>148</v>
      </c>
      <c r="AU583" s="185" t="s">
        <v>154</v>
      </c>
      <c r="AY583" s="18" t="s">
        <v>146</v>
      </c>
      <c r="BE583" s="186">
        <f>IF(N583="základní",J583,0)</f>
        <v>0</v>
      </c>
      <c r="BF583" s="186">
        <f>IF(N583="snížená",J583,0)</f>
        <v>0</v>
      </c>
      <c r="BG583" s="186">
        <f>IF(N583="zákl. přenesená",J583,0)</f>
        <v>0</v>
      </c>
      <c r="BH583" s="186">
        <f>IF(N583="sníž. přenesená",J583,0)</f>
        <v>0</v>
      </c>
      <c r="BI583" s="186">
        <f>IF(N583="nulová",J583,0)</f>
        <v>0</v>
      </c>
      <c r="BJ583" s="18" t="s">
        <v>154</v>
      </c>
      <c r="BK583" s="186">
        <f>ROUND(I583*H583,2)</f>
        <v>0</v>
      </c>
      <c r="BL583" s="18" t="s">
        <v>243</v>
      </c>
      <c r="BM583" s="185" t="s">
        <v>800</v>
      </c>
    </row>
    <row r="584" spans="1:47" s="2" customFormat="1" ht="10.2">
      <c r="A584" s="35"/>
      <c r="B584" s="36"/>
      <c r="C584" s="37"/>
      <c r="D584" s="187" t="s">
        <v>156</v>
      </c>
      <c r="E584" s="37"/>
      <c r="F584" s="188" t="s">
        <v>801</v>
      </c>
      <c r="G584" s="37"/>
      <c r="H584" s="37"/>
      <c r="I584" s="189"/>
      <c r="J584" s="37"/>
      <c r="K584" s="37"/>
      <c r="L584" s="40"/>
      <c r="M584" s="190"/>
      <c r="N584" s="191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8" t="s">
        <v>156</v>
      </c>
      <c r="AU584" s="18" t="s">
        <v>154</v>
      </c>
    </row>
    <row r="585" spans="2:51" s="13" customFormat="1" ht="10.2">
      <c r="B585" s="192"/>
      <c r="C585" s="193"/>
      <c r="D585" s="194" t="s">
        <v>158</v>
      </c>
      <c r="E585" s="195" t="s">
        <v>19</v>
      </c>
      <c r="F585" s="196" t="s">
        <v>492</v>
      </c>
      <c r="G585" s="193"/>
      <c r="H585" s="195" t="s">
        <v>19</v>
      </c>
      <c r="I585" s="197"/>
      <c r="J585" s="193"/>
      <c r="K585" s="193"/>
      <c r="L585" s="198"/>
      <c r="M585" s="199"/>
      <c r="N585" s="200"/>
      <c r="O585" s="200"/>
      <c r="P585" s="200"/>
      <c r="Q585" s="200"/>
      <c r="R585" s="200"/>
      <c r="S585" s="200"/>
      <c r="T585" s="201"/>
      <c r="AT585" s="202" t="s">
        <v>158</v>
      </c>
      <c r="AU585" s="202" t="s">
        <v>154</v>
      </c>
      <c r="AV585" s="13" t="s">
        <v>83</v>
      </c>
      <c r="AW585" s="13" t="s">
        <v>36</v>
      </c>
      <c r="AX585" s="13" t="s">
        <v>75</v>
      </c>
      <c r="AY585" s="202" t="s">
        <v>146</v>
      </c>
    </row>
    <row r="586" spans="2:51" s="14" customFormat="1" ht="10.2">
      <c r="B586" s="203"/>
      <c r="C586" s="204"/>
      <c r="D586" s="194" t="s">
        <v>158</v>
      </c>
      <c r="E586" s="205" t="s">
        <v>19</v>
      </c>
      <c r="F586" s="206" t="s">
        <v>154</v>
      </c>
      <c r="G586" s="204"/>
      <c r="H586" s="207">
        <v>2</v>
      </c>
      <c r="I586" s="208"/>
      <c r="J586" s="204"/>
      <c r="K586" s="204"/>
      <c r="L586" s="209"/>
      <c r="M586" s="210"/>
      <c r="N586" s="211"/>
      <c r="O586" s="211"/>
      <c r="P586" s="211"/>
      <c r="Q586" s="211"/>
      <c r="R586" s="211"/>
      <c r="S586" s="211"/>
      <c r="T586" s="212"/>
      <c r="AT586" s="213" t="s">
        <v>158</v>
      </c>
      <c r="AU586" s="213" t="s">
        <v>154</v>
      </c>
      <c r="AV586" s="14" t="s">
        <v>154</v>
      </c>
      <c r="AW586" s="14" t="s">
        <v>36</v>
      </c>
      <c r="AX586" s="14" t="s">
        <v>83</v>
      </c>
      <c r="AY586" s="213" t="s">
        <v>146</v>
      </c>
    </row>
    <row r="587" spans="1:65" s="2" customFormat="1" ht="24.15" customHeight="1">
      <c r="A587" s="35"/>
      <c r="B587" s="36"/>
      <c r="C587" s="174" t="s">
        <v>802</v>
      </c>
      <c r="D587" s="174" t="s">
        <v>148</v>
      </c>
      <c r="E587" s="175" t="s">
        <v>803</v>
      </c>
      <c r="F587" s="176" t="s">
        <v>804</v>
      </c>
      <c r="G587" s="177" t="s">
        <v>687</v>
      </c>
      <c r="H587" s="178">
        <v>2</v>
      </c>
      <c r="I587" s="179"/>
      <c r="J587" s="180">
        <f>ROUND(I587*H587,2)</f>
        <v>0</v>
      </c>
      <c r="K587" s="176" t="s">
        <v>152</v>
      </c>
      <c r="L587" s="40"/>
      <c r="M587" s="181" t="s">
        <v>19</v>
      </c>
      <c r="N587" s="182" t="s">
        <v>47</v>
      </c>
      <c r="O587" s="65"/>
      <c r="P587" s="183">
        <f>O587*H587</f>
        <v>0</v>
      </c>
      <c r="Q587" s="183">
        <v>0.0005</v>
      </c>
      <c r="R587" s="183">
        <f>Q587*H587</f>
        <v>0.001</v>
      </c>
      <c r="S587" s="183">
        <v>0</v>
      </c>
      <c r="T587" s="184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85" t="s">
        <v>243</v>
      </c>
      <c r="AT587" s="185" t="s">
        <v>148</v>
      </c>
      <c r="AU587" s="185" t="s">
        <v>154</v>
      </c>
      <c r="AY587" s="18" t="s">
        <v>146</v>
      </c>
      <c r="BE587" s="186">
        <f>IF(N587="základní",J587,0)</f>
        <v>0</v>
      </c>
      <c r="BF587" s="186">
        <f>IF(N587="snížená",J587,0)</f>
        <v>0</v>
      </c>
      <c r="BG587" s="186">
        <f>IF(N587="zákl. přenesená",J587,0)</f>
        <v>0</v>
      </c>
      <c r="BH587" s="186">
        <f>IF(N587="sníž. přenesená",J587,0)</f>
        <v>0</v>
      </c>
      <c r="BI587" s="186">
        <f>IF(N587="nulová",J587,0)</f>
        <v>0</v>
      </c>
      <c r="BJ587" s="18" t="s">
        <v>154</v>
      </c>
      <c r="BK587" s="186">
        <f>ROUND(I587*H587,2)</f>
        <v>0</v>
      </c>
      <c r="BL587" s="18" t="s">
        <v>243</v>
      </c>
      <c r="BM587" s="185" t="s">
        <v>805</v>
      </c>
    </row>
    <row r="588" spans="1:47" s="2" customFormat="1" ht="10.2">
      <c r="A588" s="35"/>
      <c r="B588" s="36"/>
      <c r="C588" s="37"/>
      <c r="D588" s="187" t="s">
        <v>156</v>
      </c>
      <c r="E588" s="37"/>
      <c r="F588" s="188" t="s">
        <v>806</v>
      </c>
      <c r="G588" s="37"/>
      <c r="H588" s="37"/>
      <c r="I588" s="189"/>
      <c r="J588" s="37"/>
      <c r="K588" s="37"/>
      <c r="L588" s="40"/>
      <c r="M588" s="190"/>
      <c r="N588" s="191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156</v>
      </c>
      <c r="AU588" s="18" t="s">
        <v>154</v>
      </c>
    </row>
    <row r="589" spans="2:51" s="13" customFormat="1" ht="10.2">
      <c r="B589" s="192"/>
      <c r="C589" s="193"/>
      <c r="D589" s="194" t="s">
        <v>158</v>
      </c>
      <c r="E589" s="195" t="s">
        <v>19</v>
      </c>
      <c r="F589" s="196" t="s">
        <v>492</v>
      </c>
      <c r="G589" s="193"/>
      <c r="H589" s="195" t="s">
        <v>19</v>
      </c>
      <c r="I589" s="197"/>
      <c r="J589" s="193"/>
      <c r="K589" s="193"/>
      <c r="L589" s="198"/>
      <c r="M589" s="199"/>
      <c r="N589" s="200"/>
      <c r="O589" s="200"/>
      <c r="P589" s="200"/>
      <c r="Q589" s="200"/>
      <c r="R589" s="200"/>
      <c r="S589" s="200"/>
      <c r="T589" s="201"/>
      <c r="AT589" s="202" t="s">
        <v>158</v>
      </c>
      <c r="AU589" s="202" t="s">
        <v>154</v>
      </c>
      <c r="AV589" s="13" t="s">
        <v>83</v>
      </c>
      <c r="AW589" s="13" t="s">
        <v>36</v>
      </c>
      <c r="AX589" s="13" t="s">
        <v>75</v>
      </c>
      <c r="AY589" s="202" t="s">
        <v>146</v>
      </c>
    </row>
    <row r="590" spans="2:51" s="14" customFormat="1" ht="10.2">
      <c r="B590" s="203"/>
      <c r="C590" s="204"/>
      <c r="D590" s="194" t="s">
        <v>158</v>
      </c>
      <c r="E590" s="205" t="s">
        <v>19</v>
      </c>
      <c r="F590" s="206" t="s">
        <v>154</v>
      </c>
      <c r="G590" s="204"/>
      <c r="H590" s="207">
        <v>2</v>
      </c>
      <c r="I590" s="208"/>
      <c r="J590" s="204"/>
      <c r="K590" s="204"/>
      <c r="L590" s="209"/>
      <c r="M590" s="210"/>
      <c r="N590" s="211"/>
      <c r="O590" s="211"/>
      <c r="P590" s="211"/>
      <c r="Q590" s="211"/>
      <c r="R590" s="211"/>
      <c r="S590" s="211"/>
      <c r="T590" s="212"/>
      <c r="AT590" s="213" t="s">
        <v>158</v>
      </c>
      <c r="AU590" s="213" t="s">
        <v>154</v>
      </c>
      <c r="AV590" s="14" t="s">
        <v>154</v>
      </c>
      <c r="AW590" s="14" t="s">
        <v>36</v>
      </c>
      <c r="AX590" s="14" t="s">
        <v>83</v>
      </c>
      <c r="AY590" s="213" t="s">
        <v>146</v>
      </c>
    </row>
    <row r="591" spans="1:65" s="2" customFormat="1" ht="49.05" customHeight="1">
      <c r="A591" s="35"/>
      <c r="B591" s="36"/>
      <c r="C591" s="174" t="s">
        <v>807</v>
      </c>
      <c r="D591" s="174" t="s">
        <v>148</v>
      </c>
      <c r="E591" s="175" t="s">
        <v>808</v>
      </c>
      <c r="F591" s="176" t="s">
        <v>809</v>
      </c>
      <c r="G591" s="177" t="s">
        <v>272</v>
      </c>
      <c r="H591" s="178">
        <v>0.022</v>
      </c>
      <c r="I591" s="179"/>
      <c r="J591" s="180">
        <f>ROUND(I591*H591,2)</f>
        <v>0</v>
      </c>
      <c r="K591" s="176" t="s">
        <v>152</v>
      </c>
      <c r="L591" s="40"/>
      <c r="M591" s="181" t="s">
        <v>19</v>
      </c>
      <c r="N591" s="182" t="s">
        <v>47</v>
      </c>
      <c r="O591" s="65"/>
      <c r="P591" s="183">
        <f>O591*H591</f>
        <v>0</v>
      </c>
      <c r="Q591" s="183">
        <v>0</v>
      </c>
      <c r="R591" s="183">
        <f>Q591*H591</f>
        <v>0</v>
      </c>
      <c r="S591" s="183">
        <v>0</v>
      </c>
      <c r="T591" s="184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85" t="s">
        <v>243</v>
      </c>
      <c r="AT591" s="185" t="s">
        <v>148</v>
      </c>
      <c r="AU591" s="185" t="s">
        <v>154</v>
      </c>
      <c r="AY591" s="18" t="s">
        <v>146</v>
      </c>
      <c r="BE591" s="186">
        <f>IF(N591="základní",J591,0)</f>
        <v>0</v>
      </c>
      <c r="BF591" s="186">
        <f>IF(N591="snížená",J591,0)</f>
        <v>0</v>
      </c>
      <c r="BG591" s="186">
        <f>IF(N591="zákl. přenesená",J591,0)</f>
        <v>0</v>
      </c>
      <c r="BH591" s="186">
        <f>IF(N591="sníž. přenesená",J591,0)</f>
        <v>0</v>
      </c>
      <c r="BI591" s="186">
        <f>IF(N591="nulová",J591,0)</f>
        <v>0</v>
      </c>
      <c r="BJ591" s="18" t="s">
        <v>154</v>
      </c>
      <c r="BK591" s="186">
        <f>ROUND(I591*H591,2)</f>
        <v>0</v>
      </c>
      <c r="BL591" s="18" t="s">
        <v>243</v>
      </c>
      <c r="BM591" s="185" t="s">
        <v>810</v>
      </c>
    </row>
    <row r="592" spans="1:47" s="2" customFormat="1" ht="10.2">
      <c r="A592" s="35"/>
      <c r="B592" s="36"/>
      <c r="C592" s="37"/>
      <c r="D592" s="187" t="s">
        <v>156</v>
      </c>
      <c r="E592" s="37"/>
      <c r="F592" s="188" t="s">
        <v>811</v>
      </c>
      <c r="G592" s="37"/>
      <c r="H592" s="37"/>
      <c r="I592" s="189"/>
      <c r="J592" s="37"/>
      <c r="K592" s="37"/>
      <c r="L592" s="40"/>
      <c r="M592" s="190"/>
      <c r="N592" s="191"/>
      <c r="O592" s="65"/>
      <c r="P592" s="65"/>
      <c r="Q592" s="65"/>
      <c r="R592" s="65"/>
      <c r="S592" s="65"/>
      <c r="T592" s="66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156</v>
      </c>
      <c r="AU592" s="18" t="s">
        <v>154</v>
      </c>
    </row>
    <row r="593" spans="1:65" s="2" customFormat="1" ht="49.05" customHeight="1">
      <c r="A593" s="35"/>
      <c r="B593" s="36"/>
      <c r="C593" s="174" t="s">
        <v>812</v>
      </c>
      <c r="D593" s="174" t="s">
        <v>148</v>
      </c>
      <c r="E593" s="175" t="s">
        <v>813</v>
      </c>
      <c r="F593" s="176" t="s">
        <v>814</v>
      </c>
      <c r="G593" s="177" t="s">
        <v>272</v>
      </c>
      <c r="H593" s="178">
        <v>0.022</v>
      </c>
      <c r="I593" s="179"/>
      <c r="J593" s="180">
        <f>ROUND(I593*H593,2)</f>
        <v>0</v>
      </c>
      <c r="K593" s="176" t="s">
        <v>152</v>
      </c>
      <c r="L593" s="40"/>
      <c r="M593" s="181" t="s">
        <v>19</v>
      </c>
      <c r="N593" s="182" t="s">
        <v>47</v>
      </c>
      <c r="O593" s="65"/>
      <c r="P593" s="183">
        <f>O593*H593</f>
        <v>0</v>
      </c>
      <c r="Q593" s="183">
        <v>0</v>
      </c>
      <c r="R593" s="183">
        <f>Q593*H593</f>
        <v>0</v>
      </c>
      <c r="S593" s="183">
        <v>0</v>
      </c>
      <c r="T593" s="184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5" t="s">
        <v>243</v>
      </c>
      <c r="AT593" s="185" t="s">
        <v>148</v>
      </c>
      <c r="AU593" s="185" t="s">
        <v>154</v>
      </c>
      <c r="AY593" s="18" t="s">
        <v>146</v>
      </c>
      <c r="BE593" s="186">
        <f>IF(N593="základní",J593,0)</f>
        <v>0</v>
      </c>
      <c r="BF593" s="186">
        <f>IF(N593="snížená",J593,0)</f>
        <v>0</v>
      </c>
      <c r="BG593" s="186">
        <f>IF(N593="zákl. přenesená",J593,0)</f>
        <v>0</v>
      </c>
      <c r="BH593" s="186">
        <f>IF(N593="sníž. přenesená",J593,0)</f>
        <v>0</v>
      </c>
      <c r="BI593" s="186">
        <f>IF(N593="nulová",J593,0)</f>
        <v>0</v>
      </c>
      <c r="BJ593" s="18" t="s">
        <v>154</v>
      </c>
      <c r="BK593" s="186">
        <f>ROUND(I593*H593,2)</f>
        <v>0</v>
      </c>
      <c r="BL593" s="18" t="s">
        <v>243</v>
      </c>
      <c r="BM593" s="185" t="s">
        <v>815</v>
      </c>
    </row>
    <row r="594" spans="1:47" s="2" customFormat="1" ht="10.2">
      <c r="A594" s="35"/>
      <c r="B594" s="36"/>
      <c r="C594" s="37"/>
      <c r="D594" s="187" t="s">
        <v>156</v>
      </c>
      <c r="E594" s="37"/>
      <c r="F594" s="188" t="s">
        <v>816</v>
      </c>
      <c r="G594" s="37"/>
      <c r="H594" s="37"/>
      <c r="I594" s="189"/>
      <c r="J594" s="37"/>
      <c r="K594" s="37"/>
      <c r="L594" s="40"/>
      <c r="M594" s="190"/>
      <c r="N594" s="191"/>
      <c r="O594" s="65"/>
      <c r="P594" s="65"/>
      <c r="Q594" s="65"/>
      <c r="R594" s="65"/>
      <c r="S594" s="65"/>
      <c r="T594" s="66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156</v>
      </c>
      <c r="AU594" s="18" t="s">
        <v>154</v>
      </c>
    </row>
    <row r="595" spans="2:63" s="12" customFormat="1" ht="22.8" customHeight="1">
      <c r="B595" s="158"/>
      <c r="C595" s="159"/>
      <c r="D595" s="160" t="s">
        <v>74</v>
      </c>
      <c r="E595" s="172" t="s">
        <v>817</v>
      </c>
      <c r="F595" s="172" t="s">
        <v>818</v>
      </c>
      <c r="G595" s="159"/>
      <c r="H595" s="159"/>
      <c r="I595" s="162"/>
      <c r="J595" s="173">
        <f>BK595</f>
        <v>0</v>
      </c>
      <c r="K595" s="159"/>
      <c r="L595" s="164"/>
      <c r="M595" s="165"/>
      <c r="N595" s="166"/>
      <c r="O595" s="166"/>
      <c r="P595" s="167">
        <f>SUM(P596:P602)</f>
        <v>0</v>
      </c>
      <c r="Q595" s="166"/>
      <c r="R595" s="167">
        <f>SUM(R596:R602)</f>
        <v>0.02904</v>
      </c>
      <c r="S595" s="166"/>
      <c r="T595" s="168">
        <f>SUM(T596:T602)</f>
        <v>0</v>
      </c>
      <c r="AR595" s="169" t="s">
        <v>154</v>
      </c>
      <c r="AT595" s="170" t="s">
        <v>74</v>
      </c>
      <c r="AU595" s="170" t="s">
        <v>83</v>
      </c>
      <c r="AY595" s="169" t="s">
        <v>146</v>
      </c>
      <c r="BK595" s="171">
        <f>SUM(BK596:BK602)</f>
        <v>0</v>
      </c>
    </row>
    <row r="596" spans="1:65" s="2" customFormat="1" ht="24.15" customHeight="1">
      <c r="A596" s="35"/>
      <c r="B596" s="36"/>
      <c r="C596" s="174" t="s">
        <v>819</v>
      </c>
      <c r="D596" s="174" t="s">
        <v>148</v>
      </c>
      <c r="E596" s="175" t="s">
        <v>820</v>
      </c>
      <c r="F596" s="176" t="s">
        <v>821</v>
      </c>
      <c r="G596" s="177" t="s">
        <v>185</v>
      </c>
      <c r="H596" s="178">
        <v>15</v>
      </c>
      <c r="I596" s="179"/>
      <c r="J596" s="180">
        <f>ROUND(I596*H596,2)</f>
        <v>0</v>
      </c>
      <c r="K596" s="176" t="s">
        <v>19</v>
      </c>
      <c r="L596" s="40"/>
      <c r="M596" s="181" t="s">
        <v>19</v>
      </c>
      <c r="N596" s="182" t="s">
        <v>47</v>
      </c>
      <c r="O596" s="65"/>
      <c r="P596" s="183">
        <f>O596*H596</f>
        <v>0</v>
      </c>
      <c r="Q596" s="183">
        <v>0.00188</v>
      </c>
      <c r="R596" s="183">
        <f>Q596*H596</f>
        <v>0.0282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243</v>
      </c>
      <c r="AT596" s="185" t="s">
        <v>148</v>
      </c>
      <c r="AU596" s="185" t="s">
        <v>154</v>
      </c>
      <c r="AY596" s="18" t="s">
        <v>146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8" t="s">
        <v>154</v>
      </c>
      <c r="BK596" s="186">
        <f>ROUND(I596*H596,2)</f>
        <v>0</v>
      </c>
      <c r="BL596" s="18" t="s">
        <v>243</v>
      </c>
      <c r="BM596" s="185" t="s">
        <v>822</v>
      </c>
    </row>
    <row r="597" spans="2:51" s="13" customFormat="1" ht="10.2">
      <c r="B597" s="192"/>
      <c r="C597" s="193"/>
      <c r="D597" s="194" t="s">
        <v>158</v>
      </c>
      <c r="E597" s="195" t="s">
        <v>19</v>
      </c>
      <c r="F597" s="196" t="s">
        <v>159</v>
      </c>
      <c r="G597" s="193"/>
      <c r="H597" s="195" t="s">
        <v>19</v>
      </c>
      <c r="I597" s="197"/>
      <c r="J597" s="193"/>
      <c r="K597" s="193"/>
      <c r="L597" s="198"/>
      <c r="M597" s="199"/>
      <c r="N597" s="200"/>
      <c r="O597" s="200"/>
      <c r="P597" s="200"/>
      <c r="Q597" s="200"/>
      <c r="R597" s="200"/>
      <c r="S597" s="200"/>
      <c r="T597" s="201"/>
      <c r="AT597" s="202" t="s">
        <v>158</v>
      </c>
      <c r="AU597" s="202" t="s">
        <v>154</v>
      </c>
      <c r="AV597" s="13" t="s">
        <v>83</v>
      </c>
      <c r="AW597" s="13" t="s">
        <v>36</v>
      </c>
      <c r="AX597" s="13" t="s">
        <v>75</v>
      </c>
      <c r="AY597" s="202" t="s">
        <v>146</v>
      </c>
    </row>
    <row r="598" spans="2:51" s="14" customFormat="1" ht="10.2">
      <c r="B598" s="203"/>
      <c r="C598" s="204"/>
      <c r="D598" s="194" t="s">
        <v>158</v>
      </c>
      <c r="E598" s="205" t="s">
        <v>19</v>
      </c>
      <c r="F598" s="206" t="s">
        <v>8</v>
      </c>
      <c r="G598" s="204"/>
      <c r="H598" s="207">
        <v>15</v>
      </c>
      <c r="I598" s="208"/>
      <c r="J598" s="204"/>
      <c r="K598" s="204"/>
      <c r="L598" s="209"/>
      <c r="M598" s="210"/>
      <c r="N598" s="211"/>
      <c r="O598" s="211"/>
      <c r="P598" s="211"/>
      <c r="Q598" s="211"/>
      <c r="R598" s="211"/>
      <c r="S598" s="211"/>
      <c r="T598" s="212"/>
      <c r="AT598" s="213" t="s">
        <v>158</v>
      </c>
      <c r="AU598" s="213" t="s">
        <v>154</v>
      </c>
      <c r="AV598" s="14" t="s">
        <v>154</v>
      </c>
      <c r="AW598" s="14" t="s">
        <v>36</v>
      </c>
      <c r="AX598" s="14" t="s">
        <v>83</v>
      </c>
      <c r="AY598" s="213" t="s">
        <v>146</v>
      </c>
    </row>
    <row r="599" spans="1:65" s="2" customFormat="1" ht="37.8" customHeight="1">
      <c r="A599" s="35"/>
      <c r="B599" s="36"/>
      <c r="C599" s="174" t="s">
        <v>823</v>
      </c>
      <c r="D599" s="174" t="s">
        <v>148</v>
      </c>
      <c r="E599" s="175" t="s">
        <v>824</v>
      </c>
      <c r="F599" s="176" t="s">
        <v>825</v>
      </c>
      <c r="G599" s="177" t="s">
        <v>185</v>
      </c>
      <c r="H599" s="178">
        <v>4</v>
      </c>
      <c r="I599" s="179"/>
      <c r="J599" s="180">
        <f>ROUND(I599*H599,2)</f>
        <v>0</v>
      </c>
      <c r="K599" s="176" t="s">
        <v>152</v>
      </c>
      <c r="L599" s="40"/>
      <c r="M599" s="181" t="s">
        <v>19</v>
      </c>
      <c r="N599" s="182" t="s">
        <v>47</v>
      </c>
      <c r="O599" s="65"/>
      <c r="P599" s="183">
        <f>O599*H599</f>
        <v>0</v>
      </c>
      <c r="Q599" s="183">
        <v>0.00021</v>
      </c>
      <c r="R599" s="183">
        <f>Q599*H599</f>
        <v>0.00084</v>
      </c>
      <c r="S599" s="183">
        <v>0</v>
      </c>
      <c r="T599" s="184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85" t="s">
        <v>243</v>
      </c>
      <c r="AT599" s="185" t="s">
        <v>148</v>
      </c>
      <c r="AU599" s="185" t="s">
        <v>154</v>
      </c>
      <c r="AY599" s="18" t="s">
        <v>146</v>
      </c>
      <c r="BE599" s="186">
        <f>IF(N599="základní",J599,0)</f>
        <v>0</v>
      </c>
      <c r="BF599" s="186">
        <f>IF(N599="snížená",J599,0)</f>
        <v>0</v>
      </c>
      <c r="BG599" s="186">
        <f>IF(N599="zákl. přenesená",J599,0)</f>
        <v>0</v>
      </c>
      <c r="BH599" s="186">
        <f>IF(N599="sníž. přenesená",J599,0)</f>
        <v>0</v>
      </c>
      <c r="BI599" s="186">
        <f>IF(N599="nulová",J599,0)</f>
        <v>0</v>
      </c>
      <c r="BJ599" s="18" t="s">
        <v>154</v>
      </c>
      <c r="BK599" s="186">
        <f>ROUND(I599*H599,2)</f>
        <v>0</v>
      </c>
      <c r="BL599" s="18" t="s">
        <v>243</v>
      </c>
      <c r="BM599" s="185" t="s">
        <v>826</v>
      </c>
    </row>
    <row r="600" spans="1:47" s="2" customFormat="1" ht="10.2">
      <c r="A600" s="35"/>
      <c r="B600" s="36"/>
      <c r="C600" s="37"/>
      <c r="D600" s="187" t="s">
        <v>156</v>
      </c>
      <c r="E600" s="37"/>
      <c r="F600" s="188" t="s">
        <v>827</v>
      </c>
      <c r="G600" s="37"/>
      <c r="H600" s="37"/>
      <c r="I600" s="189"/>
      <c r="J600" s="37"/>
      <c r="K600" s="37"/>
      <c r="L600" s="40"/>
      <c r="M600" s="190"/>
      <c r="N600" s="191"/>
      <c r="O600" s="65"/>
      <c r="P600" s="65"/>
      <c r="Q600" s="65"/>
      <c r="R600" s="65"/>
      <c r="S600" s="65"/>
      <c r="T600" s="66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T600" s="18" t="s">
        <v>156</v>
      </c>
      <c r="AU600" s="18" t="s">
        <v>154</v>
      </c>
    </row>
    <row r="601" spans="2:51" s="13" customFormat="1" ht="10.2">
      <c r="B601" s="192"/>
      <c r="C601" s="193"/>
      <c r="D601" s="194" t="s">
        <v>158</v>
      </c>
      <c r="E601" s="195" t="s">
        <v>19</v>
      </c>
      <c r="F601" s="196" t="s">
        <v>492</v>
      </c>
      <c r="G601" s="193"/>
      <c r="H601" s="195" t="s">
        <v>19</v>
      </c>
      <c r="I601" s="197"/>
      <c r="J601" s="193"/>
      <c r="K601" s="193"/>
      <c r="L601" s="198"/>
      <c r="M601" s="199"/>
      <c r="N601" s="200"/>
      <c r="O601" s="200"/>
      <c r="P601" s="200"/>
      <c r="Q601" s="200"/>
      <c r="R601" s="200"/>
      <c r="S601" s="200"/>
      <c r="T601" s="201"/>
      <c r="AT601" s="202" t="s">
        <v>158</v>
      </c>
      <c r="AU601" s="202" t="s">
        <v>154</v>
      </c>
      <c r="AV601" s="13" t="s">
        <v>83</v>
      </c>
      <c r="AW601" s="13" t="s">
        <v>36</v>
      </c>
      <c r="AX601" s="13" t="s">
        <v>75</v>
      </c>
      <c r="AY601" s="202" t="s">
        <v>146</v>
      </c>
    </row>
    <row r="602" spans="2:51" s="14" customFormat="1" ht="10.2">
      <c r="B602" s="203"/>
      <c r="C602" s="204"/>
      <c r="D602" s="194" t="s">
        <v>158</v>
      </c>
      <c r="E602" s="205" t="s">
        <v>19</v>
      </c>
      <c r="F602" s="206" t="s">
        <v>153</v>
      </c>
      <c r="G602" s="204"/>
      <c r="H602" s="207">
        <v>4</v>
      </c>
      <c r="I602" s="208"/>
      <c r="J602" s="204"/>
      <c r="K602" s="204"/>
      <c r="L602" s="209"/>
      <c r="M602" s="210"/>
      <c r="N602" s="211"/>
      <c r="O602" s="211"/>
      <c r="P602" s="211"/>
      <c r="Q602" s="211"/>
      <c r="R602" s="211"/>
      <c r="S602" s="211"/>
      <c r="T602" s="212"/>
      <c r="AT602" s="213" t="s">
        <v>158</v>
      </c>
      <c r="AU602" s="213" t="s">
        <v>154</v>
      </c>
      <c r="AV602" s="14" t="s">
        <v>154</v>
      </c>
      <c r="AW602" s="14" t="s">
        <v>36</v>
      </c>
      <c r="AX602" s="14" t="s">
        <v>83</v>
      </c>
      <c r="AY602" s="213" t="s">
        <v>146</v>
      </c>
    </row>
    <row r="603" spans="2:63" s="12" customFormat="1" ht="22.8" customHeight="1">
      <c r="B603" s="158"/>
      <c r="C603" s="159"/>
      <c r="D603" s="160" t="s">
        <v>74</v>
      </c>
      <c r="E603" s="172" t="s">
        <v>828</v>
      </c>
      <c r="F603" s="172" t="s">
        <v>829</v>
      </c>
      <c r="G603" s="159"/>
      <c r="H603" s="159"/>
      <c r="I603" s="162"/>
      <c r="J603" s="173">
        <f>BK603</f>
        <v>0</v>
      </c>
      <c r="K603" s="159"/>
      <c r="L603" s="164"/>
      <c r="M603" s="165"/>
      <c r="N603" s="166"/>
      <c r="O603" s="166"/>
      <c r="P603" s="167">
        <f>SUM(P604:P619)</f>
        <v>0</v>
      </c>
      <c r="Q603" s="166"/>
      <c r="R603" s="167">
        <f>SUM(R604:R619)</f>
        <v>0.0029200000000000007</v>
      </c>
      <c r="S603" s="166"/>
      <c r="T603" s="168">
        <f>SUM(T604:T619)</f>
        <v>0.00508</v>
      </c>
      <c r="AR603" s="169" t="s">
        <v>154</v>
      </c>
      <c r="AT603" s="170" t="s">
        <v>74</v>
      </c>
      <c r="AU603" s="170" t="s">
        <v>83</v>
      </c>
      <c r="AY603" s="169" t="s">
        <v>146</v>
      </c>
      <c r="BK603" s="171">
        <f>SUM(BK604:BK619)</f>
        <v>0</v>
      </c>
    </row>
    <row r="604" spans="1:65" s="2" customFormat="1" ht="21.75" customHeight="1">
      <c r="A604" s="35"/>
      <c r="B604" s="36"/>
      <c r="C604" s="174" t="s">
        <v>830</v>
      </c>
      <c r="D604" s="174" t="s">
        <v>148</v>
      </c>
      <c r="E604" s="175" t="s">
        <v>831</v>
      </c>
      <c r="F604" s="176" t="s">
        <v>832</v>
      </c>
      <c r="G604" s="177" t="s">
        <v>259</v>
      </c>
      <c r="H604" s="178">
        <v>2</v>
      </c>
      <c r="I604" s="179"/>
      <c r="J604" s="180">
        <f>ROUND(I604*H604,2)</f>
        <v>0</v>
      </c>
      <c r="K604" s="176" t="s">
        <v>152</v>
      </c>
      <c r="L604" s="40"/>
      <c r="M604" s="181" t="s">
        <v>19</v>
      </c>
      <c r="N604" s="182" t="s">
        <v>47</v>
      </c>
      <c r="O604" s="65"/>
      <c r="P604" s="183">
        <f>O604*H604</f>
        <v>0</v>
      </c>
      <c r="Q604" s="183">
        <v>4E-05</v>
      </c>
      <c r="R604" s="183">
        <f>Q604*H604</f>
        <v>8E-05</v>
      </c>
      <c r="S604" s="183">
        <v>0.00254</v>
      </c>
      <c r="T604" s="184">
        <f>S604*H604</f>
        <v>0.00508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5" t="s">
        <v>243</v>
      </c>
      <c r="AT604" s="185" t="s">
        <v>148</v>
      </c>
      <c r="AU604" s="185" t="s">
        <v>154</v>
      </c>
      <c r="AY604" s="18" t="s">
        <v>146</v>
      </c>
      <c r="BE604" s="186">
        <f>IF(N604="základní",J604,0)</f>
        <v>0</v>
      </c>
      <c r="BF604" s="186">
        <f>IF(N604="snížená",J604,0)</f>
        <v>0</v>
      </c>
      <c r="BG604" s="186">
        <f>IF(N604="zákl. přenesená",J604,0)</f>
        <v>0</v>
      </c>
      <c r="BH604" s="186">
        <f>IF(N604="sníž. přenesená",J604,0)</f>
        <v>0</v>
      </c>
      <c r="BI604" s="186">
        <f>IF(N604="nulová",J604,0)</f>
        <v>0</v>
      </c>
      <c r="BJ604" s="18" t="s">
        <v>154</v>
      </c>
      <c r="BK604" s="186">
        <f>ROUND(I604*H604,2)</f>
        <v>0</v>
      </c>
      <c r="BL604" s="18" t="s">
        <v>243</v>
      </c>
      <c r="BM604" s="185" t="s">
        <v>833</v>
      </c>
    </row>
    <row r="605" spans="1:47" s="2" customFormat="1" ht="10.2">
      <c r="A605" s="35"/>
      <c r="B605" s="36"/>
      <c r="C605" s="37"/>
      <c r="D605" s="187" t="s">
        <v>156</v>
      </c>
      <c r="E605" s="37"/>
      <c r="F605" s="188" t="s">
        <v>834</v>
      </c>
      <c r="G605" s="37"/>
      <c r="H605" s="37"/>
      <c r="I605" s="189"/>
      <c r="J605" s="37"/>
      <c r="K605" s="37"/>
      <c r="L605" s="40"/>
      <c r="M605" s="190"/>
      <c r="N605" s="191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156</v>
      </c>
      <c r="AU605" s="18" t="s">
        <v>154</v>
      </c>
    </row>
    <row r="606" spans="2:51" s="13" customFormat="1" ht="10.2">
      <c r="B606" s="192"/>
      <c r="C606" s="193"/>
      <c r="D606" s="194" t="s">
        <v>158</v>
      </c>
      <c r="E606" s="195" t="s">
        <v>19</v>
      </c>
      <c r="F606" s="196" t="s">
        <v>159</v>
      </c>
      <c r="G606" s="193"/>
      <c r="H606" s="195" t="s">
        <v>19</v>
      </c>
      <c r="I606" s="197"/>
      <c r="J606" s="193"/>
      <c r="K606" s="193"/>
      <c r="L606" s="198"/>
      <c r="M606" s="199"/>
      <c r="N606" s="200"/>
      <c r="O606" s="200"/>
      <c r="P606" s="200"/>
      <c r="Q606" s="200"/>
      <c r="R606" s="200"/>
      <c r="S606" s="200"/>
      <c r="T606" s="201"/>
      <c r="AT606" s="202" t="s">
        <v>158</v>
      </c>
      <c r="AU606" s="202" t="s">
        <v>154</v>
      </c>
      <c r="AV606" s="13" t="s">
        <v>83</v>
      </c>
      <c r="AW606" s="13" t="s">
        <v>36</v>
      </c>
      <c r="AX606" s="13" t="s">
        <v>75</v>
      </c>
      <c r="AY606" s="202" t="s">
        <v>146</v>
      </c>
    </row>
    <row r="607" spans="2:51" s="14" customFormat="1" ht="10.2">
      <c r="B607" s="203"/>
      <c r="C607" s="204"/>
      <c r="D607" s="194" t="s">
        <v>158</v>
      </c>
      <c r="E607" s="205" t="s">
        <v>19</v>
      </c>
      <c r="F607" s="206" t="s">
        <v>154</v>
      </c>
      <c r="G607" s="204"/>
      <c r="H607" s="207">
        <v>2</v>
      </c>
      <c r="I607" s="208"/>
      <c r="J607" s="204"/>
      <c r="K607" s="204"/>
      <c r="L607" s="209"/>
      <c r="M607" s="210"/>
      <c r="N607" s="211"/>
      <c r="O607" s="211"/>
      <c r="P607" s="211"/>
      <c r="Q607" s="211"/>
      <c r="R607" s="211"/>
      <c r="S607" s="211"/>
      <c r="T607" s="212"/>
      <c r="AT607" s="213" t="s">
        <v>158</v>
      </c>
      <c r="AU607" s="213" t="s">
        <v>154</v>
      </c>
      <c r="AV607" s="14" t="s">
        <v>154</v>
      </c>
      <c r="AW607" s="14" t="s">
        <v>36</v>
      </c>
      <c r="AX607" s="14" t="s">
        <v>83</v>
      </c>
      <c r="AY607" s="213" t="s">
        <v>146</v>
      </c>
    </row>
    <row r="608" spans="1:65" s="2" customFormat="1" ht="33" customHeight="1">
      <c r="A608" s="35"/>
      <c r="B608" s="36"/>
      <c r="C608" s="174" t="s">
        <v>835</v>
      </c>
      <c r="D608" s="174" t="s">
        <v>148</v>
      </c>
      <c r="E608" s="175" t="s">
        <v>836</v>
      </c>
      <c r="F608" s="176" t="s">
        <v>837</v>
      </c>
      <c r="G608" s="177" t="s">
        <v>259</v>
      </c>
      <c r="H608" s="178">
        <v>6</v>
      </c>
      <c r="I608" s="179"/>
      <c r="J608" s="180">
        <f>ROUND(I608*H608,2)</f>
        <v>0</v>
      </c>
      <c r="K608" s="176" t="s">
        <v>152</v>
      </c>
      <c r="L608" s="40"/>
      <c r="M608" s="181" t="s">
        <v>19</v>
      </c>
      <c r="N608" s="182" t="s">
        <v>47</v>
      </c>
      <c r="O608" s="65"/>
      <c r="P608" s="183">
        <f>O608*H608</f>
        <v>0</v>
      </c>
      <c r="Q608" s="183">
        <v>0.00046</v>
      </c>
      <c r="R608" s="183">
        <f>Q608*H608</f>
        <v>0.0027600000000000003</v>
      </c>
      <c r="S608" s="183">
        <v>0</v>
      </c>
      <c r="T608" s="184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85" t="s">
        <v>243</v>
      </c>
      <c r="AT608" s="185" t="s">
        <v>148</v>
      </c>
      <c r="AU608" s="185" t="s">
        <v>154</v>
      </c>
      <c r="AY608" s="18" t="s">
        <v>146</v>
      </c>
      <c r="BE608" s="186">
        <f>IF(N608="základní",J608,0)</f>
        <v>0</v>
      </c>
      <c r="BF608" s="186">
        <f>IF(N608="snížená",J608,0)</f>
        <v>0</v>
      </c>
      <c r="BG608" s="186">
        <f>IF(N608="zákl. přenesená",J608,0)</f>
        <v>0</v>
      </c>
      <c r="BH608" s="186">
        <f>IF(N608="sníž. přenesená",J608,0)</f>
        <v>0</v>
      </c>
      <c r="BI608" s="186">
        <f>IF(N608="nulová",J608,0)</f>
        <v>0</v>
      </c>
      <c r="BJ608" s="18" t="s">
        <v>154</v>
      </c>
      <c r="BK608" s="186">
        <f>ROUND(I608*H608,2)</f>
        <v>0</v>
      </c>
      <c r="BL608" s="18" t="s">
        <v>243</v>
      </c>
      <c r="BM608" s="185" t="s">
        <v>838</v>
      </c>
    </row>
    <row r="609" spans="1:47" s="2" customFormat="1" ht="10.2">
      <c r="A609" s="35"/>
      <c r="B609" s="36"/>
      <c r="C609" s="37"/>
      <c r="D609" s="187" t="s">
        <v>156</v>
      </c>
      <c r="E609" s="37"/>
      <c r="F609" s="188" t="s">
        <v>839</v>
      </c>
      <c r="G609" s="37"/>
      <c r="H609" s="37"/>
      <c r="I609" s="189"/>
      <c r="J609" s="37"/>
      <c r="K609" s="37"/>
      <c r="L609" s="40"/>
      <c r="M609" s="190"/>
      <c r="N609" s="191"/>
      <c r="O609" s="65"/>
      <c r="P609" s="65"/>
      <c r="Q609" s="65"/>
      <c r="R609" s="65"/>
      <c r="S609" s="65"/>
      <c r="T609" s="66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156</v>
      </c>
      <c r="AU609" s="18" t="s">
        <v>154</v>
      </c>
    </row>
    <row r="610" spans="2:51" s="13" customFormat="1" ht="10.2">
      <c r="B610" s="192"/>
      <c r="C610" s="193"/>
      <c r="D610" s="194" t="s">
        <v>158</v>
      </c>
      <c r="E610" s="195" t="s">
        <v>19</v>
      </c>
      <c r="F610" s="196" t="s">
        <v>159</v>
      </c>
      <c r="G610" s="193"/>
      <c r="H610" s="195" t="s">
        <v>19</v>
      </c>
      <c r="I610" s="197"/>
      <c r="J610" s="193"/>
      <c r="K610" s="193"/>
      <c r="L610" s="198"/>
      <c r="M610" s="199"/>
      <c r="N610" s="200"/>
      <c r="O610" s="200"/>
      <c r="P610" s="200"/>
      <c r="Q610" s="200"/>
      <c r="R610" s="200"/>
      <c r="S610" s="200"/>
      <c r="T610" s="201"/>
      <c r="AT610" s="202" t="s">
        <v>158</v>
      </c>
      <c r="AU610" s="202" t="s">
        <v>154</v>
      </c>
      <c r="AV610" s="13" t="s">
        <v>83</v>
      </c>
      <c r="AW610" s="13" t="s">
        <v>36</v>
      </c>
      <c r="AX610" s="13" t="s">
        <v>75</v>
      </c>
      <c r="AY610" s="202" t="s">
        <v>146</v>
      </c>
    </row>
    <row r="611" spans="2:51" s="14" customFormat="1" ht="10.2">
      <c r="B611" s="203"/>
      <c r="C611" s="204"/>
      <c r="D611" s="194" t="s">
        <v>158</v>
      </c>
      <c r="E611" s="205" t="s">
        <v>19</v>
      </c>
      <c r="F611" s="206" t="s">
        <v>182</v>
      </c>
      <c r="G611" s="204"/>
      <c r="H611" s="207">
        <v>6</v>
      </c>
      <c r="I611" s="208"/>
      <c r="J611" s="204"/>
      <c r="K611" s="204"/>
      <c r="L611" s="209"/>
      <c r="M611" s="210"/>
      <c r="N611" s="211"/>
      <c r="O611" s="211"/>
      <c r="P611" s="211"/>
      <c r="Q611" s="211"/>
      <c r="R611" s="211"/>
      <c r="S611" s="211"/>
      <c r="T611" s="212"/>
      <c r="AT611" s="213" t="s">
        <v>158</v>
      </c>
      <c r="AU611" s="213" t="s">
        <v>154</v>
      </c>
      <c r="AV611" s="14" t="s">
        <v>154</v>
      </c>
      <c r="AW611" s="14" t="s">
        <v>36</v>
      </c>
      <c r="AX611" s="14" t="s">
        <v>83</v>
      </c>
      <c r="AY611" s="213" t="s">
        <v>146</v>
      </c>
    </row>
    <row r="612" spans="1:65" s="2" customFormat="1" ht="24.15" customHeight="1">
      <c r="A612" s="35"/>
      <c r="B612" s="36"/>
      <c r="C612" s="174" t="s">
        <v>840</v>
      </c>
      <c r="D612" s="174" t="s">
        <v>148</v>
      </c>
      <c r="E612" s="175" t="s">
        <v>841</v>
      </c>
      <c r="F612" s="176" t="s">
        <v>842</v>
      </c>
      <c r="G612" s="177" t="s">
        <v>185</v>
      </c>
      <c r="H612" s="178">
        <v>8</v>
      </c>
      <c r="I612" s="179"/>
      <c r="J612" s="180">
        <f>ROUND(I612*H612,2)</f>
        <v>0</v>
      </c>
      <c r="K612" s="176" t="s">
        <v>152</v>
      </c>
      <c r="L612" s="40"/>
      <c r="M612" s="181" t="s">
        <v>19</v>
      </c>
      <c r="N612" s="182" t="s">
        <v>47</v>
      </c>
      <c r="O612" s="65"/>
      <c r="P612" s="183">
        <f>O612*H612</f>
        <v>0</v>
      </c>
      <c r="Q612" s="183">
        <v>1E-05</v>
      </c>
      <c r="R612" s="183">
        <f>Q612*H612</f>
        <v>8E-05</v>
      </c>
      <c r="S612" s="183">
        <v>0</v>
      </c>
      <c r="T612" s="184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5" t="s">
        <v>243</v>
      </c>
      <c r="AT612" s="185" t="s">
        <v>148</v>
      </c>
      <c r="AU612" s="185" t="s">
        <v>154</v>
      </c>
      <c r="AY612" s="18" t="s">
        <v>146</v>
      </c>
      <c r="BE612" s="186">
        <f>IF(N612="základní",J612,0)</f>
        <v>0</v>
      </c>
      <c r="BF612" s="186">
        <f>IF(N612="snížená",J612,0)</f>
        <v>0</v>
      </c>
      <c r="BG612" s="186">
        <f>IF(N612="zákl. přenesená",J612,0)</f>
        <v>0</v>
      </c>
      <c r="BH612" s="186">
        <f>IF(N612="sníž. přenesená",J612,0)</f>
        <v>0</v>
      </c>
      <c r="BI612" s="186">
        <f>IF(N612="nulová",J612,0)</f>
        <v>0</v>
      </c>
      <c r="BJ612" s="18" t="s">
        <v>154</v>
      </c>
      <c r="BK612" s="186">
        <f>ROUND(I612*H612,2)</f>
        <v>0</v>
      </c>
      <c r="BL612" s="18" t="s">
        <v>243</v>
      </c>
      <c r="BM612" s="185" t="s">
        <v>843</v>
      </c>
    </row>
    <row r="613" spans="1:47" s="2" customFormat="1" ht="10.2">
      <c r="A613" s="35"/>
      <c r="B613" s="36"/>
      <c r="C613" s="37"/>
      <c r="D613" s="187" t="s">
        <v>156</v>
      </c>
      <c r="E613" s="37"/>
      <c r="F613" s="188" t="s">
        <v>844</v>
      </c>
      <c r="G613" s="37"/>
      <c r="H613" s="37"/>
      <c r="I613" s="189"/>
      <c r="J613" s="37"/>
      <c r="K613" s="37"/>
      <c r="L613" s="40"/>
      <c r="M613" s="190"/>
      <c r="N613" s="191"/>
      <c r="O613" s="65"/>
      <c r="P613" s="65"/>
      <c r="Q613" s="65"/>
      <c r="R613" s="65"/>
      <c r="S613" s="65"/>
      <c r="T613" s="66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18" t="s">
        <v>156</v>
      </c>
      <c r="AU613" s="18" t="s">
        <v>154</v>
      </c>
    </row>
    <row r="614" spans="2:51" s="13" customFormat="1" ht="10.2">
      <c r="B614" s="192"/>
      <c r="C614" s="193"/>
      <c r="D614" s="194" t="s">
        <v>158</v>
      </c>
      <c r="E614" s="195" t="s">
        <v>19</v>
      </c>
      <c r="F614" s="196" t="s">
        <v>492</v>
      </c>
      <c r="G614" s="193"/>
      <c r="H614" s="195" t="s">
        <v>19</v>
      </c>
      <c r="I614" s="197"/>
      <c r="J614" s="193"/>
      <c r="K614" s="193"/>
      <c r="L614" s="198"/>
      <c r="M614" s="199"/>
      <c r="N614" s="200"/>
      <c r="O614" s="200"/>
      <c r="P614" s="200"/>
      <c r="Q614" s="200"/>
      <c r="R614" s="200"/>
      <c r="S614" s="200"/>
      <c r="T614" s="201"/>
      <c r="AT614" s="202" t="s">
        <v>158</v>
      </c>
      <c r="AU614" s="202" t="s">
        <v>154</v>
      </c>
      <c r="AV614" s="13" t="s">
        <v>83</v>
      </c>
      <c r="AW614" s="13" t="s">
        <v>36</v>
      </c>
      <c r="AX614" s="13" t="s">
        <v>75</v>
      </c>
      <c r="AY614" s="202" t="s">
        <v>146</v>
      </c>
    </row>
    <row r="615" spans="2:51" s="14" customFormat="1" ht="10.2">
      <c r="B615" s="203"/>
      <c r="C615" s="204"/>
      <c r="D615" s="194" t="s">
        <v>158</v>
      </c>
      <c r="E615" s="205" t="s">
        <v>19</v>
      </c>
      <c r="F615" s="206" t="s">
        <v>192</v>
      </c>
      <c r="G615" s="204"/>
      <c r="H615" s="207">
        <v>8</v>
      </c>
      <c r="I615" s="208"/>
      <c r="J615" s="204"/>
      <c r="K615" s="204"/>
      <c r="L615" s="209"/>
      <c r="M615" s="210"/>
      <c r="N615" s="211"/>
      <c r="O615" s="211"/>
      <c r="P615" s="211"/>
      <c r="Q615" s="211"/>
      <c r="R615" s="211"/>
      <c r="S615" s="211"/>
      <c r="T615" s="212"/>
      <c r="AT615" s="213" t="s">
        <v>158</v>
      </c>
      <c r="AU615" s="213" t="s">
        <v>154</v>
      </c>
      <c r="AV615" s="14" t="s">
        <v>154</v>
      </c>
      <c r="AW615" s="14" t="s">
        <v>36</v>
      </c>
      <c r="AX615" s="14" t="s">
        <v>83</v>
      </c>
      <c r="AY615" s="213" t="s">
        <v>146</v>
      </c>
    </row>
    <row r="616" spans="1:65" s="2" customFormat="1" ht="44.25" customHeight="1">
      <c r="A616" s="35"/>
      <c r="B616" s="36"/>
      <c r="C616" s="174" t="s">
        <v>845</v>
      </c>
      <c r="D616" s="174" t="s">
        <v>148</v>
      </c>
      <c r="E616" s="175" t="s">
        <v>846</v>
      </c>
      <c r="F616" s="176" t="s">
        <v>847</v>
      </c>
      <c r="G616" s="177" t="s">
        <v>272</v>
      </c>
      <c r="H616" s="178">
        <v>0.003</v>
      </c>
      <c r="I616" s="179"/>
      <c r="J616" s="180">
        <f>ROUND(I616*H616,2)</f>
        <v>0</v>
      </c>
      <c r="K616" s="176" t="s">
        <v>152</v>
      </c>
      <c r="L616" s="40"/>
      <c r="M616" s="181" t="s">
        <v>19</v>
      </c>
      <c r="N616" s="182" t="s">
        <v>47</v>
      </c>
      <c r="O616" s="65"/>
      <c r="P616" s="183">
        <f>O616*H616</f>
        <v>0</v>
      </c>
      <c r="Q616" s="183">
        <v>0</v>
      </c>
      <c r="R616" s="183">
        <f>Q616*H616</f>
        <v>0</v>
      </c>
      <c r="S616" s="183">
        <v>0</v>
      </c>
      <c r="T616" s="184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5" t="s">
        <v>243</v>
      </c>
      <c r="AT616" s="185" t="s">
        <v>148</v>
      </c>
      <c r="AU616" s="185" t="s">
        <v>154</v>
      </c>
      <c r="AY616" s="18" t="s">
        <v>146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18" t="s">
        <v>154</v>
      </c>
      <c r="BK616" s="186">
        <f>ROUND(I616*H616,2)</f>
        <v>0</v>
      </c>
      <c r="BL616" s="18" t="s">
        <v>243</v>
      </c>
      <c r="BM616" s="185" t="s">
        <v>848</v>
      </c>
    </row>
    <row r="617" spans="1:47" s="2" customFormat="1" ht="10.2">
      <c r="A617" s="35"/>
      <c r="B617" s="36"/>
      <c r="C617" s="37"/>
      <c r="D617" s="187" t="s">
        <v>156</v>
      </c>
      <c r="E617" s="37"/>
      <c r="F617" s="188" t="s">
        <v>849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156</v>
      </c>
      <c r="AU617" s="18" t="s">
        <v>154</v>
      </c>
    </row>
    <row r="618" spans="1:65" s="2" customFormat="1" ht="49.05" customHeight="1">
      <c r="A618" s="35"/>
      <c r="B618" s="36"/>
      <c r="C618" s="174" t="s">
        <v>850</v>
      </c>
      <c r="D618" s="174" t="s">
        <v>148</v>
      </c>
      <c r="E618" s="175" t="s">
        <v>851</v>
      </c>
      <c r="F618" s="176" t="s">
        <v>852</v>
      </c>
      <c r="G618" s="177" t="s">
        <v>272</v>
      </c>
      <c r="H618" s="178">
        <v>0.003</v>
      </c>
      <c r="I618" s="179"/>
      <c r="J618" s="180">
        <f>ROUND(I618*H618,2)</f>
        <v>0</v>
      </c>
      <c r="K618" s="176" t="s">
        <v>152</v>
      </c>
      <c r="L618" s="40"/>
      <c r="M618" s="181" t="s">
        <v>19</v>
      </c>
      <c r="N618" s="182" t="s">
        <v>47</v>
      </c>
      <c r="O618" s="65"/>
      <c r="P618" s="183">
        <f>O618*H618</f>
        <v>0</v>
      </c>
      <c r="Q618" s="183">
        <v>0</v>
      </c>
      <c r="R618" s="183">
        <f>Q618*H618</f>
        <v>0</v>
      </c>
      <c r="S618" s="183">
        <v>0</v>
      </c>
      <c r="T618" s="184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85" t="s">
        <v>243</v>
      </c>
      <c r="AT618" s="185" t="s">
        <v>148</v>
      </c>
      <c r="AU618" s="185" t="s">
        <v>154</v>
      </c>
      <c r="AY618" s="18" t="s">
        <v>146</v>
      </c>
      <c r="BE618" s="186">
        <f>IF(N618="základní",J618,0)</f>
        <v>0</v>
      </c>
      <c r="BF618" s="186">
        <f>IF(N618="snížená",J618,0)</f>
        <v>0</v>
      </c>
      <c r="BG618" s="186">
        <f>IF(N618="zákl. přenesená",J618,0)</f>
        <v>0</v>
      </c>
      <c r="BH618" s="186">
        <f>IF(N618="sníž. přenesená",J618,0)</f>
        <v>0</v>
      </c>
      <c r="BI618" s="186">
        <f>IF(N618="nulová",J618,0)</f>
        <v>0</v>
      </c>
      <c r="BJ618" s="18" t="s">
        <v>154</v>
      </c>
      <c r="BK618" s="186">
        <f>ROUND(I618*H618,2)</f>
        <v>0</v>
      </c>
      <c r="BL618" s="18" t="s">
        <v>243</v>
      </c>
      <c r="BM618" s="185" t="s">
        <v>853</v>
      </c>
    </row>
    <row r="619" spans="1:47" s="2" customFormat="1" ht="10.2">
      <c r="A619" s="35"/>
      <c r="B619" s="36"/>
      <c r="C619" s="37"/>
      <c r="D619" s="187" t="s">
        <v>156</v>
      </c>
      <c r="E619" s="37"/>
      <c r="F619" s="188" t="s">
        <v>854</v>
      </c>
      <c r="G619" s="37"/>
      <c r="H619" s="37"/>
      <c r="I619" s="189"/>
      <c r="J619" s="37"/>
      <c r="K619" s="37"/>
      <c r="L619" s="40"/>
      <c r="M619" s="190"/>
      <c r="N619" s="191"/>
      <c r="O619" s="65"/>
      <c r="P619" s="65"/>
      <c r="Q619" s="65"/>
      <c r="R619" s="65"/>
      <c r="S619" s="65"/>
      <c r="T619" s="66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T619" s="18" t="s">
        <v>156</v>
      </c>
      <c r="AU619" s="18" t="s">
        <v>154</v>
      </c>
    </row>
    <row r="620" spans="2:63" s="12" customFormat="1" ht="22.8" customHeight="1">
      <c r="B620" s="158"/>
      <c r="C620" s="159"/>
      <c r="D620" s="160" t="s">
        <v>74</v>
      </c>
      <c r="E620" s="172" t="s">
        <v>855</v>
      </c>
      <c r="F620" s="172" t="s">
        <v>856</v>
      </c>
      <c r="G620" s="159"/>
      <c r="H620" s="159"/>
      <c r="I620" s="162"/>
      <c r="J620" s="173">
        <f>BK620</f>
        <v>0</v>
      </c>
      <c r="K620" s="159"/>
      <c r="L620" s="164"/>
      <c r="M620" s="165"/>
      <c r="N620" s="166"/>
      <c r="O620" s="166"/>
      <c r="P620" s="167">
        <f>SUM(P621:P639)</f>
        <v>0</v>
      </c>
      <c r="Q620" s="166"/>
      <c r="R620" s="167">
        <f>SUM(R621:R639)</f>
        <v>0.0025</v>
      </c>
      <c r="S620" s="166"/>
      <c r="T620" s="168">
        <f>SUM(T621:T639)</f>
        <v>0.0027</v>
      </c>
      <c r="AR620" s="169" t="s">
        <v>154</v>
      </c>
      <c r="AT620" s="170" t="s">
        <v>74</v>
      </c>
      <c r="AU620" s="170" t="s">
        <v>83</v>
      </c>
      <c r="AY620" s="169" t="s">
        <v>146</v>
      </c>
      <c r="BK620" s="171">
        <f>SUM(BK621:BK639)</f>
        <v>0</v>
      </c>
    </row>
    <row r="621" spans="1:65" s="2" customFormat="1" ht="24.15" customHeight="1">
      <c r="A621" s="35"/>
      <c r="B621" s="36"/>
      <c r="C621" s="174" t="s">
        <v>857</v>
      </c>
      <c r="D621" s="174" t="s">
        <v>148</v>
      </c>
      <c r="E621" s="175" t="s">
        <v>858</v>
      </c>
      <c r="F621" s="176" t="s">
        <v>859</v>
      </c>
      <c r="G621" s="177" t="s">
        <v>185</v>
      </c>
      <c r="H621" s="178">
        <v>3</v>
      </c>
      <c r="I621" s="179"/>
      <c r="J621" s="180">
        <f>ROUND(I621*H621,2)</f>
        <v>0</v>
      </c>
      <c r="K621" s="176" t="s">
        <v>152</v>
      </c>
      <c r="L621" s="40"/>
      <c r="M621" s="181" t="s">
        <v>19</v>
      </c>
      <c r="N621" s="182" t="s">
        <v>47</v>
      </c>
      <c r="O621" s="65"/>
      <c r="P621" s="183">
        <f>O621*H621</f>
        <v>0</v>
      </c>
      <c r="Q621" s="183">
        <v>4E-05</v>
      </c>
      <c r="R621" s="183">
        <f>Q621*H621</f>
        <v>0.00012000000000000002</v>
      </c>
      <c r="S621" s="183">
        <v>0.00045</v>
      </c>
      <c r="T621" s="184">
        <f>S621*H621</f>
        <v>0.00135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85" t="s">
        <v>243</v>
      </c>
      <c r="AT621" s="185" t="s">
        <v>148</v>
      </c>
      <c r="AU621" s="185" t="s">
        <v>154</v>
      </c>
      <c r="AY621" s="18" t="s">
        <v>146</v>
      </c>
      <c r="BE621" s="186">
        <f>IF(N621="základní",J621,0)</f>
        <v>0</v>
      </c>
      <c r="BF621" s="186">
        <f>IF(N621="snížená",J621,0)</f>
        <v>0</v>
      </c>
      <c r="BG621" s="186">
        <f>IF(N621="zákl. přenesená",J621,0)</f>
        <v>0</v>
      </c>
      <c r="BH621" s="186">
        <f>IF(N621="sníž. přenesená",J621,0)</f>
        <v>0</v>
      </c>
      <c r="BI621" s="186">
        <f>IF(N621="nulová",J621,0)</f>
        <v>0</v>
      </c>
      <c r="BJ621" s="18" t="s">
        <v>154</v>
      </c>
      <c r="BK621" s="186">
        <f>ROUND(I621*H621,2)</f>
        <v>0</v>
      </c>
      <c r="BL621" s="18" t="s">
        <v>243</v>
      </c>
      <c r="BM621" s="185" t="s">
        <v>860</v>
      </c>
    </row>
    <row r="622" spans="1:47" s="2" customFormat="1" ht="10.2">
      <c r="A622" s="35"/>
      <c r="B622" s="36"/>
      <c r="C622" s="37"/>
      <c r="D622" s="187" t="s">
        <v>156</v>
      </c>
      <c r="E622" s="37"/>
      <c r="F622" s="188" t="s">
        <v>861</v>
      </c>
      <c r="G622" s="37"/>
      <c r="H622" s="37"/>
      <c r="I622" s="189"/>
      <c r="J622" s="37"/>
      <c r="K622" s="37"/>
      <c r="L622" s="40"/>
      <c r="M622" s="190"/>
      <c r="N622" s="191"/>
      <c r="O622" s="65"/>
      <c r="P622" s="65"/>
      <c r="Q622" s="65"/>
      <c r="R622" s="65"/>
      <c r="S622" s="65"/>
      <c r="T622" s="66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T622" s="18" t="s">
        <v>156</v>
      </c>
      <c r="AU622" s="18" t="s">
        <v>154</v>
      </c>
    </row>
    <row r="623" spans="2:51" s="13" customFormat="1" ht="10.2">
      <c r="B623" s="192"/>
      <c r="C623" s="193"/>
      <c r="D623" s="194" t="s">
        <v>158</v>
      </c>
      <c r="E623" s="195" t="s">
        <v>19</v>
      </c>
      <c r="F623" s="196" t="s">
        <v>159</v>
      </c>
      <c r="G623" s="193"/>
      <c r="H623" s="195" t="s">
        <v>19</v>
      </c>
      <c r="I623" s="197"/>
      <c r="J623" s="193"/>
      <c r="K623" s="193"/>
      <c r="L623" s="198"/>
      <c r="M623" s="199"/>
      <c r="N623" s="200"/>
      <c r="O623" s="200"/>
      <c r="P623" s="200"/>
      <c r="Q623" s="200"/>
      <c r="R623" s="200"/>
      <c r="S623" s="200"/>
      <c r="T623" s="201"/>
      <c r="AT623" s="202" t="s">
        <v>158</v>
      </c>
      <c r="AU623" s="202" t="s">
        <v>154</v>
      </c>
      <c r="AV623" s="13" t="s">
        <v>83</v>
      </c>
      <c r="AW623" s="13" t="s">
        <v>36</v>
      </c>
      <c r="AX623" s="13" t="s">
        <v>75</v>
      </c>
      <c r="AY623" s="202" t="s">
        <v>146</v>
      </c>
    </row>
    <row r="624" spans="2:51" s="14" customFormat="1" ht="10.2">
      <c r="B624" s="203"/>
      <c r="C624" s="204"/>
      <c r="D624" s="194" t="s">
        <v>158</v>
      </c>
      <c r="E624" s="205" t="s">
        <v>19</v>
      </c>
      <c r="F624" s="206" t="s">
        <v>166</v>
      </c>
      <c r="G624" s="204"/>
      <c r="H624" s="207">
        <v>3</v>
      </c>
      <c r="I624" s="208"/>
      <c r="J624" s="204"/>
      <c r="K624" s="204"/>
      <c r="L624" s="209"/>
      <c r="M624" s="210"/>
      <c r="N624" s="211"/>
      <c r="O624" s="211"/>
      <c r="P624" s="211"/>
      <c r="Q624" s="211"/>
      <c r="R624" s="211"/>
      <c r="S624" s="211"/>
      <c r="T624" s="212"/>
      <c r="AT624" s="213" t="s">
        <v>158</v>
      </c>
      <c r="AU624" s="213" t="s">
        <v>154</v>
      </c>
      <c r="AV624" s="14" t="s">
        <v>154</v>
      </c>
      <c r="AW624" s="14" t="s">
        <v>36</v>
      </c>
      <c r="AX624" s="14" t="s">
        <v>83</v>
      </c>
      <c r="AY624" s="213" t="s">
        <v>146</v>
      </c>
    </row>
    <row r="625" spans="1:65" s="2" customFormat="1" ht="21.75" customHeight="1">
      <c r="A625" s="35"/>
      <c r="B625" s="36"/>
      <c r="C625" s="174" t="s">
        <v>862</v>
      </c>
      <c r="D625" s="174" t="s">
        <v>148</v>
      </c>
      <c r="E625" s="175" t="s">
        <v>863</v>
      </c>
      <c r="F625" s="176" t="s">
        <v>864</v>
      </c>
      <c r="G625" s="177" t="s">
        <v>185</v>
      </c>
      <c r="H625" s="178">
        <v>3</v>
      </c>
      <c r="I625" s="179"/>
      <c r="J625" s="180">
        <f>ROUND(I625*H625,2)</f>
        <v>0</v>
      </c>
      <c r="K625" s="176" t="s">
        <v>152</v>
      </c>
      <c r="L625" s="40"/>
      <c r="M625" s="181" t="s">
        <v>19</v>
      </c>
      <c r="N625" s="182" t="s">
        <v>47</v>
      </c>
      <c r="O625" s="65"/>
      <c r="P625" s="183">
        <f>O625*H625</f>
        <v>0</v>
      </c>
      <c r="Q625" s="183">
        <v>9E-05</v>
      </c>
      <c r="R625" s="183">
        <f>Q625*H625</f>
        <v>0.00027</v>
      </c>
      <c r="S625" s="183">
        <v>0.00045</v>
      </c>
      <c r="T625" s="184">
        <f>S625*H625</f>
        <v>0.00135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85" t="s">
        <v>243</v>
      </c>
      <c r="AT625" s="185" t="s">
        <v>148</v>
      </c>
      <c r="AU625" s="185" t="s">
        <v>154</v>
      </c>
      <c r="AY625" s="18" t="s">
        <v>146</v>
      </c>
      <c r="BE625" s="186">
        <f>IF(N625="základní",J625,0)</f>
        <v>0</v>
      </c>
      <c r="BF625" s="186">
        <f>IF(N625="snížená",J625,0)</f>
        <v>0</v>
      </c>
      <c r="BG625" s="186">
        <f>IF(N625="zákl. přenesená",J625,0)</f>
        <v>0</v>
      </c>
      <c r="BH625" s="186">
        <f>IF(N625="sníž. přenesená",J625,0)</f>
        <v>0</v>
      </c>
      <c r="BI625" s="186">
        <f>IF(N625="nulová",J625,0)</f>
        <v>0</v>
      </c>
      <c r="BJ625" s="18" t="s">
        <v>154</v>
      </c>
      <c r="BK625" s="186">
        <f>ROUND(I625*H625,2)</f>
        <v>0</v>
      </c>
      <c r="BL625" s="18" t="s">
        <v>243</v>
      </c>
      <c r="BM625" s="185" t="s">
        <v>865</v>
      </c>
    </row>
    <row r="626" spans="1:47" s="2" customFormat="1" ht="10.2">
      <c r="A626" s="35"/>
      <c r="B626" s="36"/>
      <c r="C626" s="37"/>
      <c r="D626" s="187" t="s">
        <v>156</v>
      </c>
      <c r="E626" s="37"/>
      <c r="F626" s="188" t="s">
        <v>866</v>
      </c>
      <c r="G626" s="37"/>
      <c r="H626" s="37"/>
      <c r="I626" s="189"/>
      <c r="J626" s="37"/>
      <c r="K626" s="37"/>
      <c r="L626" s="40"/>
      <c r="M626" s="190"/>
      <c r="N626" s="191"/>
      <c r="O626" s="65"/>
      <c r="P626" s="65"/>
      <c r="Q626" s="65"/>
      <c r="R626" s="65"/>
      <c r="S626" s="65"/>
      <c r="T626" s="66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T626" s="18" t="s">
        <v>156</v>
      </c>
      <c r="AU626" s="18" t="s">
        <v>154</v>
      </c>
    </row>
    <row r="627" spans="2:51" s="13" customFormat="1" ht="10.2">
      <c r="B627" s="192"/>
      <c r="C627" s="193"/>
      <c r="D627" s="194" t="s">
        <v>158</v>
      </c>
      <c r="E627" s="195" t="s">
        <v>19</v>
      </c>
      <c r="F627" s="196" t="s">
        <v>159</v>
      </c>
      <c r="G627" s="193"/>
      <c r="H627" s="195" t="s">
        <v>19</v>
      </c>
      <c r="I627" s="197"/>
      <c r="J627" s="193"/>
      <c r="K627" s="193"/>
      <c r="L627" s="198"/>
      <c r="M627" s="199"/>
      <c r="N627" s="200"/>
      <c r="O627" s="200"/>
      <c r="P627" s="200"/>
      <c r="Q627" s="200"/>
      <c r="R627" s="200"/>
      <c r="S627" s="200"/>
      <c r="T627" s="201"/>
      <c r="AT627" s="202" t="s">
        <v>158</v>
      </c>
      <c r="AU627" s="202" t="s">
        <v>154</v>
      </c>
      <c r="AV627" s="13" t="s">
        <v>83</v>
      </c>
      <c r="AW627" s="13" t="s">
        <v>36</v>
      </c>
      <c r="AX627" s="13" t="s">
        <v>75</v>
      </c>
      <c r="AY627" s="202" t="s">
        <v>146</v>
      </c>
    </row>
    <row r="628" spans="2:51" s="14" customFormat="1" ht="10.2">
      <c r="B628" s="203"/>
      <c r="C628" s="204"/>
      <c r="D628" s="194" t="s">
        <v>158</v>
      </c>
      <c r="E628" s="205" t="s">
        <v>19</v>
      </c>
      <c r="F628" s="206" t="s">
        <v>166</v>
      </c>
      <c r="G628" s="204"/>
      <c r="H628" s="207">
        <v>3</v>
      </c>
      <c r="I628" s="208"/>
      <c r="J628" s="204"/>
      <c r="K628" s="204"/>
      <c r="L628" s="209"/>
      <c r="M628" s="210"/>
      <c r="N628" s="211"/>
      <c r="O628" s="211"/>
      <c r="P628" s="211"/>
      <c r="Q628" s="211"/>
      <c r="R628" s="211"/>
      <c r="S628" s="211"/>
      <c r="T628" s="212"/>
      <c r="AT628" s="213" t="s">
        <v>158</v>
      </c>
      <c r="AU628" s="213" t="s">
        <v>154</v>
      </c>
      <c r="AV628" s="14" t="s">
        <v>154</v>
      </c>
      <c r="AW628" s="14" t="s">
        <v>36</v>
      </c>
      <c r="AX628" s="14" t="s">
        <v>83</v>
      </c>
      <c r="AY628" s="213" t="s">
        <v>146</v>
      </c>
    </row>
    <row r="629" spans="1:65" s="2" customFormat="1" ht="33" customHeight="1">
      <c r="A629" s="35"/>
      <c r="B629" s="36"/>
      <c r="C629" s="174" t="s">
        <v>867</v>
      </c>
      <c r="D629" s="174" t="s">
        <v>148</v>
      </c>
      <c r="E629" s="175" t="s">
        <v>868</v>
      </c>
      <c r="F629" s="176" t="s">
        <v>869</v>
      </c>
      <c r="G629" s="177" t="s">
        <v>185</v>
      </c>
      <c r="H629" s="178">
        <v>1</v>
      </c>
      <c r="I629" s="179"/>
      <c r="J629" s="180">
        <f>ROUND(I629*H629,2)</f>
        <v>0</v>
      </c>
      <c r="K629" s="176" t="s">
        <v>152</v>
      </c>
      <c r="L629" s="40"/>
      <c r="M629" s="181" t="s">
        <v>19</v>
      </c>
      <c r="N629" s="182" t="s">
        <v>47</v>
      </c>
      <c r="O629" s="65"/>
      <c r="P629" s="183">
        <f>O629*H629</f>
        <v>0</v>
      </c>
      <c r="Q629" s="183">
        <v>0.00029</v>
      </c>
      <c r="R629" s="183">
        <f>Q629*H629</f>
        <v>0.00029</v>
      </c>
      <c r="S629" s="183">
        <v>0</v>
      </c>
      <c r="T629" s="184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5" t="s">
        <v>243</v>
      </c>
      <c r="AT629" s="185" t="s">
        <v>148</v>
      </c>
      <c r="AU629" s="185" t="s">
        <v>154</v>
      </c>
      <c r="AY629" s="18" t="s">
        <v>146</v>
      </c>
      <c r="BE629" s="186">
        <f>IF(N629="základní",J629,0)</f>
        <v>0</v>
      </c>
      <c r="BF629" s="186">
        <f>IF(N629="snížená",J629,0)</f>
        <v>0</v>
      </c>
      <c r="BG629" s="186">
        <f>IF(N629="zákl. přenesená",J629,0)</f>
        <v>0</v>
      </c>
      <c r="BH629" s="186">
        <f>IF(N629="sníž. přenesená",J629,0)</f>
        <v>0</v>
      </c>
      <c r="BI629" s="186">
        <f>IF(N629="nulová",J629,0)</f>
        <v>0</v>
      </c>
      <c r="BJ629" s="18" t="s">
        <v>154</v>
      </c>
      <c r="BK629" s="186">
        <f>ROUND(I629*H629,2)</f>
        <v>0</v>
      </c>
      <c r="BL629" s="18" t="s">
        <v>243</v>
      </c>
      <c r="BM629" s="185" t="s">
        <v>870</v>
      </c>
    </row>
    <row r="630" spans="1:47" s="2" customFormat="1" ht="10.2">
      <c r="A630" s="35"/>
      <c r="B630" s="36"/>
      <c r="C630" s="37"/>
      <c r="D630" s="187" t="s">
        <v>156</v>
      </c>
      <c r="E630" s="37"/>
      <c r="F630" s="188" t="s">
        <v>871</v>
      </c>
      <c r="G630" s="37"/>
      <c r="H630" s="37"/>
      <c r="I630" s="189"/>
      <c r="J630" s="37"/>
      <c r="K630" s="37"/>
      <c r="L630" s="40"/>
      <c r="M630" s="190"/>
      <c r="N630" s="191"/>
      <c r="O630" s="65"/>
      <c r="P630" s="65"/>
      <c r="Q630" s="65"/>
      <c r="R630" s="65"/>
      <c r="S630" s="65"/>
      <c r="T630" s="66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156</v>
      </c>
      <c r="AU630" s="18" t="s">
        <v>154</v>
      </c>
    </row>
    <row r="631" spans="2:51" s="13" customFormat="1" ht="10.2">
      <c r="B631" s="192"/>
      <c r="C631" s="193"/>
      <c r="D631" s="194" t="s">
        <v>158</v>
      </c>
      <c r="E631" s="195" t="s">
        <v>19</v>
      </c>
      <c r="F631" s="196" t="s">
        <v>159</v>
      </c>
      <c r="G631" s="193"/>
      <c r="H631" s="195" t="s">
        <v>19</v>
      </c>
      <c r="I631" s="197"/>
      <c r="J631" s="193"/>
      <c r="K631" s="193"/>
      <c r="L631" s="198"/>
      <c r="M631" s="199"/>
      <c r="N631" s="200"/>
      <c r="O631" s="200"/>
      <c r="P631" s="200"/>
      <c r="Q631" s="200"/>
      <c r="R631" s="200"/>
      <c r="S631" s="200"/>
      <c r="T631" s="201"/>
      <c r="AT631" s="202" t="s">
        <v>158</v>
      </c>
      <c r="AU631" s="202" t="s">
        <v>154</v>
      </c>
      <c r="AV631" s="13" t="s">
        <v>83</v>
      </c>
      <c r="AW631" s="13" t="s">
        <v>36</v>
      </c>
      <c r="AX631" s="13" t="s">
        <v>75</v>
      </c>
      <c r="AY631" s="202" t="s">
        <v>146</v>
      </c>
    </row>
    <row r="632" spans="2:51" s="14" customFormat="1" ht="10.2">
      <c r="B632" s="203"/>
      <c r="C632" s="204"/>
      <c r="D632" s="194" t="s">
        <v>158</v>
      </c>
      <c r="E632" s="205" t="s">
        <v>19</v>
      </c>
      <c r="F632" s="206" t="s">
        <v>83</v>
      </c>
      <c r="G632" s="204"/>
      <c r="H632" s="207">
        <v>1</v>
      </c>
      <c r="I632" s="208"/>
      <c r="J632" s="204"/>
      <c r="K632" s="204"/>
      <c r="L632" s="209"/>
      <c r="M632" s="210"/>
      <c r="N632" s="211"/>
      <c r="O632" s="211"/>
      <c r="P632" s="211"/>
      <c r="Q632" s="211"/>
      <c r="R632" s="211"/>
      <c r="S632" s="211"/>
      <c r="T632" s="212"/>
      <c r="AT632" s="213" t="s">
        <v>158</v>
      </c>
      <c r="AU632" s="213" t="s">
        <v>154</v>
      </c>
      <c r="AV632" s="14" t="s">
        <v>154</v>
      </c>
      <c r="AW632" s="14" t="s">
        <v>36</v>
      </c>
      <c r="AX632" s="14" t="s">
        <v>83</v>
      </c>
      <c r="AY632" s="213" t="s">
        <v>146</v>
      </c>
    </row>
    <row r="633" spans="1:65" s="2" customFormat="1" ht="37.8" customHeight="1">
      <c r="A633" s="35"/>
      <c r="B633" s="36"/>
      <c r="C633" s="174" t="s">
        <v>872</v>
      </c>
      <c r="D633" s="174" t="s">
        <v>148</v>
      </c>
      <c r="E633" s="175" t="s">
        <v>873</v>
      </c>
      <c r="F633" s="176" t="s">
        <v>874</v>
      </c>
      <c r="G633" s="177" t="s">
        <v>185</v>
      </c>
      <c r="H633" s="178">
        <v>3</v>
      </c>
      <c r="I633" s="179"/>
      <c r="J633" s="180">
        <f>ROUND(I633*H633,2)</f>
        <v>0</v>
      </c>
      <c r="K633" s="176" t="s">
        <v>152</v>
      </c>
      <c r="L633" s="40"/>
      <c r="M633" s="181" t="s">
        <v>19</v>
      </c>
      <c r="N633" s="182" t="s">
        <v>47</v>
      </c>
      <c r="O633" s="65"/>
      <c r="P633" s="183">
        <f>O633*H633</f>
        <v>0</v>
      </c>
      <c r="Q633" s="183">
        <v>0.00014</v>
      </c>
      <c r="R633" s="183">
        <f>Q633*H633</f>
        <v>0.00041999999999999996</v>
      </c>
      <c r="S633" s="183">
        <v>0</v>
      </c>
      <c r="T633" s="184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85" t="s">
        <v>243</v>
      </c>
      <c r="AT633" s="185" t="s">
        <v>148</v>
      </c>
      <c r="AU633" s="185" t="s">
        <v>154</v>
      </c>
      <c r="AY633" s="18" t="s">
        <v>146</v>
      </c>
      <c r="BE633" s="186">
        <f>IF(N633="základní",J633,0)</f>
        <v>0</v>
      </c>
      <c r="BF633" s="186">
        <f>IF(N633="snížená",J633,0)</f>
        <v>0</v>
      </c>
      <c r="BG633" s="186">
        <f>IF(N633="zákl. přenesená",J633,0)</f>
        <v>0</v>
      </c>
      <c r="BH633" s="186">
        <f>IF(N633="sníž. přenesená",J633,0)</f>
        <v>0</v>
      </c>
      <c r="BI633" s="186">
        <f>IF(N633="nulová",J633,0)</f>
        <v>0</v>
      </c>
      <c r="BJ633" s="18" t="s">
        <v>154</v>
      </c>
      <c r="BK633" s="186">
        <f>ROUND(I633*H633,2)</f>
        <v>0</v>
      </c>
      <c r="BL633" s="18" t="s">
        <v>243</v>
      </c>
      <c r="BM633" s="185" t="s">
        <v>875</v>
      </c>
    </row>
    <row r="634" spans="1:47" s="2" customFormat="1" ht="10.2">
      <c r="A634" s="35"/>
      <c r="B634" s="36"/>
      <c r="C634" s="37"/>
      <c r="D634" s="187" t="s">
        <v>156</v>
      </c>
      <c r="E634" s="37"/>
      <c r="F634" s="188" t="s">
        <v>876</v>
      </c>
      <c r="G634" s="37"/>
      <c r="H634" s="37"/>
      <c r="I634" s="189"/>
      <c r="J634" s="37"/>
      <c r="K634" s="37"/>
      <c r="L634" s="40"/>
      <c r="M634" s="190"/>
      <c r="N634" s="191"/>
      <c r="O634" s="65"/>
      <c r="P634" s="65"/>
      <c r="Q634" s="65"/>
      <c r="R634" s="65"/>
      <c r="S634" s="65"/>
      <c r="T634" s="66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T634" s="18" t="s">
        <v>156</v>
      </c>
      <c r="AU634" s="18" t="s">
        <v>154</v>
      </c>
    </row>
    <row r="635" spans="2:51" s="13" customFormat="1" ht="10.2">
      <c r="B635" s="192"/>
      <c r="C635" s="193"/>
      <c r="D635" s="194" t="s">
        <v>158</v>
      </c>
      <c r="E635" s="195" t="s">
        <v>19</v>
      </c>
      <c r="F635" s="196" t="s">
        <v>159</v>
      </c>
      <c r="G635" s="193"/>
      <c r="H635" s="195" t="s">
        <v>19</v>
      </c>
      <c r="I635" s="197"/>
      <c r="J635" s="193"/>
      <c r="K635" s="193"/>
      <c r="L635" s="198"/>
      <c r="M635" s="199"/>
      <c r="N635" s="200"/>
      <c r="O635" s="200"/>
      <c r="P635" s="200"/>
      <c r="Q635" s="200"/>
      <c r="R635" s="200"/>
      <c r="S635" s="200"/>
      <c r="T635" s="201"/>
      <c r="AT635" s="202" t="s">
        <v>158</v>
      </c>
      <c r="AU635" s="202" t="s">
        <v>154</v>
      </c>
      <c r="AV635" s="13" t="s">
        <v>83</v>
      </c>
      <c r="AW635" s="13" t="s">
        <v>36</v>
      </c>
      <c r="AX635" s="13" t="s">
        <v>75</v>
      </c>
      <c r="AY635" s="202" t="s">
        <v>146</v>
      </c>
    </row>
    <row r="636" spans="2:51" s="14" customFormat="1" ht="10.2">
      <c r="B636" s="203"/>
      <c r="C636" s="204"/>
      <c r="D636" s="194" t="s">
        <v>158</v>
      </c>
      <c r="E636" s="205" t="s">
        <v>19</v>
      </c>
      <c r="F636" s="206" t="s">
        <v>166</v>
      </c>
      <c r="G636" s="204"/>
      <c r="H636" s="207">
        <v>3</v>
      </c>
      <c r="I636" s="208"/>
      <c r="J636" s="204"/>
      <c r="K636" s="204"/>
      <c r="L636" s="209"/>
      <c r="M636" s="210"/>
      <c r="N636" s="211"/>
      <c r="O636" s="211"/>
      <c r="P636" s="211"/>
      <c r="Q636" s="211"/>
      <c r="R636" s="211"/>
      <c r="S636" s="211"/>
      <c r="T636" s="212"/>
      <c r="AT636" s="213" t="s">
        <v>158</v>
      </c>
      <c r="AU636" s="213" t="s">
        <v>154</v>
      </c>
      <c r="AV636" s="14" t="s">
        <v>154</v>
      </c>
      <c r="AW636" s="14" t="s">
        <v>36</v>
      </c>
      <c r="AX636" s="14" t="s">
        <v>83</v>
      </c>
      <c r="AY636" s="213" t="s">
        <v>146</v>
      </c>
    </row>
    <row r="637" spans="1:65" s="2" customFormat="1" ht="21.75" customHeight="1">
      <c r="A637" s="35"/>
      <c r="B637" s="36"/>
      <c r="C637" s="174" t="s">
        <v>877</v>
      </c>
      <c r="D637" s="174" t="s">
        <v>148</v>
      </c>
      <c r="E637" s="175" t="s">
        <v>878</v>
      </c>
      <c r="F637" s="176" t="s">
        <v>879</v>
      </c>
      <c r="G637" s="177" t="s">
        <v>185</v>
      </c>
      <c r="H637" s="178">
        <v>2</v>
      </c>
      <c r="I637" s="179"/>
      <c r="J637" s="180">
        <f>ROUND(I637*H637,2)</f>
        <v>0</v>
      </c>
      <c r="K637" s="176" t="s">
        <v>19</v>
      </c>
      <c r="L637" s="40"/>
      <c r="M637" s="181" t="s">
        <v>19</v>
      </c>
      <c r="N637" s="182" t="s">
        <v>47</v>
      </c>
      <c r="O637" s="65"/>
      <c r="P637" s="183">
        <f>O637*H637</f>
        <v>0</v>
      </c>
      <c r="Q637" s="183">
        <v>0.0007</v>
      </c>
      <c r="R637" s="183">
        <f>Q637*H637</f>
        <v>0.0014</v>
      </c>
      <c r="S637" s="183">
        <v>0</v>
      </c>
      <c r="T637" s="184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85" t="s">
        <v>243</v>
      </c>
      <c r="AT637" s="185" t="s">
        <v>148</v>
      </c>
      <c r="AU637" s="185" t="s">
        <v>154</v>
      </c>
      <c r="AY637" s="18" t="s">
        <v>146</v>
      </c>
      <c r="BE637" s="186">
        <f>IF(N637="základní",J637,0)</f>
        <v>0</v>
      </c>
      <c r="BF637" s="186">
        <f>IF(N637="snížená",J637,0)</f>
        <v>0</v>
      </c>
      <c r="BG637" s="186">
        <f>IF(N637="zákl. přenesená",J637,0)</f>
        <v>0</v>
      </c>
      <c r="BH637" s="186">
        <f>IF(N637="sníž. přenesená",J637,0)</f>
        <v>0</v>
      </c>
      <c r="BI637" s="186">
        <f>IF(N637="nulová",J637,0)</f>
        <v>0</v>
      </c>
      <c r="BJ637" s="18" t="s">
        <v>154</v>
      </c>
      <c r="BK637" s="186">
        <f>ROUND(I637*H637,2)</f>
        <v>0</v>
      </c>
      <c r="BL637" s="18" t="s">
        <v>243</v>
      </c>
      <c r="BM637" s="185" t="s">
        <v>880</v>
      </c>
    </row>
    <row r="638" spans="2:51" s="13" customFormat="1" ht="10.2">
      <c r="B638" s="192"/>
      <c r="C638" s="193"/>
      <c r="D638" s="194" t="s">
        <v>158</v>
      </c>
      <c r="E638" s="195" t="s">
        <v>19</v>
      </c>
      <c r="F638" s="196" t="s">
        <v>159</v>
      </c>
      <c r="G638" s="193"/>
      <c r="H638" s="195" t="s">
        <v>19</v>
      </c>
      <c r="I638" s="197"/>
      <c r="J638" s="193"/>
      <c r="K638" s="193"/>
      <c r="L638" s="198"/>
      <c r="M638" s="199"/>
      <c r="N638" s="200"/>
      <c r="O638" s="200"/>
      <c r="P638" s="200"/>
      <c r="Q638" s="200"/>
      <c r="R638" s="200"/>
      <c r="S638" s="200"/>
      <c r="T638" s="201"/>
      <c r="AT638" s="202" t="s">
        <v>158</v>
      </c>
      <c r="AU638" s="202" t="s">
        <v>154</v>
      </c>
      <c r="AV638" s="13" t="s">
        <v>83</v>
      </c>
      <c r="AW638" s="13" t="s">
        <v>36</v>
      </c>
      <c r="AX638" s="13" t="s">
        <v>75</v>
      </c>
      <c r="AY638" s="202" t="s">
        <v>146</v>
      </c>
    </row>
    <row r="639" spans="2:51" s="14" customFormat="1" ht="10.2">
      <c r="B639" s="203"/>
      <c r="C639" s="204"/>
      <c r="D639" s="194" t="s">
        <v>158</v>
      </c>
      <c r="E639" s="205" t="s">
        <v>19</v>
      </c>
      <c r="F639" s="206" t="s">
        <v>154</v>
      </c>
      <c r="G639" s="204"/>
      <c r="H639" s="207">
        <v>2</v>
      </c>
      <c r="I639" s="208"/>
      <c r="J639" s="204"/>
      <c r="K639" s="204"/>
      <c r="L639" s="209"/>
      <c r="M639" s="210"/>
      <c r="N639" s="211"/>
      <c r="O639" s="211"/>
      <c r="P639" s="211"/>
      <c r="Q639" s="211"/>
      <c r="R639" s="211"/>
      <c r="S639" s="211"/>
      <c r="T639" s="212"/>
      <c r="AT639" s="213" t="s">
        <v>158</v>
      </c>
      <c r="AU639" s="213" t="s">
        <v>154</v>
      </c>
      <c r="AV639" s="14" t="s">
        <v>154</v>
      </c>
      <c r="AW639" s="14" t="s">
        <v>36</v>
      </c>
      <c r="AX639" s="14" t="s">
        <v>83</v>
      </c>
      <c r="AY639" s="213" t="s">
        <v>146</v>
      </c>
    </row>
    <row r="640" spans="2:63" s="12" customFormat="1" ht="22.8" customHeight="1">
      <c r="B640" s="158"/>
      <c r="C640" s="159"/>
      <c r="D640" s="160" t="s">
        <v>74</v>
      </c>
      <c r="E640" s="172" t="s">
        <v>881</v>
      </c>
      <c r="F640" s="172" t="s">
        <v>882</v>
      </c>
      <c r="G640" s="159"/>
      <c r="H640" s="159"/>
      <c r="I640" s="162"/>
      <c r="J640" s="173">
        <f>BK640</f>
        <v>0</v>
      </c>
      <c r="K640" s="159"/>
      <c r="L640" s="164"/>
      <c r="M640" s="165"/>
      <c r="N640" s="166"/>
      <c r="O640" s="166"/>
      <c r="P640" s="167">
        <f>SUM(P641:P661)</f>
        <v>0</v>
      </c>
      <c r="Q640" s="166"/>
      <c r="R640" s="167">
        <f>SUM(R641:R661)</f>
        <v>0.13346</v>
      </c>
      <c r="S640" s="166"/>
      <c r="T640" s="168">
        <f>SUM(T641:T661)</f>
        <v>0.11247000000000001</v>
      </c>
      <c r="AR640" s="169" t="s">
        <v>154</v>
      </c>
      <c r="AT640" s="170" t="s">
        <v>74</v>
      </c>
      <c r="AU640" s="170" t="s">
        <v>83</v>
      </c>
      <c r="AY640" s="169" t="s">
        <v>146</v>
      </c>
      <c r="BK640" s="171">
        <f>SUM(BK641:BK661)</f>
        <v>0</v>
      </c>
    </row>
    <row r="641" spans="1:65" s="2" customFormat="1" ht="44.25" customHeight="1">
      <c r="A641" s="35"/>
      <c r="B641" s="36"/>
      <c r="C641" s="174" t="s">
        <v>883</v>
      </c>
      <c r="D641" s="174" t="s">
        <v>148</v>
      </c>
      <c r="E641" s="175" t="s">
        <v>884</v>
      </c>
      <c r="F641" s="176" t="s">
        <v>885</v>
      </c>
      <c r="G641" s="177" t="s">
        <v>185</v>
      </c>
      <c r="H641" s="178">
        <v>2</v>
      </c>
      <c r="I641" s="179"/>
      <c r="J641" s="180">
        <f>ROUND(I641*H641,2)</f>
        <v>0</v>
      </c>
      <c r="K641" s="176" t="s">
        <v>152</v>
      </c>
      <c r="L641" s="40"/>
      <c r="M641" s="181" t="s">
        <v>19</v>
      </c>
      <c r="N641" s="182" t="s">
        <v>47</v>
      </c>
      <c r="O641" s="65"/>
      <c r="P641" s="183">
        <f>O641*H641</f>
        <v>0</v>
      </c>
      <c r="Q641" s="183">
        <v>0.03568</v>
      </c>
      <c r="R641" s="183">
        <f>Q641*H641</f>
        <v>0.07136</v>
      </c>
      <c r="S641" s="183">
        <v>0</v>
      </c>
      <c r="T641" s="184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85" t="s">
        <v>243</v>
      </c>
      <c r="AT641" s="185" t="s">
        <v>148</v>
      </c>
      <c r="AU641" s="185" t="s">
        <v>154</v>
      </c>
      <c r="AY641" s="18" t="s">
        <v>146</v>
      </c>
      <c r="BE641" s="186">
        <f>IF(N641="základní",J641,0)</f>
        <v>0</v>
      </c>
      <c r="BF641" s="186">
        <f>IF(N641="snížená",J641,0)</f>
        <v>0</v>
      </c>
      <c r="BG641" s="186">
        <f>IF(N641="zákl. přenesená",J641,0)</f>
        <v>0</v>
      </c>
      <c r="BH641" s="186">
        <f>IF(N641="sníž. přenesená",J641,0)</f>
        <v>0</v>
      </c>
      <c r="BI641" s="186">
        <f>IF(N641="nulová",J641,0)</f>
        <v>0</v>
      </c>
      <c r="BJ641" s="18" t="s">
        <v>154</v>
      </c>
      <c r="BK641" s="186">
        <f>ROUND(I641*H641,2)</f>
        <v>0</v>
      </c>
      <c r="BL641" s="18" t="s">
        <v>243</v>
      </c>
      <c r="BM641" s="185" t="s">
        <v>886</v>
      </c>
    </row>
    <row r="642" spans="1:47" s="2" customFormat="1" ht="10.2">
      <c r="A642" s="35"/>
      <c r="B642" s="36"/>
      <c r="C642" s="37"/>
      <c r="D642" s="187" t="s">
        <v>156</v>
      </c>
      <c r="E642" s="37"/>
      <c r="F642" s="188" t="s">
        <v>887</v>
      </c>
      <c r="G642" s="37"/>
      <c r="H642" s="37"/>
      <c r="I642" s="189"/>
      <c r="J642" s="37"/>
      <c r="K642" s="37"/>
      <c r="L642" s="40"/>
      <c r="M642" s="190"/>
      <c r="N642" s="191"/>
      <c r="O642" s="65"/>
      <c r="P642" s="65"/>
      <c r="Q642" s="65"/>
      <c r="R642" s="65"/>
      <c r="S642" s="65"/>
      <c r="T642" s="66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T642" s="18" t="s">
        <v>156</v>
      </c>
      <c r="AU642" s="18" t="s">
        <v>154</v>
      </c>
    </row>
    <row r="643" spans="2:51" s="13" customFormat="1" ht="10.2">
      <c r="B643" s="192"/>
      <c r="C643" s="193"/>
      <c r="D643" s="194" t="s">
        <v>158</v>
      </c>
      <c r="E643" s="195" t="s">
        <v>19</v>
      </c>
      <c r="F643" s="196" t="s">
        <v>159</v>
      </c>
      <c r="G643" s="193"/>
      <c r="H643" s="195" t="s">
        <v>19</v>
      </c>
      <c r="I643" s="197"/>
      <c r="J643" s="193"/>
      <c r="K643" s="193"/>
      <c r="L643" s="198"/>
      <c r="M643" s="199"/>
      <c r="N643" s="200"/>
      <c r="O643" s="200"/>
      <c r="P643" s="200"/>
      <c r="Q643" s="200"/>
      <c r="R643" s="200"/>
      <c r="S643" s="200"/>
      <c r="T643" s="201"/>
      <c r="AT643" s="202" t="s">
        <v>158</v>
      </c>
      <c r="AU643" s="202" t="s">
        <v>154</v>
      </c>
      <c r="AV643" s="13" t="s">
        <v>83</v>
      </c>
      <c r="AW643" s="13" t="s">
        <v>36</v>
      </c>
      <c r="AX643" s="13" t="s">
        <v>75</v>
      </c>
      <c r="AY643" s="202" t="s">
        <v>146</v>
      </c>
    </row>
    <row r="644" spans="2:51" s="14" customFormat="1" ht="10.2">
      <c r="B644" s="203"/>
      <c r="C644" s="204"/>
      <c r="D644" s="194" t="s">
        <v>158</v>
      </c>
      <c r="E644" s="205" t="s">
        <v>19</v>
      </c>
      <c r="F644" s="206" t="s">
        <v>154</v>
      </c>
      <c r="G644" s="204"/>
      <c r="H644" s="207">
        <v>2</v>
      </c>
      <c r="I644" s="208"/>
      <c r="J644" s="204"/>
      <c r="K644" s="204"/>
      <c r="L644" s="209"/>
      <c r="M644" s="210"/>
      <c r="N644" s="211"/>
      <c r="O644" s="211"/>
      <c r="P644" s="211"/>
      <c r="Q644" s="211"/>
      <c r="R644" s="211"/>
      <c r="S644" s="211"/>
      <c r="T644" s="212"/>
      <c r="AT644" s="213" t="s">
        <v>158</v>
      </c>
      <c r="AU644" s="213" t="s">
        <v>154</v>
      </c>
      <c r="AV644" s="14" t="s">
        <v>154</v>
      </c>
      <c r="AW644" s="14" t="s">
        <v>36</v>
      </c>
      <c r="AX644" s="14" t="s">
        <v>83</v>
      </c>
      <c r="AY644" s="213" t="s">
        <v>146</v>
      </c>
    </row>
    <row r="645" spans="1:65" s="2" customFormat="1" ht="16.5" customHeight="1">
      <c r="A645" s="35"/>
      <c r="B645" s="36"/>
      <c r="C645" s="174" t="s">
        <v>888</v>
      </c>
      <c r="D645" s="174" t="s">
        <v>148</v>
      </c>
      <c r="E645" s="175" t="s">
        <v>889</v>
      </c>
      <c r="F645" s="176" t="s">
        <v>890</v>
      </c>
      <c r="G645" s="177" t="s">
        <v>185</v>
      </c>
      <c r="H645" s="178">
        <v>3</v>
      </c>
      <c r="I645" s="179"/>
      <c r="J645" s="180">
        <f>ROUND(I645*H645,2)</f>
        <v>0</v>
      </c>
      <c r="K645" s="176" t="s">
        <v>152</v>
      </c>
      <c r="L645" s="40"/>
      <c r="M645" s="181" t="s">
        <v>19</v>
      </c>
      <c r="N645" s="182" t="s">
        <v>47</v>
      </c>
      <c r="O645" s="65"/>
      <c r="P645" s="183">
        <f>O645*H645</f>
        <v>0</v>
      </c>
      <c r="Q645" s="183">
        <v>0.0001</v>
      </c>
      <c r="R645" s="183">
        <f>Q645*H645</f>
        <v>0.00030000000000000003</v>
      </c>
      <c r="S645" s="183">
        <v>0.03749</v>
      </c>
      <c r="T645" s="184">
        <f>S645*H645</f>
        <v>0.11247000000000001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5" t="s">
        <v>243</v>
      </c>
      <c r="AT645" s="185" t="s">
        <v>148</v>
      </c>
      <c r="AU645" s="185" t="s">
        <v>154</v>
      </c>
      <c r="AY645" s="18" t="s">
        <v>146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18" t="s">
        <v>154</v>
      </c>
      <c r="BK645" s="186">
        <f>ROUND(I645*H645,2)</f>
        <v>0</v>
      </c>
      <c r="BL645" s="18" t="s">
        <v>243</v>
      </c>
      <c r="BM645" s="185" t="s">
        <v>891</v>
      </c>
    </row>
    <row r="646" spans="1:47" s="2" customFormat="1" ht="10.2">
      <c r="A646" s="35"/>
      <c r="B646" s="36"/>
      <c r="C646" s="37"/>
      <c r="D646" s="187" t="s">
        <v>156</v>
      </c>
      <c r="E646" s="37"/>
      <c r="F646" s="188" t="s">
        <v>892</v>
      </c>
      <c r="G646" s="37"/>
      <c r="H646" s="37"/>
      <c r="I646" s="189"/>
      <c r="J646" s="37"/>
      <c r="K646" s="37"/>
      <c r="L646" s="40"/>
      <c r="M646" s="190"/>
      <c r="N646" s="191"/>
      <c r="O646" s="65"/>
      <c r="P646" s="65"/>
      <c r="Q646" s="65"/>
      <c r="R646" s="65"/>
      <c r="S646" s="65"/>
      <c r="T646" s="66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156</v>
      </c>
      <c r="AU646" s="18" t="s">
        <v>154</v>
      </c>
    </row>
    <row r="647" spans="2:51" s="13" customFormat="1" ht="10.2">
      <c r="B647" s="192"/>
      <c r="C647" s="193"/>
      <c r="D647" s="194" t="s">
        <v>158</v>
      </c>
      <c r="E647" s="195" t="s">
        <v>19</v>
      </c>
      <c r="F647" s="196" t="s">
        <v>159</v>
      </c>
      <c r="G647" s="193"/>
      <c r="H647" s="195" t="s">
        <v>19</v>
      </c>
      <c r="I647" s="197"/>
      <c r="J647" s="193"/>
      <c r="K647" s="193"/>
      <c r="L647" s="198"/>
      <c r="M647" s="199"/>
      <c r="N647" s="200"/>
      <c r="O647" s="200"/>
      <c r="P647" s="200"/>
      <c r="Q647" s="200"/>
      <c r="R647" s="200"/>
      <c r="S647" s="200"/>
      <c r="T647" s="201"/>
      <c r="AT647" s="202" t="s">
        <v>158</v>
      </c>
      <c r="AU647" s="202" t="s">
        <v>154</v>
      </c>
      <c r="AV647" s="13" t="s">
        <v>83</v>
      </c>
      <c r="AW647" s="13" t="s">
        <v>36</v>
      </c>
      <c r="AX647" s="13" t="s">
        <v>75</v>
      </c>
      <c r="AY647" s="202" t="s">
        <v>146</v>
      </c>
    </row>
    <row r="648" spans="2:51" s="14" customFormat="1" ht="10.2">
      <c r="B648" s="203"/>
      <c r="C648" s="204"/>
      <c r="D648" s="194" t="s">
        <v>158</v>
      </c>
      <c r="E648" s="205" t="s">
        <v>19</v>
      </c>
      <c r="F648" s="206" t="s">
        <v>166</v>
      </c>
      <c r="G648" s="204"/>
      <c r="H648" s="207">
        <v>3</v>
      </c>
      <c r="I648" s="208"/>
      <c r="J648" s="204"/>
      <c r="K648" s="204"/>
      <c r="L648" s="209"/>
      <c r="M648" s="210"/>
      <c r="N648" s="211"/>
      <c r="O648" s="211"/>
      <c r="P648" s="211"/>
      <c r="Q648" s="211"/>
      <c r="R648" s="211"/>
      <c r="S648" s="211"/>
      <c r="T648" s="212"/>
      <c r="AT648" s="213" t="s">
        <v>158</v>
      </c>
      <c r="AU648" s="213" t="s">
        <v>154</v>
      </c>
      <c r="AV648" s="14" t="s">
        <v>154</v>
      </c>
      <c r="AW648" s="14" t="s">
        <v>36</v>
      </c>
      <c r="AX648" s="14" t="s">
        <v>83</v>
      </c>
      <c r="AY648" s="213" t="s">
        <v>146</v>
      </c>
    </row>
    <row r="649" spans="1:65" s="2" customFormat="1" ht="21.75" customHeight="1">
      <c r="A649" s="35"/>
      <c r="B649" s="36"/>
      <c r="C649" s="174" t="s">
        <v>893</v>
      </c>
      <c r="D649" s="174" t="s">
        <v>148</v>
      </c>
      <c r="E649" s="175" t="s">
        <v>894</v>
      </c>
      <c r="F649" s="176" t="s">
        <v>895</v>
      </c>
      <c r="G649" s="177" t="s">
        <v>185</v>
      </c>
      <c r="H649" s="178">
        <v>2</v>
      </c>
      <c r="I649" s="179"/>
      <c r="J649" s="180">
        <f>ROUND(I649*H649,2)</f>
        <v>0</v>
      </c>
      <c r="K649" s="176" t="s">
        <v>19</v>
      </c>
      <c r="L649" s="40"/>
      <c r="M649" s="181" t="s">
        <v>19</v>
      </c>
      <c r="N649" s="182" t="s">
        <v>47</v>
      </c>
      <c r="O649" s="65"/>
      <c r="P649" s="183">
        <f>O649*H649</f>
        <v>0</v>
      </c>
      <c r="Q649" s="183">
        <v>0.0309</v>
      </c>
      <c r="R649" s="183">
        <f>Q649*H649</f>
        <v>0.0618</v>
      </c>
      <c r="S649" s="183">
        <v>0</v>
      </c>
      <c r="T649" s="184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5" t="s">
        <v>243</v>
      </c>
      <c r="AT649" s="185" t="s">
        <v>148</v>
      </c>
      <c r="AU649" s="185" t="s">
        <v>154</v>
      </c>
      <c r="AY649" s="18" t="s">
        <v>146</v>
      </c>
      <c r="BE649" s="186">
        <f>IF(N649="základní",J649,0)</f>
        <v>0</v>
      </c>
      <c r="BF649" s="186">
        <f>IF(N649="snížená",J649,0)</f>
        <v>0</v>
      </c>
      <c r="BG649" s="186">
        <f>IF(N649="zákl. přenesená",J649,0)</f>
        <v>0</v>
      </c>
      <c r="BH649" s="186">
        <f>IF(N649="sníž. přenesená",J649,0)</f>
        <v>0</v>
      </c>
      <c r="BI649" s="186">
        <f>IF(N649="nulová",J649,0)</f>
        <v>0</v>
      </c>
      <c r="BJ649" s="18" t="s">
        <v>154</v>
      </c>
      <c r="BK649" s="186">
        <f>ROUND(I649*H649,2)</f>
        <v>0</v>
      </c>
      <c r="BL649" s="18" t="s">
        <v>243</v>
      </c>
      <c r="BM649" s="185" t="s">
        <v>896</v>
      </c>
    </row>
    <row r="650" spans="2:51" s="13" customFormat="1" ht="10.2">
      <c r="B650" s="192"/>
      <c r="C650" s="193"/>
      <c r="D650" s="194" t="s">
        <v>158</v>
      </c>
      <c r="E650" s="195" t="s">
        <v>19</v>
      </c>
      <c r="F650" s="196" t="s">
        <v>159</v>
      </c>
      <c r="G650" s="193"/>
      <c r="H650" s="195" t="s">
        <v>19</v>
      </c>
      <c r="I650" s="197"/>
      <c r="J650" s="193"/>
      <c r="K650" s="193"/>
      <c r="L650" s="198"/>
      <c r="M650" s="199"/>
      <c r="N650" s="200"/>
      <c r="O650" s="200"/>
      <c r="P650" s="200"/>
      <c r="Q650" s="200"/>
      <c r="R650" s="200"/>
      <c r="S650" s="200"/>
      <c r="T650" s="201"/>
      <c r="AT650" s="202" t="s">
        <v>158</v>
      </c>
      <c r="AU650" s="202" t="s">
        <v>154</v>
      </c>
      <c r="AV650" s="13" t="s">
        <v>83</v>
      </c>
      <c r="AW650" s="13" t="s">
        <v>36</v>
      </c>
      <c r="AX650" s="13" t="s">
        <v>75</v>
      </c>
      <c r="AY650" s="202" t="s">
        <v>146</v>
      </c>
    </row>
    <row r="651" spans="2:51" s="14" customFormat="1" ht="10.2">
      <c r="B651" s="203"/>
      <c r="C651" s="204"/>
      <c r="D651" s="194" t="s">
        <v>158</v>
      </c>
      <c r="E651" s="205" t="s">
        <v>19</v>
      </c>
      <c r="F651" s="206" t="s">
        <v>154</v>
      </c>
      <c r="G651" s="204"/>
      <c r="H651" s="207">
        <v>2</v>
      </c>
      <c r="I651" s="208"/>
      <c r="J651" s="204"/>
      <c r="K651" s="204"/>
      <c r="L651" s="209"/>
      <c r="M651" s="210"/>
      <c r="N651" s="211"/>
      <c r="O651" s="211"/>
      <c r="P651" s="211"/>
      <c r="Q651" s="211"/>
      <c r="R651" s="211"/>
      <c r="S651" s="211"/>
      <c r="T651" s="212"/>
      <c r="AT651" s="213" t="s">
        <v>158</v>
      </c>
      <c r="AU651" s="213" t="s">
        <v>154</v>
      </c>
      <c r="AV651" s="14" t="s">
        <v>154</v>
      </c>
      <c r="AW651" s="14" t="s">
        <v>36</v>
      </c>
      <c r="AX651" s="14" t="s">
        <v>83</v>
      </c>
      <c r="AY651" s="213" t="s">
        <v>146</v>
      </c>
    </row>
    <row r="652" spans="1:65" s="2" customFormat="1" ht="16.5" customHeight="1">
      <c r="A652" s="35"/>
      <c r="B652" s="36"/>
      <c r="C652" s="174" t="s">
        <v>897</v>
      </c>
      <c r="D652" s="174" t="s">
        <v>148</v>
      </c>
      <c r="E652" s="175" t="s">
        <v>898</v>
      </c>
      <c r="F652" s="176" t="s">
        <v>899</v>
      </c>
      <c r="G652" s="177" t="s">
        <v>687</v>
      </c>
      <c r="H652" s="178">
        <v>1</v>
      </c>
      <c r="I652" s="179"/>
      <c r="J652" s="180">
        <f>ROUND(I652*H652,2)</f>
        <v>0</v>
      </c>
      <c r="K652" s="176" t="s">
        <v>19</v>
      </c>
      <c r="L652" s="40"/>
      <c r="M652" s="181" t="s">
        <v>19</v>
      </c>
      <c r="N652" s="182" t="s">
        <v>47</v>
      </c>
      <c r="O652" s="65"/>
      <c r="P652" s="183">
        <f>O652*H652</f>
        <v>0</v>
      </c>
      <c r="Q652" s="183">
        <v>0</v>
      </c>
      <c r="R652" s="183">
        <f>Q652*H652</f>
        <v>0</v>
      </c>
      <c r="S652" s="183">
        <v>0</v>
      </c>
      <c r="T652" s="184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185" t="s">
        <v>243</v>
      </c>
      <c r="AT652" s="185" t="s">
        <v>148</v>
      </c>
      <c r="AU652" s="185" t="s">
        <v>154</v>
      </c>
      <c r="AY652" s="18" t="s">
        <v>146</v>
      </c>
      <c r="BE652" s="186">
        <f>IF(N652="základní",J652,0)</f>
        <v>0</v>
      </c>
      <c r="BF652" s="186">
        <f>IF(N652="snížená",J652,0)</f>
        <v>0</v>
      </c>
      <c r="BG652" s="186">
        <f>IF(N652="zákl. přenesená",J652,0)</f>
        <v>0</v>
      </c>
      <c r="BH652" s="186">
        <f>IF(N652="sníž. přenesená",J652,0)</f>
        <v>0</v>
      </c>
      <c r="BI652" s="186">
        <f>IF(N652="nulová",J652,0)</f>
        <v>0</v>
      </c>
      <c r="BJ652" s="18" t="s">
        <v>154</v>
      </c>
      <c r="BK652" s="186">
        <f>ROUND(I652*H652,2)</f>
        <v>0</v>
      </c>
      <c r="BL652" s="18" t="s">
        <v>243</v>
      </c>
      <c r="BM652" s="185" t="s">
        <v>900</v>
      </c>
    </row>
    <row r="653" spans="2:51" s="13" customFormat="1" ht="10.2">
      <c r="B653" s="192"/>
      <c r="C653" s="193"/>
      <c r="D653" s="194" t="s">
        <v>158</v>
      </c>
      <c r="E653" s="195" t="s">
        <v>19</v>
      </c>
      <c r="F653" s="196" t="s">
        <v>159</v>
      </c>
      <c r="G653" s="193"/>
      <c r="H653" s="195" t="s">
        <v>19</v>
      </c>
      <c r="I653" s="197"/>
      <c r="J653" s="193"/>
      <c r="K653" s="193"/>
      <c r="L653" s="198"/>
      <c r="M653" s="199"/>
      <c r="N653" s="200"/>
      <c r="O653" s="200"/>
      <c r="P653" s="200"/>
      <c r="Q653" s="200"/>
      <c r="R653" s="200"/>
      <c r="S653" s="200"/>
      <c r="T653" s="201"/>
      <c r="AT653" s="202" t="s">
        <v>158</v>
      </c>
      <c r="AU653" s="202" t="s">
        <v>154</v>
      </c>
      <c r="AV653" s="13" t="s">
        <v>83</v>
      </c>
      <c r="AW653" s="13" t="s">
        <v>36</v>
      </c>
      <c r="AX653" s="13" t="s">
        <v>75</v>
      </c>
      <c r="AY653" s="202" t="s">
        <v>146</v>
      </c>
    </row>
    <row r="654" spans="2:51" s="14" customFormat="1" ht="10.2">
      <c r="B654" s="203"/>
      <c r="C654" s="204"/>
      <c r="D654" s="194" t="s">
        <v>158</v>
      </c>
      <c r="E654" s="205" t="s">
        <v>19</v>
      </c>
      <c r="F654" s="206" t="s">
        <v>83</v>
      </c>
      <c r="G654" s="204"/>
      <c r="H654" s="207">
        <v>1</v>
      </c>
      <c r="I654" s="208"/>
      <c r="J654" s="204"/>
      <c r="K654" s="204"/>
      <c r="L654" s="209"/>
      <c r="M654" s="210"/>
      <c r="N654" s="211"/>
      <c r="O654" s="211"/>
      <c r="P654" s="211"/>
      <c r="Q654" s="211"/>
      <c r="R654" s="211"/>
      <c r="S654" s="211"/>
      <c r="T654" s="212"/>
      <c r="AT654" s="213" t="s">
        <v>158</v>
      </c>
      <c r="AU654" s="213" t="s">
        <v>154</v>
      </c>
      <c r="AV654" s="14" t="s">
        <v>154</v>
      </c>
      <c r="AW654" s="14" t="s">
        <v>36</v>
      </c>
      <c r="AX654" s="14" t="s">
        <v>83</v>
      </c>
      <c r="AY654" s="213" t="s">
        <v>146</v>
      </c>
    </row>
    <row r="655" spans="1:65" s="2" customFormat="1" ht="16.5" customHeight="1">
      <c r="A655" s="35"/>
      <c r="B655" s="36"/>
      <c r="C655" s="174" t="s">
        <v>901</v>
      </c>
      <c r="D655" s="174" t="s">
        <v>148</v>
      </c>
      <c r="E655" s="175" t="s">
        <v>902</v>
      </c>
      <c r="F655" s="176" t="s">
        <v>903</v>
      </c>
      <c r="G655" s="177" t="s">
        <v>687</v>
      </c>
      <c r="H655" s="178">
        <v>1</v>
      </c>
      <c r="I655" s="179"/>
      <c r="J655" s="180">
        <f>ROUND(I655*H655,2)</f>
        <v>0</v>
      </c>
      <c r="K655" s="176" t="s">
        <v>19</v>
      </c>
      <c r="L655" s="40"/>
      <c r="M655" s="181" t="s">
        <v>19</v>
      </c>
      <c r="N655" s="182" t="s">
        <v>47</v>
      </c>
      <c r="O655" s="65"/>
      <c r="P655" s="183">
        <f>O655*H655</f>
        <v>0</v>
      </c>
      <c r="Q655" s="183">
        <v>0</v>
      </c>
      <c r="R655" s="183">
        <f>Q655*H655</f>
        <v>0</v>
      </c>
      <c r="S655" s="183">
        <v>0</v>
      </c>
      <c r="T655" s="184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85" t="s">
        <v>243</v>
      </c>
      <c r="AT655" s="185" t="s">
        <v>148</v>
      </c>
      <c r="AU655" s="185" t="s">
        <v>154</v>
      </c>
      <c r="AY655" s="18" t="s">
        <v>146</v>
      </c>
      <c r="BE655" s="186">
        <f>IF(N655="základní",J655,0)</f>
        <v>0</v>
      </c>
      <c r="BF655" s="186">
        <f>IF(N655="snížená",J655,0)</f>
        <v>0</v>
      </c>
      <c r="BG655" s="186">
        <f>IF(N655="zákl. přenesená",J655,0)</f>
        <v>0</v>
      </c>
      <c r="BH655" s="186">
        <f>IF(N655="sníž. přenesená",J655,0)</f>
        <v>0</v>
      </c>
      <c r="BI655" s="186">
        <f>IF(N655="nulová",J655,0)</f>
        <v>0</v>
      </c>
      <c r="BJ655" s="18" t="s">
        <v>154</v>
      </c>
      <c r="BK655" s="186">
        <f>ROUND(I655*H655,2)</f>
        <v>0</v>
      </c>
      <c r="BL655" s="18" t="s">
        <v>243</v>
      </c>
      <c r="BM655" s="185" t="s">
        <v>904</v>
      </c>
    </row>
    <row r="656" spans="2:51" s="13" customFormat="1" ht="10.2">
      <c r="B656" s="192"/>
      <c r="C656" s="193"/>
      <c r="D656" s="194" t="s">
        <v>158</v>
      </c>
      <c r="E656" s="195" t="s">
        <v>19</v>
      </c>
      <c r="F656" s="196" t="s">
        <v>159</v>
      </c>
      <c r="G656" s="193"/>
      <c r="H656" s="195" t="s">
        <v>19</v>
      </c>
      <c r="I656" s="197"/>
      <c r="J656" s="193"/>
      <c r="K656" s="193"/>
      <c r="L656" s="198"/>
      <c r="M656" s="199"/>
      <c r="N656" s="200"/>
      <c r="O656" s="200"/>
      <c r="P656" s="200"/>
      <c r="Q656" s="200"/>
      <c r="R656" s="200"/>
      <c r="S656" s="200"/>
      <c r="T656" s="201"/>
      <c r="AT656" s="202" t="s">
        <v>158</v>
      </c>
      <c r="AU656" s="202" t="s">
        <v>154</v>
      </c>
      <c r="AV656" s="13" t="s">
        <v>83</v>
      </c>
      <c r="AW656" s="13" t="s">
        <v>36</v>
      </c>
      <c r="AX656" s="13" t="s">
        <v>75</v>
      </c>
      <c r="AY656" s="202" t="s">
        <v>146</v>
      </c>
    </row>
    <row r="657" spans="2:51" s="14" customFormat="1" ht="10.2">
      <c r="B657" s="203"/>
      <c r="C657" s="204"/>
      <c r="D657" s="194" t="s">
        <v>158</v>
      </c>
      <c r="E657" s="205" t="s">
        <v>19</v>
      </c>
      <c r="F657" s="206" t="s">
        <v>83</v>
      </c>
      <c r="G657" s="204"/>
      <c r="H657" s="207">
        <v>1</v>
      </c>
      <c r="I657" s="208"/>
      <c r="J657" s="204"/>
      <c r="K657" s="204"/>
      <c r="L657" s="209"/>
      <c r="M657" s="210"/>
      <c r="N657" s="211"/>
      <c r="O657" s="211"/>
      <c r="P657" s="211"/>
      <c r="Q657" s="211"/>
      <c r="R657" s="211"/>
      <c r="S657" s="211"/>
      <c r="T657" s="212"/>
      <c r="AT657" s="213" t="s">
        <v>158</v>
      </c>
      <c r="AU657" s="213" t="s">
        <v>154</v>
      </c>
      <c r="AV657" s="14" t="s">
        <v>154</v>
      </c>
      <c r="AW657" s="14" t="s">
        <v>36</v>
      </c>
      <c r="AX657" s="14" t="s">
        <v>83</v>
      </c>
      <c r="AY657" s="213" t="s">
        <v>146</v>
      </c>
    </row>
    <row r="658" spans="1:65" s="2" customFormat="1" ht="44.25" customHeight="1">
      <c r="A658" s="35"/>
      <c r="B658" s="36"/>
      <c r="C658" s="174" t="s">
        <v>905</v>
      </c>
      <c r="D658" s="174" t="s">
        <v>148</v>
      </c>
      <c r="E658" s="175" t="s">
        <v>906</v>
      </c>
      <c r="F658" s="176" t="s">
        <v>907</v>
      </c>
      <c r="G658" s="177" t="s">
        <v>272</v>
      </c>
      <c r="H658" s="178">
        <v>0.133</v>
      </c>
      <c r="I658" s="179"/>
      <c r="J658" s="180">
        <f>ROUND(I658*H658,2)</f>
        <v>0</v>
      </c>
      <c r="K658" s="176" t="s">
        <v>152</v>
      </c>
      <c r="L658" s="40"/>
      <c r="M658" s="181" t="s">
        <v>19</v>
      </c>
      <c r="N658" s="182" t="s">
        <v>47</v>
      </c>
      <c r="O658" s="65"/>
      <c r="P658" s="183">
        <f>O658*H658</f>
        <v>0</v>
      </c>
      <c r="Q658" s="183">
        <v>0</v>
      </c>
      <c r="R658" s="183">
        <f>Q658*H658</f>
        <v>0</v>
      </c>
      <c r="S658" s="183">
        <v>0</v>
      </c>
      <c r="T658" s="184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85" t="s">
        <v>243</v>
      </c>
      <c r="AT658" s="185" t="s">
        <v>148</v>
      </c>
      <c r="AU658" s="185" t="s">
        <v>154</v>
      </c>
      <c r="AY658" s="18" t="s">
        <v>146</v>
      </c>
      <c r="BE658" s="186">
        <f>IF(N658="základní",J658,0)</f>
        <v>0</v>
      </c>
      <c r="BF658" s="186">
        <f>IF(N658="snížená",J658,0)</f>
        <v>0</v>
      </c>
      <c r="BG658" s="186">
        <f>IF(N658="zákl. přenesená",J658,0)</f>
        <v>0</v>
      </c>
      <c r="BH658" s="186">
        <f>IF(N658="sníž. přenesená",J658,0)</f>
        <v>0</v>
      </c>
      <c r="BI658" s="186">
        <f>IF(N658="nulová",J658,0)</f>
        <v>0</v>
      </c>
      <c r="BJ658" s="18" t="s">
        <v>154</v>
      </c>
      <c r="BK658" s="186">
        <f>ROUND(I658*H658,2)</f>
        <v>0</v>
      </c>
      <c r="BL658" s="18" t="s">
        <v>243</v>
      </c>
      <c r="BM658" s="185" t="s">
        <v>908</v>
      </c>
    </row>
    <row r="659" spans="1:47" s="2" customFormat="1" ht="10.2">
      <c r="A659" s="35"/>
      <c r="B659" s="36"/>
      <c r="C659" s="37"/>
      <c r="D659" s="187" t="s">
        <v>156</v>
      </c>
      <c r="E659" s="37"/>
      <c r="F659" s="188" t="s">
        <v>909</v>
      </c>
      <c r="G659" s="37"/>
      <c r="H659" s="37"/>
      <c r="I659" s="189"/>
      <c r="J659" s="37"/>
      <c r="K659" s="37"/>
      <c r="L659" s="40"/>
      <c r="M659" s="190"/>
      <c r="N659" s="191"/>
      <c r="O659" s="65"/>
      <c r="P659" s="65"/>
      <c r="Q659" s="65"/>
      <c r="R659" s="65"/>
      <c r="S659" s="65"/>
      <c r="T659" s="66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T659" s="18" t="s">
        <v>156</v>
      </c>
      <c r="AU659" s="18" t="s">
        <v>154</v>
      </c>
    </row>
    <row r="660" spans="1:65" s="2" customFormat="1" ht="49.05" customHeight="1">
      <c r="A660" s="35"/>
      <c r="B660" s="36"/>
      <c r="C660" s="174" t="s">
        <v>910</v>
      </c>
      <c r="D660" s="174" t="s">
        <v>148</v>
      </c>
      <c r="E660" s="175" t="s">
        <v>911</v>
      </c>
      <c r="F660" s="176" t="s">
        <v>912</v>
      </c>
      <c r="G660" s="177" t="s">
        <v>272</v>
      </c>
      <c r="H660" s="178">
        <v>0.133</v>
      </c>
      <c r="I660" s="179"/>
      <c r="J660" s="180">
        <f>ROUND(I660*H660,2)</f>
        <v>0</v>
      </c>
      <c r="K660" s="176" t="s">
        <v>152</v>
      </c>
      <c r="L660" s="40"/>
      <c r="M660" s="181" t="s">
        <v>19</v>
      </c>
      <c r="N660" s="182" t="s">
        <v>47</v>
      </c>
      <c r="O660" s="65"/>
      <c r="P660" s="183">
        <f>O660*H660</f>
        <v>0</v>
      </c>
      <c r="Q660" s="183">
        <v>0</v>
      </c>
      <c r="R660" s="183">
        <f>Q660*H660</f>
        <v>0</v>
      </c>
      <c r="S660" s="183">
        <v>0</v>
      </c>
      <c r="T660" s="184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85" t="s">
        <v>243</v>
      </c>
      <c r="AT660" s="185" t="s">
        <v>148</v>
      </c>
      <c r="AU660" s="185" t="s">
        <v>154</v>
      </c>
      <c r="AY660" s="18" t="s">
        <v>146</v>
      </c>
      <c r="BE660" s="186">
        <f>IF(N660="základní",J660,0)</f>
        <v>0</v>
      </c>
      <c r="BF660" s="186">
        <f>IF(N660="snížená",J660,0)</f>
        <v>0</v>
      </c>
      <c r="BG660" s="186">
        <f>IF(N660="zákl. přenesená",J660,0)</f>
        <v>0</v>
      </c>
      <c r="BH660" s="186">
        <f>IF(N660="sníž. přenesená",J660,0)</f>
        <v>0</v>
      </c>
      <c r="BI660" s="186">
        <f>IF(N660="nulová",J660,0)</f>
        <v>0</v>
      </c>
      <c r="BJ660" s="18" t="s">
        <v>154</v>
      </c>
      <c r="BK660" s="186">
        <f>ROUND(I660*H660,2)</f>
        <v>0</v>
      </c>
      <c r="BL660" s="18" t="s">
        <v>243</v>
      </c>
      <c r="BM660" s="185" t="s">
        <v>913</v>
      </c>
    </row>
    <row r="661" spans="1:47" s="2" customFormat="1" ht="10.2">
      <c r="A661" s="35"/>
      <c r="B661" s="36"/>
      <c r="C661" s="37"/>
      <c r="D661" s="187" t="s">
        <v>156</v>
      </c>
      <c r="E661" s="37"/>
      <c r="F661" s="188" t="s">
        <v>914</v>
      </c>
      <c r="G661" s="37"/>
      <c r="H661" s="37"/>
      <c r="I661" s="189"/>
      <c r="J661" s="37"/>
      <c r="K661" s="37"/>
      <c r="L661" s="40"/>
      <c r="M661" s="190"/>
      <c r="N661" s="191"/>
      <c r="O661" s="65"/>
      <c r="P661" s="65"/>
      <c r="Q661" s="65"/>
      <c r="R661" s="65"/>
      <c r="S661" s="65"/>
      <c r="T661" s="66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T661" s="18" t="s">
        <v>156</v>
      </c>
      <c r="AU661" s="18" t="s">
        <v>154</v>
      </c>
    </row>
    <row r="662" spans="2:63" s="12" customFormat="1" ht="22.8" customHeight="1">
      <c r="B662" s="158"/>
      <c r="C662" s="159"/>
      <c r="D662" s="160" t="s">
        <v>74</v>
      </c>
      <c r="E662" s="172" t="s">
        <v>915</v>
      </c>
      <c r="F662" s="172" t="s">
        <v>916</v>
      </c>
      <c r="G662" s="159"/>
      <c r="H662" s="159"/>
      <c r="I662" s="162"/>
      <c r="J662" s="173">
        <f>BK662</f>
        <v>0</v>
      </c>
      <c r="K662" s="159"/>
      <c r="L662" s="164"/>
      <c r="M662" s="165"/>
      <c r="N662" s="166"/>
      <c r="O662" s="166"/>
      <c r="P662" s="167">
        <f>P663+P671+P673+P679+P688+P690+P694</f>
        <v>0</v>
      </c>
      <c r="Q662" s="166"/>
      <c r="R662" s="167">
        <f>R663+R671+R673+R679+R688+R690+R694</f>
        <v>0</v>
      </c>
      <c r="S662" s="166"/>
      <c r="T662" s="168">
        <f>T663+T671+T673+T679+T688+T690+T694</f>
        <v>0</v>
      </c>
      <c r="AR662" s="169" t="s">
        <v>154</v>
      </c>
      <c r="AT662" s="170" t="s">
        <v>74</v>
      </c>
      <c r="AU662" s="170" t="s">
        <v>83</v>
      </c>
      <c r="AY662" s="169" t="s">
        <v>146</v>
      </c>
      <c r="BK662" s="171">
        <f>BK663+BK671+BK673+BK679+BK688+BK690+BK694</f>
        <v>0</v>
      </c>
    </row>
    <row r="663" spans="2:63" s="12" customFormat="1" ht="20.85" customHeight="1">
      <c r="B663" s="158"/>
      <c r="C663" s="159"/>
      <c r="D663" s="160" t="s">
        <v>74</v>
      </c>
      <c r="E663" s="172" t="s">
        <v>917</v>
      </c>
      <c r="F663" s="172" t="s">
        <v>918</v>
      </c>
      <c r="G663" s="159"/>
      <c r="H663" s="159"/>
      <c r="I663" s="162"/>
      <c r="J663" s="173">
        <f>BK663</f>
        <v>0</v>
      </c>
      <c r="K663" s="159"/>
      <c r="L663" s="164"/>
      <c r="M663" s="165"/>
      <c r="N663" s="166"/>
      <c r="O663" s="166"/>
      <c r="P663" s="167">
        <f>SUM(P664:P670)</f>
        <v>0</v>
      </c>
      <c r="Q663" s="166"/>
      <c r="R663" s="167">
        <f>SUM(R664:R670)</f>
        <v>0</v>
      </c>
      <c r="S663" s="166"/>
      <c r="T663" s="168">
        <f>SUM(T664:T670)</f>
        <v>0</v>
      </c>
      <c r="AR663" s="169" t="s">
        <v>154</v>
      </c>
      <c r="AT663" s="170" t="s">
        <v>74</v>
      </c>
      <c r="AU663" s="170" t="s">
        <v>154</v>
      </c>
      <c r="AY663" s="169" t="s">
        <v>146</v>
      </c>
      <c r="BK663" s="171">
        <f>SUM(BK664:BK670)</f>
        <v>0</v>
      </c>
    </row>
    <row r="664" spans="1:65" s="2" customFormat="1" ht="16.5" customHeight="1">
      <c r="A664" s="35"/>
      <c r="B664" s="36"/>
      <c r="C664" s="174" t="s">
        <v>919</v>
      </c>
      <c r="D664" s="174" t="s">
        <v>148</v>
      </c>
      <c r="E664" s="175" t="s">
        <v>920</v>
      </c>
      <c r="F664" s="176" t="s">
        <v>921</v>
      </c>
      <c r="G664" s="177" t="s">
        <v>922</v>
      </c>
      <c r="H664" s="178">
        <v>2</v>
      </c>
      <c r="I664" s="179"/>
      <c r="J664" s="180">
        <f aca="true" t="shared" si="0" ref="J664:J670">ROUND(I664*H664,2)</f>
        <v>0</v>
      </c>
      <c r="K664" s="176" t="s">
        <v>19</v>
      </c>
      <c r="L664" s="40"/>
      <c r="M664" s="181" t="s">
        <v>19</v>
      </c>
      <c r="N664" s="182" t="s">
        <v>47</v>
      </c>
      <c r="O664" s="65"/>
      <c r="P664" s="183">
        <f aca="true" t="shared" si="1" ref="P664:P670">O664*H664</f>
        <v>0</v>
      </c>
      <c r="Q664" s="183">
        <v>0</v>
      </c>
      <c r="R664" s="183">
        <f aca="true" t="shared" si="2" ref="R664:R670">Q664*H664</f>
        <v>0</v>
      </c>
      <c r="S664" s="183">
        <v>0</v>
      </c>
      <c r="T664" s="184">
        <f aca="true" t="shared" si="3" ref="T664:T670"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5" t="s">
        <v>153</v>
      </c>
      <c r="AT664" s="185" t="s">
        <v>148</v>
      </c>
      <c r="AU664" s="185" t="s">
        <v>166</v>
      </c>
      <c r="AY664" s="18" t="s">
        <v>146</v>
      </c>
      <c r="BE664" s="186">
        <f aca="true" t="shared" si="4" ref="BE664:BE670">IF(N664="základní",J664,0)</f>
        <v>0</v>
      </c>
      <c r="BF664" s="186">
        <f aca="true" t="shared" si="5" ref="BF664:BF670">IF(N664="snížená",J664,0)</f>
        <v>0</v>
      </c>
      <c r="BG664" s="186">
        <f aca="true" t="shared" si="6" ref="BG664:BG670">IF(N664="zákl. přenesená",J664,0)</f>
        <v>0</v>
      </c>
      <c r="BH664" s="186">
        <f aca="true" t="shared" si="7" ref="BH664:BH670">IF(N664="sníž. přenesená",J664,0)</f>
        <v>0</v>
      </c>
      <c r="BI664" s="186">
        <f aca="true" t="shared" si="8" ref="BI664:BI670">IF(N664="nulová",J664,0)</f>
        <v>0</v>
      </c>
      <c r="BJ664" s="18" t="s">
        <v>154</v>
      </c>
      <c r="BK664" s="186">
        <f aca="true" t="shared" si="9" ref="BK664:BK670">ROUND(I664*H664,2)</f>
        <v>0</v>
      </c>
      <c r="BL664" s="18" t="s">
        <v>153</v>
      </c>
      <c r="BM664" s="185" t="s">
        <v>923</v>
      </c>
    </row>
    <row r="665" spans="1:65" s="2" customFormat="1" ht="16.5" customHeight="1">
      <c r="A665" s="35"/>
      <c r="B665" s="36"/>
      <c r="C665" s="174" t="s">
        <v>924</v>
      </c>
      <c r="D665" s="174" t="s">
        <v>148</v>
      </c>
      <c r="E665" s="175" t="s">
        <v>925</v>
      </c>
      <c r="F665" s="176" t="s">
        <v>926</v>
      </c>
      <c r="G665" s="177" t="s">
        <v>922</v>
      </c>
      <c r="H665" s="178">
        <v>8</v>
      </c>
      <c r="I665" s="179"/>
      <c r="J665" s="180">
        <f t="shared" si="0"/>
        <v>0</v>
      </c>
      <c r="K665" s="176" t="s">
        <v>19</v>
      </c>
      <c r="L665" s="40"/>
      <c r="M665" s="181" t="s">
        <v>19</v>
      </c>
      <c r="N665" s="182" t="s">
        <v>47</v>
      </c>
      <c r="O665" s="65"/>
      <c r="P665" s="183">
        <f t="shared" si="1"/>
        <v>0</v>
      </c>
      <c r="Q665" s="183">
        <v>0</v>
      </c>
      <c r="R665" s="183">
        <f t="shared" si="2"/>
        <v>0</v>
      </c>
      <c r="S665" s="183">
        <v>0</v>
      </c>
      <c r="T665" s="184">
        <f t="shared" si="3"/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85" t="s">
        <v>153</v>
      </c>
      <c r="AT665" s="185" t="s">
        <v>148</v>
      </c>
      <c r="AU665" s="185" t="s">
        <v>166</v>
      </c>
      <c r="AY665" s="18" t="s">
        <v>146</v>
      </c>
      <c r="BE665" s="186">
        <f t="shared" si="4"/>
        <v>0</v>
      </c>
      <c r="BF665" s="186">
        <f t="shared" si="5"/>
        <v>0</v>
      </c>
      <c r="BG665" s="186">
        <f t="shared" si="6"/>
        <v>0</v>
      </c>
      <c r="BH665" s="186">
        <f t="shared" si="7"/>
        <v>0</v>
      </c>
      <c r="BI665" s="186">
        <f t="shared" si="8"/>
        <v>0</v>
      </c>
      <c r="BJ665" s="18" t="s">
        <v>154</v>
      </c>
      <c r="BK665" s="186">
        <f t="shared" si="9"/>
        <v>0</v>
      </c>
      <c r="BL665" s="18" t="s">
        <v>153</v>
      </c>
      <c r="BM665" s="185" t="s">
        <v>927</v>
      </c>
    </row>
    <row r="666" spans="1:65" s="2" customFormat="1" ht="16.5" customHeight="1">
      <c r="A666" s="35"/>
      <c r="B666" s="36"/>
      <c r="C666" s="174" t="s">
        <v>928</v>
      </c>
      <c r="D666" s="174" t="s">
        <v>148</v>
      </c>
      <c r="E666" s="175" t="s">
        <v>929</v>
      </c>
      <c r="F666" s="176" t="s">
        <v>930</v>
      </c>
      <c r="G666" s="177" t="s">
        <v>922</v>
      </c>
      <c r="H666" s="178">
        <v>3</v>
      </c>
      <c r="I666" s="179"/>
      <c r="J666" s="180">
        <f t="shared" si="0"/>
        <v>0</v>
      </c>
      <c r="K666" s="176" t="s">
        <v>19</v>
      </c>
      <c r="L666" s="40"/>
      <c r="M666" s="181" t="s">
        <v>19</v>
      </c>
      <c r="N666" s="182" t="s">
        <v>47</v>
      </c>
      <c r="O666" s="65"/>
      <c r="P666" s="183">
        <f t="shared" si="1"/>
        <v>0</v>
      </c>
      <c r="Q666" s="183">
        <v>0</v>
      </c>
      <c r="R666" s="183">
        <f t="shared" si="2"/>
        <v>0</v>
      </c>
      <c r="S666" s="183">
        <v>0</v>
      </c>
      <c r="T666" s="184">
        <f t="shared" si="3"/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85" t="s">
        <v>153</v>
      </c>
      <c r="AT666" s="185" t="s">
        <v>148</v>
      </c>
      <c r="AU666" s="185" t="s">
        <v>166</v>
      </c>
      <c r="AY666" s="18" t="s">
        <v>146</v>
      </c>
      <c r="BE666" s="186">
        <f t="shared" si="4"/>
        <v>0</v>
      </c>
      <c r="BF666" s="186">
        <f t="shared" si="5"/>
        <v>0</v>
      </c>
      <c r="BG666" s="186">
        <f t="shared" si="6"/>
        <v>0</v>
      </c>
      <c r="BH666" s="186">
        <f t="shared" si="7"/>
        <v>0</v>
      </c>
      <c r="BI666" s="186">
        <f t="shared" si="8"/>
        <v>0</v>
      </c>
      <c r="BJ666" s="18" t="s">
        <v>154</v>
      </c>
      <c r="BK666" s="186">
        <f t="shared" si="9"/>
        <v>0</v>
      </c>
      <c r="BL666" s="18" t="s">
        <v>153</v>
      </c>
      <c r="BM666" s="185" t="s">
        <v>931</v>
      </c>
    </row>
    <row r="667" spans="1:65" s="2" customFormat="1" ht="21.75" customHeight="1">
      <c r="A667" s="35"/>
      <c r="B667" s="36"/>
      <c r="C667" s="174" t="s">
        <v>932</v>
      </c>
      <c r="D667" s="174" t="s">
        <v>148</v>
      </c>
      <c r="E667" s="175" t="s">
        <v>933</v>
      </c>
      <c r="F667" s="176" t="s">
        <v>934</v>
      </c>
      <c r="G667" s="177" t="s">
        <v>922</v>
      </c>
      <c r="H667" s="178">
        <v>1</v>
      </c>
      <c r="I667" s="179"/>
      <c r="J667" s="180">
        <f t="shared" si="0"/>
        <v>0</v>
      </c>
      <c r="K667" s="176" t="s">
        <v>19</v>
      </c>
      <c r="L667" s="40"/>
      <c r="M667" s="181" t="s">
        <v>19</v>
      </c>
      <c r="N667" s="182" t="s">
        <v>47</v>
      </c>
      <c r="O667" s="65"/>
      <c r="P667" s="183">
        <f t="shared" si="1"/>
        <v>0</v>
      </c>
      <c r="Q667" s="183">
        <v>0</v>
      </c>
      <c r="R667" s="183">
        <f t="shared" si="2"/>
        <v>0</v>
      </c>
      <c r="S667" s="183">
        <v>0</v>
      </c>
      <c r="T667" s="184">
        <f t="shared" si="3"/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85" t="s">
        <v>153</v>
      </c>
      <c r="AT667" s="185" t="s">
        <v>148</v>
      </c>
      <c r="AU667" s="185" t="s">
        <v>166</v>
      </c>
      <c r="AY667" s="18" t="s">
        <v>146</v>
      </c>
      <c r="BE667" s="186">
        <f t="shared" si="4"/>
        <v>0</v>
      </c>
      <c r="BF667" s="186">
        <f t="shared" si="5"/>
        <v>0</v>
      </c>
      <c r="BG667" s="186">
        <f t="shared" si="6"/>
        <v>0</v>
      </c>
      <c r="BH667" s="186">
        <f t="shared" si="7"/>
        <v>0</v>
      </c>
      <c r="BI667" s="186">
        <f t="shared" si="8"/>
        <v>0</v>
      </c>
      <c r="BJ667" s="18" t="s">
        <v>154</v>
      </c>
      <c r="BK667" s="186">
        <f t="shared" si="9"/>
        <v>0</v>
      </c>
      <c r="BL667" s="18" t="s">
        <v>153</v>
      </c>
      <c r="BM667" s="185" t="s">
        <v>935</v>
      </c>
    </row>
    <row r="668" spans="1:65" s="2" customFormat="1" ht="21.75" customHeight="1">
      <c r="A668" s="35"/>
      <c r="B668" s="36"/>
      <c r="C668" s="174" t="s">
        <v>936</v>
      </c>
      <c r="D668" s="174" t="s">
        <v>148</v>
      </c>
      <c r="E668" s="175" t="s">
        <v>937</v>
      </c>
      <c r="F668" s="176" t="s">
        <v>938</v>
      </c>
      <c r="G668" s="177" t="s">
        <v>922</v>
      </c>
      <c r="H668" s="178">
        <v>1</v>
      </c>
      <c r="I668" s="179"/>
      <c r="J668" s="180">
        <f t="shared" si="0"/>
        <v>0</v>
      </c>
      <c r="K668" s="176" t="s">
        <v>19</v>
      </c>
      <c r="L668" s="40"/>
      <c r="M668" s="181" t="s">
        <v>19</v>
      </c>
      <c r="N668" s="182" t="s">
        <v>47</v>
      </c>
      <c r="O668" s="65"/>
      <c r="P668" s="183">
        <f t="shared" si="1"/>
        <v>0</v>
      </c>
      <c r="Q668" s="183">
        <v>0</v>
      </c>
      <c r="R668" s="183">
        <f t="shared" si="2"/>
        <v>0</v>
      </c>
      <c r="S668" s="183">
        <v>0</v>
      </c>
      <c r="T668" s="184">
        <f t="shared" si="3"/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85" t="s">
        <v>153</v>
      </c>
      <c r="AT668" s="185" t="s">
        <v>148</v>
      </c>
      <c r="AU668" s="185" t="s">
        <v>166</v>
      </c>
      <c r="AY668" s="18" t="s">
        <v>146</v>
      </c>
      <c r="BE668" s="186">
        <f t="shared" si="4"/>
        <v>0</v>
      </c>
      <c r="BF668" s="186">
        <f t="shared" si="5"/>
        <v>0</v>
      </c>
      <c r="BG668" s="186">
        <f t="shared" si="6"/>
        <v>0</v>
      </c>
      <c r="BH668" s="186">
        <f t="shared" si="7"/>
        <v>0</v>
      </c>
      <c r="BI668" s="186">
        <f t="shared" si="8"/>
        <v>0</v>
      </c>
      <c r="BJ668" s="18" t="s">
        <v>154</v>
      </c>
      <c r="BK668" s="186">
        <f t="shared" si="9"/>
        <v>0</v>
      </c>
      <c r="BL668" s="18" t="s">
        <v>153</v>
      </c>
      <c r="BM668" s="185" t="s">
        <v>939</v>
      </c>
    </row>
    <row r="669" spans="1:65" s="2" customFormat="1" ht="24.15" customHeight="1">
      <c r="A669" s="35"/>
      <c r="B669" s="36"/>
      <c r="C669" s="174" t="s">
        <v>940</v>
      </c>
      <c r="D669" s="174" t="s">
        <v>148</v>
      </c>
      <c r="E669" s="175" t="s">
        <v>941</v>
      </c>
      <c r="F669" s="176" t="s">
        <v>942</v>
      </c>
      <c r="G669" s="177" t="s">
        <v>922</v>
      </c>
      <c r="H669" s="178">
        <v>1</v>
      </c>
      <c r="I669" s="179"/>
      <c r="J669" s="180">
        <f t="shared" si="0"/>
        <v>0</v>
      </c>
      <c r="K669" s="176" t="s">
        <v>19</v>
      </c>
      <c r="L669" s="40"/>
      <c r="M669" s="181" t="s">
        <v>19</v>
      </c>
      <c r="N669" s="182" t="s">
        <v>47</v>
      </c>
      <c r="O669" s="65"/>
      <c r="P669" s="183">
        <f t="shared" si="1"/>
        <v>0</v>
      </c>
      <c r="Q669" s="183">
        <v>0</v>
      </c>
      <c r="R669" s="183">
        <f t="shared" si="2"/>
        <v>0</v>
      </c>
      <c r="S669" s="183">
        <v>0</v>
      </c>
      <c r="T669" s="184">
        <f t="shared" si="3"/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153</v>
      </c>
      <c r="AT669" s="185" t="s">
        <v>148</v>
      </c>
      <c r="AU669" s="185" t="s">
        <v>166</v>
      </c>
      <c r="AY669" s="18" t="s">
        <v>146</v>
      </c>
      <c r="BE669" s="186">
        <f t="shared" si="4"/>
        <v>0</v>
      </c>
      <c r="BF669" s="186">
        <f t="shared" si="5"/>
        <v>0</v>
      </c>
      <c r="BG669" s="186">
        <f t="shared" si="6"/>
        <v>0</v>
      </c>
      <c r="BH669" s="186">
        <f t="shared" si="7"/>
        <v>0</v>
      </c>
      <c r="BI669" s="186">
        <f t="shared" si="8"/>
        <v>0</v>
      </c>
      <c r="BJ669" s="18" t="s">
        <v>154</v>
      </c>
      <c r="BK669" s="186">
        <f t="shared" si="9"/>
        <v>0</v>
      </c>
      <c r="BL669" s="18" t="s">
        <v>153</v>
      </c>
      <c r="BM669" s="185" t="s">
        <v>943</v>
      </c>
    </row>
    <row r="670" spans="1:65" s="2" customFormat="1" ht="24.15" customHeight="1">
      <c r="A670" s="35"/>
      <c r="B670" s="36"/>
      <c r="C670" s="174" t="s">
        <v>944</v>
      </c>
      <c r="D670" s="174" t="s">
        <v>148</v>
      </c>
      <c r="E670" s="175" t="s">
        <v>945</v>
      </c>
      <c r="F670" s="176" t="s">
        <v>946</v>
      </c>
      <c r="G670" s="177" t="s">
        <v>922</v>
      </c>
      <c r="H670" s="178">
        <v>1</v>
      </c>
      <c r="I670" s="179"/>
      <c r="J670" s="180">
        <f t="shared" si="0"/>
        <v>0</v>
      </c>
      <c r="K670" s="176" t="s">
        <v>19</v>
      </c>
      <c r="L670" s="40"/>
      <c r="M670" s="181" t="s">
        <v>19</v>
      </c>
      <c r="N670" s="182" t="s">
        <v>47</v>
      </c>
      <c r="O670" s="65"/>
      <c r="P670" s="183">
        <f t="shared" si="1"/>
        <v>0</v>
      </c>
      <c r="Q670" s="183">
        <v>0</v>
      </c>
      <c r="R670" s="183">
        <f t="shared" si="2"/>
        <v>0</v>
      </c>
      <c r="S670" s="183">
        <v>0</v>
      </c>
      <c r="T670" s="184">
        <f t="shared" si="3"/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85" t="s">
        <v>153</v>
      </c>
      <c r="AT670" s="185" t="s">
        <v>148</v>
      </c>
      <c r="AU670" s="185" t="s">
        <v>166</v>
      </c>
      <c r="AY670" s="18" t="s">
        <v>146</v>
      </c>
      <c r="BE670" s="186">
        <f t="shared" si="4"/>
        <v>0</v>
      </c>
      <c r="BF670" s="186">
        <f t="shared" si="5"/>
        <v>0</v>
      </c>
      <c r="BG670" s="186">
        <f t="shared" si="6"/>
        <v>0</v>
      </c>
      <c r="BH670" s="186">
        <f t="shared" si="7"/>
        <v>0</v>
      </c>
      <c r="BI670" s="186">
        <f t="shared" si="8"/>
        <v>0</v>
      </c>
      <c r="BJ670" s="18" t="s">
        <v>154</v>
      </c>
      <c r="BK670" s="186">
        <f t="shared" si="9"/>
        <v>0</v>
      </c>
      <c r="BL670" s="18" t="s">
        <v>153</v>
      </c>
      <c r="BM670" s="185" t="s">
        <v>947</v>
      </c>
    </row>
    <row r="671" spans="2:63" s="12" customFormat="1" ht="20.85" customHeight="1">
      <c r="B671" s="158"/>
      <c r="C671" s="159"/>
      <c r="D671" s="160" t="s">
        <v>74</v>
      </c>
      <c r="E671" s="172" t="s">
        <v>948</v>
      </c>
      <c r="F671" s="172" t="s">
        <v>949</v>
      </c>
      <c r="G671" s="159"/>
      <c r="H671" s="159"/>
      <c r="I671" s="162"/>
      <c r="J671" s="173">
        <f>BK671</f>
        <v>0</v>
      </c>
      <c r="K671" s="159"/>
      <c r="L671" s="164"/>
      <c r="M671" s="165"/>
      <c r="N671" s="166"/>
      <c r="O671" s="166"/>
      <c r="P671" s="167">
        <f>P672</f>
        <v>0</v>
      </c>
      <c r="Q671" s="166"/>
      <c r="R671" s="167">
        <f>R672</f>
        <v>0</v>
      </c>
      <c r="S671" s="166"/>
      <c r="T671" s="168">
        <f>T672</f>
        <v>0</v>
      </c>
      <c r="AR671" s="169" t="s">
        <v>154</v>
      </c>
      <c r="AT671" s="170" t="s">
        <v>74</v>
      </c>
      <c r="AU671" s="170" t="s">
        <v>154</v>
      </c>
      <c r="AY671" s="169" t="s">
        <v>146</v>
      </c>
      <c r="BK671" s="171">
        <f>BK672</f>
        <v>0</v>
      </c>
    </row>
    <row r="672" spans="1:65" s="2" customFormat="1" ht="37.8" customHeight="1">
      <c r="A672" s="35"/>
      <c r="B672" s="36"/>
      <c r="C672" s="174" t="s">
        <v>950</v>
      </c>
      <c r="D672" s="174" t="s">
        <v>148</v>
      </c>
      <c r="E672" s="175" t="s">
        <v>951</v>
      </c>
      <c r="F672" s="176" t="s">
        <v>952</v>
      </c>
      <c r="G672" s="177" t="s">
        <v>922</v>
      </c>
      <c r="H672" s="178">
        <v>8</v>
      </c>
      <c r="I672" s="179"/>
      <c r="J672" s="180">
        <f>ROUND(I672*H672,2)</f>
        <v>0</v>
      </c>
      <c r="K672" s="176" t="s">
        <v>19</v>
      </c>
      <c r="L672" s="40"/>
      <c r="M672" s="181" t="s">
        <v>19</v>
      </c>
      <c r="N672" s="182" t="s">
        <v>47</v>
      </c>
      <c r="O672" s="65"/>
      <c r="P672" s="183">
        <f>O672*H672</f>
        <v>0</v>
      </c>
      <c r="Q672" s="183">
        <v>0</v>
      </c>
      <c r="R672" s="183">
        <f>Q672*H672</f>
        <v>0</v>
      </c>
      <c r="S672" s="183">
        <v>0</v>
      </c>
      <c r="T672" s="184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5" t="s">
        <v>153</v>
      </c>
      <c r="AT672" s="185" t="s">
        <v>148</v>
      </c>
      <c r="AU672" s="185" t="s">
        <v>166</v>
      </c>
      <c r="AY672" s="18" t="s">
        <v>146</v>
      </c>
      <c r="BE672" s="186">
        <f>IF(N672="základní",J672,0)</f>
        <v>0</v>
      </c>
      <c r="BF672" s="186">
        <f>IF(N672="snížená",J672,0)</f>
        <v>0</v>
      </c>
      <c r="BG672" s="186">
        <f>IF(N672="zákl. přenesená",J672,0)</f>
        <v>0</v>
      </c>
      <c r="BH672" s="186">
        <f>IF(N672="sníž. přenesená",J672,0)</f>
        <v>0</v>
      </c>
      <c r="BI672" s="186">
        <f>IF(N672="nulová",J672,0)</f>
        <v>0</v>
      </c>
      <c r="BJ672" s="18" t="s">
        <v>154</v>
      </c>
      <c r="BK672" s="186">
        <f>ROUND(I672*H672,2)</f>
        <v>0</v>
      </c>
      <c r="BL672" s="18" t="s">
        <v>153</v>
      </c>
      <c r="BM672" s="185" t="s">
        <v>953</v>
      </c>
    </row>
    <row r="673" spans="2:63" s="12" customFormat="1" ht="20.85" customHeight="1">
      <c r="B673" s="158"/>
      <c r="C673" s="159"/>
      <c r="D673" s="160" t="s">
        <v>74</v>
      </c>
      <c r="E673" s="172" t="s">
        <v>954</v>
      </c>
      <c r="F673" s="172" t="s">
        <v>955</v>
      </c>
      <c r="G673" s="159"/>
      <c r="H673" s="159"/>
      <c r="I673" s="162"/>
      <c r="J673" s="173">
        <f>BK673</f>
        <v>0</v>
      </c>
      <c r="K673" s="159"/>
      <c r="L673" s="164"/>
      <c r="M673" s="165"/>
      <c r="N673" s="166"/>
      <c r="O673" s="166"/>
      <c r="P673" s="167">
        <f>SUM(P674:P678)</f>
        <v>0</v>
      </c>
      <c r="Q673" s="166"/>
      <c r="R673" s="167">
        <f>SUM(R674:R678)</f>
        <v>0</v>
      </c>
      <c r="S673" s="166"/>
      <c r="T673" s="168">
        <f>SUM(T674:T678)</f>
        <v>0</v>
      </c>
      <c r="AR673" s="169" t="s">
        <v>154</v>
      </c>
      <c r="AT673" s="170" t="s">
        <v>74</v>
      </c>
      <c r="AU673" s="170" t="s">
        <v>154</v>
      </c>
      <c r="AY673" s="169" t="s">
        <v>146</v>
      </c>
      <c r="BK673" s="171">
        <f>SUM(BK674:BK678)</f>
        <v>0</v>
      </c>
    </row>
    <row r="674" spans="1:65" s="2" customFormat="1" ht="44.25" customHeight="1">
      <c r="A674" s="35"/>
      <c r="B674" s="36"/>
      <c r="C674" s="174" t="s">
        <v>956</v>
      </c>
      <c r="D674" s="174" t="s">
        <v>148</v>
      </c>
      <c r="E674" s="175" t="s">
        <v>957</v>
      </c>
      <c r="F674" s="176" t="s">
        <v>958</v>
      </c>
      <c r="G674" s="177" t="s">
        <v>922</v>
      </c>
      <c r="H674" s="178">
        <v>14</v>
      </c>
      <c r="I674" s="179"/>
      <c r="J674" s="180">
        <f>ROUND(I674*H674,2)</f>
        <v>0</v>
      </c>
      <c r="K674" s="176" t="s">
        <v>19</v>
      </c>
      <c r="L674" s="40"/>
      <c r="M674" s="181" t="s">
        <v>19</v>
      </c>
      <c r="N674" s="182" t="s">
        <v>47</v>
      </c>
      <c r="O674" s="65"/>
      <c r="P674" s="183">
        <f>O674*H674</f>
        <v>0</v>
      </c>
      <c r="Q674" s="183">
        <v>0</v>
      </c>
      <c r="R674" s="183">
        <f>Q674*H674</f>
        <v>0</v>
      </c>
      <c r="S674" s="183">
        <v>0</v>
      </c>
      <c r="T674" s="184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85" t="s">
        <v>153</v>
      </c>
      <c r="AT674" s="185" t="s">
        <v>148</v>
      </c>
      <c r="AU674" s="185" t="s">
        <v>166</v>
      </c>
      <c r="AY674" s="18" t="s">
        <v>146</v>
      </c>
      <c r="BE674" s="186">
        <f>IF(N674="základní",J674,0)</f>
        <v>0</v>
      </c>
      <c r="BF674" s="186">
        <f>IF(N674="snížená",J674,0)</f>
        <v>0</v>
      </c>
      <c r="BG674" s="186">
        <f>IF(N674="zákl. přenesená",J674,0)</f>
        <v>0</v>
      </c>
      <c r="BH674" s="186">
        <f>IF(N674="sníž. přenesená",J674,0)</f>
        <v>0</v>
      </c>
      <c r="BI674" s="186">
        <f>IF(N674="nulová",J674,0)</f>
        <v>0</v>
      </c>
      <c r="BJ674" s="18" t="s">
        <v>154</v>
      </c>
      <c r="BK674" s="186">
        <f>ROUND(I674*H674,2)</f>
        <v>0</v>
      </c>
      <c r="BL674" s="18" t="s">
        <v>153</v>
      </c>
      <c r="BM674" s="185" t="s">
        <v>959</v>
      </c>
    </row>
    <row r="675" spans="1:65" s="2" customFormat="1" ht="44.25" customHeight="1">
      <c r="A675" s="35"/>
      <c r="B675" s="36"/>
      <c r="C675" s="174" t="s">
        <v>960</v>
      </c>
      <c r="D675" s="174" t="s">
        <v>148</v>
      </c>
      <c r="E675" s="175" t="s">
        <v>961</v>
      </c>
      <c r="F675" s="176" t="s">
        <v>962</v>
      </c>
      <c r="G675" s="177" t="s">
        <v>922</v>
      </c>
      <c r="H675" s="178">
        <v>6</v>
      </c>
      <c r="I675" s="179"/>
      <c r="J675" s="180">
        <f>ROUND(I675*H675,2)</f>
        <v>0</v>
      </c>
      <c r="K675" s="176" t="s">
        <v>19</v>
      </c>
      <c r="L675" s="40"/>
      <c r="M675" s="181" t="s">
        <v>19</v>
      </c>
      <c r="N675" s="182" t="s">
        <v>47</v>
      </c>
      <c r="O675" s="65"/>
      <c r="P675" s="183">
        <f>O675*H675</f>
        <v>0</v>
      </c>
      <c r="Q675" s="183">
        <v>0</v>
      </c>
      <c r="R675" s="183">
        <f>Q675*H675</f>
        <v>0</v>
      </c>
      <c r="S675" s="183">
        <v>0</v>
      </c>
      <c r="T675" s="184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5" t="s">
        <v>153</v>
      </c>
      <c r="AT675" s="185" t="s">
        <v>148</v>
      </c>
      <c r="AU675" s="185" t="s">
        <v>166</v>
      </c>
      <c r="AY675" s="18" t="s">
        <v>146</v>
      </c>
      <c r="BE675" s="186">
        <f>IF(N675="základní",J675,0)</f>
        <v>0</v>
      </c>
      <c r="BF675" s="186">
        <f>IF(N675="snížená",J675,0)</f>
        <v>0</v>
      </c>
      <c r="BG675" s="186">
        <f>IF(N675="zákl. přenesená",J675,0)</f>
        <v>0</v>
      </c>
      <c r="BH675" s="186">
        <f>IF(N675="sníž. přenesená",J675,0)</f>
        <v>0</v>
      </c>
      <c r="BI675" s="186">
        <f>IF(N675="nulová",J675,0)</f>
        <v>0</v>
      </c>
      <c r="BJ675" s="18" t="s">
        <v>154</v>
      </c>
      <c r="BK675" s="186">
        <f>ROUND(I675*H675,2)</f>
        <v>0</v>
      </c>
      <c r="BL675" s="18" t="s">
        <v>153</v>
      </c>
      <c r="BM675" s="185" t="s">
        <v>963</v>
      </c>
    </row>
    <row r="676" spans="1:65" s="2" customFormat="1" ht="44.25" customHeight="1">
      <c r="A676" s="35"/>
      <c r="B676" s="36"/>
      <c r="C676" s="174" t="s">
        <v>964</v>
      </c>
      <c r="D676" s="174" t="s">
        <v>148</v>
      </c>
      <c r="E676" s="175" t="s">
        <v>965</v>
      </c>
      <c r="F676" s="176" t="s">
        <v>966</v>
      </c>
      <c r="G676" s="177" t="s">
        <v>922</v>
      </c>
      <c r="H676" s="178">
        <v>2</v>
      </c>
      <c r="I676" s="179"/>
      <c r="J676" s="180">
        <f>ROUND(I676*H676,2)</f>
        <v>0</v>
      </c>
      <c r="K676" s="176" t="s">
        <v>19</v>
      </c>
      <c r="L676" s="40"/>
      <c r="M676" s="181" t="s">
        <v>19</v>
      </c>
      <c r="N676" s="182" t="s">
        <v>47</v>
      </c>
      <c r="O676" s="65"/>
      <c r="P676" s="183">
        <f>O676*H676</f>
        <v>0</v>
      </c>
      <c r="Q676" s="183">
        <v>0</v>
      </c>
      <c r="R676" s="183">
        <f>Q676*H676</f>
        <v>0</v>
      </c>
      <c r="S676" s="183">
        <v>0</v>
      </c>
      <c r="T676" s="184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5" t="s">
        <v>153</v>
      </c>
      <c r="AT676" s="185" t="s">
        <v>148</v>
      </c>
      <c r="AU676" s="185" t="s">
        <v>166</v>
      </c>
      <c r="AY676" s="18" t="s">
        <v>146</v>
      </c>
      <c r="BE676" s="186">
        <f>IF(N676="základní",J676,0)</f>
        <v>0</v>
      </c>
      <c r="BF676" s="186">
        <f>IF(N676="snížená",J676,0)</f>
        <v>0</v>
      </c>
      <c r="BG676" s="186">
        <f>IF(N676="zákl. přenesená",J676,0)</f>
        <v>0</v>
      </c>
      <c r="BH676" s="186">
        <f>IF(N676="sníž. přenesená",J676,0)</f>
        <v>0</v>
      </c>
      <c r="BI676" s="186">
        <f>IF(N676="nulová",J676,0)</f>
        <v>0</v>
      </c>
      <c r="BJ676" s="18" t="s">
        <v>154</v>
      </c>
      <c r="BK676" s="186">
        <f>ROUND(I676*H676,2)</f>
        <v>0</v>
      </c>
      <c r="BL676" s="18" t="s">
        <v>153</v>
      </c>
      <c r="BM676" s="185" t="s">
        <v>967</v>
      </c>
    </row>
    <row r="677" spans="1:65" s="2" customFormat="1" ht="37.8" customHeight="1">
      <c r="A677" s="35"/>
      <c r="B677" s="36"/>
      <c r="C677" s="174" t="s">
        <v>968</v>
      </c>
      <c r="D677" s="174" t="s">
        <v>148</v>
      </c>
      <c r="E677" s="175" t="s">
        <v>969</v>
      </c>
      <c r="F677" s="176" t="s">
        <v>970</v>
      </c>
      <c r="G677" s="177" t="s">
        <v>922</v>
      </c>
      <c r="H677" s="178">
        <v>4</v>
      </c>
      <c r="I677" s="179"/>
      <c r="J677" s="180">
        <f>ROUND(I677*H677,2)</f>
        <v>0</v>
      </c>
      <c r="K677" s="176" t="s">
        <v>19</v>
      </c>
      <c r="L677" s="40"/>
      <c r="M677" s="181" t="s">
        <v>19</v>
      </c>
      <c r="N677" s="182" t="s">
        <v>47</v>
      </c>
      <c r="O677" s="65"/>
      <c r="P677" s="183">
        <f>O677*H677</f>
        <v>0</v>
      </c>
      <c r="Q677" s="183">
        <v>0</v>
      </c>
      <c r="R677" s="183">
        <f>Q677*H677</f>
        <v>0</v>
      </c>
      <c r="S677" s="183">
        <v>0</v>
      </c>
      <c r="T677" s="184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85" t="s">
        <v>153</v>
      </c>
      <c r="AT677" s="185" t="s">
        <v>148</v>
      </c>
      <c r="AU677" s="185" t="s">
        <v>166</v>
      </c>
      <c r="AY677" s="18" t="s">
        <v>146</v>
      </c>
      <c r="BE677" s="186">
        <f>IF(N677="základní",J677,0)</f>
        <v>0</v>
      </c>
      <c r="BF677" s="186">
        <f>IF(N677="snížená",J677,0)</f>
        <v>0</v>
      </c>
      <c r="BG677" s="186">
        <f>IF(N677="zákl. přenesená",J677,0)</f>
        <v>0</v>
      </c>
      <c r="BH677" s="186">
        <f>IF(N677="sníž. přenesená",J677,0)</f>
        <v>0</v>
      </c>
      <c r="BI677" s="186">
        <f>IF(N677="nulová",J677,0)</f>
        <v>0</v>
      </c>
      <c r="BJ677" s="18" t="s">
        <v>154</v>
      </c>
      <c r="BK677" s="186">
        <f>ROUND(I677*H677,2)</f>
        <v>0</v>
      </c>
      <c r="BL677" s="18" t="s">
        <v>153</v>
      </c>
      <c r="BM677" s="185" t="s">
        <v>971</v>
      </c>
    </row>
    <row r="678" spans="1:65" s="2" customFormat="1" ht="37.8" customHeight="1">
      <c r="A678" s="35"/>
      <c r="B678" s="36"/>
      <c r="C678" s="174" t="s">
        <v>972</v>
      </c>
      <c r="D678" s="174" t="s">
        <v>148</v>
      </c>
      <c r="E678" s="175" t="s">
        <v>973</v>
      </c>
      <c r="F678" s="176" t="s">
        <v>974</v>
      </c>
      <c r="G678" s="177" t="s">
        <v>922</v>
      </c>
      <c r="H678" s="178">
        <v>4</v>
      </c>
      <c r="I678" s="179"/>
      <c r="J678" s="180">
        <f>ROUND(I678*H678,2)</f>
        <v>0</v>
      </c>
      <c r="K678" s="176" t="s">
        <v>19</v>
      </c>
      <c r="L678" s="40"/>
      <c r="M678" s="181" t="s">
        <v>19</v>
      </c>
      <c r="N678" s="182" t="s">
        <v>47</v>
      </c>
      <c r="O678" s="65"/>
      <c r="P678" s="183">
        <f>O678*H678</f>
        <v>0</v>
      </c>
      <c r="Q678" s="183">
        <v>0</v>
      </c>
      <c r="R678" s="183">
        <f>Q678*H678</f>
        <v>0</v>
      </c>
      <c r="S678" s="183">
        <v>0</v>
      </c>
      <c r="T678" s="184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5" t="s">
        <v>153</v>
      </c>
      <c r="AT678" s="185" t="s">
        <v>148</v>
      </c>
      <c r="AU678" s="185" t="s">
        <v>166</v>
      </c>
      <c r="AY678" s="18" t="s">
        <v>146</v>
      </c>
      <c r="BE678" s="186">
        <f>IF(N678="základní",J678,0)</f>
        <v>0</v>
      </c>
      <c r="BF678" s="186">
        <f>IF(N678="snížená",J678,0)</f>
        <v>0</v>
      </c>
      <c r="BG678" s="186">
        <f>IF(N678="zákl. přenesená",J678,0)</f>
        <v>0</v>
      </c>
      <c r="BH678" s="186">
        <f>IF(N678="sníž. přenesená",J678,0)</f>
        <v>0</v>
      </c>
      <c r="BI678" s="186">
        <f>IF(N678="nulová",J678,0)</f>
        <v>0</v>
      </c>
      <c r="BJ678" s="18" t="s">
        <v>154</v>
      </c>
      <c r="BK678" s="186">
        <f>ROUND(I678*H678,2)</f>
        <v>0</v>
      </c>
      <c r="BL678" s="18" t="s">
        <v>153</v>
      </c>
      <c r="BM678" s="185" t="s">
        <v>975</v>
      </c>
    </row>
    <row r="679" spans="2:63" s="12" customFormat="1" ht="20.85" customHeight="1">
      <c r="B679" s="158"/>
      <c r="C679" s="159"/>
      <c r="D679" s="160" t="s">
        <v>74</v>
      </c>
      <c r="E679" s="172" t="s">
        <v>976</v>
      </c>
      <c r="F679" s="172" t="s">
        <v>977</v>
      </c>
      <c r="G679" s="159"/>
      <c r="H679" s="159"/>
      <c r="I679" s="162"/>
      <c r="J679" s="173">
        <f>BK679</f>
        <v>0</v>
      </c>
      <c r="K679" s="159"/>
      <c r="L679" s="164"/>
      <c r="M679" s="165"/>
      <c r="N679" s="166"/>
      <c r="O679" s="166"/>
      <c r="P679" s="167">
        <f>SUM(P680:P687)</f>
        <v>0</v>
      </c>
      <c r="Q679" s="166"/>
      <c r="R679" s="167">
        <f>SUM(R680:R687)</f>
        <v>0</v>
      </c>
      <c r="S679" s="166"/>
      <c r="T679" s="168">
        <f>SUM(T680:T687)</f>
        <v>0</v>
      </c>
      <c r="AR679" s="169" t="s">
        <v>154</v>
      </c>
      <c r="AT679" s="170" t="s">
        <v>74</v>
      </c>
      <c r="AU679" s="170" t="s">
        <v>154</v>
      </c>
      <c r="AY679" s="169" t="s">
        <v>146</v>
      </c>
      <c r="BK679" s="171">
        <f>SUM(BK680:BK687)</f>
        <v>0</v>
      </c>
    </row>
    <row r="680" spans="1:65" s="2" customFormat="1" ht="44.25" customHeight="1">
      <c r="A680" s="35"/>
      <c r="B680" s="36"/>
      <c r="C680" s="174" t="s">
        <v>978</v>
      </c>
      <c r="D680" s="174" t="s">
        <v>148</v>
      </c>
      <c r="E680" s="175" t="s">
        <v>979</v>
      </c>
      <c r="F680" s="176" t="s">
        <v>980</v>
      </c>
      <c r="G680" s="177" t="s">
        <v>922</v>
      </c>
      <c r="H680" s="178">
        <v>20</v>
      </c>
      <c r="I680" s="179"/>
      <c r="J680" s="180">
        <f aca="true" t="shared" si="10" ref="J680:J687">ROUND(I680*H680,2)</f>
        <v>0</v>
      </c>
      <c r="K680" s="176" t="s">
        <v>19</v>
      </c>
      <c r="L680" s="40"/>
      <c r="M680" s="181" t="s">
        <v>19</v>
      </c>
      <c r="N680" s="182" t="s">
        <v>47</v>
      </c>
      <c r="O680" s="65"/>
      <c r="P680" s="183">
        <f aca="true" t="shared" si="11" ref="P680:P687">O680*H680</f>
        <v>0</v>
      </c>
      <c r="Q680" s="183">
        <v>0</v>
      </c>
      <c r="R680" s="183">
        <f aca="true" t="shared" si="12" ref="R680:R687">Q680*H680</f>
        <v>0</v>
      </c>
      <c r="S680" s="183">
        <v>0</v>
      </c>
      <c r="T680" s="184">
        <f aca="true" t="shared" si="13" ref="T680:T687"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5" t="s">
        <v>153</v>
      </c>
      <c r="AT680" s="185" t="s">
        <v>148</v>
      </c>
      <c r="AU680" s="185" t="s">
        <v>166</v>
      </c>
      <c r="AY680" s="18" t="s">
        <v>146</v>
      </c>
      <c r="BE680" s="186">
        <f aca="true" t="shared" si="14" ref="BE680:BE687">IF(N680="základní",J680,0)</f>
        <v>0</v>
      </c>
      <c r="BF680" s="186">
        <f aca="true" t="shared" si="15" ref="BF680:BF687">IF(N680="snížená",J680,0)</f>
        <v>0</v>
      </c>
      <c r="BG680" s="186">
        <f aca="true" t="shared" si="16" ref="BG680:BG687">IF(N680="zákl. přenesená",J680,0)</f>
        <v>0</v>
      </c>
      <c r="BH680" s="186">
        <f aca="true" t="shared" si="17" ref="BH680:BH687">IF(N680="sníž. přenesená",J680,0)</f>
        <v>0</v>
      </c>
      <c r="BI680" s="186">
        <f aca="true" t="shared" si="18" ref="BI680:BI687">IF(N680="nulová",J680,0)</f>
        <v>0</v>
      </c>
      <c r="BJ680" s="18" t="s">
        <v>154</v>
      </c>
      <c r="BK680" s="186">
        <f aca="true" t="shared" si="19" ref="BK680:BK687">ROUND(I680*H680,2)</f>
        <v>0</v>
      </c>
      <c r="BL680" s="18" t="s">
        <v>153</v>
      </c>
      <c r="BM680" s="185" t="s">
        <v>981</v>
      </c>
    </row>
    <row r="681" spans="1:65" s="2" customFormat="1" ht="37.8" customHeight="1">
      <c r="A681" s="35"/>
      <c r="B681" s="36"/>
      <c r="C681" s="174" t="s">
        <v>982</v>
      </c>
      <c r="D681" s="174" t="s">
        <v>148</v>
      </c>
      <c r="E681" s="175" t="s">
        <v>983</v>
      </c>
      <c r="F681" s="176" t="s">
        <v>984</v>
      </c>
      <c r="G681" s="177" t="s">
        <v>922</v>
      </c>
      <c r="H681" s="178">
        <v>2</v>
      </c>
      <c r="I681" s="179"/>
      <c r="J681" s="180">
        <f t="shared" si="10"/>
        <v>0</v>
      </c>
      <c r="K681" s="176" t="s">
        <v>19</v>
      </c>
      <c r="L681" s="40"/>
      <c r="M681" s="181" t="s">
        <v>19</v>
      </c>
      <c r="N681" s="182" t="s">
        <v>47</v>
      </c>
      <c r="O681" s="65"/>
      <c r="P681" s="183">
        <f t="shared" si="11"/>
        <v>0</v>
      </c>
      <c r="Q681" s="183">
        <v>0</v>
      </c>
      <c r="R681" s="183">
        <f t="shared" si="12"/>
        <v>0</v>
      </c>
      <c r="S681" s="183">
        <v>0</v>
      </c>
      <c r="T681" s="184">
        <f t="shared" si="13"/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5" t="s">
        <v>153</v>
      </c>
      <c r="AT681" s="185" t="s">
        <v>148</v>
      </c>
      <c r="AU681" s="185" t="s">
        <v>166</v>
      </c>
      <c r="AY681" s="18" t="s">
        <v>146</v>
      </c>
      <c r="BE681" s="186">
        <f t="shared" si="14"/>
        <v>0</v>
      </c>
      <c r="BF681" s="186">
        <f t="shared" si="15"/>
        <v>0</v>
      </c>
      <c r="BG681" s="186">
        <f t="shared" si="16"/>
        <v>0</v>
      </c>
      <c r="BH681" s="186">
        <f t="shared" si="17"/>
        <v>0</v>
      </c>
      <c r="BI681" s="186">
        <f t="shared" si="18"/>
        <v>0</v>
      </c>
      <c r="BJ681" s="18" t="s">
        <v>154</v>
      </c>
      <c r="BK681" s="186">
        <f t="shared" si="19"/>
        <v>0</v>
      </c>
      <c r="BL681" s="18" t="s">
        <v>153</v>
      </c>
      <c r="BM681" s="185" t="s">
        <v>985</v>
      </c>
    </row>
    <row r="682" spans="1:65" s="2" customFormat="1" ht="33" customHeight="1">
      <c r="A682" s="35"/>
      <c r="B682" s="36"/>
      <c r="C682" s="174" t="s">
        <v>986</v>
      </c>
      <c r="D682" s="174" t="s">
        <v>148</v>
      </c>
      <c r="E682" s="175" t="s">
        <v>987</v>
      </c>
      <c r="F682" s="176" t="s">
        <v>988</v>
      </c>
      <c r="G682" s="177" t="s">
        <v>922</v>
      </c>
      <c r="H682" s="178">
        <v>2</v>
      </c>
      <c r="I682" s="179"/>
      <c r="J682" s="180">
        <f t="shared" si="10"/>
        <v>0</v>
      </c>
      <c r="K682" s="176" t="s">
        <v>19</v>
      </c>
      <c r="L682" s="40"/>
      <c r="M682" s="181" t="s">
        <v>19</v>
      </c>
      <c r="N682" s="182" t="s">
        <v>47</v>
      </c>
      <c r="O682" s="65"/>
      <c r="P682" s="183">
        <f t="shared" si="11"/>
        <v>0</v>
      </c>
      <c r="Q682" s="183">
        <v>0</v>
      </c>
      <c r="R682" s="183">
        <f t="shared" si="12"/>
        <v>0</v>
      </c>
      <c r="S682" s="183">
        <v>0</v>
      </c>
      <c r="T682" s="184">
        <f t="shared" si="13"/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5" t="s">
        <v>153</v>
      </c>
      <c r="AT682" s="185" t="s">
        <v>148</v>
      </c>
      <c r="AU682" s="185" t="s">
        <v>166</v>
      </c>
      <c r="AY682" s="18" t="s">
        <v>146</v>
      </c>
      <c r="BE682" s="186">
        <f t="shared" si="14"/>
        <v>0</v>
      </c>
      <c r="BF682" s="186">
        <f t="shared" si="15"/>
        <v>0</v>
      </c>
      <c r="BG682" s="186">
        <f t="shared" si="16"/>
        <v>0</v>
      </c>
      <c r="BH682" s="186">
        <f t="shared" si="17"/>
        <v>0</v>
      </c>
      <c r="BI682" s="186">
        <f t="shared" si="18"/>
        <v>0</v>
      </c>
      <c r="BJ682" s="18" t="s">
        <v>154</v>
      </c>
      <c r="BK682" s="186">
        <f t="shared" si="19"/>
        <v>0</v>
      </c>
      <c r="BL682" s="18" t="s">
        <v>153</v>
      </c>
      <c r="BM682" s="185" t="s">
        <v>989</v>
      </c>
    </row>
    <row r="683" spans="1:65" s="2" customFormat="1" ht="24.15" customHeight="1">
      <c r="A683" s="35"/>
      <c r="B683" s="36"/>
      <c r="C683" s="174" t="s">
        <v>990</v>
      </c>
      <c r="D683" s="174" t="s">
        <v>148</v>
      </c>
      <c r="E683" s="175" t="s">
        <v>991</v>
      </c>
      <c r="F683" s="176" t="s">
        <v>992</v>
      </c>
      <c r="G683" s="177" t="s">
        <v>922</v>
      </c>
      <c r="H683" s="178">
        <v>2</v>
      </c>
      <c r="I683" s="179"/>
      <c r="J683" s="180">
        <f t="shared" si="10"/>
        <v>0</v>
      </c>
      <c r="K683" s="176" t="s">
        <v>19</v>
      </c>
      <c r="L683" s="40"/>
      <c r="M683" s="181" t="s">
        <v>19</v>
      </c>
      <c r="N683" s="182" t="s">
        <v>47</v>
      </c>
      <c r="O683" s="65"/>
      <c r="P683" s="183">
        <f t="shared" si="11"/>
        <v>0</v>
      </c>
      <c r="Q683" s="183">
        <v>0</v>
      </c>
      <c r="R683" s="183">
        <f t="shared" si="12"/>
        <v>0</v>
      </c>
      <c r="S683" s="183">
        <v>0</v>
      </c>
      <c r="T683" s="184">
        <f t="shared" si="13"/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5" t="s">
        <v>153</v>
      </c>
      <c r="AT683" s="185" t="s">
        <v>148</v>
      </c>
      <c r="AU683" s="185" t="s">
        <v>166</v>
      </c>
      <c r="AY683" s="18" t="s">
        <v>146</v>
      </c>
      <c r="BE683" s="186">
        <f t="shared" si="14"/>
        <v>0</v>
      </c>
      <c r="BF683" s="186">
        <f t="shared" si="15"/>
        <v>0</v>
      </c>
      <c r="BG683" s="186">
        <f t="shared" si="16"/>
        <v>0</v>
      </c>
      <c r="BH683" s="186">
        <f t="shared" si="17"/>
        <v>0</v>
      </c>
      <c r="BI683" s="186">
        <f t="shared" si="18"/>
        <v>0</v>
      </c>
      <c r="BJ683" s="18" t="s">
        <v>154</v>
      </c>
      <c r="BK683" s="186">
        <f t="shared" si="19"/>
        <v>0</v>
      </c>
      <c r="BL683" s="18" t="s">
        <v>153</v>
      </c>
      <c r="BM683" s="185" t="s">
        <v>993</v>
      </c>
    </row>
    <row r="684" spans="1:65" s="2" customFormat="1" ht="24.15" customHeight="1">
      <c r="A684" s="35"/>
      <c r="B684" s="36"/>
      <c r="C684" s="174" t="s">
        <v>994</v>
      </c>
      <c r="D684" s="174" t="s">
        <v>148</v>
      </c>
      <c r="E684" s="175" t="s">
        <v>995</v>
      </c>
      <c r="F684" s="176" t="s">
        <v>996</v>
      </c>
      <c r="G684" s="177" t="s">
        <v>922</v>
      </c>
      <c r="H684" s="178">
        <v>2</v>
      </c>
      <c r="I684" s="179"/>
      <c r="J684" s="180">
        <f t="shared" si="10"/>
        <v>0</v>
      </c>
      <c r="K684" s="176" t="s">
        <v>19</v>
      </c>
      <c r="L684" s="40"/>
      <c r="M684" s="181" t="s">
        <v>19</v>
      </c>
      <c r="N684" s="182" t="s">
        <v>47</v>
      </c>
      <c r="O684" s="65"/>
      <c r="P684" s="183">
        <f t="shared" si="11"/>
        <v>0</v>
      </c>
      <c r="Q684" s="183">
        <v>0</v>
      </c>
      <c r="R684" s="183">
        <f t="shared" si="12"/>
        <v>0</v>
      </c>
      <c r="S684" s="183">
        <v>0</v>
      </c>
      <c r="T684" s="184">
        <f t="shared" si="13"/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5" t="s">
        <v>153</v>
      </c>
      <c r="AT684" s="185" t="s">
        <v>148</v>
      </c>
      <c r="AU684" s="185" t="s">
        <v>166</v>
      </c>
      <c r="AY684" s="18" t="s">
        <v>146</v>
      </c>
      <c r="BE684" s="186">
        <f t="shared" si="14"/>
        <v>0</v>
      </c>
      <c r="BF684" s="186">
        <f t="shared" si="15"/>
        <v>0</v>
      </c>
      <c r="BG684" s="186">
        <f t="shared" si="16"/>
        <v>0</v>
      </c>
      <c r="BH684" s="186">
        <f t="shared" si="17"/>
        <v>0</v>
      </c>
      <c r="BI684" s="186">
        <f t="shared" si="18"/>
        <v>0</v>
      </c>
      <c r="BJ684" s="18" t="s">
        <v>154</v>
      </c>
      <c r="BK684" s="186">
        <f t="shared" si="19"/>
        <v>0</v>
      </c>
      <c r="BL684" s="18" t="s">
        <v>153</v>
      </c>
      <c r="BM684" s="185" t="s">
        <v>997</v>
      </c>
    </row>
    <row r="685" spans="1:65" s="2" customFormat="1" ht="16.5" customHeight="1">
      <c r="A685" s="35"/>
      <c r="B685" s="36"/>
      <c r="C685" s="174" t="s">
        <v>998</v>
      </c>
      <c r="D685" s="174" t="s">
        <v>148</v>
      </c>
      <c r="E685" s="175" t="s">
        <v>999</v>
      </c>
      <c r="F685" s="176" t="s">
        <v>1000</v>
      </c>
      <c r="G685" s="177" t="s">
        <v>922</v>
      </c>
      <c r="H685" s="178">
        <v>22</v>
      </c>
      <c r="I685" s="179"/>
      <c r="J685" s="180">
        <f t="shared" si="10"/>
        <v>0</v>
      </c>
      <c r="K685" s="176" t="s">
        <v>19</v>
      </c>
      <c r="L685" s="40"/>
      <c r="M685" s="181" t="s">
        <v>19</v>
      </c>
      <c r="N685" s="182" t="s">
        <v>47</v>
      </c>
      <c r="O685" s="65"/>
      <c r="P685" s="183">
        <f t="shared" si="11"/>
        <v>0</v>
      </c>
      <c r="Q685" s="183">
        <v>0</v>
      </c>
      <c r="R685" s="183">
        <f t="shared" si="12"/>
        <v>0</v>
      </c>
      <c r="S685" s="183">
        <v>0</v>
      </c>
      <c r="T685" s="184">
        <f t="shared" si="13"/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85" t="s">
        <v>153</v>
      </c>
      <c r="AT685" s="185" t="s">
        <v>148</v>
      </c>
      <c r="AU685" s="185" t="s">
        <v>166</v>
      </c>
      <c r="AY685" s="18" t="s">
        <v>146</v>
      </c>
      <c r="BE685" s="186">
        <f t="shared" si="14"/>
        <v>0</v>
      </c>
      <c r="BF685" s="186">
        <f t="shared" si="15"/>
        <v>0</v>
      </c>
      <c r="BG685" s="186">
        <f t="shared" si="16"/>
        <v>0</v>
      </c>
      <c r="BH685" s="186">
        <f t="shared" si="17"/>
        <v>0</v>
      </c>
      <c r="BI685" s="186">
        <f t="shared" si="18"/>
        <v>0</v>
      </c>
      <c r="BJ685" s="18" t="s">
        <v>154</v>
      </c>
      <c r="BK685" s="186">
        <f t="shared" si="19"/>
        <v>0</v>
      </c>
      <c r="BL685" s="18" t="s">
        <v>153</v>
      </c>
      <c r="BM685" s="185" t="s">
        <v>1001</v>
      </c>
    </row>
    <row r="686" spans="1:65" s="2" customFormat="1" ht="16.5" customHeight="1">
      <c r="A686" s="35"/>
      <c r="B686" s="36"/>
      <c r="C686" s="174" t="s">
        <v>1002</v>
      </c>
      <c r="D686" s="174" t="s">
        <v>148</v>
      </c>
      <c r="E686" s="175" t="s">
        <v>1003</v>
      </c>
      <c r="F686" s="176" t="s">
        <v>1004</v>
      </c>
      <c r="G686" s="177" t="s">
        <v>922</v>
      </c>
      <c r="H686" s="178">
        <v>48</v>
      </c>
      <c r="I686" s="179"/>
      <c r="J686" s="180">
        <f t="shared" si="10"/>
        <v>0</v>
      </c>
      <c r="K686" s="176" t="s">
        <v>19</v>
      </c>
      <c r="L686" s="40"/>
      <c r="M686" s="181" t="s">
        <v>19</v>
      </c>
      <c r="N686" s="182" t="s">
        <v>47</v>
      </c>
      <c r="O686" s="65"/>
      <c r="P686" s="183">
        <f t="shared" si="11"/>
        <v>0</v>
      </c>
      <c r="Q686" s="183">
        <v>0</v>
      </c>
      <c r="R686" s="183">
        <f t="shared" si="12"/>
        <v>0</v>
      </c>
      <c r="S686" s="183">
        <v>0</v>
      </c>
      <c r="T686" s="184">
        <f t="shared" si="13"/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85" t="s">
        <v>153</v>
      </c>
      <c r="AT686" s="185" t="s">
        <v>148</v>
      </c>
      <c r="AU686" s="185" t="s">
        <v>166</v>
      </c>
      <c r="AY686" s="18" t="s">
        <v>146</v>
      </c>
      <c r="BE686" s="186">
        <f t="shared" si="14"/>
        <v>0</v>
      </c>
      <c r="BF686" s="186">
        <f t="shared" si="15"/>
        <v>0</v>
      </c>
      <c r="BG686" s="186">
        <f t="shared" si="16"/>
        <v>0</v>
      </c>
      <c r="BH686" s="186">
        <f t="shared" si="17"/>
        <v>0</v>
      </c>
      <c r="BI686" s="186">
        <f t="shared" si="18"/>
        <v>0</v>
      </c>
      <c r="BJ686" s="18" t="s">
        <v>154</v>
      </c>
      <c r="BK686" s="186">
        <f t="shared" si="19"/>
        <v>0</v>
      </c>
      <c r="BL686" s="18" t="s">
        <v>153</v>
      </c>
      <c r="BM686" s="185" t="s">
        <v>1005</v>
      </c>
    </row>
    <row r="687" spans="1:65" s="2" customFormat="1" ht="21.75" customHeight="1">
      <c r="A687" s="35"/>
      <c r="B687" s="36"/>
      <c r="C687" s="174" t="s">
        <v>1006</v>
      </c>
      <c r="D687" s="174" t="s">
        <v>148</v>
      </c>
      <c r="E687" s="175" t="s">
        <v>1007</v>
      </c>
      <c r="F687" s="176" t="s">
        <v>1008</v>
      </c>
      <c r="G687" s="177" t="s">
        <v>259</v>
      </c>
      <c r="H687" s="178">
        <v>15</v>
      </c>
      <c r="I687" s="179"/>
      <c r="J687" s="180">
        <f t="shared" si="10"/>
        <v>0</v>
      </c>
      <c r="K687" s="176" t="s">
        <v>19</v>
      </c>
      <c r="L687" s="40"/>
      <c r="M687" s="181" t="s">
        <v>19</v>
      </c>
      <c r="N687" s="182" t="s">
        <v>47</v>
      </c>
      <c r="O687" s="65"/>
      <c r="P687" s="183">
        <f t="shared" si="11"/>
        <v>0</v>
      </c>
      <c r="Q687" s="183">
        <v>0</v>
      </c>
      <c r="R687" s="183">
        <f t="shared" si="12"/>
        <v>0</v>
      </c>
      <c r="S687" s="183">
        <v>0</v>
      </c>
      <c r="T687" s="184">
        <f t="shared" si="13"/>
        <v>0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185" t="s">
        <v>153</v>
      </c>
      <c r="AT687" s="185" t="s">
        <v>148</v>
      </c>
      <c r="AU687" s="185" t="s">
        <v>166</v>
      </c>
      <c r="AY687" s="18" t="s">
        <v>146</v>
      </c>
      <c r="BE687" s="186">
        <f t="shared" si="14"/>
        <v>0</v>
      </c>
      <c r="BF687" s="186">
        <f t="shared" si="15"/>
        <v>0</v>
      </c>
      <c r="BG687" s="186">
        <f t="shared" si="16"/>
        <v>0</v>
      </c>
      <c r="BH687" s="186">
        <f t="shared" si="17"/>
        <v>0</v>
      </c>
      <c r="BI687" s="186">
        <f t="shared" si="18"/>
        <v>0</v>
      </c>
      <c r="BJ687" s="18" t="s">
        <v>154</v>
      </c>
      <c r="BK687" s="186">
        <f t="shared" si="19"/>
        <v>0</v>
      </c>
      <c r="BL687" s="18" t="s">
        <v>153</v>
      </c>
      <c r="BM687" s="185" t="s">
        <v>1009</v>
      </c>
    </row>
    <row r="688" spans="2:63" s="12" customFormat="1" ht="20.85" customHeight="1">
      <c r="B688" s="158"/>
      <c r="C688" s="159"/>
      <c r="D688" s="160" t="s">
        <v>74</v>
      </c>
      <c r="E688" s="172" t="s">
        <v>1010</v>
      </c>
      <c r="F688" s="172" t="s">
        <v>1011</v>
      </c>
      <c r="G688" s="159"/>
      <c r="H688" s="159"/>
      <c r="I688" s="162"/>
      <c r="J688" s="173">
        <f>BK688</f>
        <v>0</v>
      </c>
      <c r="K688" s="159"/>
      <c r="L688" s="164"/>
      <c r="M688" s="165"/>
      <c r="N688" s="166"/>
      <c r="O688" s="166"/>
      <c r="P688" s="167">
        <f>P689</f>
        <v>0</v>
      </c>
      <c r="Q688" s="166"/>
      <c r="R688" s="167">
        <f>R689</f>
        <v>0</v>
      </c>
      <c r="S688" s="166"/>
      <c r="T688" s="168">
        <f>T689</f>
        <v>0</v>
      </c>
      <c r="AR688" s="169" t="s">
        <v>154</v>
      </c>
      <c r="AT688" s="170" t="s">
        <v>74</v>
      </c>
      <c r="AU688" s="170" t="s">
        <v>154</v>
      </c>
      <c r="AY688" s="169" t="s">
        <v>146</v>
      </c>
      <c r="BK688" s="171">
        <f>BK689</f>
        <v>0</v>
      </c>
    </row>
    <row r="689" spans="1:65" s="2" customFormat="1" ht="24.15" customHeight="1">
      <c r="A689" s="35"/>
      <c r="B689" s="36"/>
      <c r="C689" s="174" t="s">
        <v>1012</v>
      </c>
      <c r="D689" s="174" t="s">
        <v>148</v>
      </c>
      <c r="E689" s="175" t="s">
        <v>1013</v>
      </c>
      <c r="F689" s="176" t="s">
        <v>1014</v>
      </c>
      <c r="G689" s="177" t="s">
        <v>922</v>
      </c>
      <c r="H689" s="178">
        <v>15</v>
      </c>
      <c r="I689" s="179"/>
      <c r="J689" s="180">
        <f>ROUND(I689*H689,2)</f>
        <v>0</v>
      </c>
      <c r="K689" s="176" t="s">
        <v>19</v>
      </c>
      <c r="L689" s="40"/>
      <c r="M689" s="181" t="s">
        <v>19</v>
      </c>
      <c r="N689" s="182" t="s">
        <v>47</v>
      </c>
      <c r="O689" s="65"/>
      <c r="P689" s="183">
        <f>O689*H689</f>
        <v>0</v>
      </c>
      <c r="Q689" s="183">
        <v>0</v>
      </c>
      <c r="R689" s="183">
        <f>Q689*H689</f>
        <v>0</v>
      </c>
      <c r="S689" s="183">
        <v>0</v>
      </c>
      <c r="T689" s="184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85" t="s">
        <v>153</v>
      </c>
      <c r="AT689" s="185" t="s">
        <v>148</v>
      </c>
      <c r="AU689" s="185" t="s">
        <v>166</v>
      </c>
      <c r="AY689" s="18" t="s">
        <v>146</v>
      </c>
      <c r="BE689" s="186">
        <f>IF(N689="základní",J689,0)</f>
        <v>0</v>
      </c>
      <c r="BF689" s="186">
        <f>IF(N689="snížená",J689,0)</f>
        <v>0</v>
      </c>
      <c r="BG689" s="186">
        <f>IF(N689="zákl. přenesená",J689,0)</f>
        <v>0</v>
      </c>
      <c r="BH689" s="186">
        <f>IF(N689="sníž. přenesená",J689,0)</f>
        <v>0</v>
      </c>
      <c r="BI689" s="186">
        <f>IF(N689="nulová",J689,0)</f>
        <v>0</v>
      </c>
      <c r="BJ689" s="18" t="s">
        <v>154</v>
      </c>
      <c r="BK689" s="186">
        <f>ROUND(I689*H689,2)</f>
        <v>0</v>
      </c>
      <c r="BL689" s="18" t="s">
        <v>153</v>
      </c>
      <c r="BM689" s="185" t="s">
        <v>1015</v>
      </c>
    </row>
    <row r="690" spans="2:63" s="12" customFormat="1" ht="20.85" customHeight="1">
      <c r="B690" s="158"/>
      <c r="C690" s="159"/>
      <c r="D690" s="160" t="s">
        <v>74</v>
      </c>
      <c r="E690" s="172" t="s">
        <v>1016</v>
      </c>
      <c r="F690" s="172" t="s">
        <v>1017</v>
      </c>
      <c r="G690" s="159"/>
      <c r="H690" s="159"/>
      <c r="I690" s="162"/>
      <c r="J690" s="173">
        <f>BK690</f>
        <v>0</v>
      </c>
      <c r="K690" s="159"/>
      <c r="L690" s="164"/>
      <c r="M690" s="165"/>
      <c r="N690" s="166"/>
      <c r="O690" s="166"/>
      <c r="P690" s="167">
        <f>SUM(P691:P693)</f>
        <v>0</v>
      </c>
      <c r="Q690" s="166"/>
      <c r="R690" s="167">
        <f>SUM(R691:R693)</f>
        <v>0</v>
      </c>
      <c r="S690" s="166"/>
      <c r="T690" s="168">
        <f>SUM(T691:T693)</f>
        <v>0</v>
      </c>
      <c r="AR690" s="169" t="s">
        <v>154</v>
      </c>
      <c r="AT690" s="170" t="s">
        <v>74</v>
      </c>
      <c r="AU690" s="170" t="s">
        <v>154</v>
      </c>
      <c r="AY690" s="169" t="s">
        <v>146</v>
      </c>
      <c r="BK690" s="171">
        <f>SUM(BK691:BK693)</f>
        <v>0</v>
      </c>
    </row>
    <row r="691" spans="1:65" s="2" customFormat="1" ht="16.5" customHeight="1">
      <c r="A691" s="35"/>
      <c r="B691" s="36"/>
      <c r="C691" s="174" t="s">
        <v>1018</v>
      </c>
      <c r="D691" s="174" t="s">
        <v>148</v>
      </c>
      <c r="E691" s="175" t="s">
        <v>1019</v>
      </c>
      <c r="F691" s="176" t="s">
        <v>1020</v>
      </c>
      <c r="G691" s="177" t="s">
        <v>259</v>
      </c>
      <c r="H691" s="178">
        <v>85</v>
      </c>
      <c r="I691" s="179"/>
      <c r="J691" s="180">
        <f>ROUND(I691*H691,2)</f>
        <v>0</v>
      </c>
      <c r="K691" s="176" t="s">
        <v>19</v>
      </c>
      <c r="L691" s="40"/>
      <c r="M691" s="181" t="s">
        <v>19</v>
      </c>
      <c r="N691" s="182" t="s">
        <v>47</v>
      </c>
      <c r="O691" s="65"/>
      <c r="P691" s="183">
        <f>O691*H691</f>
        <v>0</v>
      </c>
      <c r="Q691" s="183">
        <v>0</v>
      </c>
      <c r="R691" s="183">
        <f>Q691*H691</f>
        <v>0</v>
      </c>
      <c r="S691" s="183">
        <v>0</v>
      </c>
      <c r="T691" s="184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5" t="s">
        <v>153</v>
      </c>
      <c r="AT691" s="185" t="s">
        <v>148</v>
      </c>
      <c r="AU691" s="185" t="s">
        <v>166</v>
      </c>
      <c r="AY691" s="18" t="s">
        <v>146</v>
      </c>
      <c r="BE691" s="186">
        <f>IF(N691="základní",J691,0)</f>
        <v>0</v>
      </c>
      <c r="BF691" s="186">
        <f>IF(N691="snížená",J691,0)</f>
        <v>0</v>
      </c>
      <c r="BG691" s="186">
        <f>IF(N691="zákl. přenesená",J691,0)</f>
        <v>0</v>
      </c>
      <c r="BH691" s="186">
        <f>IF(N691="sníž. přenesená",J691,0)</f>
        <v>0</v>
      </c>
      <c r="BI691" s="186">
        <f>IF(N691="nulová",J691,0)</f>
        <v>0</v>
      </c>
      <c r="BJ691" s="18" t="s">
        <v>154</v>
      </c>
      <c r="BK691" s="186">
        <f>ROUND(I691*H691,2)</f>
        <v>0</v>
      </c>
      <c r="BL691" s="18" t="s">
        <v>153</v>
      </c>
      <c r="BM691" s="185" t="s">
        <v>1021</v>
      </c>
    </row>
    <row r="692" spans="1:65" s="2" customFormat="1" ht="16.5" customHeight="1">
      <c r="A692" s="35"/>
      <c r="B692" s="36"/>
      <c r="C692" s="174" t="s">
        <v>1022</v>
      </c>
      <c r="D692" s="174" t="s">
        <v>148</v>
      </c>
      <c r="E692" s="175" t="s">
        <v>1023</v>
      </c>
      <c r="F692" s="176" t="s">
        <v>1024</v>
      </c>
      <c r="G692" s="177" t="s">
        <v>259</v>
      </c>
      <c r="H692" s="178">
        <v>110</v>
      </c>
      <c r="I692" s="179"/>
      <c r="J692" s="180">
        <f>ROUND(I692*H692,2)</f>
        <v>0</v>
      </c>
      <c r="K692" s="176" t="s">
        <v>19</v>
      </c>
      <c r="L692" s="40"/>
      <c r="M692" s="181" t="s">
        <v>19</v>
      </c>
      <c r="N692" s="182" t="s">
        <v>47</v>
      </c>
      <c r="O692" s="65"/>
      <c r="P692" s="183">
        <f>O692*H692</f>
        <v>0</v>
      </c>
      <c r="Q692" s="183">
        <v>0</v>
      </c>
      <c r="R692" s="183">
        <f>Q692*H692</f>
        <v>0</v>
      </c>
      <c r="S692" s="183">
        <v>0</v>
      </c>
      <c r="T692" s="184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185" t="s">
        <v>153</v>
      </c>
      <c r="AT692" s="185" t="s">
        <v>148</v>
      </c>
      <c r="AU692" s="185" t="s">
        <v>166</v>
      </c>
      <c r="AY692" s="18" t="s">
        <v>146</v>
      </c>
      <c r="BE692" s="186">
        <f>IF(N692="základní",J692,0)</f>
        <v>0</v>
      </c>
      <c r="BF692" s="186">
        <f>IF(N692="snížená",J692,0)</f>
        <v>0</v>
      </c>
      <c r="BG692" s="186">
        <f>IF(N692="zákl. přenesená",J692,0)</f>
        <v>0</v>
      </c>
      <c r="BH692" s="186">
        <f>IF(N692="sníž. přenesená",J692,0)</f>
        <v>0</v>
      </c>
      <c r="BI692" s="186">
        <f>IF(N692="nulová",J692,0)</f>
        <v>0</v>
      </c>
      <c r="BJ692" s="18" t="s">
        <v>154</v>
      </c>
      <c r="BK692" s="186">
        <f>ROUND(I692*H692,2)</f>
        <v>0</v>
      </c>
      <c r="BL692" s="18" t="s">
        <v>153</v>
      </c>
      <c r="BM692" s="185" t="s">
        <v>1025</v>
      </c>
    </row>
    <row r="693" spans="1:65" s="2" customFormat="1" ht="16.5" customHeight="1">
      <c r="A693" s="35"/>
      <c r="B693" s="36"/>
      <c r="C693" s="174" t="s">
        <v>1026</v>
      </c>
      <c r="D693" s="174" t="s">
        <v>148</v>
      </c>
      <c r="E693" s="175" t="s">
        <v>1027</v>
      </c>
      <c r="F693" s="176" t="s">
        <v>1028</v>
      </c>
      <c r="G693" s="177" t="s">
        <v>259</v>
      </c>
      <c r="H693" s="178">
        <v>35</v>
      </c>
      <c r="I693" s="179"/>
      <c r="J693" s="180">
        <f>ROUND(I693*H693,2)</f>
        <v>0</v>
      </c>
      <c r="K693" s="176" t="s">
        <v>19</v>
      </c>
      <c r="L693" s="40"/>
      <c r="M693" s="181" t="s">
        <v>19</v>
      </c>
      <c r="N693" s="182" t="s">
        <v>47</v>
      </c>
      <c r="O693" s="65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5" t="s">
        <v>153</v>
      </c>
      <c r="AT693" s="185" t="s">
        <v>148</v>
      </c>
      <c r="AU693" s="185" t="s">
        <v>166</v>
      </c>
      <c r="AY693" s="18" t="s">
        <v>146</v>
      </c>
      <c r="BE693" s="186">
        <f>IF(N693="základní",J693,0)</f>
        <v>0</v>
      </c>
      <c r="BF693" s="186">
        <f>IF(N693="snížená",J693,0)</f>
        <v>0</v>
      </c>
      <c r="BG693" s="186">
        <f>IF(N693="zákl. přenesená",J693,0)</f>
        <v>0</v>
      </c>
      <c r="BH693" s="186">
        <f>IF(N693="sníž. přenesená",J693,0)</f>
        <v>0</v>
      </c>
      <c r="BI693" s="186">
        <f>IF(N693="nulová",J693,0)</f>
        <v>0</v>
      </c>
      <c r="BJ693" s="18" t="s">
        <v>154</v>
      </c>
      <c r="BK693" s="186">
        <f>ROUND(I693*H693,2)</f>
        <v>0</v>
      </c>
      <c r="BL693" s="18" t="s">
        <v>153</v>
      </c>
      <c r="BM693" s="185" t="s">
        <v>1029</v>
      </c>
    </row>
    <row r="694" spans="2:63" s="12" customFormat="1" ht="20.85" customHeight="1">
      <c r="B694" s="158"/>
      <c r="C694" s="159"/>
      <c r="D694" s="160" t="s">
        <v>74</v>
      </c>
      <c r="E694" s="172" t="s">
        <v>1030</v>
      </c>
      <c r="F694" s="172" t="s">
        <v>1031</v>
      </c>
      <c r="G694" s="159"/>
      <c r="H694" s="159"/>
      <c r="I694" s="162"/>
      <c r="J694" s="173">
        <f>BK694</f>
        <v>0</v>
      </c>
      <c r="K694" s="159"/>
      <c r="L694" s="164"/>
      <c r="M694" s="165"/>
      <c r="N694" s="166"/>
      <c r="O694" s="166"/>
      <c r="P694" s="167">
        <f>SUM(P695:P698)</f>
        <v>0</v>
      </c>
      <c r="Q694" s="166"/>
      <c r="R694" s="167">
        <f>SUM(R695:R698)</f>
        <v>0</v>
      </c>
      <c r="S694" s="166"/>
      <c r="T694" s="168">
        <f>SUM(T695:T698)</f>
        <v>0</v>
      </c>
      <c r="AR694" s="169" t="s">
        <v>154</v>
      </c>
      <c r="AT694" s="170" t="s">
        <v>74</v>
      </c>
      <c r="AU694" s="170" t="s">
        <v>154</v>
      </c>
      <c r="AY694" s="169" t="s">
        <v>146</v>
      </c>
      <c r="BK694" s="171">
        <f>SUM(BK695:BK698)</f>
        <v>0</v>
      </c>
    </row>
    <row r="695" spans="1:65" s="2" customFormat="1" ht="16.5" customHeight="1">
      <c r="A695" s="35"/>
      <c r="B695" s="36"/>
      <c r="C695" s="174" t="s">
        <v>1032</v>
      </c>
      <c r="D695" s="174" t="s">
        <v>148</v>
      </c>
      <c r="E695" s="175" t="s">
        <v>1033</v>
      </c>
      <c r="F695" s="176" t="s">
        <v>1034</v>
      </c>
      <c r="G695" s="177" t="s">
        <v>1035</v>
      </c>
      <c r="H695" s="178">
        <v>10</v>
      </c>
      <c r="I695" s="179"/>
      <c r="J695" s="180">
        <f>ROUND(I695*H695,2)</f>
        <v>0</v>
      </c>
      <c r="K695" s="176" t="s">
        <v>19</v>
      </c>
      <c r="L695" s="40"/>
      <c r="M695" s="181" t="s">
        <v>19</v>
      </c>
      <c r="N695" s="182" t="s">
        <v>47</v>
      </c>
      <c r="O695" s="65"/>
      <c r="P695" s="183">
        <f>O695*H695</f>
        <v>0</v>
      </c>
      <c r="Q695" s="183">
        <v>0</v>
      </c>
      <c r="R695" s="183">
        <f>Q695*H695</f>
        <v>0</v>
      </c>
      <c r="S695" s="183">
        <v>0</v>
      </c>
      <c r="T695" s="184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85" t="s">
        <v>153</v>
      </c>
      <c r="AT695" s="185" t="s">
        <v>148</v>
      </c>
      <c r="AU695" s="185" t="s">
        <v>166</v>
      </c>
      <c r="AY695" s="18" t="s">
        <v>146</v>
      </c>
      <c r="BE695" s="186">
        <f>IF(N695="základní",J695,0)</f>
        <v>0</v>
      </c>
      <c r="BF695" s="186">
        <f>IF(N695="snížená",J695,0)</f>
        <v>0</v>
      </c>
      <c r="BG695" s="186">
        <f>IF(N695="zákl. přenesená",J695,0)</f>
        <v>0</v>
      </c>
      <c r="BH695" s="186">
        <f>IF(N695="sníž. přenesená",J695,0)</f>
        <v>0</v>
      </c>
      <c r="BI695" s="186">
        <f>IF(N695="nulová",J695,0)</f>
        <v>0</v>
      </c>
      <c r="BJ695" s="18" t="s">
        <v>154</v>
      </c>
      <c r="BK695" s="186">
        <f>ROUND(I695*H695,2)</f>
        <v>0</v>
      </c>
      <c r="BL695" s="18" t="s">
        <v>153</v>
      </c>
      <c r="BM695" s="185" t="s">
        <v>1036</v>
      </c>
    </row>
    <row r="696" spans="1:65" s="2" customFormat="1" ht="16.5" customHeight="1">
      <c r="A696" s="35"/>
      <c r="B696" s="36"/>
      <c r="C696" s="174" t="s">
        <v>1037</v>
      </c>
      <c r="D696" s="174" t="s">
        <v>148</v>
      </c>
      <c r="E696" s="175" t="s">
        <v>1038</v>
      </c>
      <c r="F696" s="176" t="s">
        <v>1039</v>
      </c>
      <c r="G696" s="177" t="s">
        <v>1035</v>
      </c>
      <c r="H696" s="178">
        <v>10</v>
      </c>
      <c r="I696" s="179"/>
      <c r="J696" s="180">
        <f>ROUND(I696*H696,2)</f>
        <v>0</v>
      </c>
      <c r="K696" s="176" t="s">
        <v>19</v>
      </c>
      <c r="L696" s="40"/>
      <c r="M696" s="181" t="s">
        <v>19</v>
      </c>
      <c r="N696" s="182" t="s">
        <v>47</v>
      </c>
      <c r="O696" s="65"/>
      <c r="P696" s="183">
        <f>O696*H696</f>
        <v>0</v>
      </c>
      <c r="Q696" s="183">
        <v>0</v>
      </c>
      <c r="R696" s="183">
        <f>Q696*H696</f>
        <v>0</v>
      </c>
      <c r="S696" s="183">
        <v>0</v>
      </c>
      <c r="T696" s="18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185" t="s">
        <v>153</v>
      </c>
      <c r="AT696" s="185" t="s">
        <v>148</v>
      </c>
      <c r="AU696" s="185" t="s">
        <v>166</v>
      </c>
      <c r="AY696" s="18" t="s">
        <v>146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18" t="s">
        <v>154</v>
      </c>
      <c r="BK696" s="186">
        <f>ROUND(I696*H696,2)</f>
        <v>0</v>
      </c>
      <c r="BL696" s="18" t="s">
        <v>153</v>
      </c>
      <c r="BM696" s="185" t="s">
        <v>1040</v>
      </c>
    </row>
    <row r="697" spans="1:65" s="2" customFormat="1" ht="16.5" customHeight="1">
      <c r="A697" s="35"/>
      <c r="B697" s="36"/>
      <c r="C697" s="174" t="s">
        <v>1041</v>
      </c>
      <c r="D697" s="174" t="s">
        <v>148</v>
      </c>
      <c r="E697" s="175" t="s">
        <v>1042</v>
      </c>
      <c r="F697" s="176" t="s">
        <v>1043</v>
      </c>
      <c r="G697" s="177" t="s">
        <v>687</v>
      </c>
      <c r="H697" s="178">
        <v>1</v>
      </c>
      <c r="I697" s="179"/>
      <c r="J697" s="180">
        <f>ROUND(I697*H697,2)</f>
        <v>0</v>
      </c>
      <c r="K697" s="176" t="s">
        <v>19</v>
      </c>
      <c r="L697" s="40"/>
      <c r="M697" s="181" t="s">
        <v>19</v>
      </c>
      <c r="N697" s="182" t="s">
        <v>47</v>
      </c>
      <c r="O697" s="65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85" t="s">
        <v>153</v>
      </c>
      <c r="AT697" s="185" t="s">
        <v>148</v>
      </c>
      <c r="AU697" s="185" t="s">
        <v>166</v>
      </c>
      <c r="AY697" s="18" t="s">
        <v>146</v>
      </c>
      <c r="BE697" s="186">
        <f>IF(N697="základní",J697,0)</f>
        <v>0</v>
      </c>
      <c r="BF697" s="186">
        <f>IF(N697="snížená",J697,0)</f>
        <v>0</v>
      </c>
      <c r="BG697" s="186">
        <f>IF(N697="zákl. přenesená",J697,0)</f>
        <v>0</v>
      </c>
      <c r="BH697" s="186">
        <f>IF(N697="sníž. přenesená",J697,0)</f>
        <v>0</v>
      </c>
      <c r="BI697" s="186">
        <f>IF(N697="nulová",J697,0)</f>
        <v>0</v>
      </c>
      <c r="BJ697" s="18" t="s">
        <v>154</v>
      </c>
      <c r="BK697" s="186">
        <f>ROUND(I697*H697,2)</f>
        <v>0</v>
      </c>
      <c r="BL697" s="18" t="s">
        <v>153</v>
      </c>
      <c r="BM697" s="185" t="s">
        <v>1044</v>
      </c>
    </row>
    <row r="698" spans="1:65" s="2" customFormat="1" ht="16.5" customHeight="1">
      <c r="A698" s="35"/>
      <c r="B698" s="36"/>
      <c r="C698" s="174" t="s">
        <v>1045</v>
      </c>
      <c r="D698" s="174" t="s">
        <v>148</v>
      </c>
      <c r="E698" s="175" t="s">
        <v>1046</v>
      </c>
      <c r="F698" s="176" t="s">
        <v>1047</v>
      </c>
      <c r="G698" s="177" t="s">
        <v>687</v>
      </c>
      <c r="H698" s="178">
        <v>1</v>
      </c>
      <c r="I698" s="179"/>
      <c r="J698" s="180">
        <f>ROUND(I698*H698,2)</f>
        <v>0</v>
      </c>
      <c r="K698" s="176" t="s">
        <v>19</v>
      </c>
      <c r="L698" s="40"/>
      <c r="M698" s="181" t="s">
        <v>19</v>
      </c>
      <c r="N698" s="182" t="s">
        <v>47</v>
      </c>
      <c r="O698" s="65"/>
      <c r="P698" s="183">
        <f>O698*H698</f>
        <v>0</v>
      </c>
      <c r="Q698" s="183">
        <v>0</v>
      </c>
      <c r="R698" s="183">
        <f>Q698*H698</f>
        <v>0</v>
      </c>
      <c r="S698" s="183">
        <v>0</v>
      </c>
      <c r="T698" s="184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5" t="s">
        <v>153</v>
      </c>
      <c r="AT698" s="185" t="s">
        <v>148</v>
      </c>
      <c r="AU698" s="185" t="s">
        <v>166</v>
      </c>
      <c r="AY698" s="18" t="s">
        <v>146</v>
      </c>
      <c r="BE698" s="186">
        <f>IF(N698="základní",J698,0)</f>
        <v>0</v>
      </c>
      <c r="BF698" s="186">
        <f>IF(N698="snížená",J698,0)</f>
        <v>0</v>
      </c>
      <c r="BG698" s="186">
        <f>IF(N698="zákl. přenesená",J698,0)</f>
        <v>0</v>
      </c>
      <c r="BH698" s="186">
        <f>IF(N698="sníž. přenesená",J698,0)</f>
        <v>0</v>
      </c>
      <c r="BI698" s="186">
        <f>IF(N698="nulová",J698,0)</f>
        <v>0</v>
      </c>
      <c r="BJ698" s="18" t="s">
        <v>154</v>
      </c>
      <c r="BK698" s="186">
        <f>ROUND(I698*H698,2)</f>
        <v>0</v>
      </c>
      <c r="BL698" s="18" t="s">
        <v>153</v>
      </c>
      <c r="BM698" s="185" t="s">
        <v>1048</v>
      </c>
    </row>
    <row r="699" spans="2:63" s="12" customFormat="1" ht="22.8" customHeight="1">
      <c r="B699" s="158"/>
      <c r="C699" s="159"/>
      <c r="D699" s="160" t="s">
        <v>74</v>
      </c>
      <c r="E699" s="172" t="s">
        <v>1049</v>
      </c>
      <c r="F699" s="172" t="s">
        <v>1050</v>
      </c>
      <c r="G699" s="159"/>
      <c r="H699" s="159"/>
      <c r="I699" s="162"/>
      <c r="J699" s="173">
        <f>BK699</f>
        <v>0</v>
      </c>
      <c r="K699" s="159"/>
      <c r="L699" s="164"/>
      <c r="M699" s="165"/>
      <c r="N699" s="166"/>
      <c r="O699" s="166"/>
      <c r="P699" s="167">
        <f>SUM(P700:P707)</f>
        <v>0</v>
      </c>
      <c r="Q699" s="166"/>
      <c r="R699" s="167">
        <f>SUM(R700:R707)</f>
        <v>0</v>
      </c>
      <c r="S699" s="166"/>
      <c r="T699" s="168">
        <f>SUM(T700:T707)</f>
        <v>0</v>
      </c>
      <c r="AR699" s="169" t="s">
        <v>154</v>
      </c>
      <c r="AT699" s="170" t="s">
        <v>74</v>
      </c>
      <c r="AU699" s="170" t="s">
        <v>83</v>
      </c>
      <c r="AY699" s="169" t="s">
        <v>146</v>
      </c>
      <c r="BK699" s="171">
        <f>SUM(BK700:BK707)</f>
        <v>0</v>
      </c>
    </row>
    <row r="700" spans="1:65" s="2" customFormat="1" ht="16.5" customHeight="1">
      <c r="A700" s="35"/>
      <c r="B700" s="36"/>
      <c r="C700" s="174" t="s">
        <v>1051</v>
      </c>
      <c r="D700" s="174" t="s">
        <v>148</v>
      </c>
      <c r="E700" s="175" t="s">
        <v>1052</v>
      </c>
      <c r="F700" s="176" t="s">
        <v>1053</v>
      </c>
      <c r="G700" s="177" t="s">
        <v>185</v>
      </c>
      <c r="H700" s="178">
        <v>3</v>
      </c>
      <c r="I700" s="179"/>
      <c r="J700" s="180">
        <f>ROUND(I700*H700,2)</f>
        <v>0</v>
      </c>
      <c r="K700" s="176" t="s">
        <v>152</v>
      </c>
      <c r="L700" s="40"/>
      <c r="M700" s="181" t="s">
        <v>19</v>
      </c>
      <c r="N700" s="182" t="s">
        <v>47</v>
      </c>
      <c r="O700" s="65"/>
      <c r="P700" s="183">
        <f>O700*H700</f>
        <v>0</v>
      </c>
      <c r="Q700" s="183">
        <v>0</v>
      </c>
      <c r="R700" s="183">
        <f>Q700*H700</f>
        <v>0</v>
      </c>
      <c r="S700" s="183">
        <v>0</v>
      </c>
      <c r="T700" s="184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85" t="s">
        <v>243</v>
      </c>
      <c r="AT700" s="185" t="s">
        <v>148</v>
      </c>
      <c r="AU700" s="185" t="s">
        <v>154</v>
      </c>
      <c r="AY700" s="18" t="s">
        <v>146</v>
      </c>
      <c r="BE700" s="186">
        <f>IF(N700="základní",J700,0)</f>
        <v>0</v>
      </c>
      <c r="BF700" s="186">
        <f>IF(N700="snížená",J700,0)</f>
        <v>0</v>
      </c>
      <c r="BG700" s="186">
        <f>IF(N700="zákl. přenesená",J700,0)</f>
        <v>0</v>
      </c>
      <c r="BH700" s="186">
        <f>IF(N700="sníž. přenesená",J700,0)</f>
        <v>0</v>
      </c>
      <c r="BI700" s="186">
        <f>IF(N700="nulová",J700,0)</f>
        <v>0</v>
      </c>
      <c r="BJ700" s="18" t="s">
        <v>154</v>
      </c>
      <c r="BK700" s="186">
        <f>ROUND(I700*H700,2)</f>
        <v>0</v>
      </c>
      <c r="BL700" s="18" t="s">
        <v>243</v>
      </c>
      <c r="BM700" s="185" t="s">
        <v>1054</v>
      </c>
    </row>
    <row r="701" spans="1:47" s="2" customFormat="1" ht="10.2">
      <c r="A701" s="35"/>
      <c r="B701" s="36"/>
      <c r="C701" s="37"/>
      <c r="D701" s="187" t="s">
        <v>156</v>
      </c>
      <c r="E701" s="37"/>
      <c r="F701" s="188" t="s">
        <v>1055</v>
      </c>
      <c r="G701" s="37"/>
      <c r="H701" s="37"/>
      <c r="I701" s="189"/>
      <c r="J701" s="37"/>
      <c r="K701" s="37"/>
      <c r="L701" s="40"/>
      <c r="M701" s="190"/>
      <c r="N701" s="191"/>
      <c r="O701" s="65"/>
      <c r="P701" s="65"/>
      <c r="Q701" s="65"/>
      <c r="R701" s="65"/>
      <c r="S701" s="65"/>
      <c r="T701" s="66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T701" s="18" t="s">
        <v>156</v>
      </c>
      <c r="AU701" s="18" t="s">
        <v>154</v>
      </c>
    </row>
    <row r="702" spans="2:51" s="13" customFormat="1" ht="10.2">
      <c r="B702" s="192"/>
      <c r="C702" s="193"/>
      <c r="D702" s="194" t="s">
        <v>158</v>
      </c>
      <c r="E702" s="195" t="s">
        <v>19</v>
      </c>
      <c r="F702" s="196" t="s">
        <v>492</v>
      </c>
      <c r="G702" s="193"/>
      <c r="H702" s="195" t="s">
        <v>19</v>
      </c>
      <c r="I702" s="197"/>
      <c r="J702" s="193"/>
      <c r="K702" s="193"/>
      <c r="L702" s="198"/>
      <c r="M702" s="199"/>
      <c r="N702" s="200"/>
      <c r="O702" s="200"/>
      <c r="P702" s="200"/>
      <c r="Q702" s="200"/>
      <c r="R702" s="200"/>
      <c r="S702" s="200"/>
      <c r="T702" s="201"/>
      <c r="AT702" s="202" t="s">
        <v>158</v>
      </c>
      <c r="AU702" s="202" t="s">
        <v>154</v>
      </c>
      <c r="AV702" s="13" t="s">
        <v>83</v>
      </c>
      <c r="AW702" s="13" t="s">
        <v>36</v>
      </c>
      <c r="AX702" s="13" t="s">
        <v>75</v>
      </c>
      <c r="AY702" s="202" t="s">
        <v>146</v>
      </c>
    </row>
    <row r="703" spans="2:51" s="14" customFormat="1" ht="10.2">
      <c r="B703" s="203"/>
      <c r="C703" s="204"/>
      <c r="D703" s="194" t="s">
        <v>158</v>
      </c>
      <c r="E703" s="205" t="s">
        <v>19</v>
      </c>
      <c r="F703" s="206" t="s">
        <v>166</v>
      </c>
      <c r="G703" s="204"/>
      <c r="H703" s="207">
        <v>3</v>
      </c>
      <c r="I703" s="208"/>
      <c r="J703" s="204"/>
      <c r="K703" s="204"/>
      <c r="L703" s="209"/>
      <c r="M703" s="210"/>
      <c r="N703" s="211"/>
      <c r="O703" s="211"/>
      <c r="P703" s="211"/>
      <c r="Q703" s="211"/>
      <c r="R703" s="211"/>
      <c r="S703" s="211"/>
      <c r="T703" s="212"/>
      <c r="AT703" s="213" t="s">
        <v>158</v>
      </c>
      <c r="AU703" s="213" t="s">
        <v>154</v>
      </c>
      <c r="AV703" s="14" t="s">
        <v>154</v>
      </c>
      <c r="AW703" s="14" t="s">
        <v>36</v>
      </c>
      <c r="AX703" s="14" t="s">
        <v>83</v>
      </c>
      <c r="AY703" s="213" t="s">
        <v>146</v>
      </c>
    </row>
    <row r="704" spans="1:65" s="2" customFormat="1" ht="16.5" customHeight="1">
      <c r="A704" s="35"/>
      <c r="B704" s="36"/>
      <c r="C704" s="214" t="s">
        <v>1056</v>
      </c>
      <c r="D704" s="214" t="s">
        <v>189</v>
      </c>
      <c r="E704" s="215" t="s">
        <v>1057</v>
      </c>
      <c r="F704" s="216" t="s">
        <v>1058</v>
      </c>
      <c r="G704" s="217" t="s">
        <v>185</v>
      </c>
      <c r="H704" s="218">
        <v>3</v>
      </c>
      <c r="I704" s="219"/>
      <c r="J704" s="220">
        <f>ROUND(I704*H704,2)</f>
        <v>0</v>
      </c>
      <c r="K704" s="216" t="s">
        <v>152</v>
      </c>
      <c r="L704" s="221"/>
      <c r="M704" s="222" t="s">
        <v>19</v>
      </c>
      <c r="N704" s="223" t="s">
        <v>47</v>
      </c>
      <c r="O704" s="65"/>
      <c r="P704" s="183">
        <f>O704*H704</f>
        <v>0</v>
      </c>
      <c r="Q704" s="183">
        <v>0</v>
      </c>
      <c r="R704" s="183">
        <f>Q704*H704</f>
        <v>0</v>
      </c>
      <c r="S704" s="183">
        <v>0</v>
      </c>
      <c r="T704" s="184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5" t="s">
        <v>334</v>
      </c>
      <c r="AT704" s="185" t="s">
        <v>189</v>
      </c>
      <c r="AU704" s="185" t="s">
        <v>154</v>
      </c>
      <c r="AY704" s="18" t="s">
        <v>146</v>
      </c>
      <c r="BE704" s="186">
        <f>IF(N704="základní",J704,0)</f>
        <v>0</v>
      </c>
      <c r="BF704" s="186">
        <f>IF(N704="snížená",J704,0)</f>
        <v>0</v>
      </c>
      <c r="BG704" s="186">
        <f>IF(N704="zákl. přenesená",J704,0)</f>
        <v>0</v>
      </c>
      <c r="BH704" s="186">
        <f>IF(N704="sníž. přenesená",J704,0)</f>
        <v>0</v>
      </c>
      <c r="BI704" s="186">
        <f>IF(N704="nulová",J704,0)</f>
        <v>0</v>
      </c>
      <c r="BJ704" s="18" t="s">
        <v>154</v>
      </c>
      <c r="BK704" s="186">
        <f>ROUND(I704*H704,2)</f>
        <v>0</v>
      </c>
      <c r="BL704" s="18" t="s">
        <v>243</v>
      </c>
      <c r="BM704" s="185" t="s">
        <v>1059</v>
      </c>
    </row>
    <row r="705" spans="1:47" s="2" customFormat="1" ht="10.2">
      <c r="A705" s="35"/>
      <c r="B705" s="36"/>
      <c r="C705" s="37"/>
      <c r="D705" s="187" t="s">
        <v>156</v>
      </c>
      <c r="E705" s="37"/>
      <c r="F705" s="188" t="s">
        <v>1060</v>
      </c>
      <c r="G705" s="37"/>
      <c r="H705" s="37"/>
      <c r="I705" s="189"/>
      <c r="J705" s="37"/>
      <c r="K705" s="37"/>
      <c r="L705" s="40"/>
      <c r="M705" s="190"/>
      <c r="N705" s="191"/>
      <c r="O705" s="65"/>
      <c r="P705" s="65"/>
      <c r="Q705" s="65"/>
      <c r="R705" s="65"/>
      <c r="S705" s="65"/>
      <c r="T705" s="66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T705" s="18" t="s">
        <v>156</v>
      </c>
      <c r="AU705" s="18" t="s">
        <v>154</v>
      </c>
    </row>
    <row r="706" spans="2:51" s="13" customFormat="1" ht="10.2">
      <c r="B706" s="192"/>
      <c r="C706" s="193"/>
      <c r="D706" s="194" t="s">
        <v>158</v>
      </c>
      <c r="E706" s="195" t="s">
        <v>19</v>
      </c>
      <c r="F706" s="196" t="s">
        <v>492</v>
      </c>
      <c r="G706" s="193"/>
      <c r="H706" s="195" t="s">
        <v>19</v>
      </c>
      <c r="I706" s="197"/>
      <c r="J706" s="193"/>
      <c r="K706" s="193"/>
      <c r="L706" s="198"/>
      <c r="M706" s="199"/>
      <c r="N706" s="200"/>
      <c r="O706" s="200"/>
      <c r="P706" s="200"/>
      <c r="Q706" s="200"/>
      <c r="R706" s="200"/>
      <c r="S706" s="200"/>
      <c r="T706" s="201"/>
      <c r="AT706" s="202" t="s">
        <v>158</v>
      </c>
      <c r="AU706" s="202" t="s">
        <v>154</v>
      </c>
      <c r="AV706" s="13" t="s">
        <v>83</v>
      </c>
      <c r="AW706" s="13" t="s">
        <v>36</v>
      </c>
      <c r="AX706" s="13" t="s">
        <v>75</v>
      </c>
      <c r="AY706" s="202" t="s">
        <v>146</v>
      </c>
    </row>
    <row r="707" spans="2:51" s="14" customFormat="1" ht="10.2">
      <c r="B707" s="203"/>
      <c r="C707" s="204"/>
      <c r="D707" s="194" t="s">
        <v>158</v>
      </c>
      <c r="E707" s="205" t="s">
        <v>19</v>
      </c>
      <c r="F707" s="206" t="s">
        <v>166</v>
      </c>
      <c r="G707" s="204"/>
      <c r="H707" s="207">
        <v>3</v>
      </c>
      <c r="I707" s="208"/>
      <c r="J707" s="204"/>
      <c r="K707" s="204"/>
      <c r="L707" s="209"/>
      <c r="M707" s="210"/>
      <c r="N707" s="211"/>
      <c r="O707" s="211"/>
      <c r="P707" s="211"/>
      <c r="Q707" s="211"/>
      <c r="R707" s="211"/>
      <c r="S707" s="211"/>
      <c r="T707" s="212"/>
      <c r="AT707" s="213" t="s">
        <v>158</v>
      </c>
      <c r="AU707" s="213" t="s">
        <v>154</v>
      </c>
      <c r="AV707" s="14" t="s">
        <v>154</v>
      </c>
      <c r="AW707" s="14" t="s">
        <v>36</v>
      </c>
      <c r="AX707" s="14" t="s">
        <v>83</v>
      </c>
      <c r="AY707" s="213" t="s">
        <v>146</v>
      </c>
    </row>
    <row r="708" spans="2:63" s="12" customFormat="1" ht="22.8" customHeight="1">
      <c r="B708" s="158"/>
      <c r="C708" s="159"/>
      <c r="D708" s="160" t="s">
        <v>74</v>
      </c>
      <c r="E708" s="172" t="s">
        <v>1061</v>
      </c>
      <c r="F708" s="172" t="s">
        <v>1062</v>
      </c>
      <c r="G708" s="159"/>
      <c r="H708" s="159"/>
      <c r="I708" s="162"/>
      <c r="J708" s="173">
        <f>BK708</f>
        <v>0</v>
      </c>
      <c r="K708" s="159"/>
      <c r="L708" s="164"/>
      <c r="M708" s="165"/>
      <c r="N708" s="166"/>
      <c r="O708" s="166"/>
      <c r="P708" s="167">
        <f>SUM(P709:P789)</f>
        <v>0</v>
      </c>
      <c r="Q708" s="166"/>
      <c r="R708" s="167">
        <f>SUM(R709:R789)</f>
        <v>1.3556644999999998</v>
      </c>
      <c r="S708" s="166"/>
      <c r="T708" s="168">
        <f>SUM(T709:T789)</f>
        <v>0.14220000000000002</v>
      </c>
      <c r="AR708" s="169" t="s">
        <v>154</v>
      </c>
      <c r="AT708" s="170" t="s">
        <v>74</v>
      </c>
      <c r="AU708" s="170" t="s">
        <v>83</v>
      </c>
      <c r="AY708" s="169" t="s">
        <v>146</v>
      </c>
      <c r="BK708" s="171">
        <f>SUM(BK709:BK789)</f>
        <v>0</v>
      </c>
    </row>
    <row r="709" spans="1:65" s="2" customFormat="1" ht="66.75" customHeight="1">
      <c r="A709" s="35"/>
      <c r="B709" s="36"/>
      <c r="C709" s="174" t="s">
        <v>1063</v>
      </c>
      <c r="D709" s="174" t="s">
        <v>148</v>
      </c>
      <c r="E709" s="175" t="s">
        <v>1064</v>
      </c>
      <c r="F709" s="176" t="s">
        <v>1065</v>
      </c>
      <c r="G709" s="177" t="s">
        <v>207</v>
      </c>
      <c r="H709" s="178">
        <v>36.78</v>
      </c>
      <c r="I709" s="179"/>
      <c r="J709" s="180">
        <f>ROUND(I709*H709,2)</f>
        <v>0</v>
      </c>
      <c r="K709" s="176" t="s">
        <v>152</v>
      </c>
      <c r="L709" s="40"/>
      <c r="M709" s="181" t="s">
        <v>19</v>
      </c>
      <c r="N709" s="182" t="s">
        <v>47</v>
      </c>
      <c r="O709" s="65"/>
      <c r="P709" s="183">
        <f>O709*H709</f>
        <v>0</v>
      </c>
      <c r="Q709" s="183">
        <v>0.03128</v>
      </c>
      <c r="R709" s="183">
        <f>Q709*H709</f>
        <v>1.1504784000000001</v>
      </c>
      <c r="S709" s="183">
        <v>0</v>
      </c>
      <c r="T709" s="184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5" t="s">
        <v>243</v>
      </c>
      <c r="AT709" s="185" t="s">
        <v>148</v>
      </c>
      <c r="AU709" s="185" t="s">
        <v>154</v>
      </c>
      <c r="AY709" s="18" t="s">
        <v>146</v>
      </c>
      <c r="BE709" s="186">
        <f>IF(N709="základní",J709,0)</f>
        <v>0</v>
      </c>
      <c r="BF709" s="186">
        <f>IF(N709="snížená",J709,0)</f>
        <v>0</v>
      </c>
      <c r="BG709" s="186">
        <f>IF(N709="zákl. přenesená",J709,0)</f>
        <v>0</v>
      </c>
      <c r="BH709" s="186">
        <f>IF(N709="sníž. přenesená",J709,0)</f>
        <v>0</v>
      </c>
      <c r="BI709" s="186">
        <f>IF(N709="nulová",J709,0)</f>
        <v>0</v>
      </c>
      <c r="BJ709" s="18" t="s">
        <v>154</v>
      </c>
      <c r="BK709" s="186">
        <f>ROUND(I709*H709,2)</f>
        <v>0</v>
      </c>
      <c r="BL709" s="18" t="s">
        <v>243</v>
      </c>
      <c r="BM709" s="185" t="s">
        <v>1066</v>
      </c>
    </row>
    <row r="710" spans="1:47" s="2" customFormat="1" ht="10.2">
      <c r="A710" s="35"/>
      <c r="B710" s="36"/>
      <c r="C710" s="37"/>
      <c r="D710" s="187" t="s">
        <v>156</v>
      </c>
      <c r="E710" s="37"/>
      <c r="F710" s="188" t="s">
        <v>1067</v>
      </c>
      <c r="G710" s="37"/>
      <c r="H710" s="37"/>
      <c r="I710" s="189"/>
      <c r="J710" s="37"/>
      <c r="K710" s="37"/>
      <c r="L710" s="40"/>
      <c r="M710" s="190"/>
      <c r="N710" s="191"/>
      <c r="O710" s="65"/>
      <c r="P710" s="65"/>
      <c r="Q710" s="65"/>
      <c r="R710" s="65"/>
      <c r="S710" s="65"/>
      <c r="T710" s="66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T710" s="18" t="s">
        <v>156</v>
      </c>
      <c r="AU710" s="18" t="s">
        <v>154</v>
      </c>
    </row>
    <row r="711" spans="2:51" s="13" customFormat="1" ht="10.2">
      <c r="B711" s="192"/>
      <c r="C711" s="193"/>
      <c r="D711" s="194" t="s">
        <v>158</v>
      </c>
      <c r="E711" s="195" t="s">
        <v>19</v>
      </c>
      <c r="F711" s="196" t="s">
        <v>159</v>
      </c>
      <c r="G711" s="193"/>
      <c r="H711" s="195" t="s">
        <v>19</v>
      </c>
      <c r="I711" s="197"/>
      <c r="J711" s="193"/>
      <c r="K711" s="193"/>
      <c r="L711" s="198"/>
      <c r="M711" s="199"/>
      <c r="N711" s="200"/>
      <c r="O711" s="200"/>
      <c r="P711" s="200"/>
      <c r="Q711" s="200"/>
      <c r="R711" s="200"/>
      <c r="S711" s="200"/>
      <c r="T711" s="201"/>
      <c r="AT711" s="202" t="s">
        <v>158</v>
      </c>
      <c r="AU711" s="202" t="s">
        <v>154</v>
      </c>
      <c r="AV711" s="13" t="s">
        <v>83</v>
      </c>
      <c r="AW711" s="13" t="s">
        <v>36</v>
      </c>
      <c r="AX711" s="13" t="s">
        <v>75</v>
      </c>
      <c r="AY711" s="202" t="s">
        <v>146</v>
      </c>
    </row>
    <row r="712" spans="2:51" s="14" customFormat="1" ht="10.2">
      <c r="B712" s="203"/>
      <c r="C712" s="204"/>
      <c r="D712" s="194" t="s">
        <v>158</v>
      </c>
      <c r="E712" s="205" t="s">
        <v>19</v>
      </c>
      <c r="F712" s="206" t="s">
        <v>1068</v>
      </c>
      <c r="G712" s="204"/>
      <c r="H712" s="207">
        <v>36.78</v>
      </c>
      <c r="I712" s="208"/>
      <c r="J712" s="204"/>
      <c r="K712" s="204"/>
      <c r="L712" s="209"/>
      <c r="M712" s="210"/>
      <c r="N712" s="211"/>
      <c r="O712" s="211"/>
      <c r="P712" s="211"/>
      <c r="Q712" s="211"/>
      <c r="R712" s="211"/>
      <c r="S712" s="211"/>
      <c r="T712" s="212"/>
      <c r="AT712" s="213" t="s">
        <v>158</v>
      </c>
      <c r="AU712" s="213" t="s">
        <v>154</v>
      </c>
      <c r="AV712" s="14" t="s">
        <v>154</v>
      </c>
      <c r="AW712" s="14" t="s">
        <v>36</v>
      </c>
      <c r="AX712" s="14" t="s">
        <v>83</v>
      </c>
      <c r="AY712" s="213" t="s">
        <v>146</v>
      </c>
    </row>
    <row r="713" spans="1:65" s="2" customFormat="1" ht="44.25" customHeight="1">
      <c r="A713" s="35"/>
      <c r="B713" s="36"/>
      <c r="C713" s="174" t="s">
        <v>1069</v>
      </c>
      <c r="D713" s="174" t="s">
        <v>148</v>
      </c>
      <c r="E713" s="175" t="s">
        <v>1070</v>
      </c>
      <c r="F713" s="176" t="s">
        <v>1071</v>
      </c>
      <c r="G713" s="177" t="s">
        <v>259</v>
      </c>
      <c r="H713" s="178">
        <v>12.26</v>
      </c>
      <c r="I713" s="179"/>
      <c r="J713" s="180">
        <f>ROUND(I713*H713,2)</f>
        <v>0</v>
      </c>
      <c r="K713" s="176" t="s">
        <v>152</v>
      </c>
      <c r="L713" s="40"/>
      <c r="M713" s="181" t="s">
        <v>19</v>
      </c>
      <c r="N713" s="182" t="s">
        <v>47</v>
      </c>
      <c r="O713" s="65"/>
      <c r="P713" s="183">
        <f>O713*H713</f>
        <v>0</v>
      </c>
      <c r="Q713" s="183">
        <v>1E-05</v>
      </c>
      <c r="R713" s="183">
        <f>Q713*H713</f>
        <v>0.0001226</v>
      </c>
      <c r="S713" s="183">
        <v>0</v>
      </c>
      <c r="T713" s="184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5" t="s">
        <v>243</v>
      </c>
      <c r="AT713" s="185" t="s">
        <v>148</v>
      </c>
      <c r="AU713" s="185" t="s">
        <v>154</v>
      </c>
      <c r="AY713" s="18" t="s">
        <v>146</v>
      </c>
      <c r="BE713" s="186">
        <f>IF(N713="základní",J713,0)</f>
        <v>0</v>
      </c>
      <c r="BF713" s="186">
        <f>IF(N713="snížená",J713,0)</f>
        <v>0</v>
      </c>
      <c r="BG713" s="186">
        <f>IF(N713="zákl. přenesená",J713,0)</f>
        <v>0</v>
      </c>
      <c r="BH713" s="186">
        <f>IF(N713="sníž. přenesená",J713,0)</f>
        <v>0</v>
      </c>
      <c r="BI713" s="186">
        <f>IF(N713="nulová",J713,0)</f>
        <v>0</v>
      </c>
      <c r="BJ713" s="18" t="s">
        <v>154</v>
      </c>
      <c r="BK713" s="186">
        <f>ROUND(I713*H713,2)</f>
        <v>0</v>
      </c>
      <c r="BL713" s="18" t="s">
        <v>243</v>
      </c>
      <c r="BM713" s="185" t="s">
        <v>1072</v>
      </c>
    </row>
    <row r="714" spans="1:47" s="2" customFormat="1" ht="10.2">
      <c r="A714" s="35"/>
      <c r="B714" s="36"/>
      <c r="C714" s="37"/>
      <c r="D714" s="187" t="s">
        <v>156</v>
      </c>
      <c r="E714" s="37"/>
      <c r="F714" s="188" t="s">
        <v>1073</v>
      </c>
      <c r="G714" s="37"/>
      <c r="H714" s="37"/>
      <c r="I714" s="189"/>
      <c r="J714" s="37"/>
      <c r="K714" s="37"/>
      <c r="L714" s="40"/>
      <c r="M714" s="190"/>
      <c r="N714" s="191"/>
      <c r="O714" s="65"/>
      <c r="P714" s="65"/>
      <c r="Q714" s="65"/>
      <c r="R714" s="65"/>
      <c r="S714" s="65"/>
      <c r="T714" s="66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T714" s="18" t="s">
        <v>156</v>
      </c>
      <c r="AU714" s="18" t="s">
        <v>154</v>
      </c>
    </row>
    <row r="715" spans="2:51" s="13" customFormat="1" ht="10.2">
      <c r="B715" s="192"/>
      <c r="C715" s="193"/>
      <c r="D715" s="194" t="s">
        <v>158</v>
      </c>
      <c r="E715" s="195" t="s">
        <v>19</v>
      </c>
      <c r="F715" s="196" t="s">
        <v>159</v>
      </c>
      <c r="G715" s="193"/>
      <c r="H715" s="195" t="s">
        <v>19</v>
      </c>
      <c r="I715" s="197"/>
      <c r="J715" s="193"/>
      <c r="K715" s="193"/>
      <c r="L715" s="198"/>
      <c r="M715" s="199"/>
      <c r="N715" s="200"/>
      <c r="O715" s="200"/>
      <c r="P715" s="200"/>
      <c r="Q715" s="200"/>
      <c r="R715" s="200"/>
      <c r="S715" s="200"/>
      <c r="T715" s="201"/>
      <c r="AT715" s="202" t="s">
        <v>158</v>
      </c>
      <c r="AU715" s="202" t="s">
        <v>154</v>
      </c>
      <c r="AV715" s="13" t="s">
        <v>83</v>
      </c>
      <c r="AW715" s="13" t="s">
        <v>36</v>
      </c>
      <c r="AX715" s="13" t="s">
        <v>75</v>
      </c>
      <c r="AY715" s="202" t="s">
        <v>146</v>
      </c>
    </row>
    <row r="716" spans="2:51" s="14" customFormat="1" ht="10.2">
      <c r="B716" s="203"/>
      <c r="C716" s="204"/>
      <c r="D716" s="194" t="s">
        <v>158</v>
      </c>
      <c r="E716" s="205" t="s">
        <v>19</v>
      </c>
      <c r="F716" s="206" t="s">
        <v>1074</v>
      </c>
      <c r="G716" s="204"/>
      <c r="H716" s="207">
        <v>12.26</v>
      </c>
      <c r="I716" s="208"/>
      <c r="J716" s="204"/>
      <c r="K716" s="204"/>
      <c r="L716" s="209"/>
      <c r="M716" s="210"/>
      <c r="N716" s="211"/>
      <c r="O716" s="211"/>
      <c r="P716" s="211"/>
      <c r="Q716" s="211"/>
      <c r="R716" s="211"/>
      <c r="S716" s="211"/>
      <c r="T716" s="212"/>
      <c r="AT716" s="213" t="s">
        <v>158</v>
      </c>
      <c r="AU716" s="213" t="s">
        <v>154</v>
      </c>
      <c r="AV716" s="14" t="s">
        <v>154</v>
      </c>
      <c r="AW716" s="14" t="s">
        <v>36</v>
      </c>
      <c r="AX716" s="14" t="s">
        <v>83</v>
      </c>
      <c r="AY716" s="213" t="s">
        <v>146</v>
      </c>
    </row>
    <row r="717" spans="1:65" s="2" customFormat="1" ht="44.25" customHeight="1">
      <c r="A717" s="35"/>
      <c r="B717" s="36"/>
      <c r="C717" s="174" t="s">
        <v>1075</v>
      </c>
      <c r="D717" s="174" t="s">
        <v>148</v>
      </c>
      <c r="E717" s="175" t="s">
        <v>1076</v>
      </c>
      <c r="F717" s="176" t="s">
        <v>1077</v>
      </c>
      <c r="G717" s="177" t="s">
        <v>207</v>
      </c>
      <c r="H717" s="178">
        <v>36.78</v>
      </c>
      <c r="I717" s="179"/>
      <c r="J717" s="180">
        <f>ROUND(I717*H717,2)</f>
        <v>0</v>
      </c>
      <c r="K717" s="176" t="s">
        <v>152</v>
      </c>
      <c r="L717" s="40"/>
      <c r="M717" s="181" t="s">
        <v>19</v>
      </c>
      <c r="N717" s="182" t="s">
        <v>47</v>
      </c>
      <c r="O717" s="65"/>
      <c r="P717" s="183">
        <f>O717*H717</f>
        <v>0</v>
      </c>
      <c r="Q717" s="183">
        <v>0.0002</v>
      </c>
      <c r="R717" s="183">
        <f>Q717*H717</f>
        <v>0.0073560000000000006</v>
      </c>
      <c r="S717" s="183">
        <v>0</v>
      </c>
      <c r="T717" s="184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85" t="s">
        <v>243</v>
      </c>
      <c r="AT717" s="185" t="s">
        <v>148</v>
      </c>
      <c r="AU717" s="185" t="s">
        <v>154</v>
      </c>
      <c r="AY717" s="18" t="s">
        <v>146</v>
      </c>
      <c r="BE717" s="186">
        <f>IF(N717="základní",J717,0)</f>
        <v>0</v>
      </c>
      <c r="BF717" s="186">
        <f>IF(N717="snížená",J717,0)</f>
        <v>0</v>
      </c>
      <c r="BG717" s="186">
        <f>IF(N717="zákl. přenesená",J717,0)</f>
        <v>0</v>
      </c>
      <c r="BH717" s="186">
        <f>IF(N717="sníž. přenesená",J717,0)</f>
        <v>0</v>
      </c>
      <c r="BI717" s="186">
        <f>IF(N717="nulová",J717,0)</f>
        <v>0</v>
      </c>
      <c r="BJ717" s="18" t="s">
        <v>154</v>
      </c>
      <c r="BK717" s="186">
        <f>ROUND(I717*H717,2)</f>
        <v>0</v>
      </c>
      <c r="BL717" s="18" t="s">
        <v>243</v>
      </c>
      <c r="BM717" s="185" t="s">
        <v>1078</v>
      </c>
    </row>
    <row r="718" spans="1:47" s="2" customFormat="1" ht="10.2">
      <c r="A718" s="35"/>
      <c r="B718" s="36"/>
      <c r="C718" s="37"/>
      <c r="D718" s="187" t="s">
        <v>156</v>
      </c>
      <c r="E718" s="37"/>
      <c r="F718" s="188" t="s">
        <v>1079</v>
      </c>
      <c r="G718" s="37"/>
      <c r="H718" s="37"/>
      <c r="I718" s="189"/>
      <c r="J718" s="37"/>
      <c r="K718" s="37"/>
      <c r="L718" s="40"/>
      <c r="M718" s="190"/>
      <c r="N718" s="191"/>
      <c r="O718" s="65"/>
      <c r="P718" s="65"/>
      <c r="Q718" s="65"/>
      <c r="R718" s="65"/>
      <c r="S718" s="65"/>
      <c r="T718" s="66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T718" s="18" t="s">
        <v>156</v>
      </c>
      <c r="AU718" s="18" t="s">
        <v>154</v>
      </c>
    </row>
    <row r="719" spans="2:51" s="13" customFormat="1" ht="10.2">
      <c r="B719" s="192"/>
      <c r="C719" s="193"/>
      <c r="D719" s="194" t="s">
        <v>158</v>
      </c>
      <c r="E719" s="195" t="s">
        <v>19</v>
      </c>
      <c r="F719" s="196" t="s">
        <v>159</v>
      </c>
      <c r="G719" s="193"/>
      <c r="H719" s="195" t="s">
        <v>19</v>
      </c>
      <c r="I719" s="197"/>
      <c r="J719" s="193"/>
      <c r="K719" s="193"/>
      <c r="L719" s="198"/>
      <c r="M719" s="199"/>
      <c r="N719" s="200"/>
      <c r="O719" s="200"/>
      <c r="P719" s="200"/>
      <c r="Q719" s="200"/>
      <c r="R719" s="200"/>
      <c r="S719" s="200"/>
      <c r="T719" s="201"/>
      <c r="AT719" s="202" t="s">
        <v>158</v>
      </c>
      <c r="AU719" s="202" t="s">
        <v>154</v>
      </c>
      <c r="AV719" s="13" t="s">
        <v>83</v>
      </c>
      <c r="AW719" s="13" t="s">
        <v>36</v>
      </c>
      <c r="AX719" s="13" t="s">
        <v>75</v>
      </c>
      <c r="AY719" s="202" t="s">
        <v>146</v>
      </c>
    </row>
    <row r="720" spans="2:51" s="14" customFormat="1" ht="10.2">
      <c r="B720" s="203"/>
      <c r="C720" s="204"/>
      <c r="D720" s="194" t="s">
        <v>158</v>
      </c>
      <c r="E720" s="205" t="s">
        <v>19</v>
      </c>
      <c r="F720" s="206" t="s">
        <v>1068</v>
      </c>
      <c r="G720" s="204"/>
      <c r="H720" s="207">
        <v>36.78</v>
      </c>
      <c r="I720" s="208"/>
      <c r="J720" s="204"/>
      <c r="K720" s="204"/>
      <c r="L720" s="209"/>
      <c r="M720" s="210"/>
      <c r="N720" s="211"/>
      <c r="O720" s="211"/>
      <c r="P720" s="211"/>
      <c r="Q720" s="211"/>
      <c r="R720" s="211"/>
      <c r="S720" s="211"/>
      <c r="T720" s="212"/>
      <c r="AT720" s="213" t="s">
        <v>158</v>
      </c>
      <c r="AU720" s="213" t="s">
        <v>154</v>
      </c>
      <c r="AV720" s="14" t="s">
        <v>154</v>
      </c>
      <c r="AW720" s="14" t="s">
        <v>36</v>
      </c>
      <c r="AX720" s="14" t="s">
        <v>83</v>
      </c>
      <c r="AY720" s="213" t="s">
        <v>146</v>
      </c>
    </row>
    <row r="721" spans="1:65" s="2" customFormat="1" ht="44.25" customHeight="1">
      <c r="A721" s="35"/>
      <c r="B721" s="36"/>
      <c r="C721" s="174" t="s">
        <v>1080</v>
      </c>
      <c r="D721" s="174" t="s">
        <v>148</v>
      </c>
      <c r="E721" s="175" t="s">
        <v>1081</v>
      </c>
      <c r="F721" s="176" t="s">
        <v>1082</v>
      </c>
      <c r="G721" s="177" t="s">
        <v>259</v>
      </c>
      <c r="H721" s="178">
        <v>5.3</v>
      </c>
      <c r="I721" s="179"/>
      <c r="J721" s="180">
        <f>ROUND(I721*H721,2)</f>
        <v>0</v>
      </c>
      <c r="K721" s="176" t="s">
        <v>152</v>
      </c>
      <c r="L721" s="40"/>
      <c r="M721" s="181" t="s">
        <v>19</v>
      </c>
      <c r="N721" s="182" t="s">
        <v>47</v>
      </c>
      <c r="O721" s="65"/>
      <c r="P721" s="183">
        <f>O721*H721</f>
        <v>0</v>
      </c>
      <c r="Q721" s="183">
        <v>0.00519</v>
      </c>
      <c r="R721" s="183">
        <f>Q721*H721</f>
        <v>0.027507</v>
      </c>
      <c r="S721" s="183">
        <v>0</v>
      </c>
      <c r="T721" s="184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5" t="s">
        <v>243</v>
      </c>
      <c r="AT721" s="185" t="s">
        <v>148</v>
      </c>
      <c r="AU721" s="185" t="s">
        <v>154</v>
      </c>
      <c r="AY721" s="18" t="s">
        <v>146</v>
      </c>
      <c r="BE721" s="186">
        <f>IF(N721="základní",J721,0)</f>
        <v>0</v>
      </c>
      <c r="BF721" s="186">
        <f>IF(N721="snížená",J721,0)</f>
        <v>0</v>
      </c>
      <c r="BG721" s="186">
        <f>IF(N721="zákl. přenesená",J721,0)</f>
        <v>0</v>
      </c>
      <c r="BH721" s="186">
        <f>IF(N721="sníž. přenesená",J721,0)</f>
        <v>0</v>
      </c>
      <c r="BI721" s="186">
        <f>IF(N721="nulová",J721,0)</f>
        <v>0</v>
      </c>
      <c r="BJ721" s="18" t="s">
        <v>154</v>
      </c>
      <c r="BK721" s="186">
        <f>ROUND(I721*H721,2)</f>
        <v>0</v>
      </c>
      <c r="BL721" s="18" t="s">
        <v>243</v>
      </c>
      <c r="BM721" s="185" t="s">
        <v>1083</v>
      </c>
    </row>
    <row r="722" spans="1:47" s="2" customFormat="1" ht="10.2">
      <c r="A722" s="35"/>
      <c r="B722" s="36"/>
      <c r="C722" s="37"/>
      <c r="D722" s="187" t="s">
        <v>156</v>
      </c>
      <c r="E722" s="37"/>
      <c r="F722" s="188" t="s">
        <v>1084</v>
      </c>
      <c r="G722" s="37"/>
      <c r="H722" s="37"/>
      <c r="I722" s="189"/>
      <c r="J722" s="37"/>
      <c r="K722" s="37"/>
      <c r="L722" s="40"/>
      <c r="M722" s="190"/>
      <c r="N722" s="191"/>
      <c r="O722" s="65"/>
      <c r="P722" s="65"/>
      <c r="Q722" s="65"/>
      <c r="R722" s="65"/>
      <c r="S722" s="65"/>
      <c r="T722" s="66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T722" s="18" t="s">
        <v>156</v>
      </c>
      <c r="AU722" s="18" t="s">
        <v>154</v>
      </c>
    </row>
    <row r="723" spans="2:51" s="13" customFormat="1" ht="10.2">
      <c r="B723" s="192"/>
      <c r="C723" s="193"/>
      <c r="D723" s="194" t="s">
        <v>158</v>
      </c>
      <c r="E723" s="195" t="s">
        <v>19</v>
      </c>
      <c r="F723" s="196" t="s">
        <v>159</v>
      </c>
      <c r="G723" s="193"/>
      <c r="H723" s="195" t="s">
        <v>19</v>
      </c>
      <c r="I723" s="197"/>
      <c r="J723" s="193"/>
      <c r="K723" s="193"/>
      <c r="L723" s="198"/>
      <c r="M723" s="199"/>
      <c r="N723" s="200"/>
      <c r="O723" s="200"/>
      <c r="P723" s="200"/>
      <c r="Q723" s="200"/>
      <c r="R723" s="200"/>
      <c r="S723" s="200"/>
      <c r="T723" s="201"/>
      <c r="AT723" s="202" t="s">
        <v>158</v>
      </c>
      <c r="AU723" s="202" t="s">
        <v>154</v>
      </c>
      <c r="AV723" s="13" t="s">
        <v>83</v>
      </c>
      <c r="AW723" s="13" t="s">
        <v>36</v>
      </c>
      <c r="AX723" s="13" t="s">
        <v>75</v>
      </c>
      <c r="AY723" s="202" t="s">
        <v>146</v>
      </c>
    </row>
    <row r="724" spans="2:51" s="14" customFormat="1" ht="10.2">
      <c r="B724" s="203"/>
      <c r="C724" s="204"/>
      <c r="D724" s="194" t="s">
        <v>158</v>
      </c>
      <c r="E724" s="205" t="s">
        <v>19</v>
      </c>
      <c r="F724" s="206" t="s">
        <v>1085</v>
      </c>
      <c r="G724" s="204"/>
      <c r="H724" s="207">
        <v>5.3</v>
      </c>
      <c r="I724" s="208"/>
      <c r="J724" s="204"/>
      <c r="K724" s="204"/>
      <c r="L724" s="209"/>
      <c r="M724" s="210"/>
      <c r="N724" s="211"/>
      <c r="O724" s="211"/>
      <c r="P724" s="211"/>
      <c r="Q724" s="211"/>
      <c r="R724" s="211"/>
      <c r="S724" s="211"/>
      <c r="T724" s="212"/>
      <c r="AT724" s="213" t="s">
        <v>158</v>
      </c>
      <c r="AU724" s="213" t="s">
        <v>154</v>
      </c>
      <c r="AV724" s="14" t="s">
        <v>154</v>
      </c>
      <c r="AW724" s="14" t="s">
        <v>36</v>
      </c>
      <c r="AX724" s="14" t="s">
        <v>83</v>
      </c>
      <c r="AY724" s="213" t="s">
        <v>146</v>
      </c>
    </row>
    <row r="725" spans="1:65" s="2" customFormat="1" ht="24.15" customHeight="1">
      <c r="A725" s="35"/>
      <c r="B725" s="36"/>
      <c r="C725" s="174" t="s">
        <v>1086</v>
      </c>
      <c r="D725" s="174" t="s">
        <v>148</v>
      </c>
      <c r="E725" s="175" t="s">
        <v>1087</v>
      </c>
      <c r="F725" s="176" t="s">
        <v>1088</v>
      </c>
      <c r="G725" s="177" t="s">
        <v>207</v>
      </c>
      <c r="H725" s="178">
        <v>36.78</v>
      </c>
      <c r="I725" s="179"/>
      <c r="J725" s="180">
        <f>ROUND(I725*H725,2)</f>
        <v>0</v>
      </c>
      <c r="K725" s="176" t="s">
        <v>152</v>
      </c>
      <c r="L725" s="40"/>
      <c r="M725" s="181" t="s">
        <v>19</v>
      </c>
      <c r="N725" s="182" t="s">
        <v>47</v>
      </c>
      <c r="O725" s="65"/>
      <c r="P725" s="183">
        <f>O725*H725</f>
        <v>0</v>
      </c>
      <c r="Q725" s="183">
        <v>0.0014</v>
      </c>
      <c r="R725" s="183">
        <f>Q725*H725</f>
        <v>0.051492</v>
      </c>
      <c r="S725" s="183">
        <v>0</v>
      </c>
      <c r="T725" s="184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85" t="s">
        <v>243</v>
      </c>
      <c r="AT725" s="185" t="s">
        <v>148</v>
      </c>
      <c r="AU725" s="185" t="s">
        <v>154</v>
      </c>
      <c r="AY725" s="18" t="s">
        <v>146</v>
      </c>
      <c r="BE725" s="186">
        <f>IF(N725="základní",J725,0)</f>
        <v>0</v>
      </c>
      <c r="BF725" s="186">
        <f>IF(N725="snížená",J725,0)</f>
        <v>0</v>
      </c>
      <c r="BG725" s="186">
        <f>IF(N725="zákl. přenesená",J725,0)</f>
        <v>0</v>
      </c>
      <c r="BH725" s="186">
        <f>IF(N725="sníž. přenesená",J725,0)</f>
        <v>0</v>
      </c>
      <c r="BI725" s="186">
        <f>IF(N725="nulová",J725,0)</f>
        <v>0</v>
      </c>
      <c r="BJ725" s="18" t="s">
        <v>154</v>
      </c>
      <c r="BK725" s="186">
        <f>ROUND(I725*H725,2)</f>
        <v>0</v>
      </c>
      <c r="BL725" s="18" t="s">
        <v>243</v>
      </c>
      <c r="BM725" s="185" t="s">
        <v>1089</v>
      </c>
    </row>
    <row r="726" spans="1:47" s="2" customFormat="1" ht="10.2">
      <c r="A726" s="35"/>
      <c r="B726" s="36"/>
      <c r="C726" s="37"/>
      <c r="D726" s="187" t="s">
        <v>156</v>
      </c>
      <c r="E726" s="37"/>
      <c r="F726" s="188" t="s">
        <v>1090</v>
      </c>
      <c r="G726" s="37"/>
      <c r="H726" s="37"/>
      <c r="I726" s="189"/>
      <c r="J726" s="37"/>
      <c r="K726" s="37"/>
      <c r="L726" s="40"/>
      <c r="M726" s="190"/>
      <c r="N726" s="191"/>
      <c r="O726" s="65"/>
      <c r="P726" s="65"/>
      <c r="Q726" s="65"/>
      <c r="R726" s="65"/>
      <c r="S726" s="65"/>
      <c r="T726" s="66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T726" s="18" t="s">
        <v>156</v>
      </c>
      <c r="AU726" s="18" t="s">
        <v>154</v>
      </c>
    </row>
    <row r="727" spans="2:51" s="13" customFormat="1" ht="10.2">
      <c r="B727" s="192"/>
      <c r="C727" s="193"/>
      <c r="D727" s="194" t="s">
        <v>158</v>
      </c>
      <c r="E727" s="195" t="s">
        <v>19</v>
      </c>
      <c r="F727" s="196" t="s">
        <v>159</v>
      </c>
      <c r="G727" s="193"/>
      <c r="H727" s="195" t="s">
        <v>19</v>
      </c>
      <c r="I727" s="197"/>
      <c r="J727" s="193"/>
      <c r="K727" s="193"/>
      <c r="L727" s="198"/>
      <c r="M727" s="199"/>
      <c r="N727" s="200"/>
      <c r="O727" s="200"/>
      <c r="P727" s="200"/>
      <c r="Q727" s="200"/>
      <c r="R727" s="200"/>
      <c r="S727" s="200"/>
      <c r="T727" s="201"/>
      <c r="AT727" s="202" t="s">
        <v>158</v>
      </c>
      <c r="AU727" s="202" t="s">
        <v>154</v>
      </c>
      <c r="AV727" s="13" t="s">
        <v>83</v>
      </c>
      <c r="AW727" s="13" t="s">
        <v>36</v>
      </c>
      <c r="AX727" s="13" t="s">
        <v>75</v>
      </c>
      <c r="AY727" s="202" t="s">
        <v>146</v>
      </c>
    </row>
    <row r="728" spans="2:51" s="14" customFormat="1" ht="10.2">
      <c r="B728" s="203"/>
      <c r="C728" s="204"/>
      <c r="D728" s="194" t="s">
        <v>158</v>
      </c>
      <c r="E728" s="205" t="s">
        <v>19</v>
      </c>
      <c r="F728" s="206" t="s">
        <v>1068</v>
      </c>
      <c r="G728" s="204"/>
      <c r="H728" s="207">
        <v>36.78</v>
      </c>
      <c r="I728" s="208"/>
      <c r="J728" s="204"/>
      <c r="K728" s="204"/>
      <c r="L728" s="209"/>
      <c r="M728" s="210"/>
      <c r="N728" s="211"/>
      <c r="O728" s="211"/>
      <c r="P728" s="211"/>
      <c r="Q728" s="211"/>
      <c r="R728" s="211"/>
      <c r="S728" s="211"/>
      <c r="T728" s="212"/>
      <c r="AT728" s="213" t="s">
        <v>158</v>
      </c>
      <c r="AU728" s="213" t="s">
        <v>154</v>
      </c>
      <c r="AV728" s="14" t="s">
        <v>154</v>
      </c>
      <c r="AW728" s="14" t="s">
        <v>36</v>
      </c>
      <c r="AX728" s="14" t="s">
        <v>83</v>
      </c>
      <c r="AY728" s="213" t="s">
        <v>146</v>
      </c>
    </row>
    <row r="729" spans="1:65" s="2" customFormat="1" ht="49.05" customHeight="1">
      <c r="A729" s="35"/>
      <c r="B729" s="36"/>
      <c r="C729" s="174" t="s">
        <v>1091</v>
      </c>
      <c r="D729" s="174" t="s">
        <v>148</v>
      </c>
      <c r="E729" s="175" t="s">
        <v>1092</v>
      </c>
      <c r="F729" s="176" t="s">
        <v>1093</v>
      </c>
      <c r="G729" s="177" t="s">
        <v>207</v>
      </c>
      <c r="H729" s="178">
        <v>0.85</v>
      </c>
      <c r="I729" s="179"/>
      <c r="J729" s="180">
        <f>ROUND(I729*H729,2)</f>
        <v>0</v>
      </c>
      <c r="K729" s="176" t="s">
        <v>152</v>
      </c>
      <c r="L729" s="40"/>
      <c r="M729" s="181" t="s">
        <v>19</v>
      </c>
      <c r="N729" s="182" t="s">
        <v>47</v>
      </c>
      <c r="O729" s="65"/>
      <c r="P729" s="183">
        <f>O729*H729</f>
        <v>0</v>
      </c>
      <c r="Q729" s="183">
        <v>0.0122</v>
      </c>
      <c r="R729" s="183">
        <f>Q729*H729</f>
        <v>0.01037</v>
      </c>
      <c r="S729" s="183">
        <v>0</v>
      </c>
      <c r="T729" s="184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85" t="s">
        <v>243</v>
      </c>
      <c r="AT729" s="185" t="s">
        <v>148</v>
      </c>
      <c r="AU729" s="185" t="s">
        <v>154</v>
      </c>
      <c r="AY729" s="18" t="s">
        <v>146</v>
      </c>
      <c r="BE729" s="186">
        <f>IF(N729="základní",J729,0)</f>
        <v>0</v>
      </c>
      <c r="BF729" s="186">
        <f>IF(N729="snížená",J729,0)</f>
        <v>0</v>
      </c>
      <c r="BG729" s="186">
        <f>IF(N729="zákl. přenesená",J729,0)</f>
        <v>0</v>
      </c>
      <c r="BH729" s="186">
        <f>IF(N729="sníž. přenesená",J729,0)</f>
        <v>0</v>
      </c>
      <c r="BI729" s="186">
        <f>IF(N729="nulová",J729,0)</f>
        <v>0</v>
      </c>
      <c r="BJ729" s="18" t="s">
        <v>154</v>
      </c>
      <c r="BK729" s="186">
        <f>ROUND(I729*H729,2)</f>
        <v>0</v>
      </c>
      <c r="BL729" s="18" t="s">
        <v>243</v>
      </c>
      <c r="BM729" s="185" t="s">
        <v>1094</v>
      </c>
    </row>
    <row r="730" spans="1:47" s="2" customFormat="1" ht="10.2">
      <c r="A730" s="35"/>
      <c r="B730" s="36"/>
      <c r="C730" s="37"/>
      <c r="D730" s="187" t="s">
        <v>156</v>
      </c>
      <c r="E730" s="37"/>
      <c r="F730" s="188" t="s">
        <v>1095</v>
      </c>
      <c r="G730" s="37"/>
      <c r="H730" s="37"/>
      <c r="I730" s="189"/>
      <c r="J730" s="37"/>
      <c r="K730" s="37"/>
      <c r="L730" s="40"/>
      <c r="M730" s="190"/>
      <c r="N730" s="191"/>
      <c r="O730" s="65"/>
      <c r="P730" s="65"/>
      <c r="Q730" s="65"/>
      <c r="R730" s="65"/>
      <c r="S730" s="65"/>
      <c r="T730" s="66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T730" s="18" t="s">
        <v>156</v>
      </c>
      <c r="AU730" s="18" t="s">
        <v>154</v>
      </c>
    </row>
    <row r="731" spans="2:51" s="13" customFormat="1" ht="10.2">
      <c r="B731" s="192"/>
      <c r="C731" s="193"/>
      <c r="D731" s="194" t="s">
        <v>158</v>
      </c>
      <c r="E731" s="195" t="s">
        <v>19</v>
      </c>
      <c r="F731" s="196" t="s">
        <v>159</v>
      </c>
      <c r="G731" s="193"/>
      <c r="H731" s="195" t="s">
        <v>19</v>
      </c>
      <c r="I731" s="197"/>
      <c r="J731" s="193"/>
      <c r="K731" s="193"/>
      <c r="L731" s="198"/>
      <c r="M731" s="199"/>
      <c r="N731" s="200"/>
      <c r="O731" s="200"/>
      <c r="P731" s="200"/>
      <c r="Q731" s="200"/>
      <c r="R731" s="200"/>
      <c r="S731" s="200"/>
      <c r="T731" s="201"/>
      <c r="AT731" s="202" t="s">
        <v>158</v>
      </c>
      <c r="AU731" s="202" t="s">
        <v>154</v>
      </c>
      <c r="AV731" s="13" t="s">
        <v>83</v>
      </c>
      <c r="AW731" s="13" t="s">
        <v>36</v>
      </c>
      <c r="AX731" s="13" t="s">
        <v>75</v>
      </c>
      <c r="AY731" s="202" t="s">
        <v>146</v>
      </c>
    </row>
    <row r="732" spans="2:51" s="14" customFormat="1" ht="10.2">
      <c r="B732" s="203"/>
      <c r="C732" s="204"/>
      <c r="D732" s="194" t="s">
        <v>158</v>
      </c>
      <c r="E732" s="205" t="s">
        <v>19</v>
      </c>
      <c r="F732" s="206" t="s">
        <v>1096</v>
      </c>
      <c r="G732" s="204"/>
      <c r="H732" s="207">
        <v>0.85</v>
      </c>
      <c r="I732" s="208"/>
      <c r="J732" s="204"/>
      <c r="K732" s="204"/>
      <c r="L732" s="209"/>
      <c r="M732" s="210"/>
      <c r="N732" s="211"/>
      <c r="O732" s="211"/>
      <c r="P732" s="211"/>
      <c r="Q732" s="211"/>
      <c r="R732" s="211"/>
      <c r="S732" s="211"/>
      <c r="T732" s="212"/>
      <c r="AT732" s="213" t="s">
        <v>158</v>
      </c>
      <c r="AU732" s="213" t="s">
        <v>154</v>
      </c>
      <c r="AV732" s="14" t="s">
        <v>154</v>
      </c>
      <c r="AW732" s="14" t="s">
        <v>36</v>
      </c>
      <c r="AX732" s="14" t="s">
        <v>83</v>
      </c>
      <c r="AY732" s="213" t="s">
        <v>146</v>
      </c>
    </row>
    <row r="733" spans="1:65" s="2" customFormat="1" ht="44.25" customHeight="1">
      <c r="A733" s="35"/>
      <c r="B733" s="36"/>
      <c r="C733" s="174" t="s">
        <v>1097</v>
      </c>
      <c r="D733" s="174" t="s">
        <v>148</v>
      </c>
      <c r="E733" s="175" t="s">
        <v>1098</v>
      </c>
      <c r="F733" s="176" t="s">
        <v>1099</v>
      </c>
      <c r="G733" s="177" t="s">
        <v>259</v>
      </c>
      <c r="H733" s="178">
        <v>3.1</v>
      </c>
      <c r="I733" s="179"/>
      <c r="J733" s="180">
        <f>ROUND(I733*H733,2)</f>
        <v>0</v>
      </c>
      <c r="K733" s="176" t="s">
        <v>152</v>
      </c>
      <c r="L733" s="40"/>
      <c r="M733" s="181" t="s">
        <v>19</v>
      </c>
      <c r="N733" s="182" t="s">
        <v>47</v>
      </c>
      <c r="O733" s="65"/>
      <c r="P733" s="183">
        <f>O733*H733</f>
        <v>0</v>
      </c>
      <c r="Q733" s="183">
        <v>1E-05</v>
      </c>
      <c r="R733" s="183">
        <f>Q733*H733</f>
        <v>3.1E-05</v>
      </c>
      <c r="S733" s="183">
        <v>0</v>
      </c>
      <c r="T733" s="184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5" t="s">
        <v>243</v>
      </c>
      <c r="AT733" s="185" t="s">
        <v>148</v>
      </c>
      <c r="AU733" s="185" t="s">
        <v>154</v>
      </c>
      <c r="AY733" s="18" t="s">
        <v>146</v>
      </c>
      <c r="BE733" s="186">
        <f>IF(N733="základní",J733,0)</f>
        <v>0</v>
      </c>
      <c r="BF733" s="186">
        <f>IF(N733="snížená",J733,0)</f>
        <v>0</v>
      </c>
      <c r="BG733" s="186">
        <f>IF(N733="zákl. přenesená",J733,0)</f>
        <v>0</v>
      </c>
      <c r="BH733" s="186">
        <f>IF(N733="sníž. přenesená",J733,0)</f>
        <v>0</v>
      </c>
      <c r="BI733" s="186">
        <f>IF(N733="nulová",J733,0)</f>
        <v>0</v>
      </c>
      <c r="BJ733" s="18" t="s">
        <v>154</v>
      </c>
      <c r="BK733" s="186">
        <f>ROUND(I733*H733,2)</f>
        <v>0</v>
      </c>
      <c r="BL733" s="18" t="s">
        <v>243</v>
      </c>
      <c r="BM733" s="185" t="s">
        <v>1100</v>
      </c>
    </row>
    <row r="734" spans="1:47" s="2" customFormat="1" ht="10.2">
      <c r="A734" s="35"/>
      <c r="B734" s="36"/>
      <c r="C734" s="37"/>
      <c r="D734" s="187" t="s">
        <v>156</v>
      </c>
      <c r="E734" s="37"/>
      <c r="F734" s="188" t="s">
        <v>1101</v>
      </c>
      <c r="G734" s="37"/>
      <c r="H734" s="37"/>
      <c r="I734" s="189"/>
      <c r="J734" s="37"/>
      <c r="K734" s="37"/>
      <c r="L734" s="40"/>
      <c r="M734" s="190"/>
      <c r="N734" s="191"/>
      <c r="O734" s="65"/>
      <c r="P734" s="65"/>
      <c r="Q734" s="65"/>
      <c r="R734" s="65"/>
      <c r="S734" s="65"/>
      <c r="T734" s="66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T734" s="18" t="s">
        <v>156</v>
      </c>
      <c r="AU734" s="18" t="s">
        <v>154</v>
      </c>
    </row>
    <row r="735" spans="2:51" s="13" customFormat="1" ht="10.2">
      <c r="B735" s="192"/>
      <c r="C735" s="193"/>
      <c r="D735" s="194" t="s">
        <v>158</v>
      </c>
      <c r="E735" s="195" t="s">
        <v>19</v>
      </c>
      <c r="F735" s="196" t="s">
        <v>159</v>
      </c>
      <c r="G735" s="193"/>
      <c r="H735" s="195" t="s">
        <v>19</v>
      </c>
      <c r="I735" s="197"/>
      <c r="J735" s="193"/>
      <c r="K735" s="193"/>
      <c r="L735" s="198"/>
      <c r="M735" s="199"/>
      <c r="N735" s="200"/>
      <c r="O735" s="200"/>
      <c r="P735" s="200"/>
      <c r="Q735" s="200"/>
      <c r="R735" s="200"/>
      <c r="S735" s="200"/>
      <c r="T735" s="201"/>
      <c r="AT735" s="202" t="s">
        <v>158</v>
      </c>
      <c r="AU735" s="202" t="s">
        <v>154</v>
      </c>
      <c r="AV735" s="13" t="s">
        <v>83</v>
      </c>
      <c r="AW735" s="13" t="s">
        <v>36</v>
      </c>
      <c r="AX735" s="13" t="s">
        <v>75</v>
      </c>
      <c r="AY735" s="202" t="s">
        <v>146</v>
      </c>
    </row>
    <row r="736" spans="2:51" s="14" customFormat="1" ht="10.2">
      <c r="B736" s="203"/>
      <c r="C736" s="204"/>
      <c r="D736" s="194" t="s">
        <v>158</v>
      </c>
      <c r="E736" s="205" t="s">
        <v>19</v>
      </c>
      <c r="F736" s="206" t="s">
        <v>1102</v>
      </c>
      <c r="G736" s="204"/>
      <c r="H736" s="207">
        <v>1.5</v>
      </c>
      <c r="I736" s="208"/>
      <c r="J736" s="204"/>
      <c r="K736" s="204"/>
      <c r="L736" s="209"/>
      <c r="M736" s="210"/>
      <c r="N736" s="211"/>
      <c r="O736" s="211"/>
      <c r="P736" s="211"/>
      <c r="Q736" s="211"/>
      <c r="R736" s="211"/>
      <c r="S736" s="211"/>
      <c r="T736" s="212"/>
      <c r="AT736" s="213" t="s">
        <v>158</v>
      </c>
      <c r="AU736" s="213" t="s">
        <v>154</v>
      </c>
      <c r="AV736" s="14" t="s">
        <v>154</v>
      </c>
      <c r="AW736" s="14" t="s">
        <v>36</v>
      </c>
      <c r="AX736" s="14" t="s">
        <v>75</v>
      </c>
      <c r="AY736" s="213" t="s">
        <v>146</v>
      </c>
    </row>
    <row r="737" spans="2:51" s="14" customFormat="1" ht="10.2">
      <c r="B737" s="203"/>
      <c r="C737" s="204"/>
      <c r="D737" s="194" t="s">
        <v>158</v>
      </c>
      <c r="E737" s="205" t="s">
        <v>19</v>
      </c>
      <c r="F737" s="206" t="s">
        <v>1103</v>
      </c>
      <c r="G737" s="204"/>
      <c r="H737" s="207">
        <v>1.6</v>
      </c>
      <c r="I737" s="208"/>
      <c r="J737" s="204"/>
      <c r="K737" s="204"/>
      <c r="L737" s="209"/>
      <c r="M737" s="210"/>
      <c r="N737" s="211"/>
      <c r="O737" s="211"/>
      <c r="P737" s="211"/>
      <c r="Q737" s="211"/>
      <c r="R737" s="211"/>
      <c r="S737" s="211"/>
      <c r="T737" s="212"/>
      <c r="AT737" s="213" t="s">
        <v>158</v>
      </c>
      <c r="AU737" s="213" t="s">
        <v>154</v>
      </c>
      <c r="AV737" s="14" t="s">
        <v>154</v>
      </c>
      <c r="AW737" s="14" t="s">
        <v>36</v>
      </c>
      <c r="AX737" s="14" t="s">
        <v>75</v>
      </c>
      <c r="AY737" s="213" t="s">
        <v>146</v>
      </c>
    </row>
    <row r="738" spans="2:51" s="15" customFormat="1" ht="10.2">
      <c r="B738" s="224"/>
      <c r="C738" s="225"/>
      <c r="D738" s="194" t="s">
        <v>158</v>
      </c>
      <c r="E738" s="226" t="s">
        <v>19</v>
      </c>
      <c r="F738" s="227" t="s">
        <v>237</v>
      </c>
      <c r="G738" s="225"/>
      <c r="H738" s="228">
        <v>3.1</v>
      </c>
      <c r="I738" s="229"/>
      <c r="J738" s="225"/>
      <c r="K738" s="225"/>
      <c r="L738" s="230"/>
      <c r="M738" s="231"/>
      <c r="N738" s="232"/>
      <c r="O738" s="232"/>
      <c r="P738" s="232"/>
      <c r="Q738" s="232"/>
      <c r="R738" s="232"/>
      <c r="S738" s="232"/>
      <c r="T738" s="233"/>
      <c r="AT738" s="234" t="s">
        <v>158</v>
      </c>
      <c r="AU738" s="234" t="s">
        <v>154</v>
      </c>
      <c r="AV738" s="15" t="s">
        <v>153</v>
      </c>
      <c r="AW738" s="15" t="s">
        <v>36</v>
      </c>
      <c r="AX738" s="15" t="s">
        <v>83</v>
      </c>
      <c r="AY738" s="234" t="s">
        <v>146</v>
      </c>
    </row>
    <row r="739" spans="1:65" s="2" customFormat="1" ht="37.8" customHeight="1">
      <c r="A739" s="35"/>
      <c r="B739" s="36"/>
      <c r="C739" s="174" t="s">
        <v>1104</v>
      </c>
      <c r="D739" s="174" t="s">
        <v>148</v>
      </c>
      <c r="E739" s="175" t="s">
        <v>1105</v>
      </c>
      <c r="F739" s="176" t="s">
        <v>1106</v>
      </c>
      <c r="G739" s="177" t="s">
        <v>207</v>
      </c>
      <c r="H739" s="178">
        <v>0.85</v>
      </c>
      <c r="I739" s="179"/>
      <c r="J739" s="180">
        <f>ROUND(I739*H739,2)</f>
        <v>0</v>
      </c>
      <c r="K739" s="176" t="s">
        <v>152</v>
      </c>
      <c r="L739" s="40"/>
      <c r="M739" s="181" t="s">
        <v>19</v>
      </c>
      <c r="N739" s="182" t="s">
        <v>47</v>
      </c>
      <c r="O739" s="65"/>
      <c r="P739" s="183">
        <f>O739*H739</f>
        <v>0</v>
      </c>
      <c r="Q739" s="183">
        <v>0.0001</v>
      </c>
      <c r="R739" s="183">
        <f>Q739*H739</f>
        <v>8.5E-05</v>
      </c>
      <c r="S739" s="183">
        <v>0</v>
      </c>
      <c r="T739" s="184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85" t="s">
        <v>243</v>
      </c>
      <c r="AT739" s="185" t="s">
        <v>148</v>
      </c>
      <c r="AU739" s="185" t="s">
        <v>154</v>
      </c>
      <c r="AY739" s="18" t="s">
        <v>146</v>
      </c>
      <c r="BE739" s="186">
        <f>IF(N739="základní",J739,0)</f>
        <v>0</v>
      </c>
      <c r="BF739" s="186">
        <f>IF(N739="snížená",J739,0)</f>
        <v>0</v>
      </c>
      <c r="BG739" s="186">
        <f>IF(N739="zákl. přenesená",J739,0)</f>
        <v>0</v>
      </c>
      <c r="BH739" s="186">
        <f>IF(N739="sníž. přenesená",J739,0)</f>
        <v>0</v>
      </c>
      <c r="BI739" s="186">
        <f>IF(N739="nulová",J739,0)</f>
        <v>0</v>
      </c>
      <c r="BJ739" s="18" t="s">
        <v>154</v>
      </c>
      <c r="BK739" s="186">
        <f>ROUND(I739*H739,2)</f>
        <v>0</v>
      </c>
      <c r="BL739" s="18" t="s">
        <v>243</v>
      </c>
      <c r="BM739" s="185" t="s">
        <v>1107</v>
      </c>
    </row>
    <row r="740" spans="1:47" s="2" customFormat="1" ht="10.2">
      <c r="A740" s="35"/>
      <c r="B740" s="36"/>
      <c r="C740" s="37"/>
      <c r="D740" s="187" t="s">
        <v>156</v>
      </c>
      <c r="E740" s="37"/>
      <c r="F740" s="188" t="s">
        <v>1108</v>
      </c>
      <c r="G740" s="37"/>
      <c r="H740" s="37"/>
      <c r="I740" s="189"/>
      <c r="J740" s="37"/>
      <c r="K740" s="37"/>
      <c r="L740" s="40"/>
      <c r="M740" s="190"/>
      <c r="N740" s="191"/>
      <c r="O740" s="65"/>
      <c r="P740" s="65"/>
      <c r="Q740" s="65"/>
      <c r="R740" s="65"/>
      <c r="S740" s="65"/>
      <c r="T740" s="66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T740" s="18" t="s">
        <v>156</v>
      </c>
      <c r="AU740" s="18" t="s">
        <v>154</v>
      </c>
    </row>
    <row r="741" spans="2:51" s="13" customFormat="1" ht="10.2">
      <c r="B741" s="192"/>
      <c r="C741" s="193"/>
      <c r="D741" s="194" t="s">
        <v>158</v>
      </c>
      <c r="E741" s="195" t="s">
        <v>19</v>
      </c>
      <c r="F741" s="196" t="s">
        <v>159</v>
      </c>
      <c r="G741" s="193"/>
      <c r="H741" s="195" t="s">
        <v>19</v>
      </c>
      <c r="I741" s="197"/>
      <c r="J741" s="193"/>
      <c r="K741" s="193"/>
      <c r="L741" s="198"/>
      <c r="M741" s="199"/>
      <c r="N741" s="200"/>
      <c r="O741" s="200"/>
      <c r="P741" s="200"/>
      <c r="Q741" s="200"/>
      <c r="R741" s="200"/>
      <c r="S741" s="200"/>
      <c r="T741" s="201"/>
      <c r="AT741" s="202" t="s">
        <v>158</v>
      </c>
      <c r="AU741" s="202" t="s">
        <v>154</v>
      </c>
      <c r="AV741" s="13" t="s">
        <v>83</v>
      </c>
      <c r="AW741" s="13" t="s">
        <v>36</v>
      </c>
      <c r="AX741" s="13" t="s">
        <v>75</v>
      </c>
      <c r="AY741" s="202" t="s">
        <v>146</v>
      </c>
    </row>
    <row r="742" spans="2:51" s="14" customFormat="1" ht="10.2">
      <c r="B742" s="203"/>
      <c r="C742" s="204"/>
      <c r="D742" s="194" t="s">
        <v>158</v>
      </c>
      <c r="E742" s="205" t="s">
        <v>19</v>
      </c>
      <c r="F742" s="206" t="s">
        <v>1096</v>
      </c>
      <c r="G742" s="204"/>
      <c r="H742" s="207">
        <v>0.85</v>
      </c>
      <c r="I742" s="208"/>
      <c r="J742" s="204"/>
      <c r="K742" s="204"/>
      <c r="L742" s="209"/>
      <c r="M742" s="210"/>
      <c r="N742" s="211"/>
      <c r="O742" s="211"/>
      <c r="P742" s="211"/>
      <c r="Q742" s="211"/>
      <c r="R742" s="211"/>
      <c r="S742" s="211"/>
      <c r="T742" s="212"/>
      <c r="AT742" s="213" t="s">
        <v>158</v>
      </c>
      <c r="AU742" s="213" t="s">
        <v>154</v>
      </c>
      <c r="AV742" s="14" t="s">
        <v>154</v>
      </c>
      <c r="AW742" s="14" t="s">
        <v>36</v>
      </c>
      <c r="AX742" s="14" t="s">
        <v>83</v>
      </c>
      <c r="AY742" s="213" t="s">
        <v>146</v>
      </c>
    </row>
    <row r="743" spans="1:65" s="2" customFormat="1" ht="24.15" customHeight="1">
      <c r="A743" s="35"/>
      <c r="B743" s="36"/>
      <c r="C743" s="174" t="s">
        <v>1109</v>
      </c>
      <c r="D743" s="174" t="s">
        <v>148</v>
      </c>
      <c r="E743" s="175" t="s">
        <v>1110</v>
      </c>
      <c r="F743" s="176" t="s">
        <v>1111</v>
      </c>
      <c r="G743" s="177" t="s">
        <v>207</v>
      </c>
      <c r="H743" s="178">
        <v>0.85</v>
      </c>
      <c r="I743" s="179"/>
      <c r="J743" s="180">
        <f>ROUND(I743*H743,2)</f>
        <v>0</v>
      </c>
      <c r="K743" s="176" t="s">
        <v>152</v>
      </c>
      <c r="L743" s="40"/>
      <c r="M743" s="181" t="s">
        <v>19</v>
      </c>
      <c r="N743" s="182" t="s">
        <v>47</v>
      </c>
      <c r="O743" s="65"/>
      <c r="P743" s="183">
        <f>O743*H743</f>
        <v>0</v>
      </c>
      <c r="Q743" s="183">
        <v>0</v>
      </c>
      <c r="R743" s="183">
        <f>Q743*H743</f>
        <v>0</v>
      </c>
      <c r="S743" s="183">
        <v>0</v>
      </c>
      <c r="T743" s="184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85" t="s">
        <v>243</v>
      </c>
      <c r="AT743" s="185" t="s">
        <v>148</v>
      </c>
      <c r="AU743" s="185" t="s">
        <v>154</v>
      </c>
      <c r="AY743" s="18" t="s">
        <v>146</v>
      </c>
      <c r="BE743" s="186">
        <f>IF(N743="základní",J743,0)</f>
        <v>0</v>
      </c>
      <c r="BF743" s="186">
        <f>IF(N743="snížená",J743,0)</f>
        <v>0</v>
      </c>
      <c r="BG743" s="186">
        <f>IF(N743="zákl. přenesená",J743,0)</f>
        <v>0</v>
      </c>
      <c r="BH743" s="186">
        <f>IF(N743="sníž. přenesená",J743,0)</f>
        <v>0</v>
      </c>
      <c r="BI743" s="186">
        <f>IF(N743="nulová",J743,0)</f>
        <v>0</v>
      </c>
      <c r="BJ743" s="18" t="s">
        <v>154</v>
      </c>
      <c r="BK743" s="186">
        <f>ROUND(I743*H743,2)</f>
        <v>0</v>
      </c>
      <c r="BL743" s="18" t="s">
        <v>243</v>
      </c>
      <c r="BM743" s="185" t="s">
        <v>1112</v>
      </c>
    </row>
    <row r="744" spans="1:47" s="2" customFormat="1" ht="10.2">
      <c r="A744" s="35"/>
      <c r="B744" s="36"/>
      <c r="C744" s="37"/>
      <c r="D744" s="187" t="s">
        <v>156</v>
      </c>
      <c r="E744" s="37"/>
      <c r="F744" s="188" t="s">
        <v>1113</v>
      </c>
      <c r="G744" s="37"/>
      <c r="H744" s="37"/>
      <c r="I744" s="189"/>
      <c r="J744" s="37"/>
      <c r="K744" s="37"/>
      <c r="L744" s="40"/>
      <c r="M744" s="190"/>
      <c r="N744" s="191"/>
      <c r="O744" s="65"/>
      <c r="P744" s="65"/>
      <c r="Q744" s="65"/>
      <c r="R744" s="65"/>
      <c r="S744" s="65"/>
      <c r="T744" s="66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T744" s="18" t="s">
        <v>156</v>
      </c>
      <c r="AU744" s="18" t="s">
        <v>154</v>
      </c>
    </row>
    <row r="745" spans="2:51" s="13" customFormat="1" ht="10.2">
      <c r="B745" s="192"/>
      <c r="C745" s="193"/>
      <c r="D745" s="194" t="s">
        <v>158</v>
      </c>
      <c r="E745" s="195" t="s">
        <v>19</v>
      </c>
      <c r="F745" s="196" t="s">
        <v>159</v>
      </c>
      <c r="G745" s="193"/>
      <c r="H745" s="195" t="s">
        <v>19</v>
      </c>
      <c r="I745" s="197"/>
      <c r="J745" s="193"/>
      <c r="K745" s="193"/>
      <c r="L745" s="198"/>
      <c r="M745" s="199"/>
      <c r="N745" s="200"/>
      <c r="O745" s="200"/>
      <c r="P745" s="200"/>
      <c r="Q745" s="200"/>
      <c r="R745" s="200"/>
      <c r="S745" s="200"/>
      <c r="T745" s="201"/>
      <c r="AT745" s="202" t="s">
        <v>158</v>
      </c>
      <c r="AU745" s="202" t="s">
        <v>154</v>
      </c>
      <c r="AV745" s="13" t="s">
        <v>83</v>
      </c>
      <c r="AW745" s="13" t="s">
        <v>36</v>
      </c>
      <c r="AX745" s="13" t="s">
        <v>75</v>
      </c>
      <c r="AY745" s="202" t="s">
        <v>146</v>
      </c>
    </row>
    <row r="746" spans="2:51" s="14" customFormat="1" ht="10.2">
      <c r="B746" s="203"/>
      <c r="C746" s="204"/>
      <c r="D746" s="194" t="s">
        <v>158</v>
      </c>
      <c r="E746" s="205" t="s">
        <v>19</v>
      </c>
      <c r="F746" s="206" t="s">
        <v>1096</v>
      </c>
      <c r="G746" s="204"/>
      <c r="H746" s="207">
        <v>0.85</v>
      </c>
      <c r="I746" s="208"/>
      <c r="J746" s="204"/>
      <c r="K746" s="204"/>
      <c r="L746" s="209"/>
      <c r="M746" s="210"/>
      <c r="N746" s="211"/>
      <c r="O746" s="211"/>
      <c r="P746" s="211"/>
      <c r="Q746" s="211"/>
      <c r="R746" s="211"/>
      <c r="S746" s="211"/>
      <c r="T746" s="212"/>
      <c r="AT746" s="213" t="s">
        <v>158</v>
      </c>
      <c r="AU746" s="213" t="s">
        <v>154</v>
      </c>
      <c r="AV746" s="14" t="s">
        <v>154</v>
      </c>
      <c r="AW746" s="14" t="s">
        <v>36</v>
      </c>
      <c r="AX746" s="14" t="s">
        <v>83</v>
      </c>
      <c r="AY746" s="213" t="s">
        <v>146</v>
      </c>
    </row>
    <row r="747" spans="1:65" s="2" customFormat="1" ht="24.15" customHeight="1">
      <c r="A747" s="35"/>
      <c r="B747" s="36"/>
      <c r="C747" s="174" t="s">
        <v>1114</v>
      </c>
      <c r="D747" s="174" t="s">
        <v>148</v>
      </c>
      <c r="E747" s="175" t="s">
        <v>1115</v>
      </c>
      <c r="F747" s="176" t="s">
        <v>1116</v>
      </c>
      <c r="G747" s="177" t="s">
        <v>207</v>
      </c>
      <c r="H747" s="178">
        <v>0.85</v>
      </c>
      <c r="I747" s="179"/>
      <c r="J747" s="180">
        <f>ROUND(I747*H747,2)</f>
        <v>0</v>
      </c>
      <c r="K747" s="176" t="s">
        <v>152</v>
      </c>
      <c r="L747" s="40"/>
      <c r="M747" s="181" t="s">
        <v>19</v>
      </c>
      <c r="N747" s="182" t="s">
        <v>47</v>
      </c>
      <c r="O747" s="65"/>
      <c r="P747" s="183">
        <f>O747*H747</f>
        <v>0</v>
      </c>
      <c r="Q747" s="183">
        <v>0.00015</v>
      </c>
      <c r="R747" s="183">
        <f>Q747*H747</f>
        <v>0.00012749999999999998</v>
      </c>
      <c r="S747" s="183">
        <v>0</v>
      </c>
      <c r="T747" s="184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85" t="s">
        <v>243</v>
      </c>
      <c r="AT747" s="185" t="s">
        <v>148</v>
      </c>
      <c r="AU747" s="185" t="s">
        <v>154</v>
      </c>
      <c r="AY747" s="18" t="s">
        <v>146</v>
      </c>
      <c r="BE747" s="186">
        <f>IF(N747="základní",J747,0)</f>
        <v>0</v>
      </c>
      <c r="BF747" s="186">
        <f>IF(N747="snížená",J747,0)</f>
        <v>0</v>
      </c>
      <c r="BG747" s="186">
        <f>IF(N747="zákl. přenesená",J747,0)</f>
        <v>0</v>
      </c>
      <c r="BH747" s="186">
        <f>IF(N747="sníž. přenesená",J747,0)</f>
        <v>0</v>
      </c>
      <c r="BI747" s="186">
        <f>IF(N747="nulová",J747,0)</f>
        <v>0</v>
      </c>
      <c r="BJ747" s="18" t="s">
        <v>154</v>
      </c>
      <c r="BK747" s="186">
        <f>ROUND(I747*H747,2)</f>
        <v>0</v>
      </c>
      <c r="BL747" s="18" t="s">
        <v>243</v>
      </c>
      <c r="BM747" s="185" t="s">
        <v>1117</v>
      </c>
    </row>
    <row r="748" spans="1:47" s="2" customFormat="1" ht="10.2">
      <c r="A748" s="35"/>
      <c r="B748" s="36"/>
      <c r="C748" s="37"/>
      <c r="D748" s="187" t="s">
        <v>156</v>
      </c>
      <c r="E748" s="37"/>
      <c r="F748" s="188" t="s">
        <v>1118</v>
      </c>
      <c r="G748" s="37"/>
      <c r="H748" s="37"/>
      <c r="I748" s="189"/>
      <c r="J748" s="37"/>
      <c r="K748" s="37"/>
      <c r="L748" s="40"/>
      <c r="M748" s="190"/>
      <c r="N748" s="191"/>
      <c r="O748" s="65"/>
      <c r="P748" s="65"/>
      <c r="Q748" s="65"/>
      <c r="R748" s="65"/>
      <c r="S748" s="65"/>
      <c r="T748" s="66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T748" s="18" t="s">
        <v>156</v>
      </c>
      <c r="AU748" s="18" t="s">
        <v>154</v>
      </c>
    </row>
    <row r="749" spans="2:51" s="13" customFormat="1" ht="10.2">
      <c r="B749" s="192"/>
      <c r="C749" s="193"/>
      <c r="D749" s="194" t="s">
        <v>158</v>
      </c>
      <c r="E749" s="195" t="s">
        <v>19</v>
      </c>
      <c r="F749" s="196" t="s">
        <v>159</v>
      </c>
      <c r="G749" s="193"/>
      <c r="H749" s="195" t="s">
        <v>19</v>
      </c>
      <c r="I749" s="197"/>
      <c r="J749" s="193"/>
      <c r="K749" s="193"/>
      <c r="L749" s="198"/>
      <c r="M749" s="199"/>
      <c r="N749" s="200"/>
      <c r="O749" s="200"/>
      <c r="P749" s="200"/>
      <c r="Q749" s="200"/>
      <c r="R749" s="200"/>
      <c r="S749" s="200"/>
      <c r="T749" s="201"/>
      <c r="AT749" s="202" t="s">
        <v>158</v>
      </c>
      <c r="AU749" s="202" t="s">
        <v>154</v>
      </c>
      <c r="AV749" s="13" t="s">
        <v>83</v>
      </c>
      <c r="AW749" s="13" t="s">
        <v>36</v>
      </c>
      <c r="AX749" s="13" t="s">
        <v>75</v>
      </c>
      <c r="AY749" s="202" t="s">
        <v>146</v>
      </c>
    </row>
    <row r="750" spans="2:51" s="14" customFormat="1" ht="10.2">
      <c r="B750" s="203"/>
      <c r="C750" s="204"/>
      <c r="D750" s="194" t="s">
        <v>158</v>
      </c>
      <c r="E750" s="205" t="s">
        <v>19</v>
      </c>
      <c r="F750" s="206" t="s">
        <v>1096</v>
      </c>
      <c r="G750" s="204"/>
      <c r="H750" s="207">
        <v>0.85</v>
      </c>
      <c r="I750" s="208"/>
      <c r="J750" s="204"/>
      <c r="K750" s="204"/>
      <c r="L750" s="209"/>
      <c r="M750" s="210"/>
      <c r="N750" s="211"/>
      <c r="O750" s="211"/>
      <c r="P750" s="211"/>
      <c r="Q750" s="211"/>
      <c r="R750" s="211"/>
      <c r="S750" s="211"/>
      <c r="T750" s="212"/>
      <c r="AT750" s="213" t="s">
        <v>158</v>
      </c>
      <c r="AU750" s="213" t="s">
        <v>154</v>
      </c>
      <c r="AV750" s="14" t="s">
        <v>154</v>
      </c>
      <c r="AW750" s="14" t="s">
        <v>36</v>
      </c>
      <c r="AX750" s="14" t="s">
        <v>83</v>
      </c>
      <c r="AY750" s="213" t="s">
        <v>146</v>
      </c>
    </row>
    <row r="751" spans="1:65" s="2" customFormat="1" ht="33" customHeight="1">
      <c r="A751" s="35"/>
      <c r="B751" s="36"/>
      <c r="C751" s="174" t="s">
        <v>1119</v>
      </c>
      <c r="D751" s="174" t="s">
        <v>148</v>
      </c>
      <c r="E751" s="175" t="s">
        <v>1120</v>
      </c>
      <c r="F751" s="176" t="s">
        <v>1121</v>
      </c>
      <c r="G751" s="177" t="s">
        <v>207</v>
      </c>
      <c r="H751" s="178">
        <v>0.85</v>
      </c>
      <c r="I751" s="179"/>
      <c r="J751" s="180">
        <f>ROUND(I751*H751,2)</f>
        <v>0</v>
      </c>
      <c r="K751" s="176" t="s">
        <v>152</v>
      </c>
      <c r="L751" s="40"/>
      <c r="M751" s="181" t="s">
        <v>19</v>
      </c>
      <c r="N751" s="182" t="s">
        <v>47</v>
      </c>
      <c r="O751" s="65"/>
      <c r="P751" s="183">
        <f>O751*H751</f>
        <v>0</v>
      </c>
      <c r="Q751" s="183">
        <v>0.0007</v>
      </c>
      <c r="R751" s="183">
        <f>Q751*H751</f>
        <v>0.0005949999999999999</v>
      </c>
      <c r="S751" s="183">
        <v>0</v>
      </c>
      <c r="T751" s="184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5" t="s">
        <v>243</v>
      </c>
      <c r="AT751" s="185" t="s">
        <v>148</v>
      </c>
      <c r="AU751" s="185" t="s">
        <v>154</v>
      </c>
      <c r="AY751" s="18" t="s">
        <v>146</v>
      </c>
      <c r="BE751" s="186">
        <f>IF(N751="základní",J751,0)</f>
        <v>0</v>
      </c>
      <c r="BF751" s="186">
        <f>IF(N751="snížená",J751,0)</f>
        <v>0</v>
      </c>
      <c r="BG751" s="186">
        <f>IF(N751="zákl. přenesená",J751,0)</f>
        <v>0</v>
      </c>
      <c r="BH751" s="186">
        <f>IF(N751="sníž. přenesená",J751,0)</f>
        <v>0</v>
      </c>
      <c r="BI751" s="186">
        <f>IF(N751="nulová",J751,0)</f>
        <v>0</v>
      </c>
      <c r="BJ751" s="18" t="s">
        <v>154</v>
      </c>
      <c r="BK751" s="186">
        <f>ROUND(I751*H751,2)</f>
        <v>0</v>
      </c>
      <c r="BL751" s="18" t="s">
        <v>243</v>
      </c>
      <c r="BM751" s="185" t="s">
        <v>1122</v>
      </c>
    </row>
    <row r="752" spans="1:47" s="2" customFormat="1" ht="10.2">
      <c r="A752" s="35"/>
      <c r="B752" s="36"/>
      <c r="C752" s="37"/>
      <c r="D752" s="187" t="s">
        <v>156</v>
      </c>
      <c r="E752" s="37"/>
      <c r="F752" s="188" t="s">
        <v>1123</v>
      </c>
      <c r="G752" s="37"/>
      <c r="H752" s="37"/>
      <c r="I752" s="189"/>
      <c r="J752" s="37"/>
      <c r="K752" s="37"/>
      <c r="L752" s="40"/>
      <c r="M752" s="190"/>
      <c r="N752" s="191"/>
      <c r="O752" s="65"/>
      <c r="P752" s="65"/>
      <c r="Q752" s="65"/>
      <c r="R752" s="65"/>
      <c r="S752" s="65"/>
      <c r="T752" s="66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T752" s="18" t="s">
        <v>156</v>
      </c>
      <c r="AU752" s="18" t="s">
        <v>154</v>
      </c>
    </row>
    <row r="753" spans="2:51" s="13" customFormat="1" ht="10.2">
      <c r="B753" s="192"/>
      <c r="C753" s="193"/>
      <c r="D753" s="194" t="s">
        <v>158</v>
      </c>
      <c r="E753" s="195" t="s">
        <v>19</v>
      </c>
      <c r="F753" s="196" t="s">
        <v>159</v>
      </c>
      <c r="G753" s="193"/>
      <c r="H753" s="195" t="s">
        <v>19</v>
      </c>
      <c r="I753" s="197"/>
      <c r="J753" s="193"/>
      <c r="K753" s="193"/>
      <c r="L753" s="198"/>
      <c r="M753" s="199"/>
      <c r="N753" s="200"/>
      <c r="O753" s="200"/>
      <c r="P753" s="200"/>
      <c r="Q753" s="200"/>
      <c r="R753" s="200"/>
      <c r="S753" s="200"/>
      <c r="T753" s="201"/>
      <c r="AT753" s="202" t="s">
        <v>158</v>
      </c>
      <c r="AU753" s="202" t="s">
        <v>154</v>
      </c>
      <c r="AV753" s="13" t="s">
        <v>83</v>
      </c>
      <c r="AW753" s="13" t="s">
        <v>36</v>
      </c>
      <c r="AX753" s="13" t="s">
        <v>75</v>
      </c>
      <c r="AY753" s="202" t="s">
        <v>146</v>
      </c>
    </row>
    <row r="754" spans="2:51" s="14" customFormat="1" ht="10.2">
      <c r="B754" s="203"/>
      <c r="C754" s="204"/>
      <c r="D754" s="194" t="s">
        <v>158</v>
      </c>
      <c r="E754" s="205" t="s">
        <v>19</v>
      </c>
      <c r="F754" s="206" t="s">
        <v>1096</v>
      </c>
      <c r="G754" s="204"/>
      <c r="H754" s="207">
        <v>0.85</v>
      </c>
      <c r="I754" s="208"/>
      <c r="J754" s="204"/>
      <c r="K754" s="204"/>
      <c r="L754" s="209"/>
      <c r="M754" s="210"/>
      <c r="N754" s="211"/>
      <c r="O754" s="211"/>
      <c r="P754" s="211"/>
      <c r="Q754" s="211"/>
      <c r="R754" s="211"/>
      <c r="S754" s="211"/>
      <c r="T754" s="212"/>
      <c r="AT754" s="213" t="s">
        <v>158</v>
      </c>
      <c r="AU754" s="213" t="s">
        <v>154</v>
      </c>
      <c r="AV754" s="14" t="s">
        <v>154</v>
      </c>
      <c r="AW754" s="14" t="s">
        <v>36</v>
      </c>
      <c r="AX754" s="14" t="s">
        <v>83</v>
      </c>
      <c r="AY754" s="213" t="s">
        <v>146</v>
      </c>
    </row>
    <row r="755" spans="1:65" s="2" customFormat="1" ht="33" customHeight="1">
      <c r="A755" s="35"/>
      <c r="B755" s="36"/>
      <c r="C755" s="174" t="s">
        <v>1124</v>
      </c>
      <c r="D755" s="174" t="s">
        <v>148</v>
      </c>
      <c r="E755" s="175" t="s">
        <v>1125</v>
      </c>
      <c r="F755" s="176" t="s">
        <v>1126</v>
      </c>
      <c r="G755" s="177" t="s">
        <v>185</v>
      </c>
      <c r="H755" s="178">
        <v>4</v>
      </c>
      <c r="I755" s="179"/>
      <c r="J755" s="180">
        <f>ROUND(I755*H755,2)</f>
        <v>0</v>
      </c>
      <c r="K755" s="176" t="s">
        <v>152</v>
      </c>
      <c r="L755" s="40"/>
      <c r="M755" s="181" t="s">
        <v>19</v>
      </c>
      <c r="N755" s="182" t="s">
        <v>47</v>
      </c>
      <c r="O755" s="65"/>
      <c r="P755" s="183">
        <f>O755*H755</f>
        <v>0</v>
      </c>
      <c r="Q755" s="183">
        <v>3E-05</v>
      </c>
      <c r="R755" s="183">
        <f>Q755*H755</f>
        <v>0.00012</v>
      </c>
      <c r="S755" s="183">
        <v>0</v>
      </c>
      <c r="T755" s="184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85" t="s">
        <v>243</v>
      </c>
      <c r="AT755" s="185" t="s">
        <v>148</v>
      </c>
      <c r="AU755" s="185" t="s">
        <v>154</v>
      </c>
      <c r="AY755" s="18" t="s">
        <v>146</v>
      </c>
      <c r="BE755" s="186">
        <f>IF(N755="základní",J755,0)</f>
        <v>0</v>
      </c>
      <c r="BF755" s="186">
        <f>IF(N755="snížená",J755,0)</f>
        <v>0</v>
      </c>
      <c r="BG755" s="186">
        <f>IF(N755="zákl. přenesená",J755,0)</f>
        <v>0</v>
      </c>
      <c r="BH755" s="186">
        <f>IF(N755="sníž. přenesená",J755,0)</f>
        <v>0</v>
      </c>
      <c r="BI755" s="186">
        <f>IF(N755="nulová",J755,0)</f>
        <v>0</v>
      </c>
      <c r="BJ755" s="18" t="s">
        <v>154</v>
      </c>
      <c r="BK755" s="186">
        <f>ROUND(I755*H755,2)</f>
        <v>0</v>
      </c>
      <c r="BL755" s="18" t="s">
        <v>243</v>
      </c>
      <c r="BM755" s="185" t="s">
        <v>1127</v>
      </c>
    </row>
    <row r="756" spans="1:47" s="2" customFormat="1" ht="10.2">
      <c r="A756" s="35"/>
      <c r="B756" s="36"/>
      <c r="C756" s="37"/>
      <c r="D756" s="187" t="s">
        <v>156</v>
      </c>
      <c r="E756" s="37"/>
      <c r="F756" s="188" t="s">
        <v>1128</v>
      </c>
      <c r="G756" s="37"/>
      <c r="H756" s="37"/>
      <c r="I756" s="189"/>
      <c r="J756" s="37"/>
      <c r="K756" s="37"/>
      <c r="L756" s="40"/>
      <c r="M756" s="190"/>
      <c r="N756" s="191"/>
      <c r="O756" s="65"/>
      <c r="P756" s="65"/>
      <c r="Q756" s="65"/>
      <c r="R756" s="65"/>
      <c r="S756" s="65"/>
      <c r="T756" s="66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T756" s="18" t="s">
        <v>156</v>
      </c>
      <c r="AU756" s="18" t="s">
        <v>154</v>
      </c>
    </row>
    <row r="757" spans="2:51" s="13" customFormat="1" ht="10.2">
      <c r="B757" s="192"/>
      <c r="C757" s="193"/>
      <c r="D757" s="194" t="s">
        <v>158</v>
      </c>
      <c r="E757" s="195" t="s">
        <v>19</v>
      </c>
      <c r="F757" s="196" t="s">
        <v>159</v>
      </c>
      <c r="G757" s="193"/>
      <c r="H757" s="195" t="s">
        <v>19</v>
      </c>
      <c r="I757" s="197"/>
      <c r="J757" s="193"/>
      <c r="K757" s="193"/>
      <c r="L757" s="198"/>
      <c r="M757" s="199"/>
      <c r="N757" s="200"/>
      <c r="O757" s="200"/>
      <c r="P757" s="200"/>
      <c r="Q757" s="200"/>
      <c r="R757" s="200"/>
      <c r="S757" s="200"/>
      <c r="T757" s="201"/>
      <c r="AT757" s="202" t="s">
        <v>158</v>
      </c>
      <c r="AU757" s="202" t="s">
        <v>154</v>
      </c>
      <c r="AV757" s="13" t="s">
        <v>83</v>
      </c>
      <c r="AW757" s="13" t="s">
        <v>36</v>
      </c>
      <c r="AX757" s="13" t="s">
        <v>75</v>
      </c>
      <c r="AY757" s="202" t="s">
        <v>146</v>
      </c>
    </row>
    <row r="758" spans="2:51" s="14" customFormat="1" ht="10.2">
      <c r="B758" s="203"/>
      <c r="C758" s="204"/>
      <c r="D758" s="194" t="s">
        <v>158</v>
      </c>
      <c r="E758" s="205" t="s">
        <v>19</v>
      </c>
      <c r="F758" s="206" t="s">
        <v>153</v>
      </c>
      <c r="G758" s="204"/>
      <c r="H758" s="207">
        <v>4</v>
      </c>
      <c r="I758" s="208"/>
      <c r="J758" s="204"/>
      <c r="K758" s="204"/>
      <c r="L758" s="209"/>
      <c r="M758" s="210"/>
      <c r="N758" s="211"/>
      <c r="O758" s="211"/>
      <c r="P758" s="211"/>
      <c r="Q758" s="211"/>
      <c r="R758" s="211"/>
      <c r="S758" s="211"/>
      <c r="T758" s="212"/>
      <c r="AT758" s="213" t="s">
        <v>158</v>
      </c>
      <c r="AU758" s="213" t="s">
        <v>154</v>
      </c>
      <c r="AV758" s="14" t="s">
        <v>154</v>
      </c>
      <c r="AW758" s="14" t="s">
        <v>36</v>
      </c>
      <c r="AX758" s="14" t="s">
        <v>83</v>
      </c>
      <c r="AY758" s="213" t="s">
        <v>146</v>
      </c>
    </row>
    <row r="759" spans="1:65" s="2" customFormat="1" ht="16.5" customHeight="1">
      <c r="A759" s="35"/>
      <c r="B759" s="36"/>
      <c r="C759" s="214" t="s">
        <v>1129</v>
      </c>
      <c r="D759" s="214" t="s">
        <v>189</v>
      </c>
      <c r="E759" s="215" t="s">
        <v>1130</v>
      </c>
      <c r="F759" s="216" t="s">
        <v>1131</v>
      </c>
      <c r="G759" s="217" t="s">
        <v>185</v>
      </c>
      <c r="H759" s="218">
        <v>4</v>
      </c>
      <c r="I759" s="219"/>
      <c r="J759" s="220">
        <f>ROUND(I759*H759,2)</f>
        <v>0</v>
      </c>
      <c r="K759" s="216" t="s">
        <v>152</v>
      </c>
      <c r="L759" s="221"/>
      <c r="M759" s="222" t="s">
        <v>19</v>
      </c>
      <c r="N759" s="223" t="s">
        <v>47</v>
      </c>
      <c r="O759" s="65"/>
      <c r="P759" s="183">
        <f>O759*H759</f>
        <v>0</v>
      </c>
      <c r="Q759" s="183">
        <v>0.0009</v>
      </c>
      <c r="R759" s="183">
        <f>Q759*H759</f>
        <v>0.0036</v>
      </c>
      <c r="S759" s="183">
        <v>0</v>
      </c>
      <c r="T759" s="184">
        <f>S759*H759</f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185" t="s">
        <v>334</v>
      </c>
      <c r="AT759" s="185" t="s">
        <v>189</v>
      </c>
      <c r="AU759" s="185" t="s">
        <v>154</v>
      </c>
      <c r="AY759" s="18" t="s">
        <v>146</v>
      </c>
      <c r="BE759" s="186">
        <f>IF(N759="základní",J759,0)</f>
        <v>0</v>
      </c>
      <c r="BF759" s="186">
        <f>IF(N759="snížená",J759,0)</f>
        <v>0</v>
      </c>
      <c r="BG759" s="186">
        <f>IF(N759="zákl. přenesená",J759,0)</f>
        <v>0</v>
      </c>
      <c r="BH759" s="186">
        <f>IF(N759="sníž. přenesená",J759,0)</f>
        <v>0</v>
      </c>
      <c r="BI759" s="186">
        <f>IF(N759="nulová",J759,0)</f>
        <v>0</v>
      </c>
      <c r="BJ759" s="18" t="s">
        <v>154</v>
      </c>
      <c r="BK759" s="186">
        <f>ROUND(I759*H759,2)</f>
        <v>0</v>
      </c>
      <c r="BL759" s="18" t="s">
        <v>243</v>
      </c>
      <c r="BM759" s="185" t="s">
        <v>1132</v>
      </c>
    </row>
    <row r="760" spans="1:47" s="2" customFormat="1" ht="10.2">
      <c r="A760" s="35"/>
      <c r="B760" s="36"/>
      <c r="C760" s="37"/>
      <c r="D760" s="187" t="s">
        <v>156</v>
      </c>
      <c r="E760" s="37"/>
      <c r="F760" s="188" t="s">
        <v>1133</v>
      </c>
      <c r="G760" s="37"/>
      <c r="H760" s="37"/>
      <c r="I760" s="189"/>
      <c r="J760" s="37"/>
      <c r="K760" s="37"/>
      <c r="L760" s="40"/>
      <c r="M760" s="190"/>
      <c r="N760" s="191"/>
      <c r="O760" s="65"/>
      <c r="P760" s="65"/>
      <c r="Q760" s="65"/>
      <c r="R760" s="65"/>
      <c r="S760" s="65"/>
      <c r="T760" s="66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T760" s="18" t="s">
        <v>156</v>
      </c>
      <c r="AU760" s="18" t="s">
        <v>154</v>
      </c>
    </row>
    <row r="761" spans="2:51" s="13" customFormat="1" ht="10.2">
      <c r="B761" s="192"/>
      <c r="C761" s="193"/>
      <c r="D761" s="194" t="s">
        <v>158</v>
      </c>
      <c r="E761" s="195" t="s">
        <v>19</v>
      </c>
      <c r="F761" s="196" t="s">
        <v>159</v>
      </c>
      <c r="G761" s="193"/>
      <c r="H761" s="195" t="s">
        <v>19</v>
      </c>
      <c r="I761" s="197"/>
      <c r="J761" s="193"/>
      <c r="K761" s="193"/>
      <c r="L761" s="198"/>
      <c r="M761" s="199"/>
      <c r="N761" s="200"/>
      <c r="O761" s="200"/>
      <c r="P761" s="200"/>
      <c r="Q761" s="200"/>
      <c r="R761" s="200"/>
      <c r="S761" s="200"/>
      <c r="T761" s="201"/>
      <c r="AT761" s="202" t="s">
        <v>158</v>
      </c>
      <c r="AU761" s="202" t="s">
        <v>154</v>
      </c>
      <c r="AV761" s="13" t="s">
        <v>83</v>
      </c>
      <c r="AW761" s="13" t="s">
        <v>36</v>
      </c>
      <c r="AX761" s="13" t="s">
        <v>75</v>
      </c>
      <c r="AY761" s="202" t="s">
        <v>146</v>
      </c>
    </row>
    <row r="762" spans="2:51" s="14" customFormat="1" ht="10.2">
      <c r="B762" s="203"/>
      <c r="C762" s="204"/>
      <c r="D762" s="194" t="s">
        <v>158</v>
      </c>
      <c r="E762" s="205" t="s">
        <v>19</v>
      </c>
      <c r="F762" s="206" t="s">
        <v>153</v>
      </c>
      <c r="G762" s="204"/>
      <c r="H762" s="207">
        <v>4</v>
      </c>
      <c r="I762" s="208"/>
      <c r="J762" s="204"/>
      <c r="K762" s="204"/>
      <c r="L762" s="209"/>
      <c r="M762" s="210"/>
      <c r="N762" s="211"/>
      <c r="O762" s="211"/>
      <c r="P762" s="211"/>
      <c r="Q762" s="211"/>
      <c r="R762" s="211"/>
      <c r="S762" s="211"/>
      <c r="T762" s="212"/>
      <c r="AT762" s="213" t="s">
        <v>158</v>
      </c>
      <c r="AU762" s="213" t="s">
        <v>154</v>
      </c>
      <c r="AV762" s="14" t="s">
        <v>154</v>
      </c>
      <c r="AW762" s="14" t="s">
        <v>36</v>
      </c>
      <c r="AX762" s="14" t="s">
        <v>83</v>
      </c>
      <c r="AY762" s="213" t="s">
        <v>146</v>
      </c>
    </row>
    <row r="763" spans="1:65" s="2" customFormat="1" ht="55.5" customHeight="1">
      <c r="A763" s="35"/>
      <c r="B763" s="36"/>
      <c r="C763" s="174" t="s">
        <v>1134</v>
      </c>
      <c r="D763" s="174" t="s">
        <v>148</v>
      </c>
      <c r="E763" s="175" t="s">
        <v>1135</v>
      </c>
      <c r="F763" s="176" t="s">
        <v>1136</v>
      </c>
      <c r="G763" s="177" t="s">
        <v>185</v>
      </c>
      <c r="H763" s="178">
        <v>2</v>
      </c>
      <c r="I763" s="179"/>
      <c r="J763" s="180">
        <f>ROUND(I763*H763,2)</f>
        <v>0</v>
      </c>
      <c r="K763" s="176" t="s">
        <v>152</v>
      </c>
      <c r="L763" s="40"/>
      <c r="M763" s="181" t="s">
        <v>19</v>
      </c>
      <c r="N763" s="182" t="s">
        <v>47</v>
      </c>
      <c r="O763" s="65"/>
      <c r="P763" s="183">
        <f>O763*H763</f>
        <v>0</v>
      </c>
      <c r="Q763" s="183">
        <v>0.00939</v>
      </c>
      <c r="R763" s="183">
        <f>Q763*H763</f>
        <v>0.01878</v>
      </c>
      <c r="S763" s="183">
        <v>0.0636</v>
      </c>
      <c r="T763" s="184">
        <f>S763*H763</f>
        <v>0.1272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85" t="s">
        <v>243</v>
      </c>
      <c r="AT763" s="185" t="s">
        <v>148</v>
      </c>
      <c r="AU763" s="185" t="s">
        <v>154</v>
      </c>
      <c r="AY763" s="18" t="s">
        <v>146</v>
      </c>
      <c r="BE763" s="186">
        <f>IF(N763="základní",J763,0)</f>
        <v>0</v>
      </c>
      <c r="BF763" s="186">
        <f>IF(N763="snížená",J763,0)</f>
        <v>0</v>
      </c>
      <c r="BG763" s="186">
        <f>IF(N763="zákl. přenesená",J763,0)</f>
        <v>0</v>
      </c>
      <c r="BH763" s="186">
        <f>IF(N763="sníž. přenesená",J763,0)</f>
        <v>0</v>
      </c>
      <c r="BI763" s="186">
        <f>IF(N763="nulová",J763,0)</f>
        <v>0</v>
      </c>
      <c r="BJ763" s="18" t="s">
        <v>154</v>
      </c>
      <c r="BK763" s="186">
        <f>ROUND(I763*H763,2)</f>
        <v>0</v>
      </c>
      <c r="BL763" s="18" t="s">
        <v>243</v>
      </c>
      <c r="BM763" s="185" t="s">
        <v>1137</v>
      </c>
    </row>
    <row r="764" spans="1:47" s="2" customFormat="1" ht="10.2">
      <c r="A764" s="35"/>
      <c r="B764" s="36"/>
      <c r="C764" s="37"/>
      <c r="D764" s="187" t="s">
        <v>156</v>
      </c>
      <c r="E764" s="37"/>
      <c r="F764" s="188" t="s">
        <v>1138</v>
      </c>
      <c r="G764" s="37"/>
      <c r="H764" s="37"/>
      <c r="I764" s="189"/>
      <c r="J764" s="37"/>
      <c r="K764" s="37"/>
      <c r="L764" s="40"/>
      <c r="M764" s="190"/>
      <c r="N764" s="191"/>
      <c r="O764" s="65"/>
      <c r="P764" s="65"/>
      <c r="Q764" s="65"/>
      <c r="R764" s="65"/>
      <c r="S764" s="65"/>
      <c r="T764" s="66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T764" s="18" t="s">
        <v>156</v>
      </c>
      <c r="AU764" s="18" t="s">
        <v>154</v>
      </c>
    </row>
    <row r="765" spans="2:51" s="13" customFormat="1" ht="10.2">
      <c r="B765" s="192"/>
      <c r="C765" s="193"/>
      <c r="D765" s="194" t="s">
        <v>158</v>
      </c>
      <c r="E765" s="195" t="s">
        <v>19</v>
      </c>
      <c r="F765" s="196" t="s">
        <v>159</v>
      </c>
      <c r="G765" s="193"/>
      <c r="H765" s="195" t="s">
        <v>19</v>
      </c>
      <c r="I765" s="197"/>
      <c r="J765" s="193"/>
      <c r="K765" s="193"/>
      <c r="L765" s="198"/>
      <c r="M765" s="199"/>
      <c r="N765" s="200"/>
      <c r="O765" s="200"/>
      <c r="P765" s="200"/>
      <c r="Q765" s="200"/>
      <c r="R765" s="200"/>
      <c r="S765" s="200"/>
      <c r="T765" s="201"/>
      <c r="AT765" s="202" t="s">
        <v>158</v>
      </c>
      <c r="AU765" s="202" t="s">
        <v>154</v>
      </c>
      <c r="AV765" s="13" t="s">
        <v>83</v>
      </c>
      <c r="AW765" s="13" t="s">
        <v>36</v>
      </c>
      <c r="AX765" s="13" t="s">
        <v>75</v>
      </c>
      <c r="AY765" s="202" t="s">
        <v>146</v>
      </c>
    </row>
    <row r="766" spans="2:51" s="14" customFormat="1" ht="10.2">
      <c r="B766" s="203"/>
      <c r="C766" s="204"/>
      <c r="D766" s="194" t="s">
        <v>158</v>
      </c>
      <c r="E766" s="205" t="s">
        <v>19</v>
      </c>
      <c r="F766" s="206" t="s">
        <v>154</v>
      </c>
      <c r="G766" s="204"/>
      <c r="H766" s="207">
        <v>2</v>
      </c>
      <c r="I766" s="208"/>
      <c r="J766" s="204"/>
      <c r="K766" s="204"/>
      <c r="L766" s="209"/>
      <c r="M766" s="210"/>
      <c r="N766" s="211"/>
      <c r="O766" s="211"/>
      <c r="P766" s="211"/>
      <c r="Q766" s="211"/>
      <c r="R766" s="211"/>
      <c r="S766" s="211"/>
      <c r="T766" s="212"/>
      <c r="AT766" s="213" t="s">
        <v>158</v>
      </c>
      <c r="AU766" s="213" t="s">
        <v>154</v>
      </c>
      <c r="AV766" s="14" t="s">
        <v>154</v>
      </c>
      <c r="AW766" s="14" t="s">
        <v>36</v>
      </c>
      <c r="AX766" s="14" t="s">
        <v>83</v>
      </c>
      <c r="AY766" s="213" t="s">
        <v>146</v>
      </c>
    </row>
    <row r="767" spans="1:65" s="2" customFormat="1" ht="55.5" customHeight="1">
      <c r="A767" s="35"/>
      <c r="B767" s="36"/>
      <c r="C767" s="174" t="s">
        <v>1139</v>
      </c>
      <c r="D767" s="174" t="s">
        <v>148</v>
      </c>
      <c r="E767" s="175" t="s">
        <v>1140</v>
      </c>
      <c r="F767" s="176" t="s">
        <v>1141</v>
      </c>
      <c r="G767" s="177" t="s">
        <v>185</v>
      </c>
      <c r="H767" s="178">
        <v>2</v>
      </c>
      <c r="I767" s="179"/>
      <c r="J767" s="180">
        <f>ROUND(I767*H767,2)</f>
        <v>0</v>
      </c>
      <c r="K767" s="176" t="s">
        <v>152</v>
      </c>
      <c r="L767" s="40"/>
      <c r="M767" s="181" t="s">
        <v>19</v>
      </c>
      <c r="N767" s="182" t="s">
        <v>47</v>
      </c>
      <c r="O767" s="65"/>
      <c r="P767" s="183">
        <f>O767*H767</f>
        <v>0</v>
      </c>
      <c r="Q767" s="183">
        <v>0</v>
      </c>
      <c r="R767" s="183">
        <f>Q767*H767</f>
        <v>0</v>
      </c>
      <c r="S767" s="183">
        <v>0</v>
      </c>
      <c r="T767" s="184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85" t="s">
        <v>243</v>
      </c>
      <c r="AT767" s="185" t="s">
        <v>148</v>
      </c>
      <c r="AU767" s="185" t="s">
        <v>154</v>
      </c>
      <c r="AY767" s="18" t="s">
        <v>146</v>
      </c>
      <c r="BE767" s="186">
        <f>IF(N767="základní",J767,0)</f>
        <v>0</v>
      </c>
      <c r="BF767" s="186">
        <f>IF(N767="snížená",J767,0)</f>
        <v>0</v>
      </c>
      <c r="BG767" s="186">
        <f>IF(N767="zákl. přenesená",J767,0)</f>
        <v>0</v>
      </c>
      <c r="BH767" s="186">
        <f>IF(N767="sníž. přenesená",J767,0)</f>
        <v>0</v>
      </c>
      <c r="BI767" s="186">
        <f>IF(N767="nulová",J767,0)</f>
        <v>0</v>
      </c>
      <c r="BJ767" s="18" t="s">
        <v>154</v>
      </c>
      <c r="BK767" s="186">
        <f>ROUND(I767*H767,2)</f>
        <v>0</v>
      </c>
      <c r="BL767" s="18" t="s">
        <v>243</v>
      </c>
      <c r="BM767" s="185" t="s">
        <v>1142</v>
      </c>
    </row>
    <row r="768" spans="1:47" s="2" customFormat="1" ht="10.2">
      <c r="A768" s="35"/>
      <c r="B768" s="36"/>
      <c r="C768" s="37"/>
      <c r="D768" s="187" t="s">
        <v>156</v>
      </c>
      <c r="E768" s="37"/>
      <c r="F768" s="188" t="s">
        <v>1143</v>
      </c>
      <c r="G768" s="37"/>
      <c r="H768" s="37"/>
      <c r="I768" s="189"/>
      <c r="J768" s="37"/>
      <c r="K768" s="37"/>
      <c r="L768" s="40"/>
      <c r="M768" s="190"/>
      <c r="N768" s="191"/>
      <c r="O768" s="65"/>
      <c r="P768" s="65"/>
      <c r="Q768" s="65"/>
      <c r="R768" s="65"/>
      <c r="S768" s="65"/>
      <c r="T768" s="66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T768" s="18" t="s">
        <v>156</v>
      </c>
      <c r="AU768" s="18" t="s">
        <v>154</v>
      </c>
    </row>
    <row r="769" spans="2:51" s="13" customFormat="1" ht="10.2">
      <c r="B769" s="192"/>
      <c r="C769" s="193"/>
      <c r="D769" s="194" t="s">
        <v>158</v>
      </c>
      <c r="E769" s="195" t="s">
        <v>19</v>
      </c>
      <c r="F769" s="196" t="s">
        <v>159</v>
      </c>
      <c r="G769" s="193"/>
      <c r="H769" s="195" t="s">
        <v>19</v>
      </c>
      <c r="I769" s="197"/>
      <c r="J769" s="193"/>
      <c r="K769" s="193"/>
      <c r="L769" s="198"/>
      <c r="M769" s="199"/>
      <c r="N769" s="200"/>
      <c r="O769" s="200"/>
      <c r="P769" s="200"/>
      <c r="Q769" s="200"/>
      <c r="R769" s="200"/>
      <c r="S769" s="200"/>
      <c r="T769" s="201"/>
      <c r="AT769" s="202" t="s">
        <v>158</v>
      </c>
      <c r="AU769" s="202" t="s">
        <v>154</v>
      </c>
      <c r="AV769" s="13" t="s">
        <v>83</v>
      </c>
      <c r="AW769" s="13" t="s">
        <v>36</v>
      </c>
      <c r="AX769" s="13" t="s">
        <v>75</v>
      </c>
      <c r="AY769" s="202" t="s">
        <v>146</v>
      </c>
    </row>
    <row r="770" spans="2:51" s="14" customFormat="1" ht="10.2">
      <c r="B770" s="203"/>
      <c r="C770" s="204"/>
      <c r="D770" s="194" t="s">
        <v>158</v>
      </c>
      <c r="E770" s="205" t="s">
        <v>19</v>
      </c>
      <c r="F770" s="206" t="s">
        <v>154</v>
      </c>
      <c r="G770" s="204"/>
      <c r="H770" s="207">
        <v>2</v>
      </c>
      <c r="I770" s="208"/>
      <c r="J770" s="204"/>
      <c r="K770" s="204"/>
      <c r="L770" s="209"/>
      <c r="M770" s="210"/>
      <c r="N770" s="211"/>
      <c r="O770" s="211"/>
      <c r="P770" s="211"/>
      <c r="Q770" s="211"/>
      <c r="R770" s="211"/>
      <c r="S770" s="211"/>
      <c r="T770" s="212"/>
      <c r="AT770" s="213" t="s">
        <v>158</v>
      </c>
      <c r="AU770" s="213" t="s">
        <v>154</v>
      </c>
      <c r="AV770" s="14" t="s">
        <v>154</v>
      </c>
      <c r="AW770" s="14" t="s">
        <v>36</v>
      </c>
      <c r="AX770" s="14" t="s">
        <v>83</v>
      </c>
      <c r="AY770" s="213" t="s">
        <v>146</v>
      </c>
    </row>
    <row r="771" spans="1:65" s="2" customFormat="1" ht="24.15" customHeight="1">
      <c r="A771" s="35"/>
      <c r="B771" s="36"/>
      <c r="C771" s="214" t="s">
        <v>1144</v>
      </c>
      <c r="D771" s="214" t="s">
        <v>189</v>
      </c>
      <c r="E771" s="215" t="s">
        <v>1145</v>
      </c>
      <c r="F771" s="216" t="s">
        <v>1146</v>
      </c>
      <c r="G771" s="217" t="s">
        <v>185</v>
      </c>
      <c r="H771" s="218">
        <v>2</v>
      </c>
      <c r="I771" s="219"/>
      <c r="J771" s="220">
        <f>ROUND(I771*H771,2)</f>
        <v>0</v>
      </c>
      <c r="K771" s="216" t="s">
        <v>152</v>
      </c>
      <c r="L771" s="221"/>
      <c r="M771" s="222" t="s">
        <v>19</v>
      </c>
      <c r="N771" s="223" t="s">
        <v>47</v>
      </c>
      <c r="O771" s="65"/>
      <c r="P771" s="183">
        <f>O771*H771</f>
        <v>0</v>
      </c>
      <c r="Q771" s="183">
        <v>0.0425</v>
      </c>
      <c r="R771" s="183">
        <f>Q771*H771</f>
        <v>0.085</v>
      </c>
      <c r="S771" s="183">
        <v>0</v>
      </c>
      <c r="T771" s="184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85" t="s">
        <v>334</v>
      </c>
      <c r="AT771" s="185" t="s">
        <v>189</v>
      </c>
      <c r="AU771" s="185" t="s">
        <v>154</v>
      </c>
      <c r="AY771" s="18" t="s">
        <v>146</v>
      </c>
      <c r="BE771" s="186">
        <f>IF(N771="základní",J771,0)</f>
        <v>0</v>
      </c>
      <c r="BF771" s="186">
        <f>IF(N771="snížená",J771,0)</f>
        <v>0</v>
      </c>
      <c r="BG771" s="186">
        <f>IF(N771="zákl. přenesená",J771,0)</f>
        <v>0</v>
      </c>
      <c r="BH771" s="186">
        <f>IF(N771="sníž. přenesená",J771,0)</f>
        <v>0</v>
      </c>
      <c r="BI771" s="186">
        <f>IF(N771="nulová",J771,0)</f>
        <v>0</v>
      </c>
      <c r="BJ771" s="18" t="s">
        <v>154</v>
      </c>
      <c r="BK771" s="186">
        <f>ROUND(I771*H771,2)</f>
        <v>0</v>
      </c>
      <c r="BL771" s="18" t="s">
        <v>243</v>
      </c>
      <c r="BM771" s="185" t="s">
        <v>1147</v>
      </c>
    </row>
    <row r="772" spans="1:47" s="2" customFormat="1" ht="10.2">
      <c r="A772" s="35"/>
      <c r="B772" s="36"/>
      <c r="C772" s="37"/>
      <c r="D772" s="187" t="s">
        <v>156</v>
      </c>
      <c r="E772" s="37"/>
      <c r="F772" s="188" t="s">
        <v>1148</v>
      </c>
      <c r="G772" s="37"/>
      <c r="H772" s="37"/>
      <c r="I772" s="189"/>
      <c r="J772" s="37"/>
      <c r="K772" s="37"/>
      <c r="L772" s="40"/>
      <c r="M772" s="190"/>
      <c r="N772" s="191"/>
      <c r="O772" s="65"/>
      <c r="P772" s="65"/>
      <c r="Q772" s="65"/>
      <c r="R772" s="65"/>
      <c r="S772" s="65"/>
      <c r="T772" s="66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T772" s="18" t="s">
        <v>156</v>
      </c>
      <c r="AU772" s="18" t="s">
        <v>154</v>
      </c>
    </row>
    <row r="773" spans="2:51" s="13" customFormat="1" ht="10.2">
      <c r="B773" s="192"/>
      <c r="C773" s="193"/>
      <c r="D773" s="194" t="s">
        <v>158</v>
      </c>
      <c r="E773" s="195" t="s">
        <v>19</v>
      </c>
      <c r="F773" s="196" t="s">
        <v>159</v>
      </c>
      <c r="G773" s="193"/>
      <c r="H773" s="195" t="s">
        <v>19</v>
      </c>
      <c r="I773" s="197"/>
      <c r="J773" s="193"/>
      <c r="K773" s="193"/>
      <c r="L773" s="198"/>
      <c r="M773" s="199"/>
      <c r="N773" s="200"/>
      <c r="O773" s="200"/>
      <c r="P773" s="200"/>
      <c r="Q773" s="200"/>
      <c r="R773" s="200"/>
      <c r="S773" s="200"/>
      <c r="T773" s="201"/>
      <c r="AT773" s="202" t="s">
        <v>158</v>
      </c>
      <c r="AU773" s="202" t="s">
        <v>154</v>
      </c>
      <c r="AV773" s="13" t="s">
        <v>83</v>
      </c>
      <c r="AW773" s="13" t="s">
        <v>36</v>
      </c>
      <c r="AX773" s="13" t="s">
        <v>75</v>
      </c>
      <c r="AY773" s="202" t="s">
        <v>146</v>
      </c>
    </row>
    <row r="774" spans="2:51" s="14" customFormat="1" ht="10.2">
      <c r="B774" s="203"/>
      <c r="C774" s="204"/>
      <c r="D774" s="194" t="s">
        <v>158</v>
      </c>
      <c r="E774" s="205" t="s">
        <v>19</v>
      </c>
      <c r="F774" s="206" t="s">
        <v>154</v>
      </c>
      <c r="G774" s="204"/>
      <c r="H774" s="207">
        <v>2</v>
      </c>
      <c r="I774" s="208"/>
      <c r="J774" s="204"/>
      <c r="K774" s="204"/>
      <c r="L774" s="209"/>
      <c r="M774" s="210"/>
      <c r="N774" s="211"/>
      <c r="O774" s="211"/>
      <c r="P774" s="211"/>
      <c r="Q774" s="211"/>
      <c r="R774" s="211"/>
      <c r="S774" s="211"/>
      <c r="T774" s="212"/>
      <c r="AT774" s="213" t="s">
        <v>158</v>
      </c>
      <c r="AU774" s="213" t="s">
        <v>154</v>
      </c>
      <c r="AV774" s="14" t="s">
        <v>154</v>
      </c>
      <c r="AW774" s="14" t="s">
        <v>36</v>
      </c>
      <c r="AX774" s="14" t="s">
        <v>83</v>
      </c>
      <c r="AY774" s="213" t="s">
        <v>146</v>
      </c>
    </row>
    <row r="775" spans="1:65" s="2" customFormat="1" ht="21.75" customHeight="1">
      <c r="A775" s="35"/>
      <c r="B775" s="36"/>
      <c r="C775" s="174" t="s">
        <v>1149</v>
      </c>
      <c r="D775" s="174" t="s">
        <v>148</v>
      </c>
      <c r="E775" s="175" t="s">
        <v>1150</v>
      </c>
      <c r="F775" s="176" t="s">
        <v>1151</v>
      </c>
      <c r="G775" s="177" t="s">
        <v>185</v>
      </c>
      <c r="H775" s="178">
        <v>2</v>
      </c>
      <c r="I775" s="179"/>
      <c r="J775" s="180">
        <f>ROUND(I775*H775,2)</f>
        <v>0</v>
      </c>
      <c r="K775" s="176" t="s">
        <v>19</v>
      </c>
      <c r="L775" s="40"/>
      <c r="M775" s="181" t="s">
        <v>19</v>
      </c>
      <c r="N775" s="182" t="s">
        <v>47</v>
      </c>
      <c r="O775" s="65"/>
      <c r="P775" s="183">
        <f>O775*H775</f>
        <v>0</v>
      </c>
      <c r="Q775" s="183">
        <v>0</v>
      </c>
      <c r="R775" s="183">
        <f>Q775*H775</f>
        <v>0</v>
      </c>
      <c r="S775" s="183">
        <v>0</v>
      </c>
      <c r="T775" s="184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85" t="s">
        <v>243</v>
      </c>
      <c r="AT775" s="185" t="s">
        <v>148</v>
      </c>
      <c r="AU775" s="185" t="s">
        <v>154</v>
      </c>
      <c r="AY775" s="18" t="s">
        <v>146</v>
      </c>
      <c r="BE775" s="186">
        <f>IF(N775="základní",J775,0)</f>
        <v>0</v>
      </c>
      <c r="BF775" s="186">
        <f>IF(N775="snížená",J775,0)</f>
        <v>0</v>
      </c>
      <c r="BG775" s="186">
        <f>IF(N775="zákl. přenesená",J775,0)</f>
        <v>0</v>
      </c>
      <c r="BH775" s="186">
        <f>IF(N775="sníž. přenesená",J775,0)</f>
        <v>0</v>
      </c>
      <c r="BI775" s="186">
        <f>IF(N775="nulová",J775,0)</f>
        <v>0</v>
      </c>
      <c r="BJ775" s="18" t="s">
        <v>154</v>
      </c>
      <c r="BK775" s="186">
        <f>ROUND(I775*H775,2)</f>
        <v>0</v>
      </c>
      <c r="BL775" s="18" t="s">
        <v>243</v>
      </c>
      <c r="BM775" s="185" t="s">
        <v>1152</v>
      </c>
    </row>
    <row r="776" spans="2:51" s="13" customFormat="1" ht="10.2">
      <c r="B776" s="192"/>
      <c r="C776" s="193"/>
      <c r="D776" s="194" t="s">
        <v>158</v>
      </c>
      <c r="E776" s="195" t="s">
        <v>19</v>
      </c>
      <c r="F776" s="196" t="s">
        <v>159</v>
      </c>
      <c r="G776" s="193"/>
      <c r="H776" s="195" t="s">
        <v>19</v>
      </c>
      <c r="I776" s="197"/>
      <c r="J776" s="193"/>
      <c r="K776" s="193"/>
      <c r="L776" s="198"/>
      <c r="M776" s="199"/>
      <c r="N776" s="200"/>
      <c r="O776" s="200"/>
      <c r="P776" s="200"/>
      <c r="Q776" s="200"/>
      <c r="R776" s="200"/>
      <c r="S776" s="200"/>
      <c r="T776" s="201"/>
      <c r="AT776" s="202" t="s">
        <v>158</v>
      </c>
      <c r="AU776" s="202" t="s">
        <v>154</v>
      </c>
      <c r="AV776" s="13" t="s">
        <v>83</v>
      </c>
      <c r="AW776" s="13" t="s">
        <v>36</v>
      </c>
      <c r="AX776" s="13" t="s">
        <v>75</v>
      </c>
      <c r="AY776" s="202" t="s">
        <v>146</v>
      </c>
    </row>
    <row r="777" spans="2:51" s="14" customFormat="1" ht="10.2">
      <c r="B777" s="203"/>
      <c r="C777" s="204"/>
      <c r="D777" s="194" t="s">
        <v>158</v>
      </c>
      <c r="E777" s="205" t="s">
        <v>19</v>
      </c>
      <c r="F777" s="206" t="s">
        <v>154</v>
      </c>
      <c r="G777" s="204"/>
      <c r="H777" s="207">
        <v>2</v>
      </c>
      <c r="I777" s="208"/>
      <c r="J777" s="204"/>
      <c r="K777" s="204"/>
      <c r="L777" s="209"/>
      <c r="M777" s="210"/>
      <c r="N777" s="211"/>
      <c r="O777" s="211"/>
      <c r="P777" s="211"/>
      <c r="Q777" s="211"/>
      <c r="R777" s="211"/>
      <c r="S777" s="211"/>
      <c r="T777" s="212"/>
      <c r="AT777" s="213" t="s">
        <v>158</v>
      </c>
      <c r="AU777" s="213" t="s">
        <v>154</v>
      </c>
      <c r="AV777" s="14" t="s">
        <v>154</v>
      </c>
      <c r="AW777" s="14" t="s">
        <v>36</v>
      </c>
      <c r="AX777" s="14" t="s">
        <v>83</v>
      </c>
      <c r="AY777" s="213" t="s">
        <v>146</v>
      </c>
    </row>
    <row r="778" spans="1:65" s="2" customFormat="1" ht="44.25" customHeight="1">
      <c r="A778" s="35"/>
      <c r="B778" s="36"/>
      <c r="C778" s="174" t="s">
        <v>1153</v>
      </c>
      <c r="D778" s="174" t="s">
        <v>148</v>
      </c>
      <c r="E778" s="175" t="s">
        <v>1154</v>
      </c>
      <c r="F778" s="176" t="s">
        <v>1155</v>
      </c>
      <c r="G778" s="177" t="s">
        <v>185</v>
      </c>
      <c r="H778" s="178">
        <v>3</v>
      </c>
      <c r="I778" s="179"/>
      <c r="J778" s="180">
        <f>ROUND(I778*H778,2)</f>
        <v>0</v>
      </c>
      <c r="K778" s="176" t="s">
        <v>152</v>
      </c>
      <c r="L778" s="40"/>
      <c r="M778" s="181" t="s">
        <v>19</v>
      </c>
      <c r="N778" s="182" t="s">
        <v>47</v>
      </c>
      <c r="O778" s="65"/>
      <c r="P778" s="183">
        <f>O778*H778</f>
        <v>0</v>
      </c>
      <c r="Q778" s="183">
        <v>0</v>
      </c>
      <c r="R778" s="183">
        <f>Q778*H778</f>
        <v>0</v>
      </c>
      <c r="S778" s="183">
        <v>0.003</v>
      </c>
      <c r="T778" s="184">
        <f>S778*H778</f>
        <v>0.009000000000000001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85" t="s">
        <v>243</v>
      </c>
      <c r="AT778" s="185" t="s">
        <v>148</v>
      </c>
      <c r="AU778" s="185" t="s">
        <v>154</v>
      </c>
      <c r="AY778" s="18" t="s">
        <v>146</v>
      </c>
      <c r="BE778" s="186">
        <f>IF(N778="základní",J778,0)</f>
        <v>0</v>
      </c>
      <c r="BF778" s="186">
        <f>IF(N778="snížená",J778,0)</f>
        <v>0</v>
      </c>
      <c r="BG778" s="186">
        <f>IF(N778="zákl. přenesená",J778,0)</f>
        <v>0</v>
      </c>
      <c r="BH778" s="186">
        <f>IF(N778="sníž. přenesená",J778,0)</f>
        <v>0</v>
      </c>
      <c r="BI778" s="186">
        <f>IF(N778="nulová",J778,0)</f>
        <v>0</v>
      </c>
      <c r="BJ778" s="18" t="s">
        <v>154</v>
      </c>
      <c r="BK778" s="186">
        <f>ROUND(I778*H778,2)</f>
        <v>0</v>
      </c>
      <c r="BL778" s="18" t="s">
        <v>243</v>
      </c>
      <c r="BM778" s="185" t="s">
        <v>1156</v>
      </c>
    </row>
    <row r="779" spans="1:47" s="2" customFormat="1" ht="10.2">
      <c r="A779" s="35"/>
      <c r="B779" s="36"/>
      <c r="C779" s="37"/>
      <c r="D779" s="187" t="s">
        <v>156</v>
      </c>
      <c r="E779" s="37"/>
      <c r="F779" s="188" t="s">
        <v>1157</v>
      </c>
      <c r="G779" s="37"/>
      <c r="H779" s="37"/>
      <c r="I779" s="189"/>
      <c r="J779" s="37"/>
      <c r="K779" s="37"/>
      <c r="L779" s="40"/>
      <c r="M779" s="190"/>
      <c r="N779" s="191"/>
      <c r="O779" s="65"/>
      <c r="P779" s="65"/>
      <c r="Q779" s="65"/>
      <c r="R779" s="65"/>
      <c r="S779" s="65"/>
      <c r="T779" s="66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T779" s="18" t="s">
        <v>156</v>
      </c>
      <c r="AU779" s="18" t="s">
        <v>154</v>
      </c>
    </row>
    <row r="780" spans="2:51" s="13" customFormat="1" ht="10.2">
      <c r="B780" s="192"/>
      <c r="C780" s="193"/>
      <c r="D780" s="194" t="s">
        <v>158</v>
      </c>
      <c r="E780" s="195" t="s">
        <v>19</v>
      </c>
      <c r="F780" s="196" t="s">
        <v>159</v>
      </c>
      <c r="G780" s="193"/>
      <c r="H780" s="195" t="s">
        <v>19</v>
      </c>
      <c r="I780" s="197"/>
      <c r="J780" s="193"/>
      <c r="K780" s="193"/>
      <c r="L780" s="198"/>
      <c r="M780" s="199"/>
      <c r="N780" s="200"/>
      <c r="O780" s="200"/>
      <c r="P780" s="200"/>
      <c r="Q780" s="200"/>
      <c r="R780" s="200"/>
      <c r="S780" s="200"/>
      <c r="T780" s="201"/>
      <c r="AT780" s="202" t="s">
        <v>158</v>
      </c>
      <c r="AU780" s="202" t="s">
        <v>154</v>
      </c>
      <c r="AV780" s="13" t="s">
        <v>83</v>
      </c>
      <c r="AW780" s="13" t="s">
        <v>36</v>
      </c>
      <c r="AX780" s="13" t="s">
        <v>75</v>
      </c>
      <c r="AY780" s="202" t="s">
        <v>146</v>
      </c>
    </row>
    <row r="781" spans="2:51" s="14" customFormat="1" ht="10.2">
      <c r="B781" s="203"/>
      <c r="C781" s="204"/>
      <c r="D781" s="194" t="s">
        <v>158</v>
      </c>
      <c r="E781" s="205" t="s">
        <v>19</v>
      </c>
      <c r="F781" s="206" t="s">
        <v>166</v>
      </c>
      <c r="G781" s="204"/>
      <c r="H781" s="207">
        <v>3</v>
      </c>
      <c r="I781" s="208"/>
      <c r="J781" s="204"/>
      <c r="K781" s="204"/>
      <c r="L781" s="209"/>
      <c r="M781" s="210"/>
      <c r="N781" s="211"/>
      <c r="O781" s="211"/>
      <c r="P781" s="211"/>
      <c r="Q781" s="211"/>
      <c r="R781" s="211"/>
      <c r="S781" s="211"/>
      <c r="T781" s="212"/>
      <c r="AT781" s="213" t="s">
        <v>158</v>
      </c>
      <c r="AU781" s="213" t="s">
        <v>154</v>
      </c>
      <c r="AV781" s="14" t="s">
        <v>154</v>
      </c>
      <c r="AW781" s="14" t="s">
        <v>36</v>
      </c>
      <c r="AX781" s="14" t="s">
        <v>83</v>
      </c>
      <c r="AY781" s="213" t="s">
        <v>146</v>
      </c>
    </row>
    <row r="782" spans="1:65" s="2" customFormat="1" ht="44.25" customHeight="1">
      <c r="A782" s="35"/>
      <c r="B782" s="36"/>
      <c r="C782" s="174" t="s">
        <v>1158</v>
      </c>
      <c r="D782" s="174" t="s">
        <v>148</v>
      </c>
      <c r="E782" s="175" t="s">
        <v>1159</v>
      </c>
      <c r="F782" s="176" t="s">
        <v>1160</v>
      </c>
      <c r="G782" s="177" t="s">
        <v>185</v>
      </c>
      <c r="H782" s="178">
        <v>1</v>
      </c>
      <c r="I782" s="179"/>
      <c r="J782" s="180">
        <f>ROUND(I782*H782,2)</f>
        <v>0</v>
      </c>
      <c r="K782" s="176" t="s">
        <v>152</v>
      </c>
      <c r="L782" s="40"/>
      <c r="M782" s="181" t="s">
        <v>19</v>
      </c>
      <c r="N782" s="182" t="s">
        <v>47</v>
      </c>
      <c r="O782" s="65"/>
      <c r="P782" s="183">
        <f>O782*H782</f>
        <v>0</v>
      </c>
      <c r="Q782" s="183">
        <v>0</v>
      </c>
      <c r="R782" s="183">
        <f>Q782*H782</f>
        <v>0</v>
      </c>
      <c r="S782" s="183">
        <v>0.006</v>
      </c>
      <c r="T782" s="184">
        <f>S782*H782</f>
        <v>0.006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85" t="s">
        <v>243</v>
      </c>
      <c r="AT782" s="185" t="s">
        <v>148</v>
      </c>
      <c r="AU782" s="185" t="s">
        <v>154</v>
      </c>
      <c r="AY782" s="18" t="s">
        <v>146</v>
      </c>
      <c r="BE782" s="186">
        <f>IF(N782="základní",J782,0)</f>
        <v>0</v>
      </c>
      <c r="BF782" s="186">
        <f>IF(N782="snížená",J782,0)</f>
        <v>0</v>
      </c>
      <c r="BG782" s="186">
        <f>IF(N782="zákl. přenesená",J782,0)</f>
        <v>0</v>
      </c>
      <c r="BH782" s="186">
        <f>IF(N782="sníž. přenesená",J782,0)</f>
        <v>0</v>
      </c>
      <c r="BI782" s="186">
        <f>IF(N782="nulová",J782,0)</f>
        <v>0</v>
      </c>
      <c r="BJ782" s="18" t="s">
        <v>154</v>
      </c>
      <c r="BK782" s="186">
        <f>ROUND(I782*H782,2)</f>
        <v>0</v>
      </c>
      <c r="BL782" s="18" t="s">
        <v>243</v>
      </c>
      <c r="BM782" s="185" t="s">
        <v>1161</v>
      </c>
    </row>
    <row r="783" spans="1:47" s="2" customFormat="1" ht="10.2">
      <c r="A783" s="35"/>
      <c r="B783" s="36"/>
      <c r="C783" s="37"/>
      <c r="D783" s="187" t="s">
        <v>156</v>
      </c>
      <c r="E783" s="37"/>
      <c r="F783" s="188" t="s">
        <v>1162</v>
      </c>
      <c r="G783" s="37"/>
      <c r="H783" s="37"/>
      <c r="I783" s="189"/>
      <c r="J783" s="37"/>
      <c r="K783" s="37"/>
      <c r="L783" s="40"/>
      <c r="M783" s="190"/>
      <c r="N783" s="191"/>
      <c r="O783" s="65"/>
      <c r="P783" s="65"/>
      <c r="Q783" s="65"/>
      <c r="R783" s="65"/>
      <c r="S783" s="65"/>
      <c r="T783" s="66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T783" s="18" t="s">
        <v>156</v>
      </c>
      <c r="AU783" s="18" t="s">
        <v>154</v>
      </c>
    </row>
    <row r="784" spans="2:51" s="13" customFormat="1" ht="10.2">
      <c r="B784" s="192"/>
      <c r="C784" s="193"/>
      <c r="D784" s="194" t="s">
        <v>158</v>
      </c>
      <c r="E784" s="195" t="s">
        <v>19</v>
      </c>
      <c r="F784" s="196" t="s">
        <v>159</v>
      </c>
      <c r="G784" s="193"/>
      <c r="H784" s="195" t="s">
        <v>19</v>
      </c>
      <c r="I784" s="197"/>
      <c r="J784" s="193"/>
      <c r="K784" s="193"/>
      <c r="L784" s="198"/>
      <c r="M784" s="199"/>
      <c r="N784" s="200"/>
      <c r="O784" s="200"/>
      <c r="P784" s="200"/>
      <c r="Q784" s="200"/>
      <c r="R784" s="200"/>
      <c r="S784" s="200"/>
      <c r="T784" s="201"/>
      <c r="AT784" s="202" t="s">
        <v>158</v>
      </c>
      <c r="AU784" s="202" t="s">
        <v>154</v>
      </c>
      <c r="AV784" s="13" t="s">
        <v>83</v>
      </c>
      <c r="AW784" s="13" t="s">
        <v>36</v>
      </c>
      <c r="AX784" s="13" t="s">
        <v>75</v>
      </c>
      <c r="AY784" s="202" t="s">
        <v>146</v>
      </c>
    </row>
    <row r="785" spans="2:51" s="14" customFormat="1" ht="10.2">
      <c r="B785" s="203"/>
      <c r="C785" s="204"/>
      <c r="D785" s="194" t="s">
        <v>158</v>
      </c>
      <c r="E785" s="205" t="s">
        <v>19</v>
      </c>
      <c r="F785" s="206" t="s">
        <v>83</v>
      </c>
      <c r="G785" s="204"/>
      <c r="H785" s="207">
        <v>1</v>
      </c>
      <c r="I785" s="208"/>
      <c r="J785" s="204"/>
      <c r="K785" s="204"/>
      <c r="L785" s="209"/>
      <c r="M785" s="210"/>
      <c r="N785" s="211"/>
      <c r="O785" s="211"/>
      <c r="P785" s="211"/>
      <c r="Q785" s="211"/>
      <c r="R785" s="211"/>
      <c r="S785" s="211"/>
      <c r="T785" s="212"/>
      <c r="AT785" s="213" t="s">
        <v>158</v>
      </c>
      <c r="AU785" s="213" t="s">
        <v>154</v>
      </c>
      <c r="AV785" s="14" t="s">
        <v>154</v>
      </c>
      <c r="AW785" s="14" t="s">
        <v>36</v>
      </c>
      <c r="AX785" s="14" t="s">
        <v>83</v>
      </c>
      <c r="AY785" s="213" t="s">
        <v>146</v>
      </c>
    </row>
    <row r="786" spans="1:65" s="2" customFormat="1" ht="66.75" customHeight="1">
      <c r="A786" s="35"/>
      <c r="B786" s="36"/>
      <c r="C786" s="174" t="s">
        <v>1163</v>
      </c>
      <c r="D786" s="174" t="s">
        <v>148</v>
      </c>
      <c r="E786" s="175" t="s">
        <v>1164</v>
      </c>
      <c r="F786" s="176" t="s">
        <v>1165</v>
      </c>
      <c r="G786" s="177" t="s">
        <v>272</v>
      </c>
      <c r="H786" s="178">
        <v>1.356</v>
      </c>
      <c r="I786" s="179"/>
      <c r="J786" s="180">
        <f>ROUND(I786*H786,2)</f>
        <v>0</v>
      </c>
      <c r="K786" s="176" t="s">
        <v>152</v>
      </c>
      <c r="L786" s="40"/>
      <c r="M786" s="181" t="s">
        <v>19</v>
      </c>
      <c r="N786" s="182" t="s">
        <v>47</v>
      </c>
      <c r="O786" s="65"/>
      <c r="P786" s="183">
        <f>O786*H786</f>
        <v>0</v>
      </c>
      <c r="Q786" s="183">
        <v>0</v>
      </c>
      <c r="R786" s="183">
        <f>Q786*H786</f>
        <v>0</v>
      </c>
      <c r="S786" s="183">
        <v>0</v>
      </c>
      <c r="T786" s="184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85" t="s">
        <v>243</v>
      </c>
      <c r="AT786" s="185" t="s">
        <v>148</v>
      </c>
      <c r="AU786" s="185" t="s">
        <v>154</v>
      </c>
      <c r="AY786" s="18" t="s">
        <v>146</v>
      </c>
      <c r="BE786" s="186">
        <f>IF(N786="základní",J786,0)</f>
        <v>0</v>
      </c>
      <c r="BF786" s="186">
        <f>IF(N786="snížená",J786,0)</f>
        <v>0</v>
      </c>
      <c r="BG786" s="186">
        <f>IF(N786="zákl. přenesená",J786,0)</f>
        <v>0</v>
      </c>
      <c r="BH786" s="186">
        <f>IF(N786="sníž. přenesená",J786,0)</f>
        <v>0</v>
      </c>
      <c r="BI786" s="186">
        <f>IF(N786="nulová",J786,0)</f>
        <v>0</v>
      </c>
      <c r="BJ786" s="18" t="s">
        <v>154</v>
      </c>
      <c r="BK786" s="186">
        <f>ROUND(I786*H786,2)</f>
        <v>0</v>
      </c>
      <c r="BL786" s="18" t="s">
        <v>243</v>
      </c>
      <c r="BM786" s="185" t="s">
        <v>1166</v>
      </c>
    </row>
    <row r="787" spans="1:47" s="2" customFormat="1" ht="10.2">
      <c r="A787" s="35"/>
      <c r="B787" s="36"/>
      <c r="C787" s="37"/>
      <c r="D787" s="187" t="s">
        <v>156</v>
      </c>
      <c r="E787" s="37"/>
      <c r="F787" s="188" t="s">
        <v>1167</v>
      </c>
      <c r="G787" s="37"/>
      <c r="H787" s="37"/>
      <c r="I787" s="189"/>
      <c r="J787" s="37"/>
      <c r="K787" s="37"/>
      <c r="L787" s="40"/>
      <c r="M787" s="190"/>
      <c r="N787" s="191"/>
      <c r="O787" s="65"/>
      <c r="P787" s="65"/>
      <c r="Q787" s="65"/>
      <c r="R787" s="65"/>
      <c r="S787" s="65"/>
      <c r="T787" s="66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T787" s="18" t="s">
        <v>156</v>
      </c>
      <c r="AU787" s="18" t="s">
        <v>154</v>
      </c>
    </row>
    <row r="788" spans="1:65" s="2" customFormat="1" ht="62.7" customHeight="1">
      <c r="A788" s="35"/>
      <c r="B788" s="36"/>
      <c r="C788" s="174" t="s">
        <v>1168</v>
      </c>
      <c r="D788" s="174" t="s">
        <v>148</v>
      </c>
      <c r="E788" s="175" t="s">
        <v>1169</v>
      </c>
      <c r="F788" s="176" t="s">
        <v>1170</v>
      </c>
      <c r="G788" s="177" t="s">
        <v>272</v>
      </c>
      <c r="H788" s="178">
        <v>1.356</v>
      </c>
      <c r="I788" s="179"/>
      <c r="J788" s="180">
        <f>ROUND(I788*H788,2)</f>
        <v>0</v>
      </c>
      <c r="K788" s="176" t="s">
        <v>152</v>
      </c>
      <c r="L788" s="40"/>
      <c r="M788" s="181" t="s">
        <v>19</v>
      </c>
      <c r="N788" s="182" t="s">
        <v>47</v>
      </c>
      <c r="O788" s="65"/>
      <c r="P788" s="183">
        <f>O788*H788</f>
        <v>0</v>
      </c>
      <c r="Q788" s="183">
        <v>0</v>
      </c>
      <c r="R788" s="183">
        <f>Q788*H788</f>
        <v>0</v>
      </c>
      <c r="S788" s="183">
        <v>0</v>
      </c>
      <c r="T788" s="184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85" t="s">
        <v>243</v>
      </c>
      <c r="AT788" s="185" t="s">
        <v>148</v>
      </c>
      <c r="AU788" s="185" t="s">
        <v>154</v>
      </c>
      <c r="AY788" s="18" t="s">
        <v>146</v>
      </c>
      <c r="BE788" s="186">
        <f>IF(N788="základní",J788,0)</f>
        <v>0</v>
      </c>
      <c r="BF788" s="186">
        <f>IF(N788="snížená",J788,0)</f>
        <v>0</v>
      </c>
      <c r="BG788" s="186">
        <f>IF(N788="zákl. přenesená",J788,0)</f>
        <v>0</v>
      </c>
      <c r="BH788" s="186">
        <f>IF(N788="sníž. přenesená",J788,0)</f>
        <v>0</v>
      </c>
      <c r="BI788" s="186">
        <f>IF(N788="nulová",J788,0)</f>
        <v>0</v>
      </c>
      <c r="BJ788" s="18" t="s">
        <v>154</v>
      </c>
      <c r="BK788" s="186">
        <f>ROUND(I788*H788,2)</f>
        <v>0</v>
      </c>
      <c r="BL788" s="18" t="s">
        <v>243</v>
      </c>
      <c r="BM788" s="185" t="s">
        <v>1171</v>
      </c>
    </row>
    <row r="789" spans="1:47" s="2" customFormat="1" ht="10.2">
      <c r="A789" s="35"/>
      <c r="B789" s="36"/>
      <c r="C789" s="37"/>
      <c r="D789" s="187" t="s">
        <v>156</v>
      </c>
      <c r="E789" s="37"/>
      <c r="F789" s="188" t="s">
        <v>1172</v>
      </c>
      <c r="G789" s="37"/>
      <c r="H789" s="37"/>
      <c r="I789" s="189"/>
      <c r="J789" s="37"/>
      <c r="K789" s="37"/>
      <c r="L789" s="40"/>
      <c r="M789" s="190"/>
      <c r="N789" s="191"/>
      <c r="O789" s="65"/>
      <c r="P789" s="65"/>
      <c r="Q789" s="65"/>
      <c r="R789" s="65"/>
      <c r="S789" s="65"/>
      <c r="T789" s="66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T789" s="18" t="s">
        <v>156</v>
      </c>
      <c r="AU789" s="18" t="s">
        <v>154</v>
      </c>
    </row>
    <row r="790" spans="2:63" s="12" customFormat="1" ht="22.8" customHeight="1">
      <c r="B790" s="158"/>
      <c r="C790" s="159"/>
      <c r="D790" s="160" t="s">
        <v>74</v>
      </c>
      <c r="E790" s="172" t="s">
        <v>1173</v>
      </c>
      <c r="F790" s="172" t="s">
        <v>1174</v>
      </c>
      <c r="G790" s="159"/>
      <c r="H790" s="159"/>
      <c r="I790" s="162"/>
      <c r="J790" s="173">
        <f>BK790</f>
        <v>0</v>
      </c>
      <c r="K790" s="159"/>
      <c r="L790" s="164"/>
      <c r="M790" s="165"/>
      <c r="N790" s="166"/>
      <c r="O790" s="166"/>
      <c r="P790" s="167">
        <f>SUM(P791:P864)</f>
        <v>0</v>
      </c>
      <c r="Q790" s="166"/>
      <c r="R790" s="167">
        <f>SUM(R791:R864)</f>
        <v>0.18155999999999997</v>
      </c>
      <c r="S790" s="166"/>
      <c r="T790" s="168">
        <f>SUM(T791:T864)</f>
        <v>0.06536449999999999</v>
      </c>
      <c r="AR790" s="169" t="s">
        <v>154</v>
      </c>
      <c r="AT790" s="170" t="s">
        <v>74</v>
      </c>
      <c r="AU790" s="170" t="s">
        <v>83</v>
      </c>
      <c r="AY790" s="169" t="s">
        <v>146</v>
      </c>
      <c r="BK790" s="171">
        <f>SUM(BK791:BK864)</f>
        <v>0</v>
      </c>
    </row>
    <row r="791" spans="1:65" s="2" customFormat="1" ht="16.5" customHeight="1">
      <c r="A791" s="35"/>
      <c r="B791" s="36"/>
      <c r="C791" s="174" t="s">
        <v>1175</v>
      </c>
      <c r="D791" s="174" t="s">
        <v>148</v>
      </c>
      <c r="E791" s="175" t="s">
        <v>1176</v>
      </c>
      <c r="F791" s="176" t="s">
        <v>1177</v>
      </c>
      <c r="G791" s="177" t="s">
        <v>207</v>
      </c>
      <c r="H791" s="178">
        <v>2.53</v>
      </c>
      <c r="I791" s="179"/>
      <c r="J791" s="180">
        <f>ROUND(I791*H791,2)</f>
        <v>0</v>
      </c>
      <c r="K791" s="176" t="s">
        <v>152</v>
      </c>
      <c r="L791" s="40"/>
      <c r="M791" s="181" t="s">
        <v>19</v>
      </c>
      <c r="N791" s="182" t="s">
        <v>47</v>
      </c>
      <c r="O791" s="65"/>
      <c r="P791" s="183">
        <f>O791*H791</f>
        <v>0</v>
      </c>
      <c r="Q791" s="183">
        <v>0</v>
      </c>
      <c r="R791" s="183">
        <f>Q791*H791</f>
        <v>0</v>
      </c>
      <c r="S791" s="183">
        <v>0.02465</v>
      </c>
      <c r="T791" s="184">
        <f>S791*H791</f>
        <v>0.06236449999999999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85" t="s">
        <v>243</v>
      </c>
      <c r="AT791" s="185" t="s">
        <v>148</v>
      </c>
      <c r="AU791" s="185" t="s">
        <v>154</v>
      </c>
      <c r="AY791" s="18" t="s">
        <v>146</v>
      </c>
      <c r="BE791" s="186">
        <f>IF(N791="základní",J791,0)</f>
        <v>0</v>
      </c>
      <c r="BF791" s="186">
        <f>IF(N791="snížená",J791,0)</f>
        <v>0</v>
      </c>
      <c r="BG791" s="186">
        <f>IF(N791="zákl. přenesená",J791,0)</f>
        <v>0</v>
      </c>
      <c r="BH791" s="186">
        <f>IF(N791="sníž. přenesená",J791,0)</f>
        <v>0</v>
      </c>
      <c r="BI791" s="186">
        <f>IF(N791="nulová",J791,0)</f>
        <v>0</v>
      </c>
      <c r="BJ791" s="18" t="s">
        <v>154</v>
      </c>
      <c r="BK791" s="186">
        <f>ROUND(I791*H791,2)</f>
        <v>0</v>
      </c>
      <c r="BL791" s="18" t="s">
        <v>243</v>
      </c>
      <c r="BM791" s="185" t="s">
        <v>1178</v>
      </c>
    </row>
    <row r="792" spans="1:47" s="2" customFormat="1" ht="10.2">
      <c r="A792" s="35"/>
      <c r="B792" s="36"/>
      <c r="C792" s="37"/>
      <c r="D792" s="187" t="s">
        <v>156</v>
      </c>
      <c r="E792" s="37"/>
      <c r="F792" s="188" t="s">
        <v>1179</v>
      </c>
      <c r="G792" s="37"/>
      <c r="H792" s="37"/>
      <c r="I792" s="189"/>
      <c r="J792" s="37"/>
      <c r="K792" s="37"/>
      <c r="L792" s="40"/>
      <c r="M792" s="190"/>
      <c r="N792" s="191"/>
      <c r="O792" s="65"/>
      <c r="P792" s="65"/>
      <c r="Q792" s="65"/>
      <c r="R792" s="65"/>
      <c r="S792" s="65"/>
      <c r="T792" s="66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T792" s="18" t="s">
        <v>156</v>
      </c>
      <c r="AU792" s="18" t="s">
        <v>154</v>
      </c>
    </row>
    <row r="793" spans="2:51" s="13" customFormat="1" ht="10.2">
      <c r="B793" s="192"/>
      <c r="C793" s="193"/>
      <c r="D793" s="194" t="s">
        <v>158</v>
      </c>
      <c r="E793" s="195" t="s">
        <v>19</v>
      </c>
      <c r="F793" s="196" t="s">
        <v>159</v>
      </c>
      <c r="G793" s="193"/>
      <c r="H793" s="195" t="s">
        <v>19</v>
      </c>
      <c r="I793" s="197"/>
      <c r="J793" s="193"/>
      <c r="K793" s="193"/>
      <c r="L793" s="198"/>
      <c r="M793" s="199"/>
      <c r="N793" s="200"/>
      <c r="O793" s="200"/>
      <c r="P793" s="200"/>
      <c r="Q793" s="200"/>
      <c r="R793" s="200"/>
      <c r="S793" s="200"/>
      <c r="T793" s="201"/>
      <c r="AT793" s="202" t="s">
        <v>158</v>
      </c>
      <c r="AU793" s="202" t="s">
        <v>154</v>
      </c>
      <c r="AV793" s="13" t="s">
        <v>83</v>
      </c>
      <c r="AW793" s="13" t="s">
        <v>36</v>
      </c>
      <c r="AX793" s="13" t="s">
        <v>75</v>
      </c>
      <c r="AY793" s="202" t="s">
        <v>146</v>
      </c>
    </row>
    <row r="794" spans="2:51" s="14" customFormat="1" ht="10.2">
      <c r="B794" s="203"/>
      <c r="C794" s="204"/>
      <c r="D794" s="194" t="s">
        <v>158</v>
      </c>
      <c r="E794" s="205" t="s">
        <v>19</v>
      </c>
      <c r="F794" s="206" t="s">
        <v>1180</v>
      </c>
      <c r="G794" s="204"/>
      <c r="H794" s="207">
        <v>2.53</v>
      </c>
      <c r="I794" s="208"/>
      <c r="J794" s="204"/>
      <c r="K794" s="204"/>
      <c r="L794" s="209"/>
      <c r="M794" s="210"/>
      <c r="N794" s="211"/>
      <c r="O794" s="211"/>
      <c r="P794" s="211"/>
      <c r="Q794" s="211"/>
      <c r="R794" s="211"/>
      <c r="S794" s="211"/>
      <c r="T794" s="212"/>
      <c r="AT794" s="213" t="s">
        <v>158</v>
      </c>
      <c r="AU794" s="213" t="s">
        <v>154</v>
      </c>
      <c r="AV794" s="14" t="s">
        <v>154</v>
      </c>
      <c r="AW794" s="14" t="s">
        <v>36</v>
      </c>
      <c r="AX794" s="14" t="s">
        <v>83</v>
      </c>
      <c r="AY794" s="213" t="s">
        <v>146</v>
      </c>
    </row>
    <row r="795" spans="1:65" s="2" customFormat="1" ht="24.15" customHeight="1">
      <c r="A795" s="35"/>
      <c r="B795" s="36"/>
      <c r="C795" s="174" t="s">
        <v>1181</v>
      </c>
      <c r="D795" s="174" t="s">
        <v>148</v>
      </c>
      <c r="E795" s="175" t="s">
        <v>1182</v>
      </c>
      <c r="F795" s="176" t="s">
        <v>1183</v>
      </c>
      <c r="G795" s="177" t="s">
        <v>207</v>
      </c>
      <c r="H795" s="178">
        <v>5.06</v>
      </c>
      <c r="I795" s="179"/>
      <c r="J795" s="180">
        <f>ROUND(I795*H795,2)</f>
        <v>0</v>
      </c>
      <c r="K795" s="176" t="s">
        <v>19</v>
      </c>
      <c r="L795" s="40"/>
      <c r="M795" s="181" t="s">
        <v>19</v>
      </c>
      <c r="N795" s="182" t="s">
        <v>47</v>
      </c>
      <c r="O795" s="65"/>
      <c r="P795" s="183">
        <f>O795*H795</f>
        <v>0</v>
      </c>
      <c r="Q795" s="183">
        <v>0</v>
      </c>
      <c r="R795" s="183">
        <f>Q795*H795</f>
        <v>0</v>
      </c>
      <c r="S795" s="183">
        <v>0</v>
      </c>
      <c r="T795" s="184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5" t="s">
        <v>243</v>
      </c>
      <c r="AT795" s="185" t="s">
        <v>148</v>
      </c>
      <c r="AU795" s="185" t="s">
        <v>154</v>
      </c>
      <c r="AY795" s="18" t="s">
        <v>146</v>
      </c>
      <c r="BE795" s="186">
        <f>IF(N795="základní",J795,0)</f>
        <v>0</v>
      </c>
      <c r="BF795" s="186">
        <f>IF(N795="snížená",J795,0)</f>
        <v>0</v>
      </c>
      <c r="BG795" s="186">
        <f>IF(N795="zákl. přenesená",J795,0)</f>
        <v>0</v>
      </c>
      <c r="BH795" s="186">
        <f>IF(N795="sníž. přenesená",J795,0)</f>
        <v>0</v>
      </c>
      <c r="BI795" s="186">
        <f>IF(N795="nulová",J795,0)</f>
        <v>0</v>
      </c>
      <c r="BJ795" s="18" t="s">
        <v>154</v>
      </c>
      <c r="BK795" s="186">
        <f>ROUND(I795*H795,2)</f>
        <v>0</v>
      </c>
      <c r="BL795" s="18" t="s">
        <v>243</v>
      </c>
      <c r="BM795" s="185" t="s">
        <v>1184</v>
      </c>
    </row>
    <row r="796" spans="2:51" s="13" customFormat="1" ht="10.2">
      <c r="B796" s="192"/>
      <c r="C796" s="193"/>
      <c r="D796" s="194" t="s">
        <v>158</v>
      </c>
      <c r="E796" s="195" t="s">
        <v>19</v>
      </c>
      <c r="F796" s="196" t="s">
        <v>159</v>
      </c>
      <c r="G796" s="193"/>
      <c r="H796" s="195" t="s">
        <v>19</v>
      </c>
      <c r="I796" s="197"/>
      <c r="J796" s="193"/>
      <c r="K796" s="193"/>
      <c r="L796" s="198"/>
      <c r="M796" s="199"/>
      <c r="N796" s="200"/>
      <c r="O796" s="200"/>
      <c r="P796" s="200"/>
      <c r="Q796" s="200"/>
      <c r="R796" s="200"/>
      <c r="S796" s="200"/>
      <c r="T796" s="201"/>
      <c r="AT796" s="202" t="s">
        <v>158</v>
      </c>
      <c r="AU796" s="202" t="s">
        <v>154</v>
      </c>
      <c r="AV796" s="13" t="s">
        <v>83</v>
      </c>
      <c r="AW796" s="13" t="s">
        <v>36</v>
      </c>
      <c r="AX796" s="13" t="s">
        <v>75</v>
      </c>
      <c r="AY796" s="202" t="s">
        <v>146</v>
      </c>
    </row>
    <row r="797" spans="2:51" s="14" customFormat="1" ht="10.2">
      <c r="B797" s="203"/>
      <c r="C797" s="204"/>
      <c r="D797" s="194" t="s">
        <v>158</v>
      </c>
      <c r="E797" s="205" t="s">
        <v>19</v>
      </c>
      <c r="F797" s="206" t="s">
        <v>1185</v>
      </c>
      <c r="G797" s="204"/>
      <c r="H797" s="207">
        <v>5.06</v>
      </c>
      <c r="I797" s="208"/>
      <c r="J797" s="204"/>
      <c r="K797" s="204"/>
      <c r="L797" s="209"/>
      <c r="M797" s="210"/>
      <c r="N797" s="211"/>
      <c r="O797" s="211"/>
      <c r="P797" s="211"/>
      <c r="Q797" s="211"/>
      <c r="R797" s="211"/>
      <c r="S797" s="211"/>
      <c r="T797" s="212"/>
      <c r="AT797" s="213" t="s">
        <v>158</v>
      </c>
      <c r="AU797" s="213" t="s">
        <v>154</v>
      </c>
      <c r="AV797" s="14" t="s">
        <v>154</v>
      </c>
      <c r="AW797" s="14" t="s">
        <v>36</v>
      </c>
      <c r="AX797" s="14" t="s">
        <v>83</v>
      </c>
      <c r="AY797" s="213" t="s">
        <v>146</v>
      </c>
    </row>
    <row r="798" spans="1:65" s="2" customFormat="1" ht="24.15" customHeight="1">
      <c r="A798" s="35"/>
      <c r="B798" s="36"/>
      <c r="C798" s="174" t="s">
        <v>1186</v>
      </c>
      <c r="D798" s="174" t="s">
        <v>148</v>
      </c>
      <c r="E798" s="175" t="s">
        <v>1187</v>
      </c>
      <c r="F798" s="176" t="s">
        <v>1188</v>
      </c>
      <c r="G798" s="177" t="s">
        <v>185</v>
      </c>
      <c r="H798" s="178">
        <v>1</v>
      </c>
      <c r="I798" s="179"/>
      <c r="J798" s="180">
        <f>ROUND(I798*H798,2)</f>
        <v>0</v>
      </c>
      <c r="K798" s="176" t="s">
        <v>152</v>
      </c>
      <c r="L798" s="40"/>
      <c r="M798" s="181" t="s">
        <v>19</v>
      </c>
      <c r="N798" s="182" t="s">
        <v>47</v>
      </c>
      <c r="O798" s="65"/>
      <c r="P798" s="183">
        <f>O798*H798</f>
        <v>0</v>
      </c>
      <c r="Q798" s="183">
        <v>0</v>
      </c>
      <c r="R798" s="183">
        <f>Q798*H798</f>
        <v>0</v>
      </c>
      <c r="S798" s="183">
        <v>0.003</v>
      </c>
      <c r="T798" s="184">
        <f>S798*H798</f>
        <v>0.003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85" t="s">
        <v>243</v>
      </c>
      <c r="AT798" s="185" t="s">
        <v>148</v>
      </c>
      <c r="AU798" s="185" t="s">
        <v>154</v>
      </c>
      <c r="AY798" s="18" t="s">
        <v>146</v>
      </c>
      <c r="BE798" s="186">
        <f>IF(N798="základní",J798,0)</f>
        <v>0</v>
      </c>
      <c r="BF798" s="186">
        <f>IF(N798="snížená",J798,0)</f>
        <v>0</v>
      </c>
      <c r="BG798" s="186">
        <f>IF(N798="zákl. přenesená",J798,0)</f>
        <v>0</v>
      </c>
      <c r="BH798" s="186">
        <f>IF(N798="sníž. přenesená",J798,0)</f>
        <v>0</v>
      </c>
      <c r="BI798" s="186">
        <f>IF(N798="nulová",J798,0)</f>
        <v>0</v>
      </c>
      <c r="BJ798" s="18" t="s">
        <v>154</v>
      </c>
      <c r="BK798" s="186">
        <f>ROUND(I798*H798,2)</f>
        <v>0</v>
      </c>
      <c r="BL798" s="18" t="s">
        <v>243</v>
      </c>
      <c r="BM798" s="185" t="s">
        <v>1189</v>
      </c>
    </row>
    <row r="799" spans="1:47" s="2" customFormat="1" ht="10.2">
      <c r="A799" s="35"/>
      <c r="B799" s="36"/>
      <c r="C799" s="37"/>
      <c r="D799" s="187" t="s">
        <v>156</v>
      </c>
      <c r="E799" s="37"/>
      <c r="F799" s="188" t="s">
        <v>1190</v>
      </c>
      <c r="G799" s="37"/>
      <c r="H799" s="37"/>
      <c r="I799" s="189"/>
      <c r="J799" s="37"/>
      <c r="K799" s="37"/>
      <c r="L799" s="40"/>
      <c r="M799" s="190"/>
      <c r="N799" s="191"/>
      <c r="O799" s="65"/>
      <c r="P799" s="65"/>
      <c r="Q799" s="65"/>
      <c r="R799" s="65"/>
      <c r="S799" s="65"/>
      <c r="T799" s="66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T799" s="18" t="s">
        <v>156</v>
      </c>
      <c r="AU799" s="18" t="s">
        <v>154</v>
      </c>
    </row>
    <row r="800" spans="2:51" s="13" customFormat="1" ht="10.2">
      <c r="B800" s="192"/>
      <c r="C800" s="193"/>
      <c r="D800" s="194" t="s">
        <v>158</v>
      </c>
      <c r="E800" s="195" t="s">
        <v>19</v>
      </c>
      <c r="F800" s="196" t="s">
        <v>159</v>
      </c>
      <c r="G800" s="193"/>
      <c r="H800" s="195" t="s">
        <v>19</v>
      </c>
      <c r="I800" s="197"/>
      <c r="J800" s="193"/>
      <c r="K800" s="193"/>
      <c r="L800" s="198"/>
      <c r="M800" s="199"/>
      <c r="N800" s="200"/>
      <c r="O800" s="200"/>
      <c r="P800" s="200"/>
      <c r="Q800" s="200"/>
      <c r="R800" s="200"/>
      <c r="S800" s="200"/>
      <c r="T800" s="201"/>
      <c r="AT800" s="202" t="s">
        <v>158</v>
      </c>
      <c r="AU800" s="202" t="s">
        <v>154</v>
      </c>
      <c r="AV800" s="13" t="s">
        <v>83</v>
      </c>
      <c r="AW800" s="13" t="s">
        <v>36</v>
      </c>
      <c r="AX800" s="13" t="s">
        <v>75</v>
      </c>
      <c r="AY800" s="202" t="s">
        <v>146</v>
      </c>
    </row>
    <row r="801" spans="2:51" s="14" customFormat="1" ht="10.2">
      <c r="B801" s="203"/>
      <c r="C801" s="204"/>
      <c r="D801" s="194" t="s">
        <v>158</v>
      </c>
      <c r="E801" s="205" t="s">
        <v>19</v>
      </c>
      <c r="F801" s="206" t="s">
        <v>83</v>
      </c>
      <c r="G801" s="204"/>
      <c r="H801" s="207">
        <v>1</v>
      </c>
      <c r="I801" s="208"/>
      <c r="J801" s="204"/>
      <c r="K801" s="204"/>
      <c r="L801" s="209"/>
      <c r="M801" s="210"/>
      <c r="N801" s="211"/>
      <c r="O801" s="211"/>
      <c r="P801" s="211"/>
      <c r="Q801" s="211"/>
      <c r="R801" s="211"/>
      <c r="S801" s="211"/>
      <c r="T801" s="212"/>
      <c r="AT801" s="213" t="s">
        <v>158</v>
      </c>
      <c r="AU801" s="213" t="s">
        <v>154</v>
      </c>
      <c r="AV801" s="14" t="s">
        <v>154</v>
      </c>
      <c r="AW801" s="14" t="s">
        <v>36</v>
      </c>
      <c r="AX801" s="14" t="s">
        <v>83</v>
      </c>
      <c r="AY801" s="213" t="s">
        <v>146</v>
      </c>
    </row>
    <row r="802" spans="1:65" s="2" customFormat="1" ht="21.75" customHeight="1">
      <c r="A802" s="35"/>
      <c r="B802" s="36"/>
      <c r="C802" s="174" t="s">
        <v>1191</v>
      </c>
      <c r="D802" s="174" t="s">
        <v>148</v>
      </c>
      <c r="E802" s="175" t="s">
        <v>1192</v>
      </c>
      <c r="F802" s="176" t="s">
        <v>1193</v>
      </c>
      <c r="G802" s="177" t="s">
        <v>185</v>
      </c>
      <c r="H802" s="178">
        <v>2</v>
      </c>
      <c r="I802" s="179"/>
      <c r="J802" s="180">
        <f>ROUND(I802*H802,2)</f>
        <v>0</v>
      </c>
      <c r="K802" s="176" t="s">
        <v>19</v>
      </c>
      <c r="L802" s="40"/>
      <c r="M802" s="181" t="s">
        <v>19</v>
      </c>
      <c r="N802" s="182" t="s">
        <v>47</v>
      </c>
      <c r="O802" s="65"/>
      <c r="P802" s="183">
        <f>O802*H802</f>
        <v>0</v>
      </c>
      <c r="Q802" s="183">
        <v>0</v>
      </c>
      <c r="R802" s="183">
        <f>Q802*H802</f>
        <v>0</v>
      </c>
      <c r="S802" s="183">
        <v>0</v>
      </c>
      <c r="T802" s="184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85" t="s">
        <v>243</v>
      </c>
      <c r="AT802" s="185" t="s">
        <v>148</v>
      </c>
      <c r="AU802" s="185" t="s">
        <v>154</v>
      </c>
      <c r="AY802" s="18" t="s">
        <v>146</v>
      </c>
      <c r="BE802" s="186">
        <f>IF(N802="základní",J802,0)</f>
        <v>0</v>
      </c>
      <c r="BF802" s="186">
        <f>IF(N802="snížená",J802,0)</f>
        <v>0</v>
      </c>
      <c r="BG802" s="186">
        <f>IF(N802="zákl. přenesená",J802,0)</f>
        <v>0</v>
      </c>
      <c r="BH802" s="186">
        <f>IF(N802="sníž. přenesená",J802,0)</f>
        <v>0</v>
      </c>
      <c r="BI802" s="186">
        <f>IF(N802="nulová",J802,0)</f>
        <v>0</v>
      </c>
      <c r="BJ802" s="18" t="s">
        <v>154</v>
      </c>
      <c r="BK802" s="186">
        <f>ROUND(I802*H802,2)</f>
        <v>0</v>
      </c>
      <c r="BL802" s="18" t="s">
        <v>243</v>
      </c>
      <c r="BM802" s="185" t="s">
        <v>1194</v>
      </c>
    </row>
    <row r="803" spans="2:51" s="13" customFormat="1" ht="10.2">
      <c r="B803" s="192"/>
      <c r="C803" s="193"/>
      <c r="D803" s="194" t="s">
        <v>158</v>
      </c>
      <c r="E803" s="195" t="s">
        <v>19</v>
      </c>
      <c r="F803" s="196" t="s">
        <v>159</v>
      </c>
      <c r="G803" s="193"/>
      <c r="H803" s="195" t="s">
        <v>19</v>
      </c>
      <c r="I803" s="197"/>
      <c r="J803" s="193"/>
      <c r="K803" s="193"/>
      <c r="L803" s="198"/>
      <c r="M803" s="199"/>
      <c r="N803" s="200"/>
      <c r="O803" s="200"/>
      <c r="P803" s="200"/>
      <c r="Q803" s="200"/>
      <c r="R803" s="200"/>
      <c r="S803" s="200"/>
      <c r="T803" s="201"/>
      <c r="AT803" s="202" t="s">
        <v>158</v>
      </c>
      <c r="AU803" s="202" t="s">
        <v>154</v>
      </c>
      <c r="AV803" s="13" t="s">
        <v>83</v>
      </c>
      <c r="AW803" s="13" t="s">
        <v>36</v>
      </c>
      <c r="AX803" s="13" t="s">
        <v>75</v>
      </c>
      <c r="AY803" s="202" t="s">
        <v>146</v>
      </c>
    </row>
    <row r="804" spans="2:51" s="14" customFormat="1" ht="10.2">
      <c r="B804" s="203"/>
      <c r="C804" s="204"/>
      <c r="D804" s="194" t="s">
        <v>158</v>
      </c>
      <c r="E804" s="205" t="s">
        <v>19</v>
      </c>
      <c r="F804" s="206" t="s">
        <v>154</v>
      </c>
      <c r="G804" s="204"/>
      <c r="H804" s="207">
        <v>2</v>
      </c>
      <c r="I804" s="208"/>
      <c r="J804" s="204"/>
      <c r="K804" s="204"/>
      <c r="L804" s="209"/>
      <c r="M804" s="210"/>
      <c r="N804" s="211"/>
      <c r="O804" s="211"/>
      <c r="P804" s="211"/>
      <c r="Q804" s="211"/>
      <c r="R804" s="211"/>
      <c r="S804" s="211"/>
      <c r="T804" s="212"/>
      <c r="AT804" s="213" t="s">
        <v>158</v>
      </c>
      <c r="AU804" s="213" t="s">
        <v>154</v>
      </c>
      <c r="AV804" s="14" t="s">
        <v>154</v>
      </c>
      <c r="AW804" s="14" t="s">
        <v>36</v>
      </c>
      <c r="AX804" s="14" t="s">
        <v>83</v>
      </c>
      <c r="AY804" s="213" t="s">
        <v>146</v>
      </c>
    </row>
    <row r="805" spans="1:65" s="2" customFormat="1" ht="37.8" customHeight="1">
      <c r="A805" s="35"/>
      <c r="B805" s="36"/>
      <c r="C805" s="174" t="s">
        <v>1195</v>
      </c>
      <c r="D805" s="174" t="s">
        <v>148</v>
      </c>
      <c r="E805" s="175" t="s">
        <v>1196</v>
      </c>
      <c r="F805" s="176" t="s">
        <v>1197</v>
      </c>
      <c r="G805" s="177" t="s">
        <v>185</v>
      </c>
      <c r="H805" s="178">
        <v>4</v>
      </c>
      <c r="I805" s="179"/>
      <c r="J805" s="180">
        <f>ROUND(I805*H805,2)</f>
        <v>0</v>
      </c>
      <c r="K805" s="176" t="s">
        <v>152</v>
      </c>
      <c r="L805" s="40"/>
      <c r="M805" s="181" t="s">
        <v>19</v>
      </c>
      <c r="N805" s="182" t="s">
        <v>47</v>
      </c>
      <c r="O805" s="65"/>
      <c r="P805" s="183">
        <f>O805*H805</f>
        <v>0</v>
      </c>
      <c r="Q805" s="183">
        <v>0</v>
      </c>
      <c r="R805" s="183">
        <f>Q805*H805</f>
        <v>0</v>
      </c>
      <c r="S805" s="183">
        <v>0</v>
      </c>
      <c r="T805" s="184">
        <f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185" t="s">
        <v>243</v>
      </c>
      <c r="AT805" s="185" t="s">
        <v>148</v>
      </c>
      <c r="AU805" s="185" t="s">
        <v>154</v>
      </c>
      <c r="AY805" s="18" t="s">
        <v>146</v>
      </c>
      <c r="BE805" s="186">
        <f>IF(N805="základní",J805,0)</f>
        <v>0</v>
      </c>
      <c r="BF805" s="186">
        <f>IF(N805="snížená",J805,0)</f>
        <v>0</v>
      </c>
      <c r="BG805" s="186">
        <f>IF(N805="zákl. přenesená",J805,0)</f>
        <v>0</v>
      </c>
      <c r="BH805" s="186">
        <f>IF(N805="sníž. přenesená",J805,0)</f>
        <v>0</v>
      </c>
      <c r="BI805" s="186">
        <f>IF(N805="nulová",J805,0)</f>
        <v>0</v>
      </c>
      <c r="BJ805" s="18" t="s">
        <v>154</v>
      </c>
      <c r="BK805" s="186">
        <f>ROUND(I805*H805,2)</f>
        <v>0</v>
      </c>
      <c r="BL805" s="18" t="s">
        <v>243</v>
      </c>
      <c r="BM805" s="185" t="s">
        <v>1198</v>
      </c>
    </row>
    <row r="806" spans="1:47" s="2" customFormat="1" ht="10.2">
      <c r="A806" s="35"/>
      <c r="B806" s="36"/>
      <c r="C806" s="37"/>
      <c r="D806" s="187" t="s">
        <v>156</v>
      </c>
      <c r="E806" s="37"/>
      <c r="F806" s="188" t="s">
        <v>1199</v>
      </c>
      <c r="G806" s="37"/>
      <c r="H806" s="37"/>
      <c r="I806" s="189"/>
      <c r="J806" s="37"/>
      <c r="K806" s="37"/>
      <c r="L806" s="40"/>
      <c r="M806" s="190"/>
      <c r="N806" s="191"/>
      <c r="O806" s="65"/>
      <c r="P806" s="65"/>
      <c r="Q806" s="65"/>
      <c r="R806" s="65"/>
      <c r="S806" s="65"/>
      <c r="T806" s="66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T806" s="18" t="s">
        <v>156</v>
      </c>
      <c r="AU806" s="18" t="s">
        <v>154</v>
      </c>
    </row>
    <row r="807" spans="2:51" s="13" customFormat="1" ht="10.2">
      <c r="B807" s="192"/>
      <c r="C807" s="193"/>
      <c r="D807" s="194" t="s">
        <v>158</v>
      </c>
      <c r="E807" s="195" t="s">
        <v>19</v>
      </c>
      <c r="F807" s="196" t="s">
        <v>492</v>
      </c>
      <c r="G807" s="193"/>
      <c r="H807" s="195" t="s">
        <v>19</v>
      </c>
      <c r="I807" s="197"/>
      <c r="J807" s="193"/>
      <c r="K807" s="193"/>
      <c r="L807" s="198"/>
      <c r="M807" s="199"/>
      <c r="N807" s="200"/>
      <c r="O807" s="200"/>
      <c r="P807" s="200"/>
      <c r="Q807" s="200"/>
      <c r="R807" s="200"/>
      <c r="S807" s="200"/>
      <c r="T807" s="201"/>
      <c r="AT807" s="202" t="s">
        <v>158</v>
      </c>
      <c r="AU807" s="202" t="s">
        <v>154</v>
      </c>
      <c r="AV807" s="13" t="s">
        <v>83</v>
      </c>
      <c r="AW807" s="13" t="s">
        <v>36</v>
      </c>
      <c r="AX807" s="13" t="s">
        <v>75</v>
      </c>
      <c r="AY807" s="202" t="s">
        <v>146</v>
      </c>
    </row>
    <row r="808" spans="2:51" s="14" customFormat="1" ht="10.2">
      <c r="B808" s="203"/>
      <c r="C808" s="204"/>
      <c r="D808" s="194" t="s">
        <v>158</v>
      </c>
      <c r="E808" s="205" t="s">
        <v>19</v>
      </c>
      <c r="F808" s="206" t="s">
        <v>153</v>
      </c>
      <c r="G808" s="204"/>
      <c r="H808" s="207">
        <v>4</v>
      </c>
      <c r="I808" s="208"/>
      <c r="J808" s="204"/>
      <c r="K808" s="204"/>
      <c r="L808" s="209"/>
      <c r="M808" s="210"/>
      <c r="N808" s="211"/>
      <c r="O808" s="211"/>
      <c r="P808" s="211"/>
      <c r="Q808" s="211"/>
      <c r="R808" s="211"/>
      <c r="S808" s="211"/>
      <c r="T808" s="212"/>
      <c r="AT808" s="213" t="s">
        <v>158</v>
      </c>
      <c r="AU808" s="213" t="s">
        <v>154</v>
      </c>
      <c r="AV808" s="14" t="s">
        <v>154</v>
      </c>
      <c r="AW808" s="14" t="s">
        <v>36</v>
      </c>
      <c r="AX808" s="14" t="s">
        <v>83</v>
      </c>
      <c r="AY808" s="213" t="s">
        <v>146</v>
      </c>
    </row>
    <row r="809" spans="1:65" s="2" customFormat="1" ht="37.8" customHeight="1">
      <c r="A809" s="35"/>
      <c r="B809" s="36"/>
      <c r="C809" s="174" t="s">
        <v>1200</v>
      </c>
      <c r="D809" s="174" t="s">
        <v>148</v>
      </c>
      <c r="E809" s="175" t="s">
        <v>1201</v>
      </c>
      <c r="F809" s="176" t="s">
        <v>1202</v>
      </c>
      <c r="G809" s="177" t="s">
        <v>185</v>
      </c>
      <c r="H809" s="178">
        <v>2</v>
      </c>
      <c r="I809" s="179"/>
      <c r="J809" s="180">
        <f>ROUND(I809*H809,2)</f>
        <v>0</v>
      </c>
      <c r="K809" s="176" t="s">
        <v>152</v>
      </c>
      <c r="L809" s="40"/>
      <c r="M809" s="181" t="s">
        <v>19</v>
      </c>
      <c r="N809" s="182" t="s">
        <v>47</v>
      </c>
      <c r="O809" s="65"/>
      <c r="P809" s="183">
        <f>O809*H809</f>
        <v>0</v>
      </c>
      <c r="Q809" s="183">
        <v>0</v>
      </c>
      <c r="R809" s="183">
        <f>Q809*H809</f>
        <v>0</v>
      </c>
      <c r="S809" s="183">
        <v>0</v>
      </c>
      <c r="T809" s="184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85" t="s">
        <v>243</v>
      </c>
      <c r="AT809" s="185" t="s">
        <v>148</v>
      </c>
      <c r="AU809" s="185" t="s">
        <v>154</v>
      </c>
      <c r="AY809" s="18" t="s">
        <v>146</v>
      </c>
      <c r="BE809" s="186">
        <f>IF(N809="základní",J809,0)</f>
        <v>0</v>
      </c>
      <c r="BF809" s="186">
        <f>IF(N809="snížená",J809,0)</f>
        <v>0</v>
      </c>
      <c r="BG809" s="186">
        <f>IF(N809="zákl. přenesená",J809,0)</f>
        <v>0</v>
      </c>
      <c r="BH809" s="186">
        <f>IF(N809="sníž. přenesená",J809,0)</f>
        <v>0</v>
      </c>
      <c r="BI809" s="186">
        <f>IF(N809="nulová",J809,0)</f>
        <v>0</v>
      </c>
      <c r="BJ809" s="18" t="s">
        <v>154</v>
      </c>
      <c r="BK809" s="186">
        <f>ROUND(I809*H809,2)</f>
        <v>0</v>
      </c>
      <c r="BL809" s="18" t="s">
        <v>243</v>
      </c>
      <c r="BM809" s="185" t="s">
        <v>1203</v>
      </c>
    </row>
    <row r="810" spans="1:47" s="2" customFormat="1" ht="10.2">
      <c r="A810" s="35"/>
      <c r="B810" s="36"/>
      <c r="C810" s="37"/>
      <c r="D810" s="187" t="s">
        <v>156</v>
      </c>
      <c r="E810" s="37"/>
      <c r="F810" s="188" t="s">
        <v>1204</v>
      </c>
      <c r="G810" s="37"/>
      <c r="H810" s="37"/>
      <c r="I810" s="189"/>
      <c r="J810" s="37"/>
      <c r="K810" s="37"/>
      <c r="L810" s="40"/>
      <c r="M810" s="190"/>
      <c r="N810" s="191"/>
      <c r="O810" s="65"/>
      <c r="P810" s="65"/>
      <c r="Q810" s="65"/>
      <c r="R810" s="65"/>
      <c r="S810" s="65"/>
      <c r="T810" s="66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T810" s="18" t="s">
        <v>156</v>
      </c>
      <c r="AU810" s="18" t="s">
        <v>154</v>
      </c>
    </row>
    <row r="811" spans="2:51" s="13" customFormat="1" ht="10.2">
      <c r="B811" s="192"/>
      <c r="C811" s="193"/>
      <c r="D811" s="194" t="s">
        <v>158</v>
      </c>
      <c r="E811" s="195" t="s">
        <v>19</v>
      </c>
      <c r="F811" s="196" t="s">
        <v>492</v>
      </c>
      <c r="G811" s="193"/>
      <c r="H811" s="195" t="s">
        <v>19</v>
      </c>
      <c r="I811" s="197"/>
      <c r="J811" s="193"/>
      <c r="K811" s="193"/>
      <c r="L811" s="198"/>
      <c r="M811" s="199"/>
      <c r="N811" s="200"/>
      <c r="O811" s="200"/>
      <c r="P811" s="200"/>
      <c r="Q811" s="200"/>
      <c r="R811" s="200"/>
      <c r="S811" s="200"/>
      <c r="T811" s="201"/>
      <c r="AT811" s="202" t="s">
        <v>158</v>
      </c>
      <c r="AU811" s="202" t="s">
        <v>154</v>
      </c>
      <c r="AV811" s="13" t="s">
        <v>83</v>
      </c>
      <c r="AW811" s="13" t="s">
        <v>36</v>
      </c>
      <c r="AX811" s="13" t="s">
        <v>75</v>
      </c>
      <c r="AY811" s="202" t="s">
        <v>146</v>
      </c>
    </row>
    <row r="812" spans="2:51" s="14" customFormat="1" ht="10.2">
      <c r="B812" s="203"/>
      <c r="C812" s="204"/>
      <c r="D812" s="194" t="s">
        <v>158</v>
      </c>
      <c r="E812" s="205" t="s">
        <v>19</v>
      </c>
      <c r="F812" s="206" t="s">
        <v>154</v>
      </c>
      <c r="G812" s="204"/>
      <c r="H812" s="207">
        <v>2</v>
      </c>
      <c r="I812" s="208"/>
      <c r="J812" s="204"/>
      <c r="K812" s="204"/>
      <c r="L812" s="209"/>
      <c r="M812" s="210"/>
      <c r="N812" s="211"/>
      <c r="O812" s="211"/>
      <c r="P812" s="211"/>
      <c r="Q812" s="211"/>
      <c r="R812" s="211"/>
      <c r="S812" s="211"/>
      <c r="T812" s="212"/>
      <c r="AT812" s="213" t="s">
        <v>158</v>
      </c>
      <c r="AU812" s="213" t="s">
        <v>154</v>
      </c>
      <c r="AV812" s="14" t="s">
        <v>154</v>
      </c>
      <c r="AW812" s="14" t="s">
        <v>36</v>
      </c>
      <c r="AX812" s="14" t="s">
        <v>83</v>
      </c>
      <c r="AY812" s="213" t="s">
        <v>146</v>
      </c>
    </row>
    <row r="813" spans="1:65" s="2" customFormat="1" ht="24.15" customHeight="1">
      <c r="A813" s="35"/>
      <c r="B813" s="36"/>
      <c r="C813" s="214" t="s">
        <v>1205</v>
      </c>
      <c r="D813" s="214" t="s">
        <v>189</v>
      </c>
      <c r="E813" s="215" t="s">
        <v>1206</v>
      </c>
      <c r="F813" s="216" t="s">
        <v>1207</v>
      </c>
      <c r="G813" s="217" t="s">
        <v>185</v>
      </c>
      <c r="H813" s="218">
        <v>2</v>
      </c>
      <c r="I813" s="219"/>
      <c r="J813" s="220">
        <f>ROUND(I813*H813,2)</f>
        <v>0</v>
      </c>
      <c r="K813" s="216" t="s">
        <v>152</v>
      </c>
      <c r="L813" s="221"/>
      <c r="M813" s="222" t="s">
        <v>19</v>
      </c>
      <c r="N813" s="223" t="s">
        <v>47</v>
      </c>
      <c r="O813" s="65"/>
      <c r="P813" s="183">
        <f>O813*H813</f>
        <v>0</v>
      </c>
      <c r="Q813" s="183">
        <v>0.0175</v>
      </c>
      <c r="R813" s="183">
        <f>Q813*H813</f>
        <v>0.035</v>
      </c>
      <c r="S813" s="183">
        <v>0</v>
      </c>
      <c r="T813" s="184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85" t="s">
        <v>334</v>
      </c>
      <c r="AT813" s="185" t="s">
        <v>189</v>
      </c>
      <c r="AU813" s="185" t="s">
        <v>154</v>
      </c>
      <c r="AY813" s="18" t="s">
        <v>146</v>
      </c>
      <c r="BE813" s="186">
        <f>IF(N813="základní",J813,0)</f>
        <v>0</v>
      </c>
      <c r="BF813" s="186">
        <f>IF(N813="snížená",J813,0)</f>
        <v>0</v>
      </c>
      <c r="BG813" s="186">
        <f>IF(N813="zákl. přenesená",J813,0)</f>
        <v>0</v>
      </c>
      <c r="BH813" s="186">
        <f>IF(N813="sníž. přenesená",J813,0)</f>
        <v>0</v>
      </c>
      <c r="BI813" s="186">
        <f>IF(N813="nulová",J813,0)</f>
        <v>0</v>
      </c>
      <c r="BJ813" s="18" t="s">
        <v>154</v>
      </c>
      <c r="BK813" s="186">
        <f>ROUND(I813*H813,2)</f>
        <v>0</v>
      </c>
      <c r="BL813" s="18" t="s">
        <v>243</v>
      </c>
      <c r="BM813" s="185" t="s">
        <v>1208</v>
      </c>
    </row>
    <row r="814" spans="1:47" s="2" customFormat="1" ht="10.2">
      <c r="A814" s="35"/>
      <c r="B814" s="36"/>
      <c r="C814" s="37"/>
      <c r="D814" s="187" t="s">
        <v>156</v>
      </c>
      <c r="E814" s="37"/>
      <c r="F814" s="188" t="s">
        <v>1209</v>
      </c>
      <c r="G814" s="37"/>
      <c r="H814" s="37"/>
      <c r="I814" s="189"/>
      <c r="J814" s="37"/>
      <c r="K814" s="37"/>
      <c r="L814" s="40"/>
      <c r="M814" s="190"/>
      <c r="N814" s="191"/>
      <c r="O814" s="65"/>
      <c r="P814" s="65"/>
      <c r="Q814" s="65"/>
      <c r="R814" s="65"/>
      <c r="S814" s="65"/>
      <c r="T814" s="66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T814" s="18" t="s">
        <v>156</v>
      </c>
      <c r="AU814" s="18" t="s">
        <v>154</v>
      </c>
    </row>
    <row r="815" spans="2:51" s="13" customFormat="1" ht="10.2">
      <c r="B815" s="192"/>
      <c r="C815" s="193"/>
      <c r="D815" s="194" t="s">
        <v>158</v>
      </c>
      <c r="E815" s="195" t="s">
        <v>19</v>
      </c>
      <c r="F815" s="196" t="s">
        <v>492</v>
      </c>
      <c r="G815" s="193"/>
      <c r="H815" s="195" t="s">
        <v>19</v>
      </c>
      <c r="I815" s="197"/>
      <c r="J815" s="193"/>
      <c r="K815" s="193"/>
      <c r="L815" s="198"/>
      <c r="M815" s="199"/>
      <c r="N815" s="200"/>
      <c r="O815" s="200"/>
      <c r="P815" s="200"/>
      <c r="Q815" s="200"/>
      <c r="R815" s="200"/>
      <c r="S815" s="200"/>
      <c r="T815" s="201"/>
      <c r="AT815" s="202" t="s">
        <v>158</v>
      </c>
      <c r="AU815" s="202" t="s">
        <v>154</v>
      </c>
      <c r="AV815" s="13" t="s">
        <v>83</v>
      </c>
      <c r="AW815" s="13" t="s">
        <v>36</v>
      </c>
      <c r="AX815" s="13" t="s">
        <v>75</v>
      </c>
      <c r="AY815" s="202" t="s">
        <v>146</v>
      </c>
    </row>
    <row r="816" spans="2:51" s="14" customFormat="1" ht="10.2">
      <c r="B816" s="203"/>
      <c r="C816" s="204"/>
      <c r="D816" s="194" t="s">
        <v>158</v>
      </c>
      <c r="E816" s="205" t="s">
        <v>19</v>
      </c>
      <c r="F816" s="206" t="s">
        <v>154</v>
      </c>
      <c r="G816" s="204"/>
      <c r="H816" s="207">
        <v>2</v>
      </c>
      <c r="I816" s="208"/>
      <c r="J816" s="204"/>
      <c r="K816" s="204"/>
      <c r="L816" s="209"/>
      <c r="M816" s="210"/>
      <c r="N816" s="211"/>
      <c r="O816" s="211"/>
      <c r="P816" s="211"/>
      <c r="Q816" s="211"/>
      <c r="R816" s="211"/>
      <c r="S816" s="211"/>
      <c r="T816" s="212"/>
      <c r="AT816" s="213" t="s">
        <v>158</v>
      </c>
      <c r="AU816" s="213" t="s">
        <v>154</v>
      </c>
      <c r="AV816" s="14" t="s">
        <v>154</v>
      </c>
      <c r="AW816" s="14" t="s">
        <v>36</v>
      </c>
      <c r="AX816" s="14" t="s">
        <v>83</v>
      </c>
      <c r="AY816" s="213" t="s">
        <v>146</v>
      </c>
    </row>
    <row r="817" spans="1:65" s="2" customFormat="1" ht="24.15" customHeight="1">
      <c r="A817" s="35"/>
      <c r="B817" s="36"/>
      <c r="C817" s="214" t="s">
        <v>1210</v>
      </c>
      <c r="D817" s="214" t="s">
        <v>189</v>
      </c>
      <c r="E817" s="215" t="s">
        <v>1211</v>
      </c>
      <c r="F817" s="216" t="s">
        <v>1212</v>
      </c>
      <c r="G817" s="217" t="s">
        <v>185</v>
      </c>
      <c r="H817" s="218">
        <v>4</v>
      </c>
      <c r="I817" s="219"/>
      <c r="J817" s="220">
        <f>ROUND(I817*H817,2)</f>
        <v>0</v>
      </c>
      <c r="K817" s="216" t="s">
        <v>152</v>
      </c>
      <c r="L817" s="221"/>
      <c r="M817" s="222" t="s">
        <v>19</v>
      </c>
      <c r="N817" s="223" t="s">
        <v>47</v>
      </c>
      <c r="O817" s="65"/>
      <c r="P817" s="183">
        <f>O817*H817</f>
        <v>0</v>
      </c>
      <c r="Q817" s="183">
        <v>0.0195</v>
      </c>
      <c r="R817" s="183">
        <f>Q817*H817</f>
        <v>0.078</v>
      </c>
      <c r="S817" s="183">
        <v>0</v>
      </c>
      <c r="T817" s="184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85" t="s">
        <v>334</v>
      </c>
      <c r="AT817" s="185" t="s">
        <v>189</v>
      </c>
      <c r="AU817" s="185" t="s">
        <v>154</v>
      </c>
      <c r="AY817" s="18" t="s">
        <v>146</v>
      </c>
      <c r="BE817" s="186">
        <f>IF(N817="základní",J817,0)</f>
        <v>0</v>
      </c>
      <c r="BF817" s="186">
        <f>IF(N817="snížená",J817,0)</f>
        <v>0</v>
      </c>
      <c r="BG817" s="186">
        <f>IF(N817="zákl. přenesená",J817,0)</f>
        <v>0</v>
      </c>
      <c r="BH817" s="186">
        <f>IF(N817="sníž. přenesená",J817,0)</f>
        <v>0</v>
      </c>
      <c r="BI817" s="186">
        <f>IF(N817="nulová",J817,0)</f>
        <v>0</v>
      </c>
      <c r="BJ817" s="18" t="s">
        <v>154</v>
      </c>
      <c r="BK817" s="186">
        <f>ROUND(I817*H817,2)</f>
        <v>0</v>
      </c>
      <c r="BL817" s="18" t="s">
        <v>243</v>
      </c>
      <c r="BM817" s="185" t="s">
        <v>1213</v>
      </c>
    </row>
    <row r="818" spans="1:47" s="2" customFormat="1" ht="10.2">
      <c r="A818" s="35"/>
      <c r="B818" s="36"/>
      <c r="C818" s="37"/>
      <c r="D818" s="187" t="s">
        <v>156</v>
      </c>
      <c r="E818" s="37"/>
      <c r="F818" s="188" t="s">
        <v>1214</v>
      </c>
      <c r="G818" s="37"/>
      <c r="H818" s="37"/>
      <c r="I818" s="189"/>
      <c r="J818" s="37"/>
      <c r="K818" s="37"/>
      <c r="L818" s="40"/>
      <c r="M818" s="190"/>
      <c r="N818" s="191"/>
      <c r="O818" s="65"/>
      <c r="P818" s="65"/>
      <c r="Q818" s="65"/>
      <c r="R818" s="65"/>
      <c r="S818" s="65"/>
      <c r="T818" s="66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T818" s="18" t="s">
        <v>156</v>
      </c>
      <c r="AU818" s="18" t="s">
        <v>154</v>
      </c>
    </row>
    <row r="819" spans="2:51" s="13" customFormat="1" ht="10.2">
      <c r="B819" s="192"/>
      <c r="C819" s="193"/>
      <c r="D819" s="194" t="s">
        <v>158</v>
      </c>
      <c r="E819" s="195" t="s">
        <v>19</v>
      </c>
      <c r="F819" s="196" t="s">
        <v>492</v>
      </c>
      <c r="G819" s="193"/>
      <c r="H819" s="195" t="s">
        <v>19</v>
      </c>
      <c r="I819" s="197"/>
      <c r="J819" s="193"/>
      <c r="K819" s="193"/>
      <c r="L819" s="198"/>
      <c r="M819" s="199"/>
      <c r="N819" s="200"/>
      <c r="O819" s="200"/>
      <c r="P819" s="200"/>
      <c r="Q819" s="200"/>
      <c r="R819" s="200"/>
      <c r="S819" s="200"/>
      <c r="T819" s="201"/>
      <c r="AT819" s="202" t="s">
        <v>158</v>
      </c>
      <c r="AU819" s="202" t="s">
        <v>154</v>
      </c>
      <c r="AV819" s="13" t="s">
        <v>83</v>
      </c>
      <c r="AW819" s="13" t="s">
        <v>36</v>
      </c>
      <c r="AX819" s="13" t="s">
        <v>75</v>
      </c>
      <c r="AY819" s="202" t="s">
        <v>146</v>
      </c>
    </row>
    <row r="820" spans="2:51" s="14" customFormat="1" ht="10.2">
      <c r="B820" s="203"/>
      <c r="C820" s="204"/>
      <c r="D820" s="194" t="s">
        <v>158</v>
      </c>
      <c r="E820" s="205" t="s">
        <v>19</v>
      </c>
      <c r="F820" s="206" t="s">
        <v>153</v>
      </c>
      <c r="G820" s="204"/>
      <c r="H820" s="207">
        <v>4</v>
      </c>
      <c r="I820" s="208"/>
      <c r="J820" s="204"/>
      <c r="K820" s="204"/>
      <c r="L820" s="209"/>
      <c r="M820" s="210"/>
      <c r="N820" s="211"/>
      <c r="O820" s="211"/>
      <c r="P820" s="211"/>
      <c r="Q820" s="211"/>
      <c r="R820" s="211"/>
      <c r="S820" s="211"/>
      <c r="T820" s="212"/>
      <c r="AT820" s="213" t="s">
        <v>158</v>
      </c>
      <c r="AU820" s="213" t="s">
        <v>154</v>
      </c>
      <c r="AV820" s="14" t="s">
        <v>154</v>
      </c>
      <c r="AW820" s="14" t="s">
        <v>36</v>
      </c>
      <c r="AX820" s="14" t="s">
        <v>83</v>
      </c>
      <c r="AY820" s="213" t="s">
        <v>146</v>
      </c>
    </row>
    <row r="821" spans="1:65" s="2" customFormat="1" ht="37.8" customHeight="1">
      <c r="A821" s="35"/>
      <c r="B821" s="36"/>
      <c r="C821" s="174" t="s">
        <v>1215</v>
      </c>
      <c r="D821" s="174" t="s">
        <v>148</v>
      </c>
      <c r="E821" s="175" t="s">
        <v>1216</v>
      </c>
      <c r="F821" s="176" t="s">
        <v>1217</v>
      </c>
      <c r="G821" s="177" t="s">
        <v>185</v>
      </c>
      <c r="H821" s="178">
        <v>3</v>
      </c>
      <c r="I821" s="179"/>
      <c r="J821" s="180">
        <f>ROUND(I821*H821,2)</f>
        <v>0</v>
      </c>
      <c r="K821" s="176" t="s">
        <v>152</v>
      </c>
      <c r="L821" s="40"/>
      <c r="M821" s="181" t="s">
        <v>19</v>
      </c>
      <c r="N821" s="182" t="s">
        <v>47</v>
      </c>
      <c r="O821" s="65"/>
      <c r="P821" s="183">
        <f>O821*H821</f>
        <v>0</v>
      </c>
      <c r="Q821" s="183">
        <v>0</v>
      </c>
      <c r="R821" s="183">
        <f>Q821*H821</f>
        <v>0</v>
      </c>
      <c r="S821" s="183">
        <v>0</v>
      </c>
      <c r="T821" s="184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85" t="s">
        <v>243</v>
      </c>
      <c r="AT821" s="185" t="s">
        <v>148</v>
      </c>
      <c r="AU821" s="185" t="s">
        <v>154</v>
      </c>
      <c r="AY821" s="18" t="s">
        <v>146</v>
      </c>
      <c r="BE821" s="186">
        <f>IF(N821="základní",J821,0)</f>
        <v>0</v>
      </c>
      <c r="BF821" s="186">
        <f>IF(N821="snížená",J821,0)</f>
        <v>0</v>
      </c>
      <c r="BG821" s="186">
        <f>IF(N821="zákl. přenesená",J821,0)</f>
        <v>0</v>
      </c>
      <c r="BH821" s="186">
        <f>IF(N821="sníž. přenesená",J821,0)</f>
        <v>0</v>
      </c>
      <c r="BI821" s="186">
        <f>IF(N821="nulová",J821,0)</f>
        <v>0</v>
      </c>
      <c r="BJ821" s="18" t="s">
        <v>154</v>
      </c>
      <c r="BK821" s="186">
        <f>ROUND(I821*H821,2)</f>
        <v>0</v>
      </c>
      <c r="BL821" s="18" t="s">
        <v>243</v>
      </c>
      <c r="BM821" s="185" t="s">
        <v>1218</v>
      </c>
    </row>
    <row r="822" spans="1:47" s="2" customFormat="1" ht="10.2">
      <c r="A822" s="35"/>
      <c r="B822" s="36"/>
      <c r="C822" s="37"/>
      <c r="D822" s="187" t="s">
        <v>156</v>
      </c>
      <c r="E822" s="37"/>
      <c r="F822" s="188" t="s">
        <v>1219</v>
      </c>
      <c r="G822" s="37"/>
      <c r="H822" s="37"/>
      <c r="I822" s="189"/>
      <c r="J822" s="37"/>
      <c r="K822" s="37"/>
      <c r="L822" s="40"/>
      <c r="M822" s="190"/>
      <c r="N822" s="191"/>
      <c r="O822" s="65"/>
      <c r="P822" s="65"/>
      <c r="Q822" s="65"/>
      <c r="R822" s="65"/>
      <c r="S822" s="65"/>
      <c r="T822" s="66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T822" s="18" t="s">
        <v>156</v>
      </c>
      <c r="AU822" s="18" t="s">
        <v>154</v>
      </c>
    </row>
    <row r="823" spans="2:51" s="13" customFormat="1" ht="10.2">
      <c r="B823" s="192"/>
      <c r="C823" s="193"/>
      <c r="D823" s="194" t="s">
        <v>158</v>
      </c>
      <c r="E823" s="195" t="s">
        <v>19</v>
      </c>
      <c r="F823" s="196" t="s">
        <v>159</v>
      </c>
      <c r="G823" s="193"/>
      <c r="H823" s="195" t="s">
        <v>19</v>
      </c>
      <c r="I823" s="197"/>
      <c r="J823" s="193"/>
      <c r="K823" s="193"/>
      <c r="L823" s="198"/>
      <c r="M823" s="199"/>
      <c r="N823" s="200"/>
      <c r="O823" s="200"/>
      <c r="P823" s="200"/>
      <c r="Q823" s="200"/>
      <c r="R823" s="200"/>
      <c r="S823" s="200"/>
      <c r="T823" s="201"/>
      <c r="AT823" s="202" t="s">
        <v>158</v>
      </c>
      <c r="AU823" s="202" t="s">
        <v>154</v>
      </c>
      <c r="AV823" s="13" t="s">
        <v>83</v>
      </c>
      <c r="AW823" s="13" t="s">
        <v>36</v>
      </c>
      <c r="AX823" s="13" t="s">
        <v>75</v>
      </c>
      <c r="AY823" s="202" t="s">
        <v>146</v>
      </c>
    </row>
    <row r="824" spans="2:51" s="14" customFormat="1" ht="10.2">
      <c r="B824" s="203"/>
      <c r="C824" s="204"/>
      <c r="D824" s="194" t="s">
        <v>158</v>
      </c>
      <c r="E824" s="205" t="s">
        <v>19</v>
      </c>
      <c r="F824" s="206" t="s">
        <v>166</v>
      </c>
      <c r="G824" s="204"/>
      <c r="H824" s="207">
        <v>3</v>
      </c>
      <c r="I824" s="208"/>
      <c r="J824" s="204"/>
      <c r="K824" s="204"/>
      <c r="L824" s="209"/>
      <c r="M824" s="210"/>
      <c r="N824" s="211"/>
      <c r="O824" s="211"/>
      <c r="P824" s="211"/>
      <c r="Q824" s="211"/>
      <c r="R824" s="211"/>
      <c r="S824" s="211"/>
      <c r="T824" s="212"/>
      <c r="AT824" s="213" t="s">
        <v>158</v>
      </c>
      <c r="AU824" s="213" t="s">
        <v>154</v>
      </c>
      <c r="AV824" s="14" t="s">
        <v>154</v>
      </c>
      <c r="AW824" s="14" t="s">
        <v>36</v>
      </c>
      <c r="AX824" s="14" t="s">
        <v>83</v>
      </c>
      <c r="AY824" s="213" t="s">
        <v>146</v>
      </c>
    </row>
    <row r="825" spans="1:65" s="2" customFormat="1" ht="24.15" customHeight="1">
      <c r="A825" s="35"/>
      <c r="B825" s="36"/>
      <c r="C825" s="214" t="s">
        <v>1220</v>
      </c>
      <c r="D825" s="214" t="s">
        <v>189</v>
      </c>
      <c r="E825" s="215" t="s">
        <v>1221</v>
      </c>
      <c r="F825" s="216" t="s">
        <v>1222</v>
      </c>
      <c r="G825" s="217" t="s">
        <v>185</v>
      </c>
      <c r="H825" s="218">
        <v>3</v>
      </c>
      <c r="I825" s="219"/>
      <c r="J825" s="220">
        <f>ROUND(I825*H825,2)</f>
        <v>0</v>
      </c>
      <c r="K825" s="216" t="s">
        <v>152</v>
      </c>
      <c r="L825" s="221"/>
      <c r="M825" s="222" t="s">
        <v>19</v>
      </c>
      <c r="N825" s="223" t="s">
        <v>47</v>
      </c>
      <c r="O825" s="65"/>
      <c r="P825" s="183">
        <f>O825*H825</f>
        <v>0</v>
      </c>
      <c r="Q825" s="183">
        <v>0.0195</v>
      </c>
      <c r="R825" s="183">
        <f>Q825*H825</f>
        <v>0.058499999999999996</v>
      </c>
      <c r="S825" s="183">
        <v>0</v>
      </c>
      <c r="T825" s="184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85" t="s">
        <v>334</v>
      </c>
      <c r="AT825" s="185" t="s">
        <v>189</v>
      </c>
      <c r="AU825" s="185" t="s">
        <v>154</v>
      </c>
      <c r="AY825" s="18" t="s">
        <v>146</v>
      </c>
      <c r="BE825" s="186">
        <f>IF(N825="základní",J825,0)</f>
        <v>0</v>
      </c>
      <c r="BF825" s="186">
        <f>IF(N825="snížená",J825,0)</f>
        <v>0</v>
      </c>
      <c r="BG825" s="186">
        <f>IF(N825="zákl. přenesená",J825,0)</f>
        <v>0</v>
      </c>
      <c r="BH825" s="186">
        <f>IF(N825="sníž. přenesená",J825,0)</f>
        <v>0</v>
      </c>
      <c r="BI825" s="186">
        <f>IF(N825="nulová",J825,0)</f>
        <v>0</v>
      </c>
      <c r="BJ825" s="18" t="s">
        <v>154</v>
      </c>
      <c r="BK825" s="186">
        <f>ROUND(I825*H825,2)</f>
        <v>0</v>
      </c>
      <c r="BL825" s="18" t="s">
        <v>243</v>
      </c>
      <c r="BM825" s="185" t="s">
        <v>1223</v>
      </c>
    </row>
    <row r="826" spans="1:47" s="2" customFormat="1" ht="10.2">
      <c r="A826" s="35"/>
      <c r="B826" s="36"/>
      <c r="C826" s="37"/>
      <c r="D826" s="187" t="s">
        <v>156</v>
      </c>
      <c r="E826" s="37"/>
      <c r="F826" s="188" t="s">
        <v>1224</v>
      </c>
      <c r="G826" s="37"/>
      <c r="H826" s="37"/>
      <c r="I826" s="189"/>
      <c r="J826" s="37"/>
      <c r="K826" s="37"/>
      <c r="L826" s="40"/>
      <c r="M826" s="190"/>
      <c r="N826" s="191"/>
      <c r="O826" s="65"/>
      <c r="P826" s="65"/>
      <c r="Q826" s="65"/>
      <c r="R826" s="65"/>
      <c r="S826" s="65"/>
      <c r="T826" s="66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T826" s="18" t="s">
        <v>156</v>
      </c>
      <c r="AU826" s="18" t="s">
        <v>154</v>
      </c>
    </row>
    <row r="827" spans="2:51" s="13" customFormat="1" ht="10.2">
      <c r="B827" s="192"/>
      <c r="C827" s="193"/>
      <c r="D827" s="194" t="s">
        <v>158</v>
      </c>
      <c r="E827" s="195" t="s">
        <v>19</v>
      </c>
      <c r="F827" s="196" t="s">
        <v>159</v>
      </c>
      <c r="G827" s="193"/>
      <c r="H827" s="195" t="s">
        <v>19</v>
      </c>
      <c r="I827" s="197"/>
      <c r="J827" s="193"/>
      <c r="K827" s="193"/>
      <c r="L827" s="198"/>
      <c r="M827" s="199"/>
      <c r="N827" s="200"/>
      <c r="O827" s="200"/>
      <c r="P827" s="200"/>
      <c r="Q827" s="200"/>
      <c r="R827" s="200"/>
      <c r="S827" s="200"/>
      <c r="T827" s="201"/>
      <c r="AT827" s="202" t="s">
        <v>158</v>
      </c>
      <c r="AU827" s="202" t="s">
        <v>154</v>
      </c>
      <c r="AV827" s="13" t="s">
        <v>83</v>
      </c>
      <c r="AW827" s="13" t="s">
        <v>36</v>
      </c>
      <c r="AX827" s="13" t="s">
        <v>75</v>
      </c>
      <c r="AY827" s="202" t="s">
        <v>146</v>
      </c>
    </row>
    <row r="828" spans="2:51" s="14" customFormat="1" ht="10.2">
      <c r="B828" s="203"/>
      <c r="C828" s="204"/>
      <c r="D828" s="194" t="s">
        <v>158</v>
      </c>
      <c r="E828" s="205" t="s">
        <v>19</v>
      </c>
      <c r="F828" s="206" t="s">
        <v>166</v>
      </c>
      <c r="G828" s="204"/>
      <c r="H828" s="207">
        <v>3</v>
      </c>
      <c r="I828" s="208"/>
      <c r="J828" s="204"/>
      <c r="K828" s="204"/>
      <c r="L828" s="209"/>
      <c r="M828" s="210"/>
      <c r="N828" s="211"/>
      <c r="O828" s="211"/>
      <c r="P828" s="211"/>
      <c r="Q828" s="211"/>
      <c r="R828" s="211"/>
      <c r="S828" s="211"/>
      <c r="T828" s="212"/>
      <c r="AT828" s="213" t="s">
        <v>158</v>
      </c>
      <c r="AU828" s="213" t="s">
        <v>154</v>
      </c>
      <c r="AV828" s="14" t="s">
        <v>154</v>
      </c>
      <c r="AW828" s="14" t="s">
        <v>36</v>
      </c>
      <c r="AX828" s="14" t="s">
        <v>83</v>
      </c>
      <c r="AY828" s="213" t="s">
        <v>146</v>
      </c>
    </row>
    <row r="829" spans="1:65" s="2" customFormat="1" ht="24.15" customHeight="1">
      <c r="A829" s="35"/>
      <c r="B829" s="36"/>
      <c r="C829" s="174" t="s">
        <v>1225</v>
      </c>
      <c r="D829" s="174" t="s">
        <v>148</v>
      </c>
      <c r="E829" s="175" t="s">
        <v>1226</v>
      </c>
      <c r="F829" s="176" t="s">
        <v>1227</v>
      </c>
      <c r="G829" s="177" t="s">
        <v>185</v>
      </c>
      <c r="H829" s="178">
        <v>10</v>
      </c>
      <c r="I829" s="179"/>
      <c r="J829" s="180">
        <f>ROUND(I829*H829,2)</f>
        <v>0</v>
      </c>
      <c r="K829" s="176" t="s">
        <v>152</v>
      </c>
      <c r="L829" s="40"/>
      <c r="M829" s="181" t="s">
        <v>19</v>
      </c>
      <c r="N829" s="182" t="s">
        <v>47</v>
      </c>
      <c r="O829" s="65"/>
      <c r="P829" s="183">
        <f>O829*H829</f>
        <v>0</v>
      </c>
      <c r="Q829" s="183">
        <v>0</v>
      </c>
      <c r="R829" s="183">
        <f>Q829*H829</f>
        <v>0</v>
      </c>
      <c r="S829" s="183">
        <v>0</v>
      </c>
      <c r="T829" s="184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185" t="s">
        <v>243</v>
      </c>
      <c r="AT829" s="185" t="s">
        <v>148</v>
      </c>
      <c r="AU829" s="185" t="s">
        <v>154</v>
      </c>
      <c r="AY829" s="18" t="s">
        <v>146</v>
      </c>
      <c r="BE829" s="186">
        <f>IF(N829="základní",J829,0)</f>
        <v>0</v>
      </c>
      <c r="BF829" s="186">
        <f>IF(N829="snížená",J829,0)</f>
        <v>0</v>
      </c>
      <c r="BG829" s="186">
        <f>IF(N829="zákl. přenesená",J829,0)</f>
        <v>0</v>
      </c>
      <c r="BH829" s="186">
        <f>IF(N829="sníž. přenesená",J829,0)</f>
        <v>0</v>
      </c>
      <c r="BI829" s="186">
        <f>IF(N829="nulová",J829,0)</f>
        <v>0</v>
      </c>
      <c r="BJ829" s="18" t="s">
        <v>154</v>
      </c>
      <c r="BK829" s="186">
        <f>ROUND(I829*H829,2)</f>
        <v>0</v>
      </c>
      <c r="BL829" s="18" t="s">
        <v>243</v>
      </c>
      <c r="BM829" s="185" t="s">
        <v>1228</v>
      </c>
    </row>
    <row r="830" spans="1:47" s="2" customFormat="1" ht="10.2">
      <c r="A830" s="35"/>
      <c r="B830" s="36"/>
      <c r="C830" s="37"/>
      <c r="D830" s="187" t="s">
        <v>156</v>
      </c>
      <c r="E830" s="37"/>
      <c r="F830" s="188" t="s">
        <v>1229</v>
      </c>
      <c r="G830" s="37"/>
      <c r="H830" s="37"/>
      <c r="I830" s="189"/>
      <c r="J830" s="37"/>
      <c r="K830" s="37"/>
      <c r="L830" s="40"/>
      <c r="M830" s="190"/>
      <c r="N830" s="191"/>
      <c r="O830" s="65"/>
      <c r="P830" s="65"/>
      <c r="Q830" s="65"/>
      <c r="R830" s="65"/>
      <c r="S830" s="65"/>
      <c r="T830" s="66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T830" s="18" t="s">
        <v>156</v>
      </c>
      <c r="AU830" s="18" t="s">
        <v>154</v>
      </c>
    </row>
    <row r="831" spans="2:51" s="13" customFormat="1" ht="10.2">
      <c r="B831" s="192"/>
      <c r="C831" s="193"/>
      <c r="D831" s="194" t="s">
        <v>158</v>
      </c>
      <c r="E831" s="195" t="s">
        <v>19</v>
      </c>
      <c r="F831" s="196" t="s">
        <v>159</v>
      </c>
      <c r="G831" s="193"/>
      <c r="H831" s="195" t="s">
        <v>19</v>
      </c>
      <c r="I831" s="197"/>
      <c r="J831" s="193"/>
      <c r="K831" s="193"/>
      <c r="L831" s="198"/>
      <c r="M831" s="199"/>
      <c r="N831" s="200"/>
      <c r="O831" s="200"/>
      <c r="P831" s="200"/>
      <c r="Q831" s="200"/>
      <c r="R831" s="200"/>
      <c r="S831" s="200"/>
      <c r="T831" s="201"/>
      <c r="AT831" s="202" t="s">
        <v>158</v>
      </c>
      <c r="AU831" s="202" t="s">
        <v>154</v>
      </c>
      <c r="AV831" s="13" t="s">
        <v>83</v>
      </c>
      <c r="AW831" s="13" t="s">
        <v>36</v>
      </c>
      <c r="AX831" s="13" t="s">
        <v>75</v>
      </c>
      <c r="AY831" s="202" t="s">
        <v>146</v>
      </c>
    </row>
    <row r="832" spans="2:51" s="14" customFormat="1" ht="10.2">
      <c r="B832" s="203"/>
      <c r="C832" s="204"/>
      <c r="D832" s="194" t="s">
        <v>158</v>
      </c>
      <c r="E832" s="205" t="s">
        <v>19</v>
      </c>
      <c r="F832" s="206" t="s">
        <v>204</v>
      </c>
      <c r="G832" s="204"/>
      <c r="H832" s="207">
        <v>10</v>
      </c>
      <c r="I832" s="208"/>
      <c r="J832" s="204"/>
      <c r="K832" s="204"/>
      <c r="L832" s="209"/>
      <c r="M832" s="210"/>
      <c r="N832" s="211"/>
      <c r="O832" s="211"/>
      <c r="P832" s="211"/>
      <c r="Q832" s="211"/>
      <c r="R832" s="211"/>
      <c r="S832" s="211"/>
      <c r="T832" s="212"/>
      <c r="AT832" s="213" t="s">
        <v>158</v>
      </c>
      <c r="AU832" s="213" t="s">
        <v>154</v>
      </c>
      <c r="AV832" s="14" t="s">
        <v>154</v>
      </c>
      <c r="AW832" s="14" t="s">
        <v>36</v>
      </c>
      <c r="AX832" s="14" t="s">
        <v>83</v>
      </c>
      <c r="AY832" s="213" t="s">
        <v>146</v>
      </c>
    </row>
    <row r="833" spans="1:65" s="2" customFormat="1" ht="16.5" customHeight="1">
      <c r="A833" s="35"/>
      <c r="B833" s="36"/>
      <c r="C833" s="214" t="s">
        <v>1230</v>
      </c>
      <c r="D833" s="214" t="s">
        <v>189</v>
      </c>
      <c r="E833" s="215" t="s">
        <v>1231</v>
      </c>
      <c r="F833" s="216" t="s">
        <v>1232</v>
      </c>
      <c r="G833" s="217" t="s">
        <v>185</v>
      </c>
      <c r="H833" s="218">
        <v>4</v>
      </c>
      <c r="I833" s="219"/>
      <c r="J833" s="220">
        <f>ROUND(I833*H833,2)</f>
        <v>0</v>
      </c>
      <c r="K833" s="216" t="s">
        <v>152</v>
      </c>
      <c r="L833" s="221"/>
      <c r="M833" s="222" t="s">
        <v>19</v>
      </c>
      <c r="N833" s="223" t="s">
        <v>47</v>
      </c>
      <c r="O833" s="65"/>
      <c r="P833" s="183">
        <f>O833*H833</f>
        <v>0</v>
      </c>
      <c r="Q833" s="183">
        <v>0.00015</v>
      </c>
      <c r="R833" s="183">
        <f>Q833*H833</f>
        <v>0.0006</v>
      </c>
      <c r="S833" s="183">
        <v>0</v>
      </c>
      <c r="T833" s="184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85" t="s">
        <v>334</v>
      </c>
      <c r="AT833" s="185" t="s">
        <v>189</v>
      </c>
      <c r="AU833" s="185" t="s">
        <v>154</v>
      </c>
      <c r="AY833" s="18" t="s">
        <v>146</v>
      </c>
      <c r="BE833" s="186">
        <f>IF(N833="základní",J833,0)</f>
        <v>0</v>
      </c>
      <c r="BF833" s="186">
        <f>IF(N833="snížená",J833,0)</f>
        <v>0</v>
      </c>
      <c r="BG833" s="186">
        <f>IF(N833="zákl. přenesená",J833,0)</f>
        <v>0</v>
      </c>
      <c r="BH833" s="186">
        <f>IF(N833="sníž. přenesená",J833,0)</f>
        <v>0</v>
      </c>
      <c r="BI833" s="186">
        <f>IF(N833="nulová",J833,0)</f>
        <v>0</v>
      </c>
      <c r="BJ833" s="18" t="s">
        <v>154</v>
      </c>
      <c r="BK833" s="186">
        <f>ROUND(I833*H833,2)</f>
        <v>0</v>
      </c>
      <c r="BL833" s="18" t="s">
        <v>243</v>
      </c>
      <c r="BM833" s="185" t="s">
        <v>1233</v>
      </c>
    </row>
    <row r="834" spans="1:47" s="2" customFormat="1" ht="10.2">
      <c r="A834" s="35"/>
      <c r="B834" s="36"/>
      <c r="C834" s="37"/>
      <c r="D834" s="187" t="s">
        <v>156</v>
      </c>
      <c r="E834" s="37"/>
      <c r="F834" s="188" t="s">
        <v>1234</v>
      </c>
      <c r="G834" s="37"/>
      <c r="H834" s="37"/>
      <c r="I834" s="189"/>
      <c r="J834" s="37"/>
      <c r="K834" s="37"/>
      <c r="L834" s="40"/>
      <c r="M834" s="190"/>
      <c r="N834" s="191"/>
      <c r="O834" s="65"/>
      <c r="P834" s="65"/>
      <c r="Q834" s="65"/>
      <c r="R834" s="65"/>
      <c r="S834" s="65"/>
      <c r="T834" s="66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T834" s="18" t="s">
        <v>156</v>
      </c>
      <c r="AU834" s="18" t="s">
        <v>154</v>
      </c>
    </row>
    <row r="835" spans="2:51" s="13" customFormat="1" ht="10.2">
      <c r="B835" s="192"/>
      <c r="C835" s="193"/>
      <c r="D835" s="194" t="s">
        <v>158</v>
      </c>
      <c r="E835" s="195" t="s">
        <v>19</v>
      </c>
      <c r="F835" s="196" t="s">
        <v>159</v>
      </c>
      <c r="G835" s="193"/>
      <c r="H835" s="195" t="s">
        <v>19</v>
      </c>
      <c r="I835" s="197"/>
      <c r="J835" s="193"/>
      <c r="K835" s="193"/>
      <c r="L835" s="198"/>
      <c r="M835" s="199"/>
      <c r="N835" s="200"/>
      <c r="O835" s="200"/>
      <c r="P835" s="200"/>
      <c r="Q835" s="200"/>
      <c r="R835" s="200"/>
      <c r="S835" s="200"/>
      <c r="T835" s="201"/>
      <c r="AT835" s="202" t="s">
        <v>158</v>
      </c>
      <c r="AU835" s="202" t="s">
        <v>154</v>
      </c>
      <c r="AV835" s="13" t="s">
        <v>83</v>
      </c>
      <c r="AW835" s="13" t="s">
        <v>36</v>
      </c>
      <c r="AX835" s="13" t="s">
        <v>75</v>
      </c>
      <c r="AY835" s="202" t="s">
        <v>146</v>
      </c>
    </row>
    <row r="836" spans="2:51" s="14" customFormat="1" ht="10.2">
      <c r="B836" s="203"/>
      <c r="C836" s="204"/>
      <c r="D836" s="194" t="s">
        <v>158</v>
      </c>
      <c r="E836" s="205" t="s">
        <v>19</v>
      </c>
      <c r="F836" s="206" t="s">
        <v>153</v>
      </c>
      <c r="G836" s="204"/>
      <c r="H836" s="207">
        <v>4</v>
      </c>
      <c r="I836" s="208"/>
      <c r="J836" s="204"/>
      <c r="K836" s="204"/>
      <c r="L836" s="209"/>
      <c r="M836" s="210"/>
      <c r="N836" s="211"/>
      <c r="O836" s="211"/>
      <c r="P836" s="211"/>
      <c r="Q836" s="211"/>
      <c r="R836" s="211"/>
      <c r="S836" s="211"/>
      <c r="T836" s="212"/>
      <c r="AT836" s="213" t="s">
        <v>158</v>
      </c>
      <c r="AU836" s="213" t="s">
        <v>154</v>
      </c>
      <c r="AV836" s="14" t="s">
        <v>154</v>
      </c>
      <c r="AW836" s="14" t="s">
        <v>36</v>
      </c>
      <c r="AX836" s="14" t="s">
        <v>83</v>
      </c>
      <c r="AY836" s="213" t="s">
        <v>146</v>
      </c>
    </row>
    <row r="837" spans="1:65" s="2" customFormat="1" ht="16.5" customHeight="1">
      <c r="A837" s="35"/>
      <c r="B837" s="36"/>
      <c r="C837" s="214" t="s">
        <v>1235</v>
      </c>
      <c r="D837" s="214" t="s">
        <v>189</v>
      </c>
      <c r="E837" s="215" t="s">
        <v>1236</v>
      </c>
      <c r="F837" s="216" t="s">
        <v>1237</v>
      </c>
      <c r="G837" s="217" t="s">
        <v>185</v>
      </c>
      <c r="H837" s="218">
        <v>3</v>
      </c>
      <c r="I837" s="219"/>
      <c r="J837" s="220">
        <f>ROUND(I837*H837,2)</f>
        <v>0</v>
      </c>
      <c r="K837" s="216" t="s">
        <v>152</v>
      </c>
      <c r="L837" s="221"/>
      <c r="M837" s="222" t="s">
        <v>19</v>
      </c>
      <c r="N837" s="223" t="s">
        <v>47</v>
      </c>
      <c r="O837" s="65"/>
      <c r="P837" s="183">
        <f>O837*H837</f>
        <v>0</v>
      </c>
      <c r="Q837" s="183">
        <v>0.00015</v>
      </c>
      <c r="R837" s="183">
        <f>Q837*H837</f>
        <v>0.00045</v>
      </c>
      <c r="S837" s="183">
        <v>0</v>
      </c>
      <c r="T837" s="184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85" t="s">
        <v>334</v>
      </c>
      <c r="AT837" s="185" t="s">
        <v>189</v>
      </c>
      <c r="AU837" s="185" t="s">
        <v>154</v>
      </c>
      <c r="AY837" s="18" t="s">
        <v>146</v>
      </c>
      <c r="BE837" s="186">
        <f>IF(N837="základní",J837,0)</f>
        <v>0</v>
      </c>
      <c r="BF837" s="186">
        <f>IF(N837="snížená",J837,0)</f>
        <v>0</v>
      </c>
      <c r="BG837" s="186">
        <f>IF(N837="zákl. přenesená",J837,0)</f>
        <v>0</v>
      </c>
      <c r="BH837" s="186">
        <f>IF(N837="sníž. přenesená",J837,0)</f>
        <v>0</v>
      </c>
      <c r="BI837" s="186">
        <f>IF(N837="nulová",J837,0)</f>
        <v>0</v>
      </c>
      <c r="BJ837" s="18" t="s">
        <v>154</v>
      </c>
      <c r="BK837" s="186">
        <f>ROUND(I837*H837,2)</f>
        <v>0</v>
      </c>
      <c r="BL837" s="18" t="s">
        <v>243</v>
      </c>
      <c r="BM837" s="185" t="s">
        <v>1238</v>
      </c>
    </row>
    <row r="838" spans="1:47" s="2" customFormat="1" ht="10.2">
      <c r="A838" s="35"/>
      <c r="B838" s="36"/>
      <c r="C838" s="37"/>
      <c r="D838" s="187" t="s">
        <v>156</v>
      </c>
      <c r="E838" s="37"/>
      <c r="F838" s="188" t="s">
        <v>1239</v>
      </c>
      <c r="G838" s="37"/>
      <c r="H838" s="37"/>
      <c r="I838" s="189"/>
      <c r="J838" s="37"/>
      <c r="K838" s="37"/>
      <c r="L838" s="40"/>
      <c r="M838" s="190"/>
      <c r="N838" s="191"/>
      <c r="O838" s="65"/>
      <c r="P838" s="65"/>
      <c r="Q838" s="65"/>
      <c r="R838" s="65"/>
      <c r="S838" s="65"/>
      <c r="T838" s="66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T838" s="18" t="s">
        <v>156</v>
      </c>
      <c r="AU838" s="18" t="s">
        <v>154</v>
      </c>
    </row>
    <row r="839" spans="2:51" s="13" customFormat="1" ht="10.2">
      <c r="B839" s="192"/>
      <c r="C839" s="193"/>
      <c r="D839" s="194" t="s">
        <v>158</v>
      </c>
      <c r="E839" s="195" t="s">
        <v>19</v>
      </c>
      <c r="F839" s="196" t="s">
        <v>159</v>
      </c>
      <c r="G839" s="193"/>
      <c r="H839" s="195" t="s">
        <v>19</v>
      </c>
      <c r="I839" s="197"/>
      <c r="J839" s="193"/>
      <c r="K839" s="193"/>
      <c r="L839" s="198"/>
      <c r="M839" s="199"/>
      <c r="N839" s="200"/>
      <c r="O839" s="200"/>
      <c r="P839" s="200"/>
      <c r="Q839" s="200"/>
      <c r="R839" s="200"/>
      <c r="S839" s="200"/>
      <c r="T839" s="201"/>
      <c r="AT839" s="202" t="s">
        <v>158</v>
      </c>
      <c r="AU839" s="202" t="s">
        <v>154</v>
      </c>
      <c r="AV839" s="13" t="s">
        <v>83</v>
      </c>
      <c r="AW839" s="13" t="s">
        <v>36</v>
      </c>
      <c r="AX839" s="13" t="s">
        <v>75</v>
      </c>
      <c r="AY839" s="202" t="s">
        <v>146</v>
      </c>
    </row>
    <row r="840" spans="2:51" s="14" customFormat="1" ht="10.2">
      <c r="B840" s="203"/>
      <c r="C840" s="204"/>
      <c r="D840" s="194" t="s">
        <v>158</v>
      </c>
      <c r="E840" s="205" t="s">
        <v>19</v>
      </c>
      <c r="F840" s="206" t="s">
        <v>166</v>
      </c>
      <c r="G840" s="204"/>
      <c r="H840" s="207">
        <v>3</v>
      </c>
      <c r="I840" s="208"/>
      <c r="J840" s="204"/>
      <c r="K840" s="204"/>
      <c r="L840" s="209"/>
      <c r="M840" s="210"/>
      <c r="N840" s="211"/>
      <c r="O840" s="211"/>
      <c r="P840" s="211"/>
      <c r="Q840" s="211"/>
      <c r="R840" s="211"/>
      <c r="S840" s="211"/>
      <c r="T840" s="212"/>
      <c r="AT840" s="213" t="s">
        <v>158</v>
      </c>
      <c r="AU840" s="213" t="s">
        <v>154</v>
      </c>
      <c r="AV840" s="14" t="s">
        <v>154</v>
      </c>
      <c r="AW840" s="14" t="s">
        <v>36</v>
      </c>
      <c r="AX840" s="14" t="s">
        <v>83</v>
      </c>
      <c r="AY840" s="213" t="s">
        <v>146</v>
      </c>
    </row>
    <row r="841" spans="1:65" s="2" customFormat="1" ht="16.5" customHeight="1">
      <c r="A841" s="35"/>
      <c r="B841" s="36"/>
      <c r="C841" s="214" t="s">
        <v>1240</v>
      </c>
      <c r="D841" s="214" t="s">
        <v>189</v>
      </c>
      <c r="E841" s="215" t="s">
        <v>1241</v>
      </c>
      <c r="F841" s="216" t="s">
        <v>1242</v>
      </c>
      <c r="G841" s="217" t="s">
        <v>185</v>
      </c>
      <c r="H841" s="218">
        <v>3</v>
      </c>
      <c r="I841" s="219"/>
      <c r="J841" s="220">
        <f>ROUND(I841*H841,2)</f>
        <v>0</v>
      </c>
      <c r="K841" s="216" t="s">
        <v>152</v>
      </c>
      <c r="L841" s="221"/>
      <c r="M841" s="222" t="s">
        <v>19</v>
      </c>
      <c r="N841" s="223" t="s">
        <v>47</v>
      </c>
      <c r="O841" s="65"/>
      <c r="P841" s="183">
        <f>O841*H841</f>
        <v>0</v>
      </c>
      <c r="Q841" s="183">
        <v>0.00015</v>
      </c>
      <c r="R841" s="183">
        <f>Q841*H841</f>
        <v>0.00045</v>
      </c>
      <c r="S841" s="183">
        <v>0</v>
      </c>
      <c r="T841" s="184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185" t="s">
        <v>334</v>
      </c>
      <c r="AT841" s="185" t="s">
        <v>189</v>
      </c>
      <c r="AU841" s="185" t="s">
        <v>154</v>
      </c>
      <c r="AY841" s="18" t="s">
        <v>146</v>
      </c>
      <c r="BE841" s="186">
        <f>IF(N841="základní",J841,0)</f>
        <v>0</v>
      </c>
      <c r="BF841" s="186">
        <f>IF(N841="snížená",J841,0)</f>
        <v>0</v>
      </c>
      <c r="BG841" s="186">
        <f>IF(N841="zákl. přenesená",J841,0)</f>
        <v>0</v>
      </c>
      <c r="BH841" s="186">
        <f>IF(N841="sníž. přenesená",J841,0)</f>
        <v>0</v>
      </c>
      <c r="BI841" s="186">
        <f>IF(N841="nulová",J841,0)</f>
        <v>0</v>
      </c>
      <c r="BJ841" s="18" t="s">
        <v>154</v>
      </c>
      <c r="BK841" s="186">
        <f>ROUND(I841*H841,2)</f>
        <v>0</v>
      </c>
      <c r="BL841" s="18" t="s">
        <v>243</v>
      </c>
      <c r="BM841" s="185" t="s">
        <v>1243</v>
      </c>
    </row>
    <row r="842" spans="1:47" s="2" customFormat="1" ht="10.2">
      <c r="A842" s="35"/>
      <c r="B842" s="36"/>
      <c r="C842" s="37"/>
      <c r="D842" s="187" t="s">
        <v>156</v>
      </c>
      <c r="E842" s="37"/>
      <c r="F842" s="188" t="s">
        <v>1244</v>
      </c>
      <c r="G842" s="37"/>
      <c r="H842" s="37"/>
      <c r="I842" s="189"/>
      <c r="J842" s="37"/>
      <c r="K842" s="37"/>
      <c r="L842" s="40"/>
      <c r="M842" s="190"/>
      <c r="N842" s="191"/>
      <c r="O842" s="65"/>
      <c r="P842" s="65"/>
      <c r="Q842" s="65"/>
      <c r="R842" s="65"/>
      <c r="S842" s="65"/>
      <c r="T842" s="66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T842" s="18" t="s">
        <v>156</v>
      </c>
      <c r="AU842" s="18" t="s">
        <v>154</v>
      </c>
    </row>
    <row r="843" spans="2:51" s="13" customFormat="1" ht="10.2">
      <c r="B843" s="192"/>
      <c r="C843" s="193"/>
      <c r="D843" s="194" t="s">
        <v>158</v>
      </c>
      <c r="E843" s="195" t="s">
        <v>19</v>
      </c>
      <c r="F843" s="196" t="s">
        <v>159</v>
      </c>
      <c r="G843" s="193"/>
      <c r="H843" s="195" t="s">
        <v>19</v>
      </c>
      <c r="I843" s="197"/>
      <c r="J843" s="193"/>
      <c r="K843" s="193"/>
      <c r="L843" s="198"/>
      <c r="M843" s="199"/>
      <c r="N843" s="200"/>
      <c r="O843" s="200"/>
      <c r="P843" s="200"/>
      <c r="Q843" s="200"/>
      <c r="R843" s="200"/>
      <c r="S843" s="200"/>
      <c r="T843" s="201"/>
      <c r="AT843" s="202" t="s">
        <v>158</v>
      </c>
      <c r="AU843" s="202" t="s">
        <v>154</v>
      </c>
      <c r="AV843" s="13" t="s">
        <v>83</v>
      </c>
      <c r="AW843" s="13" t="s">
        <v>36</v>
      </c>
      <c r="AX843" s="13" t="s">
        <v>75</v>
      </c>
      <c r="AY843" s="202" t="s">
        <v>146</v>
      </c>
    </row>
    <row r="844" spans="2:51" s="14" customFormat="1" ht="10.2">
      <c r="B844" s="203"/>
      <c r="C844" s="204"/>
      <c r="D844" s="194" t="s">
        <v>158</v>
      </c>
      <c r="E844" s="205" t="s">
        <v>19</v>
      </c>
      <c r="F844" s="206" t="s">
        <v>166</v>
      </c>
      <c r="G844" s="204"/>
      <c r="H844" s="207">
        <v>3</v>
      </c>
      <c r="I844" s="208"/>
      <c r="J844" s="204"/>
      <c r="K844" s="204"/>
      <c r="L844" s="209"/>
      <c r="M844" s="210"/>
      <c r="N844" s="211"/>
      <c r="O844" s="211"/>
      <c r="P844" s="211"/>
      <c r="Q844" s="211"/>
      <c r="R844" s="211"/>
      <c r="S844" s="211"/>
      <c r="T844" s="212"/>
      <c r="AT844" s="213" t="s">
        <v>158</v>
      </c>
      <c r="AU844" s="213" t="s">
        <v>154</v>
      </c>
      <c r="AV844" s="14" t="s">
        <v>154</v>
      </c>
      <c r="AW844" s="14" t="s">
        <v>36</v>
      </c>
      <c r="AX844" s="14" t="s">
        <v>83</v>
      </c>
      <c r="AY844" s="213" t="s">
        <v>146</v>
      </c>
    </row>
    <row r="845" spans="1:65" s="2" customFormat="1" ht="21.75" customHeight="1">
      <c r="A845" s="35"/>
      <c r="B845" s="36"/>
      <c r="C845" s="174" t="s">
        <v>1245</v>
      </c>
      <c r="D845" s="174" t="s">
        <v>148</v>
      </c>
      <c r="E845" s="175" t="s">
        <v>1246</v>
      </c>
      <c r="F845" s="176" t="s">
        <v>1247</v>
      </c>
      <c r="G845" s="177" t="s">
        <v>185</v>
      </c>
      <c r="H845" s="178">
        <v>7</v>
      </c>
      <c r="I845" s="179"/>
      <c r="J845" s="180">
        <f>ROUND(I845*H845,2)</f>
        <v>0</v>
      </c>
      <c r="K845" s="176" t="s">
        <v>152</v>
      </c>
      <c r="L845" s="40"/>
      <c r="M845" s="181" t="s">
        <v>19</v>
      </c>
      <c r="N845" s="182" t="s">
        <v>47</v>
      </c>
      <c r="O845" s="65"/>
      <c r="P845" s="183">
        <f>O845*H845</f>
        <v>0</v>
      </c>
      <c r="Q845" s="183">
        <v>0</v>
      </c>
      <c r="R845" s="183">
        <f>Q845*H845</f>
        <v>0</v>
      </c>
      <c r="S845" s="183">
        <v>0</v>
      </c>
      <c r="T845" s="184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85" t="s">
        <v>243</v>
      </c>
      <c r="AT845" s="185" t="s">
        <v>148</v>
      </c>
      <c r="AU845" s="185" t="s">
        <v>154</v>
      </c>
      <c r="AY845" s="18" t="s">
        <v>146</v>
      </c>
      <c r="BE845" s="186">
        <f>IF(N845="základní",J845,0)</f>
        <v>0</v>
      </c>
      <c r="BF845" s="186">
        <f>IF(N845="snížená",J845,0)</f>
        <v>0</v>
      </c>
      <c r="BG845" s="186">
        <f>IF(N845="zákl. přenesená",J845,0)</f>
        <v>0</v>
      </c>
      <c r="BH845" s="186">
        <f>IF(N845="sníž. přenesená",J845,0)</f>
        <v>0</v>
      </c>
      <c r="BI845" s="186">
        <f>IF(N845="nulová",J845,0)</f>
        <v>0</v>
      </c>
      <c r="BJ845" s="18" t="s">
        <v>154</v>
      </c>
      <c r="BK845" s="186">
        <f>ROUND(I845*H845,2)</f>
        <v>0</v>
      </c>
      <c r="BL845" s="18" t="s">
        <v>243</v>
      </c>
      <c r="BM845" s="185" t="s">
        <v>1248</v>
      </c>
    </row>
    <row r="846" spans="1:47" s="2" customFormat="1" ht="10.2">
      <c r="A846" s="35"/>
      <c r="B846" s="36"/>
      <c r="C846" s="37"/>
      <c r="D846" s="187" t="s">
        <v>156</v>
      </c>
      <c r="E846" s="37"/>
      <c r="F846" s="188" t="s">
        <v>1249</v>
      </c>
      <c r="G846" s="37"/>
      <c r="H846" s="37"/>
      <c r="I846" s="189"/>
      <c r="J846" s="37"/>
      <c r="K846" s="37"/>
      <c r="L846" s="40"/>
      <c r="M846" s="190"/>
      <c r="N846" s="191"/>
      <c r="O846" s="65"/>
      <c r="P846" s="65"/>
      <c r="Q846" s="65"/>
      <c r="R846" s="65"/>
      <c r="S846" s="65"/>
      <c r="T846" s="66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T846" s="18" t="s">
        <v>156</v>
      </c>
      <c r="AU846" s="18" t="s">
        <v>154</v>
      </c>
    </row>
    <row r="847" spans="2:51" s="13" customFormat="1" ht="10.2">
      <c r="B847" s="192"/>
      <c r="C847" s="193"/>
      <c r="D847" s="194" t="s">
        <v>158</v>
      </c>
      <c r="E847" s="195" t="s">
        <v>19</v>
      </c>
      <c r="F847" s="196" t="s">
        <v>159</v>
      </c>
      <c r="G847" s="193"/>
      <c r="H847" s="195" t="s">
        <v>19</v>
      </c>
      <c r="I847" s="197"/>
      <c r="J847" s="193"/>
      <c r="K847" s="193"/>
      <c r="L847" s="198"/>
      <c r="M847" s="199"/>
      <c r="N847" s="200"/>
      <c r="O847" s="200"/>
      <c r="P847" s="200"/>
      <c r="Q847" s="200"/>
      <c r="R847" s="200"/>
      <c r="S847" s="200"/>
      <c r="T847" s="201"/>
      <c r="AT847" s="202" t="s">
        <v>158</v>
      </c>
      <c r="AU847" s="202" t="s">
        <v>154</v>
      </c>
      <c r="AV847" s="13" t="s">
        <v>83</v>
      </c>
      <c r="AW847" s="13" t="s">
        <v>36</v>
      </c>
      <c r="AX847" s="13" t="s">
        <v>75</v>
      </c>
      <c r="AY847" s="202" t="s">
        <v>146</v>
      </c>
    </row>
    <row r="848" spans="2:51" s="14" customFormat="1" ht="10.2">
      <c r="B848" s="203"/>
      <c r="C848" s="204"/>
      <c r="D848" s="194" t="s">
        <v>158</v>
      </c>
      <c r="E848" s="205" t="s">
        <v>19</v>
      </c>
      <c r="F848" s="206" t="s">
        <v>1250</v>
      </c>
      <c r="G848" s="204"/>
      <c r="H848" s="207">
        <v>7</v>
      </c>
      <c r="I848" s="208"/>
      <c r="J848" s="204"/>
      <c r="K848" s="204"/>
      <c r="L848" s="209"/>
      <c r="M848" s="210"/>
      <c r="N848" s="211"/>
      <c r="O848" s="211"/>
      <c r="P848" s="211"/>
      <c r="Q848" s="211"/>
      <c r="R848" s="211"/>
      <c r="S848" s="211"/>
      <c r="T848" s="212"/>
      <c r="AT848" s="213" t="s">
        <v>158</v>
      </c>
      <c r="AU848" s="213" t="s">
        <v>154</v>
      </c>
      <c r="AV848" s="14" t="s">
        <v>154</v>
      </c>
      <c r="AW848" s="14" t="s">
        <v>36</v>
      </c>
      <c r="AX848" s="14" t="s">
        <v>83</v>
      </c>
      <c r="AY848" s="213" t="s">
        <v>146</v>
      </c>
    </row>
    <row r="849" spans="1:65" s="2" customFormat="1" ht="24.15" customHeight="1">
      <c r="A849" s="35"/>
      <c r="B849" s="36"/>
      <c r="C849" s="214" t="s">
        <v>1251</v>
      </c>
      <c r="D849" s="214" t="s">
        <v>189</v>
      </c>
      <c r="E849" s="215" t="s">
        <v>1252</v>
      </c>
      <c r="F849" s="216" t="s">
        <v>1253</v>
      </c>
      <c r="G849" s="217" t="s">
        <v>1254</v>
      </c>
      <c r="H849" s="218">
        <v>3</v>
      </c>
      <c r="I849" s="219"/>
      <c r="J849" s="220">
        <f>ROUND(I849*H849,2)</f>
        <v>0</v>
      </c>
      <c r="K849" s="216" t="s">
        <v>152</v>
      </c>
      <c r="L849" s="221"/>
      <c r="M849" s="222" t="s">
        <v>19</v>
      </c>
      <c r="N849" s="223" t="s">
        <v>47</v>
      </c>
      <c r="O849" s="65"/>
      <c r="P849" s="183">
        <f>O849*H849</f>
        <v>0</v>
      </c>
      <c r="Q849" s="183">
        <v>0.0012</v>
      </c>
      <c r="R849" s="183">
        <f>Q849*H849</f>
        <v>0.0036</v>
      </c>
      <c r="S849" s="183">
        <v>0</v>
      </c>
      <c r="T849" s="184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85" t="s">
        <v>334</v>
      </c>
      <c r="AT849" s="185" t="s">
        <v>189</v>
      </c>
      <c r="AU849" s="185" t="s">
        <v>154</v>
      </c>
      <c r="AY849" s="18" t="s">
        <v>146</v>
      </c>
      <c r="BE849" s="186">
        <f>IF(N849="základní",J849,0)</f>
        <v>0</v>
      </c>
      <c r="BF849" s="186">
        <f>IF(N849="snížená",J849,0)</f>
        <v>0</v>
      </c>
      <c r="BG849" s="186">
        <f>IF(N849="zákl. přenesená",J849,0)</f>
        <v>0</v>
      </c>
      <c r="BH849" s="186">
        <f>IF(N849="sníž. přenesená",J849,0)</f>
        <v>0</v>
      </c>
      <c r="BI849" s="186">
        <f>IF(N849="nulová",J849,0)</f>
        <v>0</v>
      </c>
      <c r="BJ849" s="18" t="s">
        <v>154</v>
      </c>
      <c r="BK849" s="186">
        <f>ROUND(I849*H849,2)</f>
        <v>0</v>
      </c>
      <c r="BL849" s="18" t="s">
        <v>243</v>
      </c>
      <c r="BM849" s="185" t="s">
        <v>1255</v>
      </c>
    </row>
    <row r="850" spans="1:47" s="2" customFormat="1" ht="10.2">
      <c r="A850" s="35"/>
      <c r="B850" s="36"/>
      <c r="C850" s="37"/>
      <c r="D850" s="187" t="s">
        <v>156</v>
      </c>
      <c r="E850" s="37"/>
      <c r="F850" s="188" t="s">
        <v>1256</v>
      </c>
      <c r="G850" s="37"/>
      <c r="H850" s="37"/>
      <c r="I850" s="189"/>
      <c r="J850" s="37"/>
      <c r="K850" s="37"/>
      <c r="L850" s="40"/>
      <c r="M850" s="190"/>
      <c r="N850" s="191"/>
      <c r="O850" s="65"/>
      <c r="P850" s="65"/>
      <c r="Q850" s="65"/>
      <c r="R850" s="65"/>
      <c r="S850" s="65"/>
      <c r="T850" s="66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156</v>
      </c>
      <c r="AU850" s="18" t="s">
        <v>154</v>
      </c>
    </row>
    <row r="851" spans="2:51" s="13" customFormat="1" ht="10.2">
      <c r="B851" s="192"/>
      <c r="C851" s="193"/>
      <c r="D851" s="194" t="s">
        <v>158</v>
      </c>
      <c r="E851" s="195" t="s">
        <v>19</v>
      </c>
      <c r="F851" s="196" t="s">
        <v>159</v>
      </c>
      <c r="G851" s="193"/>
      <c r="H851" s="195" t="s">
        <v>19</v>
      </c>
      <c r="I851" s="197"/>
      <c r="J851" s="193"/>
      <c r="K851" s="193"/>
      <c r="L851" s="198"/>
      <c r="M851" s="199"/>
      <c r="N851" s="200"/>
      <c r="O851" s="200"/>
      <c r="P851" s="200"/>
      <c r="Q851" s="200"/>
      <c r="R851" s="200"/>
      <c r="S851" s="200"/>
      <c r="T851" s="201"/>
      <c r="AT851" s="202" t="s">
        <v>158</v>
      </c>
      <c r="AU851" s="202" t="s">
        <v>154</v>
      </c>
      <c r="AV851" s="13" t="s">
        <v>83</v>
      </c>
      <c r="AW851" s="13" t="s">
        <v>36</v>
      </c>
      <c r="AX851" s="13" t="s">
        <v>75</v>
      </c>
      <c r="AY851" s="202" t="s">
        <v>146</v>
      </c>
    </row>
    <row r="852" spans="2:51" s="14" customFormat="1" ht="10.2">
      <c r="B852" s="203"/>
      <c r="C852" s="204"/>
      <c r="D852" s="194" t="s">
        <v>158</v>
      </c>
      <c r="E852" s="205" t="s">
        <v>19</v>
      </c>
      <c r="F852" s="206" t="s">
        <v>166</v>
      </c>
      <c r="G852" s="204"/>
      <c r="H852" s="207">
        <v>3</v>
      </c>
      <c r="I852" s="208"/>
      <c r="J852" s="204"/>
      <c r="K852" s="204"/>
      <c r="L852" s="209"/>
      <c r="M852" s="210"/>
      <c r="N852" s="211"/>
      <c r="O852" s="211"/>
      <c r="P852" s="211"/>
      <c r="Q852" s="211"/>
      <c r="R852" s="211"/>
      <c r="S852" s="211"/>
      <c r="T852" s="212"/>
      <c r="AT852" s="213" t="s">
        <v>158</v>
      </c>
      <c r="AU852" s="213" t="s">
        <v>154</v>
      </c>
      <c r="AV852" s="14" t="s">
        <v>154</v>
      </c>
      <c r="AW852" s="14" t="s">
        <v>36</v>
      </c>
      <c r="AX852" s="14" t="s">
        <v>83</v>
      </c>
      <c r="AY852" s="213" t="s">
        <v>146</v>
      </c>
    </row>
    <row r="853" spans="1:65" s="2" customFormat="1" ht="24.15" customHeight="1">
      <c r="A853" s="35"/>
      <c r="B853" s="36"/>
      <c r="C853" s="214" t="s">
        <v>1257</v>
      </c>
      <c r="D853" s="214" t="s">
        <v>189</v>
      </c>
      <c r="E853" s="215" t="s">
        <v>1258</v>
      </c>
      <c r="F853" s="216" t="s">
        <v>1259</v>
      </c>
      <c r="G853" s="217" t="s">
        <v>1254</v>
      </c>
      <c r="H853" s="218">
        <v>4</v>
      </c>
      <c r="I853" s="219"/>
      <c r="J853" s="220">
        <f>ROUND(I853*H853,2)</f>
        <v>0</v>
      </c>
      <c r="K853" s="216" t="s">
        <v>152</v>
      </c>
      <c r="L853" s="221"/>
      <c r="M853" s="222" t="s">
        <v>19</v>
      </c>
      <c r="N853" s="223" t="s">
        <v>47</v>
      </c>
      <c r="O853" s="65"/>
      <c r="P853" s="183">
        <f>O853*H853</f>
        <v>0</v>
      </c>
      <c r="Q853" s="183">
        <v>0.0012</v>
      </c>
      <c r="R853" s="183">
        <f>Q853*H853</f>
        <v>0.0048</v>
      </c>
      <c r="S853" s="183">
        <v>0</v>
      </c>
      <c r="T853" s="184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85" t="s">
        <v>334</v>
      </c>
      <c r="AT853" s="185" t="s">
        <v>189</v>
      </c>
      <c r="AU853" s="185" t="s">
        <v>154</v>
      </c>
      <c r="AY853" s="18" t="s">
        <v>146</v>
      </c>
      <c r="BE853" s="186">
        <f>IF(N853="základní",J853,0)</f>
        <v>0</v>
      </c>
      <c r="BF853" s="186">
        <f>IF(N853="snížená",J853,0)</f>
        <v>0</v>
      </c>
      <c r="BG853" s="186">
        <f>IF(N853="zákl. přenesená",J853,0)</f>
        <v>0</v>
      </c>
      <c r="BH853" s="186">
        <f>IF(N853="sníž. přenesená",J853,0)</f>
        <v>0</v>
      </c>
      <c r="BI853" s="186">
        <f>IF(N853="nulová",J853,0)</f>
        <v>0</v>
      </c>
      <c r="BJ853" s="18" t="s">
        <v>154</v>
      </c>
      <c r="BK853" s="186">
        <f>ROUND(I853*H853,2)</f>
        <v>0</v>
      </c>
      <c r="BL853" s="18" t="s">
        <v>243</v>
      </c>
      <c r="BM853" s="185" t="s">
        <v>1260</v>
      </c>
    </row>
    <row r="854" spans="1:47" s="2" customFormat="1" ht="10.2">
      <c r="A854" s="35"/>
      <c r="B854" s="36"/>
      <c r="C854" s="37"/>
      <c r="D854" s="187" t="s">
        <v>156</v>
      </c>
      <c r="E854" s="37"/>
      <c r="F854" s="188" t="s">
        <v>1261</v>
      </c>
      <c r="G854" s="37"/>
      <c r="H854" s="37"/>
      <c r="I854" s="189"/>
      <c r="J854" s="37"/>
      <c r="K854" s="37"/>
      <c r="L854" s="40"/>
      <c r="M854" s="190"/>
      <c r="N854" s="191"/>
      <c r="O854" s="65"/>
      <c r="P854" s="65"/>
      <c r="Q854" s="65"/>
      <c r="R854" s="65"/>
      <c r="S854" s="65"/>
      <c r="T854" s="66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T854" s="18" t="s">
        <v>156</v>
      </c>
      <c r="AU854" s="18" t="s">
        <v>154</v>
      </c>
    </row>
    <row r="855" spans="2:51" s="13" customFormat="1" ht="10.2">
      <c r="B855" s="192"/>
      <c r="C855" s="193"/>
      <c r="D855" s="194" t="s">
        <v>158</v>
      </c>
      <c r="E855" s="195" t="s">
        <v>19</v>
      </c>
      <c r="F855" s="196" t="s">
        <v>159</v>
      </c>
      <c r="G855" s="193"/>
      <c r="H855" s="195" t="s">
        <v>19</v>
      </c>
      <c r="I855" s="197"/>
      <c r="J855" s="193"/>
      <c r="K855" s="193"/>
      <c r="L855" s="198"/>
      <c r="M855" s="199"/>
      <c r="N855" s="200"/>
      <c r="O855" s="200"/>
      <c r="P855" s="200"/>
      <c r="Q855" s="200"/>
      <c r="R855" s="200"/>
      <c r="S855" s="200"/>
      <c r="T855" s="201"/>
      <c r="AT855" s="202" t="s">
        <v>158</v>
      </c>
      <c r="AU855" s="202" t="s">
        <v>154</v>
      </c>
      <c r="AV855" s="13" t="s">
        <v>83</v>
      </c>
      <c r="AW855" s="13" t="s">
        <v>36</v>
      </c>
      <c r="AX855" s="13" t="s">
        <v>75</v>
      </c>
      <c r="AY855" s="202" t="s">
        <v>146</v>
      </c>
    </row>
    <row r="856" spans="2:51" s="14" customFormat="1" ht="10.2">
      <c r="B856" s="203"/>
      <c r="C856" s="204"/>
      <c r="D856" s="194" t="s">
        <v>158</v>
      </c>
      <c r="E856" s="205" t="s">
        <v>19</v>
      </c>
      <c r="F856" s="206" t="s">
        <v>153</v>
      </c>
      <c r="G856" s="204"/>
      <c r="H856" s="207">
        <v>4</v>
      </c>
      <c r="I856" s="208"/>
      <c r="J856" s="204"/>
      <c r="K856" s="204"/>
      <c r="L856" s="209"/>
      <c r="M856" s="210"/>
      <c r="N856" s="211"/>
      <c r="O856" s="211"/>
      <c r="P856" s="211"/>
      <c r="Q856" s="211"/>
      <c r="R856" s="211"/>
      <c r="S856" s="211"/>
      <c r="T856" s="212"/>
      <c r="AT856" s="213" t="s">
        <v>158</v>
      </c>
      <c r="AU856" s="213" t="s">
        <v>154</v>
      </c>
      <c r="AV856" s="14" t="s">
        <v>154</v>
      </c>
      <c r="AW856" s="14" t="s">
        <v>36</v>
      </c>
      <c r="AX856" s="14" t="s">
        <v>83</v>
      </c>
      <c r="AY856" s="213" t="s">
        <v>146</v>
      </c>
    </row>
    <row r="857" spans="1:65" s="2" customFormat="1" ht="33" customHeight="1">
      <c r="A857" s="35"/>
      <c r="B857" s="36"/>
      <c r="C857" s="174" t="s">
        <v>1262</v>
      </c>
      <c r="D857" s="174" t="s">
        <v>148</v>
      </c>
      <c r="E857" s="175" t="s">
        <v>1263</v>
      </c>
      <c r="F857" s="176" t="s">
        <v>1264</v>
      </c>
      <c r="G857" s="177" t="s">
        <v>185</v>
      </c>
      <c r="H857" s="178">
        <v>2</v>
      </c>
      <c r="I857" s="179"/>
      <c r="J857" s="180">
        <f>ROUND(I857*H857,2)</f>
        <v>0</v>
      </c>
      <c r="K857" s="176" t="s">
        <v>152</v>
      </c>
      <c r="L857" s="40"/>
      <c r="M857" s="181" t="s">
        <v>19</v>
      </c>
      <c r="N857" s="182" t="s">
        <v>47</v>
      </c>
      <c r="O857" s="65"/>
      <c r="P857" s="183">
        <f>O857*H857</f>
        <v>0</v>
      </c>
      <c r="Q857" s="183">
        <v>8E-05</v>
      </c>
      <c r="R857" s="183">
        <f>Q857*H857</f>
        <v>0.00016</v>
      </c>
      <c r="S857" s="183">
        <v>0</v>
      </c>
      <c r="T857" s="184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5" t="s">
        <v>243</v>
      </c>
      <c r="AT857" s="185" t="s">
        <v>148</v>
      </c>
      <c r="AU857" s="185" t="s">
        <v>154</v>
      </c>
      <c r="AY857" s="18" t="s">
        <v>146</v>
      </c>
      <c r="BE857" s="186">
        <f>IF(N857="základní",J857,0)</f>
        <v>0</v>
      </c>
      <c r="BF857" s="186">
        <f>IF(N857="snížená",J857,0)</f>
        <v>0</v>
      </c>
      <c r="BG857" s="186">
        <f>IF(N857="zákl. přenesená",J857,0)</f>
        <v>0</v>
      </c>
      <c r="BH857" s="186">
        <f>IF(N857="sníž. přenesená",J857,0)</f>
        <v>0</v>
      </c>
      <c r="BI857" s="186">
        <f>IF(N857="nulová",J857,0)</f>
        <v>0</v>
      </c>
      <c r="BJ857" s="18" t="s">
        <v>154</v>
      </c>
      <c r="BK857" s="186">
        <f>ROUND(I857*H857,2)</f>
        <v>0</v>
      </c>
      <c r="BL857" s="18" t="s">
        <v>243</v>
      </c>
      <c r="BM857" s="185" t="s">
        <v>1265</v>
      </c>
    </row>
    <row r="858" spans="1:47" s="2" customFormat="1" ht="10.2">
      <c r="A858" s="35"/>
      <c r="B858" s="36"/>
      <c r="C858" s="37"/>
      <c r="D858" s="187" t="s">
        <v>156</v>
      </c>
      <c r="E858" s="37"/>
      <c r="F858" s="188" t="s">
        <v>1266</v>
      </c>
      <c r="G858" s="37"/>
      <c r="H858" s="37"/>
      <c r="I858" s="189"/>
      <c r="J858" s="37"/>
      <c r="K858" s="37"/>
      <c r="L858" s="40"/>
      <c r="M858" s="190"/>
      <c r="N858" s="191"/>
      <c r="O858" s="65"/>
      <c r="P858" s="65"/>
      <c r="Q858" s="65"/>
      <c r="R858" s="65"/>
      <c r="S858" s="65"/>
      <c r="T858" s="66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T858" s="18" t="s">
        <v>156</v>
      </c>
      <c r="AU858" s="18" t="s">
        <v>154</v>
      </c>
    </row>
    <row r="859" spans="2:51" s="13" customFormat="1" ht="10.2">
      <c r="B859" s="192"/>
      <c r="C859" s="193"/>
      <c r="D859" s="194" t="s">
        <v>158</v>
      </c>
      <c r="E859" s="195" t="s">
        <v>19</v>
      </c>
      <c r="F859" s="196" t="s">
        <v>492</v>
      </c>
      <c r="G859" s="193"/>
      <c r="H859" s="195" t="s">
        <v>19</v>
      </c>
      <c r="I859" s="197"/>
      <c r="J859" s="193"/>
      <c r="K859" s="193"/>
      <c r="L859" s="198"/>
      <c r="M859" s="199"/>
      <c r="N859" s="200"/>
      <c r="O859" s="200"/>
      <c r="P859" s="200"/>
      <c r="Q859" s="200"/>
      <c r="R859" s="200"/>
      <c r="S859" s="200"/>
      <c r="T859" s="201"/>
      <c r="AT859" s="202" t="s">
        <v>158</v>
      </c>
      <c r="AU859" s="202" t="s">
        <v>154</v>
      </c>
      <c r="AV859" s="13" t="s">
        <v>83</v>
      </c>
      <c r="AW859" s="13" t="s">
        <v>36</v>
      </c>
      <c r="AX859" s="13" t="s">
        <v>75</v>
      </c>
      <c r="AY859" s="202" t="s">
        <v>146</v>
      </c>
    </row>
    <row r="860" spans="2:51" s="14" customFormat="1" ht="10.2">
      <c r="B860" s="203"/>
      <c r="C860" s="204"/>
      <c r="D860" s="194" t="s">
        <v>158</v>
      </c>
      <c r="E860" s="205" t="s">
        <v>19</v>
      </c>
      <c r="F860" s="206" t="s">
        <v>154</v>
      </c>
      <c r="G860" s="204"/>
      <c r="H860" s="207">
        <v>2</v>
      </c>
      <c r="I860" s="208"/>
      <c r="J860" s="204"/>
      <c r="K860" s="204"/>
      <c r="L860" s="209"/>
      <c r="M860" s="210"/>
      <c r="N860" s="211"/>
      <c r="O860" s="211"/>
      <c r="P860" s="211"/>
      <c r="Q860" s="211"/>
      <c r="R860" s="211"/>
      <c r="S860" s="211"/>
      <c r="T860" s="212"/>
      <c r="AT860" s="213" t="s">
        <v>158</v>
      </c>
      <c r="AU860" s="213" t="s">
        <v>154</v>
      </c>
      <c r="AV860" s="14" t="s">
        <v>154</v>
      </c>
      <c r="AW860" s="14" t="s">
        <v>36</v>
      </c>
      <c r="AX860" s="14" t="s">
        <v>83</v>
      </c>
      <c r="AY860" s="213" t="s">
        <v>146</v>
      </c>
    </row>
    <row r="861" spans="1:65" s="2" customFormat="1" ht="49.05" customHeight="1">
      <c r="A861" s="35"/>
      <c r="B861" s="36"/>
      <c r="C861" s="174" t="s">
        <v>1267</v>
      </c>
      <c r="D861" s="174" t="s">
        <v>148</v>
      </c>
      <c r="E861" s="175" t="s">
        <v>1268</v>
      </c>
      <c r="F861" s="176" t="s">
        <v>1269</v>
      </c>
      <c r="G861" s="177" t="s">
        <v>272</v>
      </c>
      <c r="H861" s="178">
        <v>0.182</v>
      </c>
      <c r="I861" s="179"/>
      <c r="J861" s="180">
        <f>ROUND(I861*H861,2)</f>
        <v>0</v>
      </c>
      <c r="K861" s="176" t="s">
        <v>152</v>
      </c>
      <c r="L861" s="40"/>
      <c r="M861" s="181" t="s">
        <v>19</v>
      </c>
      <c r="N861" s="182" t="s">
        <v>47</v>
      </c>
      <c r="O861" s="65"/>
      <c r="P861" s="183">
        <f>O861*H861</f>
        <v>0</v>
      </c>
      <c r="Q861" s="183">
        <v>0</v>
      </c>
      <c r="R861" s="183">
        <f>Q861*H861</f>
        <v>0</v>
      </c>
      <c r="S861" s="183">
        <v>0</v>
      </c>
      <c r="T861" s="184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85" t="s">
        <v>243</v>
      </c>
      <c r="AT861" s="185" t="s">
        <v>148</v>
      </c>
      <c r="AU861" s="185" t="s">
        <v>154</v>
      </c>
      <c r="AY861" s="18" t="s">
        <v>146</v>
      </c>
      <c r="BE861" s="186">
        <f>IF(N861="základní",J861,0)</f>
        <v>0</v>
      </c>
      <c r="BF861" s="186">
        <f>IF(N861="snížená",J861,0)</f>
        <v>0</v>
      </c>
      <c r="BG861" s="186">
        <f>IF(N861="zákl. přenesená",J861,0)</f>
        <v>0</v>
      </c>
      <c r="BH861" s="186">
        <f>IF(N861="sníž. přenesená",J861,0)</f>
        <v>0</v>
      </c>
      <c r="BI861" s="186">
        <f>IF(N861="nulová",J861,0)</f>
        <v>0</v>
      </c>
      <c r="BJ861" s="18" t="s">
        <v>154</v>
      </c>
      <c r="BK861" s="186">
        <f>ROUND(I861*H861,2)</f>
        <v>0</v>
      </c>
      <c r="BL861" s="18" t="s">
        <v>243</v>
      </c>
      <c r="BM861" s="185" t="s">
        <v>1270</v>
      </c>
    </row>
    <row r="862" spans="1:47" s="2" customFormat="1" ht="10.2">
      <c r="A862" s="35"/>
      <c r="B862" s="36"/>
      <c r="C862" s="37"/>
      <c r="D862" s="187" t="s">
        <v>156</v>
      </c>
      <c r="E862" s="37"/>
      <c r="F862" s="188" t="s">
        <v>1271</v>
      </c>
      <c r="G862" s="37"/>
      <c r="H862" s="37"/>
      <c r="I862" s="189"/>
      <c r="J862" s="37"/>
      <c r="K862" s="37"/>
      <c r="L862" s="40"/>
      <c r="M862" s="190"/>
      <c r="N862" s="191"/>
      <c r="O862" s="65"/>
      <c r="P862" s="65"/>
      <c r="Q862" s="65"/>
      <c r="R862" s="65"/>
      <c r="S862" s="65"/>
      <c r="T862" s="66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T862" s="18" t="s">
        <v>156</v>
      </c>
      <c r="AU862" s="18" t="s">
        <v>154</v>
      </c>
    </row>
    <row r="863" spans="1:65" s="2" customFormat="1" ht="49.05" customHeight="1">
      <c r="A863" s="35"/>
      <c r="B863" s="36"/>
      <c r="C863" s="174" t="s">
        <v>1272</v>
      </c>
      <c r="D863" s="174" t="s">
        <v>148</v>
      </c>
      <c r="E863" s="175" t="s">
        <v>1273</v>
      </c>
      <c r="F863" s="176" t="s">
        <v>1274</v>
      </c>
      <c r="G863" s="177" t="s">
        <v>272</v>
      </c>
      <c r="H863" s="178">
        <v>0.182</v>
      </c>
      <c r="I863" s="179"/>
      <c r="J863" s="180">
        <f>ROUND(I863*H863,2)</f>
        <v>0</v>
      </c>
      <c r="K863" s="176" t="s">
        <v>152</v>
      </c>
      <c r="L863" s="40"/>
      <c r="M863" s="181" t="s">
        <v>19</v>
      </c>
      <c r="N863" s="182" t="s">
        <v>47</v>
      </c>
      <c r="O863" s="65"/>
      <c r="P863" s="183">
        <f>O863*H863</f>
        <v>0</v>
      </c>
      <c r="Q863" s="183">
        <v>0</v>
      </c>
      <c r="R863" s="183">
        <f>Q863*H863</f>
        <v>0</v>
      </c>
      <c r="S863" s="183">
        <v>0</v>
      </c>
      <c r="T863" s="184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85" t="s">
        <v>243</v>
      </c>
      <c r="AT863" s="185" t="s">
        <v>148</v>
      </c>
      <c r="AU863" s="185" t="s">
        <v>154</v>
      </c>
      <c r="AY863" s="18" t="s">
        <v>146</v>
      </c>
      <c r="BE863" s="186">
        <f>IF(N863="základní",J863,0)</f>
        <v>0</v>
      </c>
      <c r="BF863" s="186">
        <f>IF(N863="snížená",J863,0)</f>
        <v>0</v>
      </c>
      <c r="BG863" s="186">
        <f>IF(N863="zákl. přenesená",J863,0)</f>
        <v>0</v>
      </c>
      <c r="BH863" s="186">
        <f>IF(N863="sníž. přenesená",J863,0)</f>
        <v>0</v>
      </c>
      <c r="BI863" s="186">
        <f>IF(N863="nulová",J863,0)</f>
        <v>0</v>
      </c>
      <c r="BJ863" s="18" t="s">
        <v>154</v>
      </c>
      <c r="BK863" s="186">
        <f>ROUND(I863*H863,2)</f>
        <v>0</v>
      </c>
      <c r="BL863" s="18" t="s">
        <v>243</v>
      </c>
      <c r="BM863" s="185" t="s">
        <v>1275</v>
      </c>
    </row>
    <row r="864" spans="1:47" s="2" customFormat="1" ht="10.2">
      <c r="A864" s="35"/>
      <c r="B864" s="36"/>
      <c r="C864" s="37"/>
      <c r="D864" s="187" t="s">
        <v>156</v>
      </c>
      <c r="E864" s="37"/>
      <c r="F864" s="188" t="s">
        <v>1276</v>
      </c>
      <c r="G864" s="37"/>
      <c r="H864" s="37"/>
      <c r="I864" s="189"/>
      <c r="J864" s="37"/>
      <c r="K864" s="37"/>
      <c r="L864" s="40"/>
      <c r="M864" s="190"/>
      <c r="N864" s="191"/>
      <c r="O864" s="65"/>
      <c r="P864" s="65"/>
      <c r="Q864" s="65"/>
      <c r="R864" s="65"/>
      <c r="S864" s="65"/>
      <c r="T864" s="66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T864" s="18" t="s">
        <v>156</v>
      </c>
      <c r="AU864" s="18" t="s">
        <v>154</v>
      </c>
    </row>
    <row r="865" spans="2:63" s="12" customFormat="1" ht="22.8" customHeight="1">
      <c r="B865" s="158"/>
      <c r="C865" s="159"/>
      <c r="D865" s="160" t="s">
        <v>74</v>
      </c>
      <c r="E865" s="172" t="s">
        <v>1277</v>
      </c>
      <c r="F865" s="172" t="s">
        <v>1278</v>
      </c>
      <c r="G865" s="159"/>
      <c r="H865" s="159"/>
      <c r="I865" s="162"/>
      <c r="J865" s="173">
        <f>BK865</f>
        <v>0</v>
      </c>
      <c r="K865" s="159"/>
      <c r="L865" s="164"/>
      <c r="M865" s="165"/>
      <c r="N865" s="166"/>
      <c r="O865" s="166"/>
      <c r="P865" s="167">
        <f>SUM(P866:P894)</f>
        <v>0</v>
      </c>
      <c r="Q865" s="166"/>
      <c r="R865" s="167">
        <f>SUM(R866:R894)</f>
        <v>0.29542499999999994</v>
      </c>
      <c r="S865" s="166"/>
      <c r="T865" s="168">
        <f>SUM(T866:T894)</f>
        <v>0</v>
      </c>
      <c r="AR865" s="169" t="s">
        <v>154</v>
      </c>
      <c r="AT865" s="170" t="s">
        <v>74</v>
      </c>
      <c r="AU865" s="170" t="s">
        <v>83</v>
      </c>
      <c r="AY865" s="169" t="s">
        <v>146</v>
      </c>
      <c r="BK865" s="171">
        <f>SUM(BK866:BK894)</f>
        <v>0</v>
      </c>
    </row>
    <row r="866" spans="1:65" s="2" customFormat="1" ht="24.15" customHeight="1">
      <c r="A866" s="35"/>
      <c r="B866" s="36"/>
      <c r="C866" s="174" t="s">
        <v>1279</v>
      </c>
      <c r="D866" s="174" t="s">
        <v>148</v>
      </c>
      <c r="E866" s="175" t="s">
        <v>1280</v>
      </c>
      <c r="F866" s="176" t="s">
        <v>1281</v>
      </c>
      <c r="G866" s="177" t="s">
        <v>207</v>
      </c>
      <c r="H866" s="178">
        <v>10.1</v>
      </c>
      <c r="I866" s="179"/>
      <c r="J866" s="180">
        <f>ROUND(I866*H866,2)</f>
        <v>0</v>
      </c>
      <c r="K866" s="176" t="s">
        <v>152</v>
      </c>
      <c r="L866" s="40"/>
      <c r="M866" s="181" t="s">
        <v>19</v>
      </c>
      <c r="N866" s="182" t="s">
        <v>47</v>
      </c>
      <c r="O866" s="65"/>
      <c r="P866" s="183">
        <f>O866*H866</f>
        <v>0</v>
      </c>
      <c r="Q866" s="183">
        <v>0.0003</v>
      </c>
      <c r="R866" s="183">
        <f>Q866*H866</f>
        <v>0.0030299999999999997</v>
      </c>
      <c r="S866" s="183">
        <v>0</v>
      </c>
      <c r="T866" s="184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185" t="s">
        <v>243</v>
      </c>
      <c r="AT866" s="185" t="s">
        <v>148</v>
      </c>
      <c r="AU866" s="185" t="s">
        <v>154</v>
      </c>
      <c r="AY866" s="18" t="s">
        <v>146</v>
      </c>
      <c r="BE866" s="186">
        <f>IF(N866="základní",J866,0)</f>
        <v>0</v>
      </c>
      <c r="BF866" s="186">
        <f>IF(N866="snížená",J866,0)</f>
        <v>0</v>
      </c>
      <c r="BG866" s="186">
        <f>IF(N866="zákl. přenesená",J866,0)</f>
        <v>0</v>
      </c>
      <c r="BH866" s="186">
        <f>IF(N866="sníž. přenesená",J866,0)</f>
        <v>0</v>
      </c>
      <c r="BI866" s="186">
        <f>IF(N866="nulová",J866,0)</f>
        <v>0</v>
      </c>
      <c r="BJ866" s="18" t="s">
        <v>154</v>
      </c>
      <c r="BK866" s="186">
        <f>ROUND(I866*H866,2)</f>
        <v>0</v>
      </c>
      <c r="BL866" s="18" t="s">
        <v>243</v>
      </c>
      <c r="BM866" s="185" t="s">
        <v>1282</v>
      </c>
    </row>
    <row r="867" spans="1:47" s="2" customFormat="1" ht="10.2">
      <c r="A867" s="35"/>
      <c r="B867" s="36"/>
      <c r="C867" s="37"/>
      <c r="D867" s="187" t="s">
        <v>156</v>
      </c>
      <c r="E867" s="37"/>
      <c r="F867" s="188" t="s">
        <v>1283</v>
      </c>
      <c r="G867" s="37"/>
      <c r="H867" s="37"/>
      <c r="I867" s="189"/>
      <c r="J867" s="37"/>
      <c r="K867" s="37"/>
      <c r="L867" s="40"/>
      <c r="M867" s="190"/>
      <c r="N867" s="191"/>
      <c r="O867" s="65"/>
      <c r="P867" s="65"/>
      <c r="Q867" s="65"/>
      <c r="R867" s="65"/>
      <c r="S867" s="65"/>
      <c r="T867" s="66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T867" s="18" t="s">
        <v>156</v>
      </c>
      <c r="AU867" s="18" t="s">
        <v>154</v>
      </c>
    </row>
    <row r="868" spans="2:51" s="13" customFormat="1" ht="10.2">
      <c r="B868" s="192"/>
      <c r="C868" s="193"/>
      <c r="D868" s="194" t="s">
        <v>158</v>
      </c>
      <c r="E868" s="195" t="s">
        <v>19</v>
      </c>
      <c r="F868" s="196" t="s">
        <v>159</v>
      </c>
      <c r="G868" s="193"/>
      <c r="H868" s="195" t="s">
        <v>19</v>
      </c>
      <c r="I868" s="197"/>
      <c r="J868" s="193"/>
      <c r="K868" s="193"/>
      <c r="L868" s="198"/>
      <c r="M868" s="199"/>
      <c r="N868" s="200"/>
      <c r="O868" s="200"/>
      <c r="P868" s="200"/>
      <c r="Q868" s="200"/>
      <c r="R868" s="200"/>
      <c r="S868" s="200"/>
      <c r="T868" s="201"/>
      <c r="AT868" s="202" t="s">
        <v>158</v>
      </c>
      <c r="AU868" s="202" t="s">
        <v>154</v>
      </c>
      <c r="AV868" s="13" t="s">
        <v>83</v>
      </c>
      <c r="AW868" s="13" t="s">
        <v>36</v>
      </c>
      <c r="AX868" s="13" t="s">
        <v>75</v>
      </c>
      <c r="AY868" s="202" t="s">
        <v>146</v>
      </c>
    </row>
    <row r="869" spans="2:51" s="14" customFormat="1" ht="10.2">
      <c r="B869" s="203"/>
      <c r="C869" s="204"/>
      <c r="D869" s="194" t="s">
        <v>158</v>
      </c>
      <c r="E869" s="205" t="s">
        <v>19</v>
      </c>
      <c r="F869" s="206" t="s">
        <v>1284</v>
      </c>
      <c r="G869" s="204"/>
      <c r="H869" s="207">
        <v>10.1</v>
      </c>
      <c r="I869" s="208"/>
      <c r="J869" s="204"/>
      <c r="K869" s="204"/>
      <c r="L869" s="209"/>
      <c r="M869" s="210"/>
      <c r="N869" s="211"/>
      <c r="O869" s="211"/>
      <c r="P869" s="211"/>
      <c r="Q869" s="211"/>
      <c r="R869" s="211"/>
      <c r="S869" s="211"/>
      <c r="T869" s="212"/>
      <c r="AT869" s="213" t="s">
        <v>158</v>
      </c>
      <c r="AU869" s="213" t="s">
        <v>154</v>
      </c>
      <c r="AV869" s="14" t="s">
        <v>154</v>
      </c>
      <c r="AW869" s="14" t="s">
        <v>36</v>
      </c>
      <c r="AX869" s="14" t="s">
        <v>83</v>
      </c>
      <c r="AY869" s="213" t="s">
        <v>146</v>
      </c>
    </row>
    <row r="870" spans="1:65" s="2" customFormat="1" ht="24.15" customHeight="1">
      <c r="A870" s="35"/>
      <c r="B870" s="36"/>
      <c r="C870" s="174" t="s">
        <v>1285</v>
      </c>
      <c r="D870" s="174" t="s">
        <v>148</v>
      </c>
      <c r="E870" s="175" t="s">
        <v>1286</v>
      </c>
      <c r="F870" s="176" t="s">
        <v>1287</v>
      </c>
      <c r="G870" s="177" t="s">
        <v>207</v>
      </c>
      <c r="H870" s="178">
        <v>10.1</v>
      </c>
      <c r="I870" s="179"/>
      <c r="J870" s="180">
        <f>ROUND(I870*H870,2)</f>
        <v>0</v>
      </c>
      <c r="K870" s="176" t="s">
        <v>152</v>
      </c>
      <c r="L870" s="40"/>
      <c r="M870" s="181" t="s">
        <v>19</v>
      </c>
      <c r="N870" s="182" t="s">
        <v>47</v>
      </c>
      <c r="O870" s="65"/>
      <c r="P870" s="183">
        <f>O870*H870</f>
        <v>0</v>
      </c>
      <c r="Q870" s="183">
        <v>0.00915</v>
      </c>
      <c r="R870" s="183">
        <f>Q870*H870</f>
        <v>0.092415</v>
      </c>
      <c r="S870" s="183">
        <v>0</v>
      </c>
      <c r="T870" s="184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185" t="s">
        <v>243</v>
      </c>
      <c r="AT870" s="185" t="s">
        <v>148</v>
      </c>
      <c r="AU870" s="185" t="s">
        <v>154</v>
      </c>
      <c r="AY870" s="18" t="s">
        <v>146</v>
      </c>
      <c r="BE870" s="186">
        <f>IF(N870="základní",J870,0)</f>
        <v>0</v>
      </c>
      <c r="BF870" s="186">
        <f>IF(N870="snížená",J870,0)</f>
        <v>0</v>
      </c>
      <c r="BG870" s="186">
        <f>IF(N870="zákl. přenesená",J870,0)</f>
        <v>0</v>
      </c>
      <c r="BH870" s="186">
        <f>IF(N870="sníž. přenesená",J870,0)</f>
        <v>0</v>
      </c>
      <c r="BI870" s="186">
        <f>IF(N870="nulová",J870,0)</f>
        <v>0</v>
      </c>
      <c r="BJ870" s="18" t="s">
        <v>154</v>
      </c>
      <c r="BK870" s="186">
        <f>ROUND(I870*H870,2)</f>
        <v>0</v>
      </c>
      <c r="BL870" s="18" t="s">
        <v>243</v>
      </c>
      <c r="BM870" s="185" t="s">
        <v>1288</v>
      </c>
    </row>
    <row r="871" spans="1:47" s="2" customFormat="1" ht="10.2">
      <c r="A871" s="35"/>
      <c r="B871" s="36"/>
      <c r="C871" s="37"/>
      <c r="D871" s="187" t="s">
        <v>156</v>
      </c>
      <c r="E871" s="37"/>
      <c r="F871" s="188" t="s">
        <v>1289</v>
      </c>
      <c r="G871" s="37"/>
      <c r="H871" s="37"/>
      <c r="I871" s="189"/>
      <c r="J871" s="37"/>
      <c r="K871" s="37"/>
      <c r="L871" s="40"/>
      <c r="M871" s="190"/>
      <c r="N871" s="191"/>
      <c r="O871" s="65"/>
      <c r="P871" s="65"/>
      <c r="Q871" s="65"/>
      <c r="R871" s="65"/>
      <c r="S871" s="65"/>
      <c r="T871" s="66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T871" s="18" t="s">
        <v>156</v>
      </c>
      <c r="AU871" s="18" t="s">
        <v>154</v>
      </c>
    </row>
    <row r="872" spans="2:51" s="13" customFormat="1" ht="10.2">
      <c r="B872" s="192"/>
      <c r="C872" s="193"/>
      <c r="D872" s="194" t="s">
        <v>158</v>
      </c>
      <c r="E872" s="195" t="s">
        <v>19</v>
      </c>
      <c r="F872" s="196" t="s">
        <v>159</v>
      </c>
      <c r="G872" s="193"/>
      <c r="H872" s="195" t="s">
        <v>19</v>
      </c>
      <c r="I872" s="197"/>
      <c r="J872" s="193"/>
      <c r="K872" s="193"/>
      <c r="L872" s="198"/>
      <c r="M872" s="199"/>
      <c r="N872" s="200"/>
      <c r="O872" s="200"/>
      <c r="P872" s="200"/>
      <c r="Q872" s="200"/>
      <c r="R872" s="200"/>
      <c r="S872" s="200"/>
      <c r="T872" s="201"/>
      <c r="AT872" s="202" t="s">
        <v>158</v>
      </c>
      <c r="AU872" s="202" t="s">
        <v>154</v>
      </c>
      <c r="AV872" s="13" t="s">
        <v>83</v>
      </c>
      <c r="AW872" s="13" t="s">
        <v>36</v>
      </c>
      <c r="AX872" s="13" t="s">
        <v>75</v>
      </c>
      <c r="AY872" s="202" t="s">
        <v>146</v>
      </c>
    </row>
    <row r="873" spans="2:51" s="14" customFormat="1" ht="10.2">
      <c r="B873" s="203"/>
      <c r="C873" s="204"/>
      <c r="D873" s="194" t="s">
        <v>158</v>
      </c>
      <c r="E873" s="205" t="s">
        <v>19</v>
      </c>
      <c r="F873" s="206" t="s">
        <v>1284</v>
      </c>
      <c r="G873" s="204"/>
      <c r="H873" s="207">
        <v>10.1</v>
      </c>
      <c r="I873" s="208"/>
      <c r="J873" s="204"/>
      <c r="K873" s="204"/>
      <c r="L873" s="209"/>
      <c r="M873" s="210"/>
      <c r="N873" s="211"/>
      <c r="O873" s="211"/>
      <c r="P873" s="211"/>
      <c r="Q873" s="211"/>
      <c r="R873" s="211"/>
      <c r="S873" s="211"/>
      <c r="T873" s="212"/>
      <c r="AT873" s="213" t="s">
        <v>158</v>
      </c>
      <c r="AU873" s="213" t="s">
        <v>154</v>
      </c>
      <c r="AV873" s="14" t="s">
        <v>154</v>
      </c>
      <c r="AW873" s="14" t="s">
        <v>36</v>
      </c>
      <c r="AX873" s="14" t="s">
        <v>83</v>
      </c>
      <c r="AY873" s="213" t="s">
        <v>146</v>
      </c>
    </row>
    <row r="874" spans="1:65" s="2" customFormat="1" ht="16.5" customHeight="1">
      <c r="A874" s="35"/>
      <c r="B874" s="36"/>
      <c r="C874" s="214" t="s">
        <v>1290</v>
      </c>
      <c r="D874" s="214" t="s">
        <v>189</v>
      </c>
      <c r="E874" s="215" t="s">
        <v>1291</v>
      </c>
      <c r="F874" s="216" t="s">
        <v>1292</v>
      </c>
      <c r="G874" s="217" t="s">
        <v>207</v>
      </c>
      <c r="H874" s="218">
        <v>11.11</v>
      </c>
      <c r="I874" s="219"/>
      <c r="J874" s="220">
        <f>ROUND(I874*H874,2)</f>
        <v>0</v>
      </c>
      <c r="K874" s="216" t="s">
        <v>152</v>
      </c>
      <c r="L874" s="221"/>
      <c r="M874" s="222" t="s">
        <v>19</v>
      </c>
      <c r="N874" s="223" t="s">
        <v>47</v>
      </c>
      <c r="O874" s="65"/>
      <c r="P874" s="183">
        <f>O874*H874</f>
        <v>0</v>
      </c>
      <c r="Q874" s="183">
        <v>0.018</v>
      </c>
      <c r="R874" s="183">
        <f>Q874*H874</f>
        <v>0.19997999999999996</v>
      </c>
      <c r="S874" s="183">
        <v>0</v>
      </c>
      <c r="T874" s="184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85" t="s">
        <v>334</v>
      </c>
      <c r="AT874" s="185" t="s">
        <v>189</v>
      </c>
      <c r="AU874" s="185" t="s">
        <v>154</v>
      </c>
      <c r="AY874" s="18" t="s">
        <v>146</v>
      </c>
      <c r="BE874" s="186">
        <f>IF(N874="základní",J874,0)</f>
        <v>0</v>
      </c>
      <c r="BF874" s="186">
        <f>IF(N874="snížená",J874,0)</f>
        <v>0</v>
      </c>
      <c r="BG874" s="186">
        <f>IF(N874="zákl. přenesená",J874,0)</f>
        <v>0</v>
      </c>
      <c r="BH874" s="186">
        <f>IF(N874="sníž. přenesená",J874,0)</f>
        <v>0</v>
      </c>
      <c r="BI874" s="186">
        <f>IF(N874="nulová",J874,0)</f>
        <v>0</v>
      </c>
      <c r="BJ874" s="18" t="s">
        <v>154</v>
      </c>
      <c r="BK874" s="186">
        <f>ROUND(I874*H874,2)</f>
        <v>0</v>
      </c>
      <c r="BL874" s="18" t="s">
        <v>243</v>
      </c>
      <c r="BM874" s="185" t="s">
        <v>1293</v>
      </c>
    </row>
    <row r="875" spans="1:47" s="2" customFormat="1" ht="10.2">
      <c r="A875" s="35"/>
      <c r="B875" s="36"/>
      <c r="C875" s="37"/>
      <c r="D875" s="187" t="s">
        <v>156</v>
      </c>
      <c r="E875" s="37"/>
      <c r="F875" s="188" t="s">
        <v>1294</v>
      </c>
      <c r="G875" s="37"/>
      <c r="H875" s="37"/>
      <c r="I875" s="189"/>
      <c r="J875" s="37"/>
      <c r="K875" s="37"/>
      <c r="L875" s="40"/>
      <c r="M875" s="190"/>
      <c r="N875" s="191"/>
      <c r="O875" s="65"/>
      <c r="P875" s="65"/>
      <c r="Q875" s="65"/>
      <c r="R875" s="65"/>
      <c r="S875" s="65"/>
      <c r="T875" s="66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T875" s="18" t="s">
        <v>156</v>
      </c>
      <c r="AU875" s="18" t="s">
        <v>154</v>
      </c>
    </row>
    <row r="876" spans="2:51" s="13" customFormat="1" ht="10.2">
      <c r="B876" s="192"/>
      <c r="C876" s="193"/>
      <c r="D876" s="194" t="s">
        <v>158</v>
      </c>
      <c r="E876" s="195" t="s">
        <v>19</v>
      </c>
      <c r="F876" s="196" t="s">
        <v>159</v>
      </c>
      <c r="G876" s="193"/>
      <c r="H876" s="195" t="s">
        <v>19</v>
      </c>
      <c r="I876" s="197"/>
      <c r="J876" s="193"/>
      <c r="K876" s="193"/>
      <c r="L876" s="198"/>
      <c r="M876" s="199"/>
      <c r="N876" s="200"/>
      <c r="O876" s="200"/>
      <c r="P876" s="200"/>
      <c r="Q876" s="200"/>
      <c r="R876" s="200"/>
      <c r="S876" s="200"/>
      <c r="T876" s="201"/>
      <c r="AT876" s="202" t="s">
        <v>158</v>
      </c>
      <c r="AU876" s="202" t="s">
        <v>154</v>
      </c>
      <c r="AV876" s="13" t="s">
        <v>83</v>
      </c>
      <c r="AW876" s="13" t="s">
        <v>36</v>
      </c>
      <c r="AX876" s="13" t="s">
        <v>75</v>
      </c>
      <c r="AY876" s="202" t="s">
        <v>146</v>
      </c>
    </row>
    <row r="877" spans="2:51" s="14" customFormat="1" ht="10.2">
      <c r="B877" s="203"/>
      <c r="C877" s="204"/>
      <c r="D877" s="194" t="s">
        <v>158</v>
      </c>
      <c r="E877" s="205" t="s">
        <v>19</v>
      </c>
      <c r="F877" s="206" t="s">
        <v>1284</v>
      </c>
      <c r="G877" s="204"/>
      <c r="H877" s="207">
        <v>10.1</v>
      </c>
      <c r="I877" s="208"/>
      <c r="J877" s="204"/>
      <c r="K877" s="204"/>
      <c r="L877" s="209"/>
      <c r="M877" s="210"/>
      <c r="N877" s="211"/>
      <c r="O877" s="211"/>
      <c r="P877" s="211"/>
      <c r="Q877" s="211"/>
      <c r="R877" s="211"/>
      <c r="S877" s="211"/>
      <c r="T877" s="212"/>
      <c r="AT877" s="213" t="s">
        <v>158</v>
      </c>
      <c r="AU877" s="213" t="s">
        <v>154</v>
      </c>
      <c r="AV877" s="14" t="s">
        <v>154</v>
      </c>
      <c r="AW877" s="14" t="s">
        <v>36</v>
      </c>
      <c r="AX877" s="14" t="s">
        <v>83</v>
      </c>
      <c r="AY877" s="213" t="s">
        <v>146</v>
      </c>
    </row>
    <row r="878" spans="2:51" s="14" customFormat="1" ht="10.2">
      <c r="B878" s="203"/>
      <c r="C878" s="204"/>
      <c r="D878" s="194" t="s">
        <v>158</v>
      </c>
      <c r="E878" s="204"/>
      <c r="F878" s="206" t="s">
        <v>1295</v>
      </c>
      <c r="G878" s="204"/>
      <c r="H878" s="207">
        <v>11.11</v>
      </c>
      <c r="I878" s="208"/>
      <c r="J878" s="204"/>
      <c r="K878" s="204"/>
      <c r="L878" s="209"/>
      <c r="M878" s="210"/>
      <c r="N878" s="211"/>
      <c r="O878" s="211"/>
      <c r="P878" s="211"/>
      <c r="Q878" s="211"/>
      <c r="R878" s="211"/>
      <c r="S878" s="211"/>
      <c r="T878" s="212"/>
      <c r="AT878" s="213" t="s">
        <v>158</v>
      </c>
      <c r="AU878" s="213" t="s">
        <v>154</v>
      </c>
      <c r="AV878" s="14" t="s">
        <v>154</v>
      </c>
      <c r="AW878" s="14" t="s">
        <v>4</v>
      </c>
      <c r="AX878" s="14" t="s">
        <v>83</v>
      </c>
      <c r="AY878" s="213" t="s">
        <v>146</v>
      </c>
    </row>
    <row r="879" spans="1:65" s="2" customFormat="1" ht="37.8" customHeight="1">
      <c r="A879" s="35"/>
      <c r="B879" s="36"/>
      <c r="C879" s="174" t="s">
        <v>1296</v>
      </c>
      <c r="D879" s="174" t="s">
        <v>148</v>
      </c>
      <c r="E879" s="175" t="s">
        <v>1297</v>
      </c>
      <c r="F879" s="176" t="s">
        <v>1298</v>
      </c>
      <c r="G879" s="177" t="s">
        <v>207</v>
      </c>
      <c r="H879" s="178">
        <v>10.1</v>
      </c>
      <c r="I879" s="179"/>
      <c r="J879" s="180">
        <f>ROUND(I879*H879,2)</f>
        <v>0</v>
      </c>
      <c r="K879" s="176" t="s">
        <v>152</v>
      </c>
      <c r="L879" s="40"/>
      <c r="M879" s="181" t="s">
        <v>19</v>
      </c>
      <c r="N879" s="182" t="s">
        <v>47</v>
      </c>
      <c r="O879" s="65"/>
      <c r="P879" s="183">
        <f>O879*H879</f>
        <v>0</v>
      </c>
      <c r="Q879" s="183">
        <v>0</v>
      </c>
      <c r="R879" s="183">
        <f>Q879*H879</f>
        <v>0</v>
      </c>
      <c r="S879" s="183">
        <v>0</v>
      </c>
      <c r="T879" s="184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85" t="s">
        <v>243</v>
      </c>
      <c r="AT879" s="185" t="s">
        <v>148</v>
      </c>
      <c r="AU879" s="185" t="s">
        <v>154</v>
      </c>
      <c r="AY879" s="18" t="s">
        <v>146</v>
      </c>
      <c r="BE879" s="186">
        <f>IF(N879="základní",J879,0)</f>
        <v>0</v>
      </c>
      <c r="BF879" s="186">
        <f>IF(N879="snížená",J879,0)</f>
        <v>0</v>
      </c>
      <c r="BG879" s="186">
        <f>IF(N879="zákl. přenesená",J879,0)</f>
        <v>0</v>
      </c>
      <c r="BH879" s="186">
        <f>IF(N879="sníž. přenesená",J879,0)</f>
        <v>0</v>
      </c>
      <c r="BI879" s="186">
        <f>IF(N879="nulová",J879,0)</f>
        <v>0</v>
      </c>
      <c r="BJ879" s="18" t="s">
        <v>154</v>
      </c>
      <c r="BK879" s="186">
        <f>ROUND(I879*H879,2)</f>
        <v>0</v>
      </c>
      <c r="BL879" s="18" t="s">
        <v>243</v>
      </c>
      <c r="BM879" s="185" t="s">
        <v>1299</v>
      </c>
    </row>
    <row r="880" spans="1:47" s="2" customFormat="1" ht="10.2">
      <c r="A880" s="35"/>
      <c r="B880" s="36"/>
      <c r="C880" s="37"/>
      <c r="D880" s="187" t="s">
        <v>156</v>
      </c>
      <c r="E880" s="37"/>
      <c r="F880" s="188" t="s">
        <v>1300</v>
      </c>
      <c r="G880" s="37"/>
      <c r="H880" s="37"/>
      <c r="I880" s="189"/>
      <c r="J880" s="37"/>
      <c r="K880" s="37"/>
      <c r="L880" s="40"/>
      <c r="M880" s="190"/>
      <c r="N880" s="191"/>
      <c r="O880" s="65"/>
      <c r="P880" s="65"/>
      <c r="Q880" s="65"/>
      <c r="R880" s="65"/>
      <c r="S880" s="65"/>
      <c r="T880" s="66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T880" s="18" t="s">
        <v>156</v>
      </c>
      <c r="AU880" s="18" t="s">
        <v>154</v>
      </c>
    </row>
    <row r="881" spans="2:51" s="13" customFormat="1" ht="10.2">
      <c r="B881" s="192"/>
      <c r="C881" s="193"/>
      <c r="D881" s="194" t="s">
        <v>158</v>
      </c>
      <c r="E881" s="195" t="s">
        <v>19</v>
      </c>
      <c r="F881" s="196" t="s">
        <v>159</v>
      </c>
      <c r="G881" s="193"/>
      <c r="H881" s="195" t="s">
        <v>19</v>
      </c>
      <c r="I881" s="197"/>
      <c r="J881" s="193"/>
      <c r="K881" s="193"/>
      <c r="L881" s="198"/>
      <c r="M881" s="199"/>
      <c r="N881" s="200"/>
      <c r="O881" s="200"/>
      <c r="P881" s="200"/>
      <c r="Q881" s="200"/>
      <c r="R881" s="200"/>
      <c r="S881" s="200"/>
      <c r="T881" s="201"/>
      <c r="AT881" s="202" t="s">
        <v>158</v>
      </c>
      <c r="AU881" s="202" t="s">
        <v>154</v>
      </c>
      <c r="AV881" s="13" t="s">
        <v>83</v>
      </c>
      <c r="AW881" s="13" t="s">
        <v>36</v>
      </c>
      <c r="AX881" s="13" t="s">
        <v>75</v>
      </c>
      <c r="AY881" s="202" t="s">
        <v>146</v>
      </c>
    </row>
    <row r="882" spans="2:51" s="14" customFormat="1" ht="10.2">
      <c r="B882" s="203"/>
      <c r="C882" s="204"/>
      <c r="D882" s="194" t="s">
        <v>158</v>
      </c>
      <c r="E882" s="205" t="s">
        <v>19</v>
      </c>
      <c r="F882" s="206" t="s">
        <v>1284</v>
      </c>
      <c r="G882" s="204"/>
      <c r="H882" s="207">
        <v>10.1</v>
      </c>
      <c r="I882" s="208"/>
      <c r="J882" s="204"/>
      <c r="K882" s="204"/>
      <c r="L882" s="209"/>
      <c r="M882" s="210"/>
      <c r="N882" s="211"/>
      <c r="O882" s="211"/>
      <c r="P882" s="211"/>
      <c r="Q882" s="211"/>
      <c r="R882" s="211"/>
      <c r="S882" s="211"/>
      <c r="T882" s="212"/>
      <c r="AT882" s="213" t="s">
        <v>158</v>
      </c>
      <c r="AU882" s="213" t="s">
        <v>154</v>
      </c>
      <c r="AV882" s="14" t="s">
        <v>154</v>
      </c>
      <c r="AW882" s="14" t="s">
        <v>36</v>
      </c>
      <c r="AX882" s="14" t="s">
        <v>83</v>
      </c>
      <c r="AY882" s="213" t="s">
        <v>146</v>
      </c>
    </row>
    <row r="883" spans="1:65" s="2" customFormat="1" ht="37.8" customHeight="1">
      <c r="A883" s="35"/>
      <c r="B883" s="36"/>
      <c r="C883" s="174" t="s">
        <v>1301</v>
      </c>
      <c r="D883" s="174" t="s">
        <v>148</v>
      </c>
      <c r="E883" s="175" t="s">
        <v>1302</v>
      </c>
      <c r="F883" s="176" t="s">
        <v>1303</v>
      </c>
      <c r="G883" s="177" t="s">
        <v>207</v>
      </c>
      <c r="H883" s="178">
        <v>10.1</v>
      </c>
      <c r="I883" s="179"/>
      <c r="J883" s="180">
        <f>ROUND(I883*H883,2)</f>
        <v>0</v>
      </c>
      <c r="K883" s="176" t="s">
        <v>152</v>
      </c>
      <c r="L883" s="40"/>
      <c r="M883" s="181" t="s">
        <v>19</v>
      </c>
      <c r="N883" s="182" t="s">
        <v>47</v>
      </c>
      <c r="O883" s="65"/>
      <c r="P883" s="183">
        <f>O883*H883</f>
        <v>0</v>
      </c>
      <c r="Q883" s="183">
        <v>0</v>
      </c>
      <c r="R883" s="183">
        <f>Q883*H883</f>
        <v>0</v>
      </c>
      <c r="S883" s="183">
        <v>0</v>
      </c>
      <c r="T883" s="184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85" t="s">
        <v>243</v>
      </c>
      <c r="AT883" s="185" t="s">
        <v>148</v>
      </c>
      <c r="AU883" s="185" t="s">
        <v>154</v>
      </c>
      <c r="AY883" s="18" t="s">
        <v>146</v>
      </c>
      <c r="BE883" s="186">
        <f>IF(N883="základní",J883,0)</f>
        <v>0</v>
      </c>
      <c r="BF883" s="186">
        <f>IF(N883="snížená",J883,0)</f>
        <v>0</v>
      </c>
      <c r="BG883" s="186">
        <f>IF(N883="zákl. přenesená",J883,0)</f>
        <v>0</v>
      </c>
      <c r="BH883" s="186">
        <f>IF(N883="sníž. přenesená",J883,0)</f>
        <v>0</v>
      </c>
      <c r="BI883" s="186">
        <f>IF(N883="nulová",J883,0)</f>
        <v>0</v>
      </c>
      <c r="BJ883" s="18" t="s">
        <v>154</v>
      </c>
      <c r="BK883" s="186">
        <f>ROUND(I883*H883,2)</f>
        <v>0</v>
      </c>
      <c r="BL883" s="18" t="s">
        <v>243</v>
      </c>
      <c r="BM883" s="185" t="s">
        <v>1304</v>
      </c>
    </row>
    <row r="884" spans="1:47" s="2" customFormat="1" ht="10.2">
      <c r="A884" s="35"/>
      <c r="B884" s="36"/>
      <c r="C884" s="37"/>
      <c r="D884" s="187" t="s">
        <v>156</v>
      </c>
      <c r="E884" s="37"/>
      <c r="F884" s="188" t="s">
        <v>1305</v>
      </c>
      <c r="G884" s="37"/>
      <c r="H884" s="37"/>
      <c r="I884" s="189"/>
      <c r="J884" s="37"/>
      <c r="K884" s="37"/>
      <c r="L884" s="40"/>
      <c r="M884" s="190"/>
      <c r="N884" s="191"/>
      <c r="O884" s="65"/>
      <c r="P884" s="65"/>
      <c r="Q884" s="65"/>
      <c r="R884" s="65"/>
      <c r="S884" s="65"/>
      <c r="T884" s="66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T884" s="18" t="s">
        <v>156</v>
      </c>
      <c r="AU884" s="18" t="s">
        <v>154</v>
      </c>
    </row>
    <row r="885" spans="2:51" s="13" customFormat="1" ht="10.2">
      <c r="B885" s="192"/>
      <c r="C885" s="193"/>
      <c r="D885" s="194" t="s">
        <v>158</v>
      </c>
      <c r="E885" s="195" t="s">
        <v>19</v>
      </c>
      <c r="F885" s="196" t="s">
        <v>159</v>
      </c>
      <c r="G885" s="193"/>
      <c r="H885" s="195" t="s">
        <v>19</v>
      </c>
      <c r="I885" s="197"/>
      <c r="J885" s="193"/>
      <c r="K885" s="193"/>
      <c r="L885" s="198"/>
      <c r="M885" s="199"/>
      <c r="N885" s="200"/>
      <c r="O885" s="200"/>
      <c r="P885" s="200"/>
      <c r="Q885" s="200"/>
      <c r="R885" s="200"/>
      <c r="S885" s="200"/>
      <c r="T885" s="201"/>
      <c r="AT885" s="202" t="s">
        <v>158</v>
      </c>
      <c r="AU885" s="202" t="s">
        <v>154</v>
      </c>
      <c r="AV885" s="13" t="s">
        <v>83</v>
      </c>
      <c r="AW885" s="13" t="s">
        <v>36</v>
      </c>
      <c r="AX885" s="13" t="s">
        <v>75</v>
      </c>
      <c r="AY885" s="202" t="s">
        <v>146</v>
      </c>
    </row>
    <row r="886" spans="2:51" s="14" customFormat="1" ht="10.2">
      <c r="B886" s="203"/>
      <c r="C886" s="204"/>
      <c r="D886" s="194" t="s">
        <v>158</v>
      </c>
      <c r="E886" s="205" t="s">
        <v>19</v>
      </c>
      <c r="F886" s="206" t="s">
        <v>1284</v>
      </c>
      <c r="G886" s="204"/>
      <c r="H886" s="207">
        <v>10.1</v>
      </c>
      <c r="I886" s="208"/>
      <c r="J886" s="204"/>
      <c r="K886" s="204"/>
      <c r="L886" s="209"/>
      <c r="M886" s="210"/>
      <c r="N886" s="211"/>
      <c r="O886" s="211"/>
      <c r="P886" s="211"/>
      <c r="Q886" s="211"/>
      <c r="R886" s="211"/>
      <c r="S886" s="211"/>
      <c r="T886" s="212"/>
      <c r="AT886" s="213" t="s">
        <v>158</v>
      </c>
      <c r="AU886" s="213" t="s">
        <v>154</v>
      </c>
      <c r="AV886" s="14" t="s">
        <v>154</v>
      </c>
      <c r="AW886" s="14" t="s">
        <v>36</v>
      </c>
      <c r="AX886" s="14" t="s">
        <v>83</v>
      </c>
      <c r="AY886" s="213" t="s">
        <v>146</v>
      </c>
    </row>
    <row r="887" spans="1:65" s="2" customFormat="1" ht="37.8" customHeight="1">
      <c r="A887" s="35"/>
      <c r="B887" s="36"/>
      <c r="C887" s="174" t="s">
        <v>1306</v>
      </c>
      <c r="D887" s="174" t="s">
        <v>148</v>
      </c>
      <c r="E887" s="175" t="s">
        <v>1307</v>
      </c>
      <c r="F887" s="176" t="s">
        <v>1308</v>
      </c>
      <c r="G887" s="177" t="s">
        <v>207</v>
      </c>
      <c r="H887" s="178">
        <v>10.1</v>
      </c>
      <c r="I887" s="179"/>
      <c r="J887" s="180">
        <f>ROUND(I887*H887,2)</f>
        <v>0</v>
      </c>
      <c r="K887" s="176" t="s">
        <v>152</v>
      </c>
      <c r="L887" s="40"/>
      <c r="M887" s="181" t="s">
        <v>19</v>
      </c>
      <c r="N887" s="182" t="s">
        <v>47</v>
      </c>
      <c r="O887" s="65"/>
      <c r="P887" s="183">
        <f>O887*H887</f>
        <v>0</v>
      </c>
      <c r="Q887" s="183">
        <v>0</v>
      </c>
      <c r="R887" s="183">
        <f>Q887*H887</f>
        <v>0</v>
      </c>
      <c r="S887" s="183">
        <v>0</v>
      </c>
      <c r="T887" s="184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185" t="s">
        <v>243</v>
      </c>
      <c r="AT887" s="185" t="s">
        <v>148</v>
      </c>
      <c r="AU887" s="185" t="s">
        <v>154</v>
      </c>
      <c r="AY887" s="18" t="s">
        <v>146</v>
      </c>
      <c r="BE887" s="186">
        <f>IF(N887="základní",J887,0)</f>
        <v>0</v>
      </c>
      <c r="BF887" s="186">
        <f>IF(N887="snížená",J887,0)</f>
        <v>0</v>
      </c>
      <c r="BG887" s="186">
        <f>IF(N887="zákl. přenesená",J887,0)</f>
        <v>0</v>
      </c>
      <c r="BH887" s="186">
        <f>IF(N887="sníž. přenesená",J887,0)</f>
        <v>0</v>
      </c>
      <c r="BI887" s="186">
        <f>IF(N887="nulová",J887,0)</f>
        <v>0</v>
      </c>
      <c r="BJ887" s="18" t="s">
        <v>154</v>
      </c>
      <c r="BK887" s="186">
        <f>ROUND(I887*H887,2)</f>
        <v>0</v>
      </c>
      <c r="BL887" s="18" t="s">
        <v>243</v>
      </c>
      <c r="BM887" s="185" t="s">
        <v>1309</v>
      </c>
    </row>
    <row r="888" spans="1:47" s="2" customFormat="1" ht="10.2">
      <c r="A888" s="35"/>
      <c r="B888" s="36"/>
      <c r="C888" s="37"/>
      <c r="D888" s="187" t="s">
        <v>156</v>
      </c>
      <c r="E888" s="37"/>
      <c r="F888" s="188" t="s">
        <v>1310</v>
      </c>
      <c r="G888" s="37"/>
      <c r="H888" s="37"/>
      <c r="I888" s="189"/>
      <c r="J888" s="37"/>
      <c r="K888" s="37"/>
      <c r="L888" s="40"/>
      <c r="M888" s="190"/>
      <c r="N888" s="191"/>
      <c r="O888" s="65"/>
      <c r="P888" s="65"/>
      <c r="Q888" s="65"/>
      <c r="R888" s="65"/>
      <c r="S888" s="65"/>
      <c r="T888" s="66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T888" s="18" t="s">
        <v>156</v>
      </c>
      <c r="AU888" s="18" t="s">
        <v>154</v>
      </c>
    </row>
    <row r="889" spans="2:51" s="13" customFormat="1" ht="10.2">
      <c r="B889" s="192"/>
      <c r="C889" s="193"/>
      <c r="D889" s="194" t="s">
        <v>158</v>
      </c>
      <c r="E889" s="195" t="s">
        <v>19</v>
      </c>
      <c r="F889" s="196" t="s">
        <v>159</v>
      </c>
      <c r="G889" s="193"/>
      <c r="H889" s="195" t="s">
        <v>19</v>
      </c>
      <c r="I889" s="197"/>
      <c r="J889" s="193"/>
      <c r="K889" s="193"/>
      <c r="L889" s="198"/>
      <c r="M889" s="199"/>
      <c r="N889" s="200"/>
      <c r="O889" s="200"/>
      <c r="P889" s="200"/>
      <c r="Q889" s="200"/>
      <c r="R889" s="200"/>
      <c r="S889" s="200"/>
      <c r="T889" s="201"/>
      <c r="AT889" s="202" t="s">
        <v>158</v>
      </c>
      <c r="AU889" s="202" t="s">
        <v>154</v>
      </c>
      <c r="AV889" s="13" t="s">
        <v>83</v>
      </c>
      <c r="AW889" s="13" t="s">
        <v>36</v>
      </c>
      <c r="AX889" s="13" t="s">
        <v>75</v>
      </c>
      <c r="AY889" s="202" t="s">
        <v>146</v>
      </c>
    </row>
    <row r="890" spans="2:51" s="14" customFormat="1" ht="10.2">
      <c r="B890" s="203"/>
      <c r="C890" s="204"/>
      <c r="D890" s="194" t="s">
        <v>158</v>
      </c>
      <c r="E890" s="205" t="s">
        <v>19</v>
      </c>
      <c r="F890" s="206" t="s">
        <v>1284</v>
      </c>
      <c r="G890" s="204"/>
      <c r="H890" s="207">
        <v>10.1</v>
      </c>
      <c r="I890" s="208"/>
      <c r="J890" s="204"/>
      <c r="K890" s="204"/>
      <c r="L890" s="209"/>
      <c r="M890" s="210"/>
      <c r="N890" s="211"/>
      <c r="O890" s="211"/>
      <c r="P890" s="211"/>
      <c r="Q890" s="211"/>
      <c r="R890" s="211"/>
      <c r="S890" s="211"/>
      <c r="T890" s="212"/>
      <c r="AT890" s="213" t="s">
        <v>158</v>
      </c>
      <c r="AU890" s="213" t="s">
        <v>154</v>
      </c>
      <c r="AV890" s="14" t="s">
        <v>154</v>
      </c>
      <c r="AW890" s="14" t="s">
        <v>36</v>
      </c>
      <c r="AX890" s="14" t="s">
        <v>83</v>
      </c>
      <c r="AY890" s="213" t="s">
        <v>146</v>
      </c>
    </row>
    <row r="891" spans="1:65" s="2" customFormat="1" ht="49.05" customHeight="1">
      <c r="A891" s="35"/>
      <c r="B891" s="36"/>
      <c r="C891" s="174" t="s">
        <v>1311</v>
      </c>
      <c r="D891" s="174" t="s">
        <v>148</v>
      </c>
      <c r="E891" s="175" t="s">
        <v>1312</v>
      </c>
      <c r="F891" s="176" t="s">
        <v>1313</v>
      </c>
      <c r="G891" s="177" t="s">
        <v>272</v>
      </c>
      <c r="H891" s="178">
        <v>0.295</v>
      </c>
      <c r="I891" s="179"/>
      <c r="J891" s="180">
        <f>ROUND(I891*H891,2)</f>
        <v>0</v>
      </c>
      <c r="K891" s="176" t="s">
        <v>152</v>
      </c>
      <c r="L891" s="40"/>
      <c r="M891" s="181" t="s">
        <v>19</v>
      </c>
      <c r="N891" s="182" t="s">
        <v>47</v>
      </c>
      <c r="O891" s="65"/>
      <c r="P891" s="183">
        <f>O891*H891</f>
        <v>0</v>
      </c>
      <c r="Q891" s="183">
        <v>0</v>
      </c>
      <c r="R891" s="183">
        <f>Q891*H891</f>
        <v>0</v>
      </c>
      <c r="S891" s="183">
        <v>0</v>
      </c>
      <c r="T891" s="184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85" t="s">
        <v>243</v>
      </c>
      <c r="AT891" s="185" t="s">
        <v>148</v>
      </c>
      <c r="AU891" s="185" t="s">
        <v>154</v>
      </c>
      <c r="AY891" s="18" t="s">
        <v>146</v>
      </c>
      <c r="BE891" s="186">
        <f>IF(N891="základní",J891,0)</f>
        <v>0</v>
      </c>
      <c r="BF891" s="186">
        <f>IF(N891="snížená",J891,0)</f>
        <v>0</v>
      </c>
      <c r="BG891" s="186">
        <f>IF(N891="zákl. přenesená",J891,0)</f>
        <v>0</v>
      </c>
      <c r="BH891" s="186">
        <f>IF(N891="sníž. přenesená",J891,0)</f>
        <v>0</v>
      </c>
      <c r="BI891" s="186">
        <f>IF(N891="nulová",J891,0)</f>
        <v>0</v>
      </c>
      <c r="BJ891" s="18" t="s">
        <v>154</v>
      </c>
      <c r="BK891" s="186">
        <f>ROUND(I891*H891,2)</f>
        <v>0</v>
      </c>
      <c r="BL891" s="18" t="s">
        <v>243</v>
      </c>
      <c r="BM891" s="185" t="s">
        <v>1314</v>
      </c>
    </row>
    <row r="892" spans="1:47" s="2" customFormat="1" ht="10.2">
      <c r="A892" s="35"/>
      <c r="B892" s="36"/>
      <c r="C892" s="37"/>
      <c r="D892" s="187" t="s">
        <v>156</v>
      </c>
      <c r="E892" s="37"/>
      <c r="F892" s="188" t="s">
        <v>1315</v>
      </c>
      <c r="G892" s="37"/>
      <c r="H892" s="37"/>
      <c r="I892" s="189"/>
      <c r="J892" s="37"/>
      <c r="K892" s="37"/>
      <c r="L892" s="40"/>
      <c r="M892" s="190"/>
      <c r="N892" s="191"/>
      <c r="O892" s="65"/>
      <c r="P892" s="65"/>
      <c r="Q892" s="65"/>
      <c r="R892" s="65"/>
      <c r="S892" s="65"/>
      <c r="T892" s="66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156</v>
      </c>
      <c r="AU892" s="18" t="s">
        <v>154</v>
      </c>
    </row>
    <row r="893" spans="1:65" s="2" customFormat="1" ht="49.05" customHeight="1">
      <c r="A893" s="35"/>
      <c r="B893" s="36"/>
      <c r="C893" s="174" t="s">
        <v>1316</v>
      </c>
      <c r="D893" s="174" t="s">
        <v>148</v>
      </c>
      <c r="E893" s="175" t="s">
        <v>1317</v>
      </c>
      <c r="F893" s="176" t="s">
        <v>1318</v>
      </c>
      <c r="G893" s="177" t="s">
        <v>272</v>
      </c>
      <c r="H893" s="178">
        <v>0.295</v>
      </c>
      <c r="I893" s="179"/>
      <c r="J893" s="180">
        <f>ROUND(I893*H893,2)</f>
        <v>0</v>
      </c>
      <c r="K893" s="176" t="s">
        <v>152</v>
      </c>
      <c r="L893" s="40"/>
      <c r="M893" s="181" t="s">
        <v>19</v>
      </c>
      <c r="N893" s="182" t="s">
        <v>47</v>
      </c>
      <c r="O893" s="65"/>
      <c r="P893" s="183">
        <f>O893*H893</f>
        <v>0</v>
      </c>
      <c r="Q893" s="183">
        <v>0</v>
      </c>
      <c r="R893" s="183">
        <f>Q893*H893</f>
        <v>0</v>
      </c>
      <c r="S893" s="183">
        <v>0</v>
      </c>
      <c r="T893" s="184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85" t="s">
        <v>243</v>
      </c>
      <c r="AT893" s="185" t="s">
        <v>148</v>
      </c>
      <c r="AU893" s="185" t="s">
        <v>154</v>
      </c>
      <c r="AY893" s="18" t="s">
        <v>146</v>
      </c>
      <c r="BE893" s="186">
        <f>IF(N893="základní",J893,0)</f>
        <v>0</v>
      </c>
      <c r="BF893" s="186">
        <f>IF(N893="snížená",J893,0)</f>
        <v>0</v>
      </c>
      <c r="BG893" s="186">
        <f>IF(N893="zákl. přenesená",J893,0)</f>
        <v>0</v>
      </c>
      <c r="BH893" s="186">
        <f>IF(N893="sníž. přenesená",J893,0)</f>
        <v>0</v>
      </c>
      <c r="BI893" s="186">
        <f>IF(N893="nulová",J893,0)</f>
        <v>0</v>
      </c>
      <c r="BJ893" s="18" t="s">
        <v>154</v>
      </c>
      <c r="BK893" s="186">
        <f>ROUND(I893*H893,2)</f>
        <v>0</v>
      </c>
      <c r="BL893" s="18" t="s">
        <v>243</v>
      </c>
      <c r="BM893" s="185" t="s">
        <v>1319</v>
      </c>
    </row>
    <row r="894" spans="1:47" s="2" customFormat="1" ht="10.2">
      <c r="A894" s="35"/>
      <c r="B894" s="36"/>
      <c r="C894" s="37"/>
      <c r="D894" s="187" t="s">
        <v>156</v>
      </c>
      <c r="E894" s="37"/>
      <c r="F894" s="188" t="s">
        <v>1320</v>
      </c>
      <c r="G894" s="37"/>
      <c r="H894" s="37"/>
      <c r="I894" s="189"/>
      <c r="J894" s="37"/>
      <c r="K894" s="37"/>
      <c r="L894" s="40"/>
      <c r="M894" s="190"/>
      <c r="N894" s="191"/>
      <c r="O894" s="65"/>
      <c r="P894" s="65"/>
      <c r="Q894" s="65"/>
      <c r="R894" s="65"/>
      <c r="S894" s="65"/>
      <c r="T894" s="66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T894" s="18" t="s">
        <v>156</v>
      </c>
      <c r="AU894" s="18" t="s">
        <v>154</v>
      </c>
    </row>
    <row r="895" spans="2:63" s="12" customFormat="1" ht="22.8" customHeight="1">
      <c r="B895" s="158"/>
      <c r="C895" s="159"/>
      <c r="D895" s="160" t="s">
        <v>74</v>
      </c>
      <c r="E895" s="172" t="s">
        <v>1321</v>
      </c>
      <c r="F895" s="172" t="s">
        <v>1322</v>
      </c>
      <c r="G895" s="159"/>
      <c r="H895" s="159"/>
      <c r="I895" s="162"/>
      <c r="J895" s="173">
        <f>BK895</f>
        <v>0</v>
      </c>
      <c r="K895" s="159"/>
      <c r="L895" s="164"/>
      <c r="M895" s="165"/>
      <c r="N895" s="166"/>
      <c r="O895" s="166"/>
      <c r="P895" s="167">
        <f>SUM(P896:P971)</f>
        <v>0</v>
      </c>
      <c r="Q895" s="166"/>
      <c r="R895" s="167">
        <f>SUM(R896:R971)</f>
        <v>0.74659297</v>
      </c>
      <c r="S895" s="166"/>
      <c r="T895" s="168">
        <f>SUM(T896:T971)</f>
        <v>0.18084</v>
      </c>
      <c r="AR895" s="169" t="s">
        <v>154</v>
      </c>
      <c r="AT895" s="170" t="s">
        <v>74</v>
      </c>
      <c r="AU895" s="170" t="s">
        <v>83</v>
      </c>
      <c r="AY895" s="169" t="s">
        <v>146</v>
      </c>
      <c r="BK895" s="171">
        <f>SUM(BK896:BK971)</f>
        <v>0</v>
      </c>
    </row>
    <row r="896" spans="1:65" s="2" customFormat="1" ht="16.5" customHeight="1">
      <c r="A896" s="35"/>
      <c r="B896" s="36"/>
      <c r="C896" s="174" t="s">
        <v>1323</v>
      </c>
      <c r="D896" s="174" t="s">
        <v>148</v>
      </c>
      <c r="E896" s="175" t="s">
        <v>1324</v>
      </c>
      <c r="F896" s="176" t="s">
        <v>1325</v>
      </c>
      <c r="G896" s="177" t="s">
        <v>207</v>
      </c>
      <c r="H896" s="178">
        <v>64.2</v>
      </c>
      <c r="I896" s="179"/>
      <c r="J896" s="180">
        <f>ROUND(I896*H896,2)</f>
        <v>0</v>
      </c>
      <c r="K896" s="176" t="s">
        <v>152</v>
      </c>
      <c r="L896" s="40"/>
      <c r="M896" s="181" t="s">
        <v>19</v>
      </c>
      <c r="N896" s="182" t="s">
        <v>47</v>
      </c>
      <c r="O896" s="65"/>
      <c r="P896" s="183">
        <f>O896*H896</f>
        <v>0</v>
      </c>
      <c r="Q896" s="183">
        <v>0</v>
      </c>
      <c r="R896" s="183">
        <f>Q896*H896</f>
        <v>0</v>
      </c>
      <c r="S896" s="183">
        <v>0</v>
      </c>
      <c r="T896" s="184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85" t="s">
        <v>243</v>
      </c>
      <c r="AT896" s="185" t="s">
        <v>148</v>
      </c>
      <c r="AU896" s="185" t="s">
        <v>154</v>
      </c>
      <c r="AY896" s="18" t="s">
        <v>146</v>
      </c>
      <c r="BE896" s="186">
        <f>IF(N896="základní",J896,0)</f>
        <v>0</v>
      </c>
      <c r="BF896" s="186">
        <f>IF(N896="snížená",J896,0)</f>
        <v>0</v>
      </c>
      <c r="BG896" s="186">
        <f>IF(N896="zákl. přenesená",J896,0)</f>
        <v>0</v>
      </c>
      <c r="BH896" s="186">
        <f>IF(N896="sníž. přenesená",J896,0)</f>
        <v>0</v>
      </c>
      <c r="BI896" s="186">
        <f>IF(N896="nulová",J896,0)</f>
        <v>0</v>
      </c>
      <c r="BJ896" s="18" t="s">
        <v>154</v>
      </c>
      <c r="BK896" s="186">
        <f>ROUND(I896*H896,2)</f>
        <v>0</v>
      </c>
      <c r="BL896" s="18" t="s">
        <v>243</v>
      </c>
      <c r="BM896" s="185" t="s">
        <v>1326</v>
      </c>
    </row>
    <row r="897" spans="1:47" s="2" customFormat="1" ht="10.2">
      <c r="A897" s="35"/>
      <c r="B897" s="36"/>
      <c r="C897" s="37"/>
      <c r="D897" s="187" t="s">
        <v>156</v>
      </c>
      <c r="E897" s="37"/>
      <c r="F897" s="188" t="s">
        <v>1327</v>
      </c>
      <c r="G897" s="37"/>
      <c r="H897" s="37"/>
      <c r="I897" s="189"/>
      <c r="J897" s="37"/>
      <c r="K897" s="37"/>
      <c r="L897" s="40"/>
      <c r="M897" s="190"/>
      <c r="N897" s="191"/>
      <c r="O897" s="65"/>
      <c r="P897" s="65"/>
      <c r="Q897" s="65"/>
      <c r="R897" s="65"/>
      <c r="S897" s="65"/>
      <c r="T897" s="66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T897" s="18" t="s">
        <v>156</v>
      </c>
      <c r="AU897" s="18" t="s">
        <v>154</v>
      </c>
    </row>
    <row r="898" spans="2:51" s="13" customFormat="1" ht="10.2">
      <c r="B898" s="192"/>
      <c r="C898" s="193"/>
      <c r="D898" s="194" t="s">
        <v>158</v>
      </c>
      <c r="E898" s="195" t="s">
        <v>19</v>
      </c>
      <c r="F898" s="196" t="s">
        <v>159</v>
      </c>
      <c r="G898" s="193"/>
      <c r="H898" s="195" t="s">
        <v>19</v>
      </c>
      <c r="I898" s="197"/>
      <c r="J898" s="193"/>
      <c r="K898" s="193"/>
      <c r="L898" s="198"/>
      <c r="M898" s="199"/>
      <c r="N898" s="200"/>
      <c r="O898" s="200"/>
      <c r="P898" s="200"/>
      <c r="Q898" s="200"/>
      <c r="R898" s="200"/>
      <c r="S898" s="200"/>
      <c r="T898" s="201"/>
      <c r="AT898" s="202" t="s">
        <v>158</v>
      </c>
      <c r="AU898" s="202" t="s">
        <v>154</v>
      </c>
      <c r="AV898" s="13" t="s">
        <v>83</v>
      </c>
      <c r="AW898" s="13" t="s">
        <v>36</v>
      </c>
      <c r="AX898" s="13" t="s">
        <v>75</v>
      </c>
      <c r="AY898" s="202" t="s">
        <v>146</v>
      </c>
    </row>
    <row r="899" spans="2:51" s="14" customFormat="1" ht="10.2">
      <c r="B899" s="203"/>
      <c r="C899" s="204"/>
      <c r="D899" s="194" t="s">
        <v>158</v>
      </c>
      <c r="E899" s="205" t="s">
        <v>19</v>
      </c>
      <c r="F899" s="206" t="s">
        <v>1328</v>
      </c>
      <c r="G899" s="204"/>
      <c r="H899" s="207">
        <v>64.2</v>
      </c>
      <c r="I899" s="208"/>
      <c r="J899" s="204"/>
      <c r="K899" s="204"/>
      <c r="L899" s="209"/>
      <c r="M899" s="210"/>
      <c r="N899" s="211"/>
      <c r="O899" s="211"/>
      <c r="P899" s="211"/>
      <c r="Q899" s="211"/>
      <c r="R899" s="211"/>
      <c r="S899" s="211"/>
      <c r="T899" s="212"/>
      <c r="AT899" s="213" t="s">
        <v>158</v>
      </c>
      <c r="AU899" s="213" t="s">
        <v>154</v>
      </c>
      <c r="AV899" s="14" t="s">
        <v>154</v>
      </c>
      <c r="AW899" s="14" t="s">
        <v>36</v>
      </c>
      <c r="AX899" s="14" t="s">
        <v>83</v>
      </c>
      <c r="AY899" s="213" t="s">
        <v>146</v>
      </c>
    </row>
    <row r="900" spans="1:65" s="2" customFormat="1" ht="16.5" customHeight="1">
      <c r="A900" s="35"/>
      <c r="B900" s="36"/>
      <c r="C900" s="174" t="s">
        <v>1329</v>
      </c>
      <c r="D900" s="174" t="s">
        <v>148</v>
      </c>
      <c r="E900" s="175" t="s">
        <v>1330</v>
      </c>
      <c r="F900" s="176" t="s">
        <v>1331</v>
      </c>
      <c r="G900" s="177" t="s">
        <v>207</v>
      </c>
      <c r="H900" s="178">
        <v>64.2</v>
      </c>
      <c r="I900" s="179"/>
      <c r="J900" s="180">
        <f>ROUND(I900*H900,2)</f>
        <v>0</v>
      </c>
      <c r="K900" s="176" t="s">
        <v>152</v>
      </c>
      <c r="L900" s="40"/>
      <c r="M900" s="181" t="s">
        <v>19</v>
      </c>
      <c r="N900" s="182" t="s">
        <v>47</v>
      </c>
      <c r="O900" s="65"/>
      <c r="P900" s="183">
        <f>O900*H900</f>
        <v>0</v>
      </c>
      <c r="Q900" s="183">
        <v>0</v>
      </c>
      <c r="R900" s="183">
        <f>Q900*H900</f>
        <v>0</v>
      </c>
      <c r="S900" s="183">
        <v>0</v>
      </c>
      <c r="T900" s="184">
        <f>S900*H900</f>
        <v>0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185" t="s">
        <v>243</v>
      </c>
      <c r="AT900" s="185" t="s">
        <v>148</v>
      </c>
      <c r="AU900" s="185" t="s">
        <v>154</v>
      </c>
      <c r="AY900" s="18" t="s">
        <v>146</v>
      </c>
      <c r="BE900" s="186">
        <f>IF(N900="základní",J900,0)</f>
        <v>0</v>
      </c>
      <c r="BF900" s="186">
        <f>IF(N900="snížená",J900,0)</f>
        <v>0</v>
      </c>
      <c r="BG900" s="186">
        <f>IF(N900="zákl. přenesená",J900,0)</f>
        <v>0</v>
      </c>
      <c r="BH900" s="186">
        <f>IF(N900="sníž. přenesená",J900,0)</f>
        <v>0</v>
      </c>
      <c r="BI900" s="186">
        <f>IF(N900="nulová",J900,0)</f>
        <v>0</v>
      </c>
      <c r="BJ900" s="18" t="s">
        <v>154</v>
      </c>
      <c r="BK900" s="186">
        <f>ROUND(I900*H900,2)</f>
        <v>0</v>
      </c>
      <c r="BL900" s="18" t="s">
        <v>243</v>
      </c>
      <c r="BM900" s="185" t="s">
        <v>1332</v>
      </c>
    </row>
    <row r="901" spans="1:47" s="2" customFormat="1" ht="10.2">
      <c r="A901" s="35"/>
      <c r="B901" s="36"/>
      <c r="C901" s="37"/>
      <c r="D901" s="187" t="s">
        <v>156</v>
      </c>
      <c r="E901" s="37"/>
      <c r="F901" s="188" t="s">
        <v>1333</v>
      </c>
      <c r="G901" s="37"/>
      <c r="H901" s="37"/>
      <c r="I901" s="189"/>
      <c r="J901" s="37"/>
      <c r="K901" s="37"/>
      <c r="L901" s="40"/>
      <c r="M901" s="190"/>
      <c r="N901" s="191"/>
      <c r="O901" s="65"/>
      <c r="P901" s="65"/>
      <c r="Q901" s="65"/>
      <c r="R901" s="65"/>
      <c r="S901" s="65"/>
      <c r="T901" s="66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T901" s="18" t="s">
        <v>156</v>
      </c>
      <c r="AU901" s="18" t="s">
        <v>154</v>
      </c>
    </row>
    <row r="902" spans="2:51" s="13" customFormat="1" ht="10.2">
      <c r="B902" s="192"/>
      <c r="C902" s="193"/>
      <c r="D902" s="194" t="s">
        <v>158</v>
      </c>
      <c r="E902" s="195" t="s">
        <v>19</v>
      </c>
      <c r="F902" s="196" t="s">
        <v>159</v>
      </c>
      <c r="G902" s="193"/>
      <c r="H902" s="195" t="s">
        <v>19</v>
      </c>
      <c r="I902" s="197"/>
      <c r="J902" s="193"/>
      <c r="K902" s="193"/>
      <c r="L902" s="198"/>
      <c r="M902" s="199"/>
      <c r="N902" s="200"/>
      <c r="O902" s="200"/>
      <c r="P902" s="200"/>
      <c r="Q902" s="200"/>
      <c r="R902" s="200"/>
      <c r="S902" s="200"/>
      <c r="T902" s="201"/>
      <c r="AT902" s="202" t="s">
        <v>158</v>
      </c>
      <c r="AU902" s="202" t="s">
        <v>154</v>
      </c>
      <c r="AV902" s="13" t="s">
        <v>83</v>
      </c>
      <c r="AW902" s="13" t="s">
        <v>36</v>
      </c>
      <c r="AX902" s="13" t="s">
        <v>75</v>
      </c>
      <c r="AY902" s="202" t="s">
        <v>146</v>
      </c>
    </row>
    <row r="903" spans="2:51" s="14" customFormat="1" ht="10.2">
      <c r="B903" s="203"/>
      <c r="C903" s="204"/>
      <c r="D903" s="194" t="s">
        <v>158</v>
      </c>
      <c r="E903" s="205" t="s">
        <v>19</v>
      </c>
      <c r="F903" s="206" t="s">
        <v>1328</v>
      </c>
      <c r="G903" s="204"/>
      <c r="H903" s="207">
        <v>64.2</v>
      </c>
      <c r="I903" s="208"/>
      <c r="J903" s="204"/>
      <c r="K903" s="204"/>
      <c r="L903" s="209"/>
      <c r="M903" s="210"/>
      <c r="N903" s="211"/>
      <c r="O903" s="211"/>
      <c r="P903" s="211"/>
      <c r="Q903" s="211"/>
      <c r="R903" s="211"/>
      <c r="S903" s="211"/>
      <c r="T903" s="212"/>
      <c r="AT903" s="213" t="s">
        <v>158</v>
      </c>
      <c r="AU903" s="213" t="s">
        <v>154</v>
      </c>
      <c r="AV903" s="14" t="s">
        <v>154</v>
      </c>
      <c r="AW903" s="14" t="s">
        <v>36</v>
      </c>
      <c r="AX903" s="14" t="s">
        <v>83</v>
      </c>
      <c r="AY903" s="213" t="s">
        <v>146</v>
      </c>
    </row>
    <row r="904" spans="1:65" s="2" customFormat="1" ht="16.5" customHeight="1">
      <c r="A904" s="35"/>
      <c r="B904" s="36"/>
      <c r="C904" s="174" t="s">
        <v>1334</v>
      </c>
      <c r="D904" s="174" t="s">
        <v>148</v>
      </c>
      <c r="E904" s="175" t="s">
        <v>1335</v>
      </c>
      <c r="F904" s="176" t="s">
        <v>1336</v>
      </c>
      <c r="G904" s="177" t="s">
        <v>207</v>
      </c>
      <c r="H904" s="178">
        <v>62.39</v>
      </c>
      <c r="I904" s="179"/>
      <c r="J904" s="180">
        <f>ROUND(I904*H904,2)</f>
        <v>0</v>
      </c>
      <c r="K904" s="176" t="s">
        <v>152</v>
      </c>
      <c r="L904" s="40"/>
      <c r="M904" s="181" t="s">
        <v>19</v>
      </c>
      <c r="N904" s="182" t="s">
        <v>47</v>
      </c>
      <c r="O904" s="65"/>
      <c r="P904" s="183">
        <f>O904*H904</f>
        <v>0</v>
      </c>
      <c r="Q904" s="183">
        <v>0.0002</v>
      </c>
      <c r="R904" s="183">
        <f>Q904*H904</f>
        <v>0.012478000000000001</v>
      </c>
      <c r="S904" s="183">
        <v>0</v>
      </c>
      <c r="T904" s="184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85" t="s">
        <v>243</v>
      </c>
      <c r="AT904" s="185" t="s">
        <v>148</v>
      </c>
      <c r="AU904" s="185" t="s">
        <v>154</v>
      </c>
      <c r="AY904" s="18" t="s">
        <v>146</v>
      </c>
      <c r="BE904" s="186">
        <f>IF(N904="základní",J904,0)</f>
        <v>0</v>
      </c>
      <c r="BF904" s="186">
        <f>IF(N904="snížená",J904,0)</f>
        <v>0</v>
      </c>
      <c r="BG904" s="186">
        <f>IF(N904="zákl. přenesená",J904,0)</f>
        <v>0</v>
      </c>
      <c r="BH904" s="186">
        <f>IF(N904="sníž. přenesená",J904,0)</f>
        <v>0</v>
      </c>
      <c r="BI904" s="186">
        <f>IF(N904="nulová",J904,0)</f>
        <v>0</v>
      </c>
      <c r="BJ904" s="18" t="s">
        <v>154</v>
      </c>
      <c r="BK904" s="186">
        <f>ROUND(I904*H904,2)</f>
        <v>0</v>
      </c>
      <c r="BL904" s="18" t="s">
        <v>243</v>
      </c>
      <c r="BM904" s="185" t="s">
        <v>1337</v>
      </c>
    </row>
    <row r="905" spans="1:47" s="2" customFormat="1" ht="10.2">
      <c r="A905" s="35"/>
      <c r="B905" s="36"/>
      <c r="C905" s="37"/>
      <c r="D905" s="187" t="s">
        <v>156</v>
      </c>
      <c r="E905" s="37"/>
      <c r="F905" s="188" t="s">
        <v>1338</v>
      </c>
      <c r="G905" s="37"/>
      <c r="H905" s="37"/>
      <c r="I905" s="189"/>
      <c r="J905" s="37"/>
      <c r="K905" s="37"/>
      <c r="L905" s="40"/>
      <c r="M905" s="190"/>
      <c r="N905" s="191"/>
      <c r="O905" s="65"/>
      <c r="P905" s="65"/>
      <c r="Q905" s="65"/>
      <c r="R905" s="65"/>
      <c r="S905" s="65"/>
      <c r="T905" s="66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T905" s="18" t="s">
        <v>156</v>
      </c>
      <c r="AU905" s="18" t="s">
        <v>154</v>
      </c>
    </row>
    <row r="906" spans="2:51" s="13" customFormat="1" ht="10.2">
      <c r="B906" s="192"/>
      <c r="C906" s="193"/>
      <c r="D906" s="194" t="s">
        <v>158</v>
      </c>
      <c r="E906" s="195" t="s">
        <v>19</v>
      </c>
      <c r="F906" s="196" t="s">
        <v>159</v>
      </c>
      <c r="G906" s="193"/>
      <c r="H906" s="195" t="s">
        <v>19</v>
      </c>
      <c r="I906" s="197"/>
      <c r="J906" s="193"/>
      <c r="K906" s="193"/>
      <c r="L906" s="198"/>
      <c r="M906" s="199"/>
      <c r="N906" s="200"/>
      <c r="O906" s="200"/>
      <c r="P906" s="200"/>
      <c r="Q906" s="200"/>
      <c r="R906" s="200"/>
      <c r="S906" s="200"/>
      <c r="T906" s="201"/>
      <c r="AT906" s="202" t="s">
        <v>158</v>
      </c>
      <c r="AU906" s="202" t="s">
        <v>154</v>
      </c>
      <c r="AV906" s="13" t="s">
        <v>83</v>
      </c>
      <c r="AW906" s="13" t="s">
        <v>36</v>
      </c>
      <c r="AX906" s="13" t="s">
        <v>75</v>
      </c>
      <c r="AY906" s="202" t="s">
        <v>146</v>
      </c>
    </row>
    <row r="907" spans="2:51" s="14" customFormat="1" ht="10.2">
      <c r="B907" s="203"/>
      <c r="C907" s="204"/>
      <c r="D907" s="194" t="s">
        <v>158</v>
      </c>
      <c r="E907" s="205" t="s">
        <v>19</v>
      </c>
      <c r="F907" s="206" t="s">
        <v>1339</v>
      </c>
      <c r="G907" s="204"/>
      <c r="H907" s="207">
        <v>62.39</v>
      </c>
      <c r="I907" s="208"/>
      <c r="J907" s="204"/>
      <c r="K907" s="204"/>
      <c r="L907" s="209"/>
      <c r="M907" s="210"/>
      <c r="N907" s="211"/>
      <c r="O907" s="211"/>
      <c r="P907" s="211"/>
      <c r="Q907" s="211"/>
      <c r="R907" s="211"/>
      <c r="S907" s="211"/>
      <c r="T907" s="212"/>
      <c r="AT907" s="213" t="s">
        <v>158</v>
      </c>
      <c r="AU907" s="213" t="s">
        <v>154</v>
      </c>
      <c r="AV907" s="14" t="s">
        <v>154</v>
      </c>
      <c r="AW907" s="14" t="s">
        <v>36</v>
      </c>
      <c r="AX907" s="14" t="s">
        <v>83</v>
      </c>
      <c r="AY907" s="213" t="s">
        <v>146</v>
      </c>
    </row>
    <row r="908" spans="1:65" s="2" customFormat="1" ht="33" customHeight="1">
      <c r="A908" s="35"/>
      <c r="B908" s="36"/>
      <c r="C908" s="174" t="s">
        <v>1340</v>
      </c>
      <c r="D908" s="174" t="s">
        <v>148</v>
      </c>
      <c r="E908" s="175" t="s">
        <v>1341</v>
      </c>
      <c r="F908" s="176" t="s">
        <v>1342</v>
      </c>
      <c r="G908" s="177" t="s">
        <v>207</v>
      </c>
      <c r="H908" s="178">
        <v>62.39</v>
      </c>
      <c r="I908" s="179"/>
      <c r="J908" s="180">
        <f>ROUND(I908*H908,2)</f>
        <v>0</v>
      </c>
      <c r="K908" s="176" t="s">
        <v>152</v>
      </c>
      <c r="L908" s="40"/>
      <c r="M908" s="181" t="s">
        <v>19</v>
      </c>
      <c r="N908" s="182" t="s">
        <v>47</v>
      </c>
      <c r="O908" s="65"/>
      <c r="P908" s="183">
        <f>O908*H908</f>
        <v>0</v>
      </c>
      <c r="Q908" s="183">
        <v>0.0075</v>
      </c>
      <c r="R908" s="183">
        <f>Q908*H908</f>
        <v>0.467925</v>
      </c>
      <c r="S908" s="183">
        <v>0</v>
      </c>
      <c r="T908" s="184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85" t="s">
        <v>243</v>
      </c>
      <c r="AT908" s="185" t="s">
        <v>148</v>
      </c>
      <c r="AU908" s="185" t="s">
        <v>154</v>
      </c>
      <c r="AY908" s="18" t="s">
        <v>146</v>
      </c>
      <c r="BE908" s="186">
        <f>IF(N908="základní",J908,0)</f>
        <v>0</v>
      </c>
      <c r="BF908" s="186">
        <f>IF(N908="snížená",J908,0)</f>
        <v>0</v>
      </c>
      <c r="BG908" s="186">
        <f>IF(N908="zákl. přenesená",J908,0)</f>
        <v>0</v>
      </c>
      <c r="BH908" s="186">
        <f>IF(N908="sníž. přenesená",J908,0)</f>
        <v>0</v>
      </c>
      <c r="BI908" s="186">
        <f>IF(N908="nulová",J908,0)</f>
        <v>0</v>
      </c>
      <c r="BJ908" s="18" t="s">
        <v>154</v>
      </c>
      <c r="BK908" s="186">
        <f>ROUND(I908*H908,2)</f>
        <v>0</v>
      </c>
      <c r="BL908" s="18" t="s">
        <v>243</v>
      </c>
      <c r="BM908" s="185" t="s">
        <v>1343</v>
      </c>
    </row>
    <row r="909" spans="1:47" s="2" customFormat="1" ht="10.2">
      <c r="A909" s="35"/>
      <c r="B909" s="36"/>
      <c r="C909" s="37"/>
      <c r="D909" s="187" t="s">
        <v>156</v>
      </c>
      <c r="E909" s="37"/>
      <c r="F909" s="188" t="s">
        <v>1344</v>
      </c>
      <c r="G909" s="37"/>
      <c r="H909" s="37"/>
      <c r="I909" s="189"/>
      <c r="J909" s="37"/>
      <c r="K909" s="37"/>
      <c r="L909" s="40"/>
      <c r="M909" s="190"/>
      <c r="N909" s="191"/>
      <c r="O909" s="65"/>
      <c r="P909" s="65"/>
      <c r="Q909" s="65"/>
      <c r="R909" s="65"/>
      <c r="S909" s="65"/>
      <c r="T909" s="66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T909" s="18" t="s">
        <v>156</v>
      </c>
      <c r="AU909" s="18" t="s">
        <v>154</v>
      </c>
    </row>
    <row r="910" spans="2:51" s="13" customFormat="1" ht="10.2">
      <c r="B910" s="192"/>
      <c r="C910" s="193"/>
      <c r="D910" s="194" t="s">
        <v>158</v>
      </c>
      <c r="E910" s="195" t="s">
        <v>19</v>
      </c>
      <c r="F910" s="196" t="s">
        <v>159</v>
      </c>
      <c r="G910" s="193"/>
      <c r="H910" s="195" t="s">
        <v>19</v>
      </c>
      <c r="I910" s="197"/>
      <c r="J910" s="193"/>
      <c r="K910" s="193"/>
      <c r="L910" s="198"/>
      <c r="M910" s="199"/>
      <c r="N910" s="200"/>
      <c r="O910" s="200"/>
      <c r="P910" s="200"/>
      <c r="Q910" s="200"/>
      <c r="R910" s="200"/>
      <c r="S910" s="200"/>
      <c r="T910" s="201"/>
      <c r="AT910" s="202" t="s">
        <v>158</v>
      </c>
      <c r="AU910" s="202" t="s">
        <v>154</v>
      </c>
      <c r="AV910" s="13" t="s">
        <v>83</v>
      </c>
      <c r="AW910" s="13" t="s">
        <v>36</v>
      </c>
      <c r="AX910" s="13" t="s">
        <v>75</v>
      </c>
      <c r="AY910" s="202" t="s">
        <v>146</v>
      </c>
    </row>
    <row r="911" spans="2:51" s="14" customFormat="1" ht="10.2">
      <c r="B911" s="203"/>
      <c r="C911" s="204"/>
      <c r="D911" s="194" t="s">
        <v>158</v>
      </c>
      <c r="E911" s="205" t="s">
        <v>19</v>
      </c>
      <c r="F911" s="206" t="s">
        <v>1339</v>
      </c>
      <c r="G911" s="204"/>
      <c r="H911" s="207">
        <v>62.39</v>
      </c>
      <c r="I911" s="208"/>
      <c r="J911" s="204"/>
      <c r="K911" s="204"/>
      <c r="L911" s="209"/>
      <c r="M911" s="210"/>
      <c r="N911" s="211"/>
      <c r="O911" s="211"/>
      <c r="P911" s="211"/>
      <c r="Q911" s="211"/>
      <c r="R911" s="211"/>
      <c r="S911" s="211"/>
      <c r="T911" s="212"/>
      <c r="AT911" s="213" t="s">
        <v>158</v>
      </c>
      <c r="AU911" s="213" t="s">
        <v>154</v>
      </c>
      <c r="AV911" s="14" t="s">
        <v>154</v>
      </c>
      <c r="AW911" s="14" t="s">
        <v>36</v>
      </c>
      <c r="AX911" s="14" t="s">
        <v>83</v>
      </c>
      <c r="AY911" s="213" t="s">
        <v>146</v>
      </c>
    </row>
    <row r="912" spans="1:65" s="2" customFormat="1" ht="24.15" customHeight="1">
      <c r="A912" s="35"/>
      <c r="B912" s="36"/>
      <c r="C912" s="174" t="s">
        <v>1345</v>
      </c>
      <c r="D912" s="174" t="s">
        <v>148</v>
      </c>
      <c r="E912" s="175" t="s">
        <v>1346</v>
      </c>
      <c r="F912" s="176" t="s">
        <v>1347</v>
      </c>
      <c r="G912" s="177" t="s">
        <v>207</v>
      </c>
      <c r="H912" s="178">
        <v>64.2</v>
      </c>
      <c r="I912" s="179"/>
      <c r="J912" s="180">
        <f>ROUND(I912*H912,2)</f>
        <v>0</v>
      </c>
      <c r="K912" s="176" t="s">
        <v>152</v>
      </c>
      <c r="L912" s="40"/>
      <c r="M912" s="181" t="s">
        <v>19</v>
      </c>
      <c r="N912" s="182" t="s">
        <v>47</v>
      </c>
      <c r="O912" s="65"/>
      <c r="P912" s="183">
        <f>O912*H912</f>
        <v>0</v>
      </c>
      <c r="Q912" s="183">
        <v>0</v>
      </c>
      <c r="R912" s="183">
        <f>Q912*H912</f>
        <v>0</v>
      </c>
      <c r="S912" s="183">
        <v>0.0025</v>
      </c>
      <c r="T912" s="184">
        <f>S912*H912</f>
        <v>0.1605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85" t="s">
        <v>243</v>
      </c>
      <c r="AT912" s="185" t="s">
        <v>148</v>
      </c>
      <c r="AU912" s="185" t="s">
        <v>154</v>
      </c>
      <c r="AY912" s="18" t="s">
        <v>146</v>
      </c>
      <c r="BE912" s="186">
        <f>IF(N912="základní",J912,0)</f>
        <v>0</v>
      </c>
      <c r="BF912" s="186">
        <f>IF(N912="snížená",J912,0)</f>
        <v>0</v>
      </c>
      <c r="BG912" s="186">
        <f>IF(N912="zákl. přenesená",J912,0)</f>
        <v>0</v>
      </c>
      <c r="BH912" s="186">
        <f>IF(N912="sníž. přenesená",J912,0)</f>
        <v>0</v>
      </c>
      <c r="BI912" s="186">
        <f>IF(N912="nulová",J912,0)</f>
        <v>0</v>
      </c>
      <c r="BJ912" s="18" t="s">
        <v>154</v>
      </c>
      <c r="BK912" s="186">
        <f>ROUND(I912*H912,2)</f>
        <v>0</v>
      </c>
      <c r="BL912" s="18" t="s">
        <v>243</v>
      </c>
      <c r="BM912" s="185" t="s">
        <v>1348</v>
      </c>
    </row>
    <row r="913" spans="1:47" s="2" customFormat="1" ht="10.2">
      <c r="A913" s="35"/>
      <c r="B913" s="36"/>
      <c r="C913" s="37"/>
      <c r="D913" s="187" t="s">
        <v>156</v>
      </c>
      <c r="E913" s="37"/>
      <c r="F913" s="188" t="s">
        <v>1349</v>
      </c>
      <c r="G913" s="37"/>
      <c r="H913" s="37"/>
      <c r="I913" s="189"/>
      <c r="J913" s="37"/>
      <c r="K913" s="37"/>
      <c r="L913" s="40"/>
      <c r="M913" s="190"/>
      <c r="N913" s="191"/>
      <c r="O913" s="65"/>
      <c r="P913" s="65"/>
      <c r="Q913" s="65"/>
      <c r="R913" s="65"/>
      <c r="S913" s="65"/>
      <c r="T913" s="66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T913" s="18" t="s">
        <v>156</v>
      </c>
      <c r="AU913" s="18" t="s">
        <v>154</v>
      </c>
    </row>
    <row r="914" spans="2:51" s="13" customFormat="1" ht="10.2">
      <c r="B914" s="192"/>
      <c r="C914" s="193"/>
      <c r="D914" s="194" t="s">
        <v>158</v>
      </c>
      <c r="E914" s="195" t="s">
        <v>19</v>
      </c>
      <c r="F914" s="196" t="s">
        <v>159</v>
      </c>
      <c r="G914" s="193"/>
      <c r="H914" s="195" t="s">
        <v>19</v>
      </c>
      <c r="I914" s="197"/>
      <c r="J914" s="193"/>
      <c r="K914" s="193"/>
      <c r="L914" s="198"/>
      <c r="M914" s="199"/>
      <c r="N914" s="200"/>
      <c r="O914" s="200"/>
      <c r="P914" s="200"/>
      <c r="Q914" s="200"/>
      <c r="R914" s="200"/>
      <c r="S914" s="200"/>
      <c r="T914" s="201"/>
      <c r="AT914" s="202" t="s">
        <v>158</v>
      </c>
      <c r="AU914" s="202" t="s">
        <v>154</v>
      </c>
      <c r="AV914" s="13" t="s">
        <v>83</v>
      </c>
      <c r="AW914" s="13" t="s">
        <v>36</v>
      </c>
      <c r="AX914" s="13" t="s">
        <v>75</v>
      </c>
      <c r="AY914" s="202" t="s">
        <v>146</v>
      </c>
    </row>
    <row r="915" spans="2:51" s="14" customFormat="1" ht="10.2">
      <c r="B915" s="203"/>
      <c r="C915" s="204"/>
      <c r="D915" s="194" t="s">
        <v>158</v>
      </c>
      <c r="E915" s="205" t="s">
        <v>19</v>
      </c>
      <c r="F915" s="206" t="s">
        <v>1328</v>
      </c>
      <c r="G915" s="204"/>
      <c r="H915" s="207">
        <v>64.2</v>
      </c>
      <c r="I915" s="208"/>
      <c r="J915" s="204"/>
      <c r="K915" s="204"/>
      <c r="L915" s="209"/>
      <c r="M915" s="210"/>
      <c r="N915" s="211"/>
      <c r="O915" s="211"/>
      <c r="P915" s="211"/>
      <c r="Q915" s="211"/>
      <c r="R915" s="211"/>
      <c r="S915" s="211"/>
      <c r="T915" s="212"/>
      <c r="AT915" s="213" t="s">
        <v>158</v>
      </c>
      <c r="AU915" s="213" t="s">
        <v>154</v>
      </c>
      <c r="AV915" s="14" t="s">
        <v>154</v>
      </c>
      <c r="AW915" s="14" t="s">
        <v>36</v>
      </c>
      <c r="AX915" s="14" t="s">
        <v>83</v>
      </c>
      <c r="AY915" s="213" t="s">
        <v>146</v>
      </c>
    </row>
    <row r="916" spans="1:65" s="2" customFormat="1" ht="24.15" customHeight="1">
      <c r="A916" s="35"/>
      <c r="B916" s="36"/>
      <c r="C916" s="174" t="s">
        <v>1350</v>
      </c>
      <c r="D916" s="174" t="s">
        <v>148</v>
      </c>
      <c r="E916" s="175" t="s">
        <v>1351</v>
      </c>
      <c r="F916" s="176" t="s">
        <v>1352</v>
      </c>
      <c r="G916" s="177" t="s">
        <v>207</v>
      </c>
      <c r="H916" s="178">
        <v>54.29</v>
      </c>
      <c r="I916" s="179"/>
      <c r="J916" s="180">
        <f>ROUND(I916*H916,2)</f>
        <v>0</v>
      </c>
      <c r="K916" s="176" t="s">
        <v>152</v>
      </c>
      <c r="L916" s="40"/>
      <c r="M916" s="181" t="s">
        <v>19</v>
      </c>
      <c r="N916" s="182" t="s">
        <v>47</v>
      </c>
      <c r="O916" s="65"/>
      <c r="P916" s="183">
        <f>O916*H916</f>
        <v>0</v>
      </c>
      <c r="Q916" s="183">
        <v>0.0003</v>
      </c>
      <c r="R916" s="183">
        <f>Q916*H916</f>
        <v>0.016287</v>
      </c>
      <c r="S916" s="183">
        <v>0</v>
      </c>
      <c r="T916" s="184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85" t="s">
        <v>243</v>
      </c>
      <c r="AT916" s="185" t="s">
        <v>148</v>
      </c>
      <c r="AU916" s="185" t="s">
        <v>154</v>
      </c>
      <c r="AY916" s="18" t="s">
        <v>146</v>
      </c>
      <c r="BE916" s="186">
        <f>IF(N916="základní",J916,0)</f>
        <v>0</v>
      </c>
      <c r="BF916" s="186">
        <f>IF(N916="snížená",J916,0)</f>
        <v>0</v>
      </c>
      <c r="BG916" s="186">
        <f>IF(N916="zákl. přenesená",J916,0)</f>
        <v>0</v>
      </c>
      <c r="BH916" s="186">
        <f>IF(N916="sníž. přenesená",J916,0)</f>
        <v>0</v>
      </c>
      <c r="BI916" s="186">
        <f>IF(N916="nulová",J916,0)</f>
        <v>0</v>
      </c>
      <c r="BJ916" s="18" t="s">
        <v>154</v>
      </c>
      <c r="BK916" s="186">
        <f>ROUND(I916*H916,2)</f>
        <v>0</v>
      </c>
      <c r="BL916" s="18" t="s">
        <v>243</v>
      </c>
      <c r="BM916" s="185" t="s">
        <v>1353</v>
      </c>
    </row>
    <row r="917" spans="1:47" s="2" customFormat="1" ht="10.2">
      <c r="A917" s="35"/>
      <c r="B917" s="36"/>
      <c r="C917" s="37"/>
      <c r="D917" s="187" t="s">
        <v>156</v>
      </c>
      <c r="E917" s="37"/>
      <c r="F917" s="188" t="s">
        <v>1354</v>
      </c>
      <c r="G917" s="37"/>
      <c r="H917" s="37"/>
      <c r="I917" s="189"/>
      <c r="J917" s="37"/>
      <c r="K917" s="37"/>
      <c r="L917" s="40"/>
      <c r="M917" s="190"/>
      <c r="N917" s="191"/>
      <c r="O917" s="65"/>
      <c r="P917" s="65"/>
      <c r="Q917" s="65"/>
      <c r="R917" s="65"/>
      <c r="S917" s="65"/>
      <c r="T917" s="66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T917" s="18" t="s">
        <v>156</v>
      </c>
      <c r="AU917" s="18" t="s">
        <v>154</v>
      </c>
    </row>
    <row r="918" spans="2:51" s="13" customFormat="1" ht="10.2">
      <c r="B918" s="192"/>
      <c r="C918" s="193"/>
      <c r="D918" s="194" t="s">
        <v>158</v>
      </c>
      <c r="E918" s="195" t="s">
        <v>19</v>
      </c>
      <c r="F918" s="196" t="s">
        <v>159</v>
      </c>
      <c r="G918" s="193"/>
      <c r="H918" s="195" t="s">
        <v>19</v>
      </c>
      <c r="I918" s="197"/>
      <c r="J918" s="193"/>
      <c r="K918" s="193"/>
      <c r="L918" s="198"/>
      <c r="M918" s="199"/>
      <c r="N918" s="200"/>
      <c r="O918" s="200"/>
      <c r="P918" s="200"/>
      <c r="Q918" s="200"/>
      <c r="R918" s="200"/>
      <c r="S918" s="200"/>
      <c r="T918" s="201"/>
      <c r="AT918" s="202" t="s">
        <v>158</v>
      </c>
      <c r="AU918" s="202" t="s">
        <v>154</v>
      </c>
      <c r="AV918" s="13" t="s">
        <v>83</v>
      </c>
      <c r="AW918" s="13" t="s">
        <v>36</v>
      </c>
      <c r="AX918" s="13" t="s">
        <v>75</v>
      </c>
      <c r="AY918" s="202" t="s">
        <v>146</v>
      </c>
    </row>
    <row r="919" spans="2:51" s="14" customFormat="1" ht="10.2">
      <c r="B919" s="203"/>
      <c r="C919" s="204"/>
      <c r="D919" s="194" t="s">
        <v>158</v>
      </c>
      <c r="E919" s="205" t="s">
        <v>19</v>
      </c>
      <c r="F919" s="206" t="s">
        <v>1355</v>
      </c>
      <c r="G919" s="204"/>
      <c r="H919" s="207">
        <v>54.29</v>
      </c>
      <c r="I919" s="208"/>
      <c r="J919" s="204"/>
      <c r="K919" s="204"/>
      <c r="L919" s="209"/>
      <c r="M919" s="210"/>
      <c r="N919" s="211"/>
      <c r="O919" s="211"/>
      <c r="P919" s="211"/>
      <c r="Q919" s="211"/>
      <c r="R919" s="211"/>
      <c r="S919" s="211"/>
      <c r="T919" s="212"/>
      <c r="AT919" s="213" t="s">
        <v>158</v>
      </c>
      <c r="AU919" s="213" t="s">
        <v>154</v>
      </c>
      <c r="AV919" s="14" t="s">
        <v>154</v>
      </c>
      <c r="AW919" s="14" t="s">
        <v>36</v>
      </c>
      <c r="AX919" s="14" t="s">
        <v>83</v>
      </c>
      <c r="AY919" s="213" t="s">
        <v>146</v>
      </c>
    </row>
    <row r="920" spans="1:65" s="2" customFormat="1" ht="24.15" customHeight="1">
      <c r="A920" s="35"/>
      <c r="B920" s="36"/>
      <c r="C920" s="174" t="s">
        <v>1356</v>
      </c>
      <c r="D920" s="174" t="s">
        <v>148</v>
      </c>
      <c r="E920" s="175" t="s">
        <v>1357</v>
      </c>
      <c r="F920" s="176" t="s">
        <v>1358</v>
      </c>
      <c r="G920" s="177" t="s">
        <v>259</v>
      </c>
      <c r="H920" s="178">
        <v>7.3</v>
      </c>
      <c r="I920" s="179"/>
      <c r="J920" s="180">
        <f>ROUND(I920*H920,2)</f>
        <v>0</v>
      </c>
      <c r="K920" s="176" t="s">
        <v>152</v>
      </c>
      <c r="L920" s="40"/>
      <c r="M920" s="181" t="s">
        <v>19</v>
      </c>
      <c r="N920" s="182" t="s">
        <v>47</v>
      </c>
      <c r="O920" s="65"/>
      <c r="P920" s="183">
        <f>O920*H920</f>
        <v>0</v>
      </c>
      <c r="Q920" s="183">
        <v>3E-05</v>
      </c>
      <c r="R920" s="183">
        <f>Q920*H920</f>
        <v>0.000219</v>
      </c>
      <c r="S920" s="183">
        <v>0</v>
      </c>
      <c r="T920" s="184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85" t="s">
        <v>243</v>
      </c>
      <c r="AT920" s="185" t="s">
        <v>148</v>
      </c>
      <c r="AU920" s="185" t="s">
        <v>154</v>
      </c>
      <c r="AY920" s="18" t="s">
        <v>146</v>
      </c>
      <c r="BE920" s="186">
        <f>IF(N920="základní",J920,0)</f>
        <v>0</v>
      </c>
      <c r="BF920" s="186">
        <f>IF(N920="snížená",J920,0)</f>
        <v>0</v>
      </c>
      <c r="BG920" s="186">
        <f>IF(N920="zákl. přenesená",J920,0)</f>
        <v>0</v>
      </c>
      <c r="BH920" s="186">
        <f>IF(N920="sníž. přenesená",J920,0)</f>
        <v>0</v>
      </c>
      <c r="BI920" s="186">
        <f>IF(N920="nulová",J920,0)</f>
        <v>0</v>
      </c>
      <c r="BJ920" s="18" t="s">
        <v>154</v>
      </c>
      <c r="BK920" s="186">
        <f>ROUND(I920*H920,2)</f>
        <v>0</v>
      </c>
      <c r="BL920" s="18" t="s">
        <v>243</v>
      </c>
      <c r="BM920" s="185" t="s">
        <v>1359</v>
      </c>
    </row>
    <row r="921" spans="1:47" s="2" customFormat="1" ht="10.2">
      <c r="A921" s="35"/>
      <c r="B921" s="36"/>
      <c r="C921" s="37"/>
      <c r="D921" s="187" t="s">
        <v>156</v>
      </c>
      <c r="E921" s="37"/>
      <c r="F921" s="188" t="s">
        <v>1360</v>
      </c>
      <c r="G921" s="37"/>
      <c r="H921" s="37"/>
      <c r="I921" s="189"/>
      <c r="J921" s="37"/>
      <c r="K921" s="37"/>
      <c r="L921" s="40"/>
      <c r="M921" s="190"/>
      <c r="N921" s="191"/>
      <c r="O921" s="65"/>
      <c r="P921" s="65"/>
      <c r="Q921" s="65"/>
      <c r="R921" s="65"/>
      <c r="S921" s="65"/>
      <c r="T921" s="66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T921" s="18" t="s">
        <v>156</v>
      </c>
      <c r="AU921" s="18" t="s">
        <v>154</v>
      </c>
    </row>
    <row r="922" spans="2:51" s="13" customFormat="1" ht="10.2">
      <c r="B922" s="192"/>
      <c r="C922" s="193"/>
      <c r="D922" s="194" t="s">
        <v>158</v>
      </c>
      <c r="E922" s="195" t="s">
        <v>19</v>
      </c>
      <c r="F922" s="196" t="s">
        <v>159</v>
      </c>
      <c r="G922" s="193"/>
      <c r="H922" s="195" t="s">
        <v>19</v>
      </c>
      <c r="I922" s="197"/>
      <c r="J922" s="193"/>
      <c r="K922" s="193"/>
      <c r="L922" s="198"/>
      <c r="M922" s="199"/>
      <c r="N922" s="200"/>
      <c r="O922" s="200"/>
      <c r="P922" s="200"/>
      <c r="Q922" s="200"/>
      <c r="R922" s="200"/>
      <c r="S922" s="200"/>
      <c r="T922" s="201"/>
      <c r="AT922" s="202" t="s">
        <v>158</v>
      </c>
      <c r="AU922" s="202" t="s">
        <v>154</v>
      </c>
      <c r="AV922" s="13" t="s">
        <v>83</v>
      </c>
      <c r="AW922" s="13" t="s">
        <v>36</v>
      </c>
      <c r="AX922" s="13" t="s">
        <v>75</v>
      </c>
      <c r="AY922" s="202" t="s">
        <v>146</v>
      </c>
    </row>
    <row r="923" spans="2:51" s="14" customFormat="1" ht="10.2">
      <c r="B923" s="203"/>
      <c r="C923" s="204"/>
      <c r="D923" s="194" t="s">
        <v>158</v>
      </c>
      <c r="E923" s="205" t="s">
        <v>19</v>
      </c>
      <c r="F923" s="206" t="s">
        <v>1361</v>
      </c>
      <c r="G923" s="204"/>
      <c r="H923" s="207">
        <v>7.3</v>
      </c>
      <c r="I923" s="208"/>
      <c r="J923" s="204"/>
      <c r="K923" s="204"/>
      <c r="L923" s="209"/>
      <c r="M923" s="210"/>
      <c r="N923" s="211"/>
      <c r="O923" s="211"/>
      <c r="P923" s="211"/>
      <c r="Q923" s="211"/>
      <c r="R923" s="211"/>
      <c r="S923" s="211"/>
      <c r="T923" s="212"/>
      <c r="AT923" s="213" t="s">
        <v>158</v>
      </c>
      <c r="AU923" s="213" t="s">
        <v>154</v>
      </c>
      <c r="AV923" s="14" t="s">
        <v>154</v>
      </c>
      <c r="AW923" s="14" t="s">
        <v>36</v>
      </c>
      <c r="AX923" s="14" t="s">
        <v>83</v>
      </c>
      <c r="AY923" s="213" t="s">
        <v>146</v>
      </c>
    </row>
    <row r="924" spans="1:65" s="2" customFormat="1" ht="16.5" customHeight="1">
      <c r="A924" s="35"/>
      <c r="B924" s="36"/>
      <c r="C924" s="214" t="s">
        <v>1362</v>
      </c>
      <c r="D924" s="214" t="s">
        <v>189</v>
      </c>
      <c r="E924" s="215" t="s">
        <v>1363</v>
      </c>
      <c r="F924" s="216" t="s">
        <v>1364</v>
      </c>
      <c r="G924" s="217" t="s">
        <v>207</v>
      </c>
      <c r="H924" s="218">
        <v>67.749</v>
      </c>
      <c r="I924" s="219"/>
      <c r="J924" s="220">
        <f>ROUND(I924*H924,2)</f>
        <v>0</v>
      </c>
      <c r="K924" s="216" t="s">
        <v>152</v>
      </c>
      <c r="L924" s="221"/>
      <c r="M924" s="222" t="s">
        <v>19</v>
      </c>
      <c r="N924" s="223" t="s">
        <v>47</v>
      </c>
      <c r="O924" s="65"/>
      <c r="P924" s="183">
        <f>O924*H924</f>
        <v>0</v>
      </c>
      <c r="Q924" s="183">
        <v>0.00283</v>
      </c>
      <c r="R924" s="183">
        <f>Q924*H924</f>
        <v>0.19172967</v>
      </c>
      <c r="S924" s="183">
        <v>0</v>
      </c>
      <c r="T924" s="184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85" t="s">
        <v>334</v>
      </c>
      <c r="AT924" s="185" t="s">
        <v>189</v>
      </c>
      <c r="AU924" s="185" t="s">
        <v>154</v>
      </c>
      <c r="AY924" s="18" t="s">
        <v>146</v>
      </c>
      <c r="BE924" s="186">
        <f>IF(N924="základní",J924,0)</f>
        <v>0</v>
      </c>
      <c r="BF924" s="186">
        <f>IF(N924="snížená",J924,0)</f>
        <v>0</v>
      </c>
      <c r="BG924" s="186">
        <f>IF(N924="zákl. přenesená",J924,0)</f>
        <v>0</v>
      </c>
      <c r="BH924" s="186">
        <f>IF(N924="sníž. přenesená",J924,0)</f>
        <v>0</v>
      </c>
      <c r="BI924" s="186">
        <f>IF(N924="nulová",J924,0)</f>
        <v>0</v>
      </c>
      <c r="BJ924" s="18" t="s">
        <v>154</v>
      </c>
      <c r="BK924" s="186">
        <f>ROUND(I924*H924,2)</f>
        <v>0</v>
      </c>
      <c r="BL924" s="18" t="s">
        <v>243</v>
      </c>
      <c r="BM924" s="185" t="s">
        <v>1365</v>
      </c>
    </row>
    <row r="925" spans="1:47" s="2" customFormat="1" ht="10.2">
      <c r="A925" s="35"/>
      <c r="B925" s="36"/>
      <c r="C925" s="37"/>
      <c r="D925" s="187" t="s">
        <v>156</v>
      </c>
      <c r="E925" s="37"/>
      <c r="F925" s="188" t="s">
        <v>1366</v>
      </c>
      <c r="G925" s="37"/>
      <c r="H925" s="37"/>
      <c r="I925" s="189"/>
      <c r="J925" s="37"/>
      <c r="K925" s="37"/>
      <c r="L925" s="40"/>
      <c r="M925" s="190"/>
      <c r="N925" s="191"/>
      <c r="O925" s="65"/>
      <c r="P925" s="65"/>
      <c r="Q925" s="65"/>
      <c r="R925" s="65"/>
      <c r="S925" s="65"/>
      <c r="T925" s="66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T925" s="18" t="s">
        <v>156</v>
      </c>
      <c r="AU925" s="18" t="s">
        <v>154</v>
      </c>
    </row>
    <row r="926" spans="2:51" s="13" customFormat="1" ht="10.2">
      <c r="B926" s="192"/>
      <c r="C926" s="193"/>
      <c r="D926" s="194" t="s">
        <v>158</v>
      </c>
      <c r="E926" s="195" t="s">
        <v>19</v>
      </c>
      <c r="F926" s="196" t="s">
        <v>159</v>
      </c>
      <c r="G926" s="193"/>
      <c r="H926" s="195" t="s">
        <v>19</v>
      </c>
      <c r="I926" s="197"/>
      <c r="J926" s="193"/>
      <c r="K926" s="193"/>
      <c r="L926" s="198"/>
      <c r="M926" s="199"/>
      <c r="N926" s="200"/>
      <c r="O926" s="200"/>
      <c r="P926" s="200"/>
      <c r="Q926" s="200"/>
      <c r="R926" s="200"/>
      <c r="S926" s="200"/>
      <c r="T926" s="201"/>
      <c r="AT926" s="202" t="s">
        <v>158</v>
      </c>
      <c r="AU926" s="202" t="s">
        <v>154</v>
      </c>
      <c r="AV926" s="13" t="s">
        <v>83</v>
      </c>
      <c r="AW926" s="13" t="s">
        <v>36</v>
      </c>
      <c r="AX926" s="13" t="s">
        <v>75</v>
      </c>
      <c r="AY926" s="202" t="s">
        <v>146</v>
      </c>
    </row>
    <row r="927" spans="2:51" s="14" customFormat="1" ht="10.2">
      <c r="B927" s="203"/>
      <c r="C927" s="204"/>
      <c r="D927" s="194" t="s">
        <v>158</v>
      </c>
      <c r="E927" s="205" t="s">
        <v>19</v>
      </c>
      <c r="F927" s="206" t="s">
        <v>1355</v>
      </c>
      <c r="G927" s="204"/>
      <c r="H927" s="207">
        <v>54.29</v>
      </c>
      <c r="I927" s="208"/>
      <c r="J927" s="204"/>
      <c r="K927" s="204"/>
      <c r="L927" s="209"/>
      <c r="M927" s="210"/>
      <c r="N927" s="211"/>
      <c r="O927" s="211"/>
      <c r="P927" s="211"/>
      <c r="Q927" s="211"/>
      <c r="R927" s="211"/>
      <c r="S927" s="211"/>
      <c r="T927" s="212"/>
      <c r="AT927" s="213" t="s">
        <v>158</v>
      </c>
      <c r="AU927" s="213" t="s">
        <v>154</v>
      </c>
      <c r="AV927" s="14" t="s">
        <v>154</v>
      </c>
      <c r="AW927" s="14" t="s">
        <v>36</v>
      </c>
      <c r="AX927" s="14" t="s">
        <v>75</v>
      </c>
      <c r="AY927" s="213" t="s">
        <v>146</v>
      </c>
    </row>
    <row r="928" spans="2:51" s="14" customFormat="1" ht="10.2">
      <c r="B928" s="203"/>
      <c r="C928" s="204"/>
      <c r="D928" s="194" t="s">
        <v>158</v>
      </c>
      <c r="E928" s="205" t="s">
        <v>19</v>
      </c>
      <c r="F928" s="206" t="s">
        <v>1361</v>
      </c>
      <c r="G928" s="204"/>
      <c r="H928" s="207">
        <v>7.3</v>
      </c>
      <c r="I928" s="208"/>
      <c r="J928" s="204"/>
      <c r="K928" s="204"/>
      <c r="L928" s="209"/>
      <c r="M928" s="210"/>
      <c r="N928" s="211"/>
      <c r="O928" s="211"/>
      <c r="P928" s="211"/>
      <c r="Q928" s="211"/>
      <c r="R928" s="211"/>
      <c r="S928" s="211"/>
      <c r="T928" s="212"/>
      <c r="AT928" s="213" t="s">
        <v>158</v>
      </c>
      <c r="AU928" s="213" t="s">
        <v>154</v>
      </c>
      <c r="AV928" s="14" t="s">
        <v>154</v>
      </c>
      <c r="AW928" s="14" t="s">
        <v>36</v>
      </c>
      <c r="AX928" s="14" t="s">
        <v>75</v>
      </c>
      <c r="AY928" s="213" t="s">
        <v>146</v>
      </c>
    </row>
    <row r="929" spans="2:51" s="15" customFormat="1" ht="10.2">
      <c r="B929" s="224"/>
      <c r="C929" s="225"/>
      <c r="D929" s="194" t="s">
        <v>158</v>
      </c>
      <c r="E929" s="226" t="s">
        <v>19</v>
      </c>
      <c r="F929" s="227" t="s">
        <v>237</v>
      </c>
      <c r="G929" s="225"/>
      <c r="H929" s="228">
        <v>61.59</v>
      </c>
      <c r="I929" s="229"/>
      <c r="J929" s="225"/>
      <c r="K929" s="225"/>
      <c r="L929" s="230"/>
      <c r="M929" s="231"/>
      <c r="N929" s="232"/>
      <c r="O929" s="232"/>
      <c r="P929" s="232"/>
      <c r="Q929" s="232"/>
      <c r="R929" s="232"/>
      <c r="S929" s="232"/>
      <c r="T929" s="233"/>
      <c r="AT929" s="234" t="s">
        <v>158</v>
      </c>
      <c r="AU929" s="234" t="s">
        <v>154</v>
      </c>
      <c r="AV929" s="15" t="s">
        <v>153</v>
      </c>
      <c r="AW929" s="15" t="s">
        <v>36</v>
      </c>
      <c r="AX929" s="15" t="s">
        <v>83</v>
      </c>
      <c r="AY929" s="234" t="s">
        <v>146</v>
      </c>
    </row>
    <row r="930" spans="2:51" s="14" customFormat="1" ht="10.2">
      <c r="B930" s="203"/>
      <c r="C930" s="204"/>
      <c r="D930" s="194" t="s">
        <v>158</v>
      </c>
      <c r="E930" s="204"/>
      <c r="F930" s="206" t="s">
        <v>1367</v>
      </c>
      <c r="G930" s="204"/>
      <c r="H930" s="207">
        <v>67.749</v>
      </c>
      <c r="I930" s="208"/>
      <c r="J930" s="204"/>
      <c r="K930" s="204"/>
      <c r="L930" s="209"/>
      <c r="M930" s="210"/>
      <c r="N930" s="211"/>
      <c r="O930" s="211"/>
      <c r="P930" s="211"/>
      <c r="Q930" s="211"/>
      <c r="R930" s="211"/>
      <c r="S930" s="211"/>
      <c r="T930" s="212"/>
      <c r="AT930" s="213" t="s">
        <v>158</v>
      </c>
      <c r="AU930" s="213" t="s">
        <v>154</v>
      </c>
      <c r="AV930" s="14" t="s">
        <v>154</v>
      </c>
      <c r="AW930" s="14" t="s">
        <v>4</v>
      </c>
      <c r="AX930" s="14" t="s">
        <v>83</v>
      </c>
      <c r="AY930" s="213" t="s">
        <v>146</v>
      </c>
    </row>
    <row r="931" spans="1:65" s="2" customFormat="1" ht="24.15" customHeight="1">
      <c r="A931" s="35"/>
      <c r="B931" s="36"/>
      <c r="C931" s="174" t="s">
        <v>1368</v>
      </c>
      <c r="D931" s="174" t="s">
        <v>148</v>
      </c>
      <c r="E931" s="175" t="s">
        <v>1369</v>
      </c>
      <c r="F931" s="176" t="s">
        <v>1370</v>
      </c>
      <c r="G931" s="177" t="s">
        <v>259</v>
      </c>
      <c r="H931" s="178">
        <v>31.3</v>
      </c>
      <c r="I931" s="179"/>
      <c r="J931" s="180">
        <f>ROUND(I931*H931,2)</f>
        <v>0</v>
      </c>
      <c r="K931" s="176" t="s">
        <v>152</v>
      </c>
      <c r="L931" s="40"/>
      <c r="M931" s="181" t="s">
        <v>19</v>
      </c>
      <c r="N931" s="182" t="s">
        <v>47</v>
      </c>
      <c r="O931" s="65"/>
      <c r="P931" s="183">
        <f>O931*H931</f>
        <v>0</v>
      </c>
      <c r="Q931" s="183">
        <v>0</v>
      </c>
      <c r="R931" s="183">
        <f>Q931*H931</f>
        <v>0</v>
      </c>
      <c r="S931" s="183">
        <v>0</v>
      </c>
      <c r="T931" s="184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185" t="s">
        <v>243</v>
      </c>
      <c r="AT931" s="185" t="s">
        <v>148</v>
      </c>
      <c r="AU931" s="185" t="s">
        <v>154</v>
      </c>
      <c r="AY931" s="18" t="s">
        <v>146</v>
      </c>
      <c r="BE931" s="186">
        <f>IF(N931="základní",J931,0)</f>
        <v>0</v>
      </c>
      <c r="BF931" s="186">
        <f>IF(N931="snížená",J931,0)</f>
        <v>0</v>
      </c>
      <c r="BG931" s="186">
        <f>IF(N931="zákl. přenesená",J931,0)</f>
        <v>0</v>
      </c>
      <c r="BH931" s="186">
        <f>IF(N931="sníž. přenesená",J931,0)</f>
        <v>0</v>
      </c>
      <c r="BI931" s="186">
        <f>IF(N931="nulová",J931,0)</f>
        <v>0</v>
      </c>
      <c r="BJ931" s="18" t="s">
        <v>154</v>
      </c>
      <c r="BK931" s="186">
        <f>ROUND(I931*H931,2)</f>
        <v>0</v>
      </c>
      <c r="BL931" s="18" t="s">
        <v>243</v>
      </c>
      <c r="BM931" s="185" t="s">
        <v>1371</v>
      </c>
    </row>
    <row r="932" spans="1:47" s="2" customFormat="1" ht="10.2">
      <c r="A932" s="35"/>
      <c r="B932" s="36"/>
      <c r="C932" s="37"/>
      <c r="D932" s="187" t="s">
        <v>156</v>
      </c>
      <c r="E932" s="37"/>
      <c r="F932" s="188" t="s">
        <v>1372</v>
      </c>
      <c r="G932" s="37"/>
      <c r="H932" s="37"/>
      <c r="I932" s="189"/>
      <c r="J932" s="37"/>
      <c r="K932" s="37"/>
      <c r="L932" s="40"/>
      <c r="M932" s="190"/>
      <c r="N932" s="191"/>
      <c r="O932" s="65"/>
      <c r="P932" s="65"/>
      <c r="Q932" s="65"/>
      <c r="R932" s="65"/>
      <c r="S932" s="65"/>
      <c r="T932" s="66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T932" s="18" t="s">
        <v>156</v>
      </c>
      <c r="AU932" s="18" t="s">
        <v>154</v>
      </c>
    </row>
    <row r="933" spans="2:51" s="13" customFormat="1" ht="10.2">
      <c r="B933" s="192"/>
      <c r="C933" s="193"/>
      <c r="D933" s="194" t="s">
        <v>158</v>
      </c>
      <c r="E933" s="195" t="s">
        <v>19</v>
      </c>
      <c r="F933" s="196" t="s">
        <v>159</v>
      </c>
      <c r="G933" s="193"/>
      <c r="H933" s="195" t="s">
        <v>19</v>
      </c>
      <c r="I933" s="197"/>
      <c r="J933" s="193"/>
      <c r="K933" s="193"/>
      <c r="L933" s="198"/>
      <c r="M933" s="199"/>
      <c r="N933" s="200"/>
      <c r="O933" s="200"/>
      <c r="P933" s="200"/>
      <c r="Q933" s="200"/>
      <c r="R933" s="200"/>
      <c r="S933" s="200"/>
      <c r="T933" s="201"/>
      <c r="AT933" s="202" t="s">
        <v>158</v>
      </c>
      <c r="AU933" s="202" t="s">
        <v>154</v>
      </c>
      <c r="AV933" s="13" t="s">
        <v>83</v>
      </c>
      <c r="AW933" s="13" t="s">
        <v>36</v>
      </c>
      <c r="AX933" s="13" t="s">
        <v>75</v>
      </c>
      <c r="AY933" s="202" t="s">
        <v>146</v>
      </c>
    </row>
    <row r="934" spans="2:51" s="14" customFormat="1" ht="10.2">
      <c r="B934" s="203"/>
      <c r="C934" s="204"/>
      <c r="D934" s="194" t="s">
        <v>158</v>
      </c>
      <c r="E934" s="205" t="s">
        <v>19</v>
      </c>
      <c r="F934" s="206" t="s">
        <v>1373</v>
      </c>
      <c r="G934" s="204"/>
      <c r="H934" s="207">
        <v>3.7</v>
      </c>
      <c r="I934" s="208"/>
      <c r="J934" s="204"/>
      <c r="K934" s="204"/>
      <c r="L934" s="209"/>
      <c r="M934" s="210"/>
      <c r="N934" s="211"/>
      <c r="O934" s="211"/>
      <c r="P934" s="211"/>
      <c r="Q934" s="211"/>
      <c r="R934" s="211"/>
      <c r="S934" s="211"/>
      <c r="T934" s="212"/>
      <c r="AT934" s="213" t="s">
        <v>158</v>
      </c>
      <c r="AU934" s="213" t="s">
        <v>154</v>
      </c>
      <c r="AV934" s="14" t="s">
        <v>154</v>
      </c>
      <c r="AW934" s="14" t="s">
        <v>36</v>
      </c>
      <c r="AX934" s="14" t="s">
        <v>75</v>
      </c>
      <c r="AY934" s="213" t="s">
        <v>146</v>
      </c>
    </row>
    <row r="935" spans="2:51" s="14" customFormat="1" ht="10.2">
      <c r="B935" s="203"/>
      <c r="C935" s="204"/>
      <c r="D935" s="194" t="s">
        <v>158</v>
      </c>
      <c r="E935" s="205" t="s">
        <v>19</v>
      </c>
      <c r="F935" s="206" t="s">
        <v>1374</v>
      </c>
      <c r="G935" s="204"/>
      <c r="H935" s="207">
        <v>27.6</v>
      </c>
      <c r="I935" s="208"/>
      <c r="J935" s="204"/>
      <c r="K935" s="204"/>
      <c r="L935" s="209"/>
      <c r="M935" s="210"/>
      <c r="N935" s="211"/>
      <c r="O935" s="211"/>
      <c r="P935" s="211"/>
      <c r="Q935" s="211"/>
      <c r="R935" s="211"/>
      <c r="S935" s="211"/>
      <c r="T935" s="212"/>
      <c r="AT935" s="213" t="s">
        <v>158</v>
      </c>
      <c r="AU935" s="213" t="s">
        <v>154</v>
      </c>
      <c r="AV935" s="14" t="s">
        <v>154</v>
      </c>
      <c r="AW935" s="14" t="s">
        <v>36</v>
      </c>
      <c r="AX935" s="14" t="s">
        <v>75</v>
      </c>
      <c r="AY935" s="213" t="s">
        <v>146</v>
      </c>
    </row>
    <row r="936" spans="2:51" s="15" customFormat="1" ht="10.2">
      <c r="B936" s="224"/>
      <c r="C936" s="225"/>
      <c r="D936" s="194" t="s">
        <v>158</v>
      </c>
      <c r="E936" s="226" t="s">
        <v>19</v>
      </c>
      <c r="F936" s="227" t="s">
        <v>237</v>
      </c>
      <c r="G936" s="225"/>
      <c r="H936" s="228">
        <v>31.3</v>
      </c>
      <c r="I936" s="229"/>
      <c r="J936" s="225"/>
      <c r="K936" s="225"/>
      <c r="L936" s="230"/>
      <c r="M936" s="231"/>
      <c r="N936" s="232"/>
      <c r="O936" s="232"/>
      <c r="P936" s="232"/>
      <c r="Q936" s="232"/>
      <c r="R936" s="232"/>
      <c r="S936" s="232"/>
      <c r="T936" s="233"/>
      <c r="AT936" s="234" t="s">
        <v>158</v>
      </c>
      <c r="AU936" s="234" t="s">
        <v>154</v>
      </c>
      <c r="AV936" s="15" t="s">
        <v>153</v>
      </c>
      <c r="AW936" s="15" t="s">
        <v>36</v>
      </c>
      <c r="AX936" s="15" t="s">
        <v>83</v>
      </c>
      <c r="AY936" s="234" t="s">
        <v>146</v>
      </c>
    </row>
    <row r="937" spans="1:65" s="2" customFormat="1" ht="21.75" customHeight="1">
      <c r="A937" s="35"/>
      <c r="B937" s="36"/>
      <c r="C937" s="174" t="s">
        <v>1375</v>
      </c>
      <c r="D937" s="174" t="s">
        <v>148</v>
      </c>
      <c r="E937" s="175" t="s">
        <v>1376</v>
      </c>
      <c r="F937" s="176" t="s">
        <v>1377</v>
      </c>
      <c r="G937" s="177" t="s">
        <v>259</v>
      </c>
      <c r="H937" s="178">
        <v>67.8</v>
      </c>
      <c r="I937" s="179"/>
      <c r="J937" s="180">
        <f>ROUND(I937*H937,2)</f>
        <v>0</v>
      </c>
      <c r="K937" s="176" t="s">
        <v>152</v>
      </c>
      <c r="L937" s="40"/>
      <c r="M937" s="181" t="s">
        <v>19</v>
      </c>
      <c r="N937" s="182" t="s">
        <v>47</v>
      </c>
      <c r="O937" s="65"/>
      <c r="P937" s="183">
        <f>O937*H937</f>
        <v>0</v>
      </c>
      <c r="Q937" s="183">
        <v>0</v>
      </c>
      <c r="R937" s="183">
        <f>Q937*H937</f>
        <v>0</v>
      </c>
      <c r="S937" s="183">
        <v>0.0003</v>
      </c>
      <c r="T937" s="184">
        <f>S937*H937</f>
        <v>0.020339999999999997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85" t="s">
        <v>243</v>
      </c>
      <c r="AT937" s="185" t="s">
        <v>148</v>
      </c>
      <c r="AU937" s="185" t="s">
        <v>154</v>
      </c>
      <c r="AY937" s="18" t="s">
        <v>146</v>
      </c>
      <c r="BE937" s="186">
        <f>IF(N937="základní",J937,0)</f>
        <v>0</v>
      </c>
      <c r="BF937" s="186">
        <f>IF(N937="snížená",J937,0)</f>
        <v>0</v>
      </c>
      <c r="BG937" s="186">
        <f>IF(N937="zákl. přenesená",J937,0)</f>
        <v>0</v>
      </c>
      <c r="BH937" s="186">
        <f>IF(N937="sníž. přenesená",J937,0)</f>
        <v>0</v>
      </c>
      <c r="BI937" s="186">
        <f>IF(N937="nulová",J937,0)</f>
        <v>0</v>
      </c>
      <c r="BJ937" s="18" t="s">
        <v>154</v>
      </c>
      <c r="BK937" s="186">
        <f>ROUND(I937*H937,2)</f>
        <v>0</v>
      </c>
      <c r="BL937" s="18" t="s">
        <v>243</v>
      </c>
      <c r="BM937" s="185" t="s">
        <v>1378</v>
      </c>
    </row>
    <row r="938" spans="1:47" s="2" customFormat="1" ht="10.2">
      <c r="A938" s="35"/>
      <c r="B938" s="36"/>
      <c r="C938" s="37"/>
      <c r="D938" s="187" t="s">
        <v>156</v>
      </c>
      <c r="E938" s="37"/>
      <c r="F938" s="188" t="s">
        <v>1379</v>
      </c>
      <c r="G938" s="37"/>
      <c r="H938" s="37"/>
      <c r="I938" s="189"/>
      <c r="J938" s="37"/>
      <c r="K938" s="37"/>
      <c r="L938" s="40"/>
      <c r="M938" s="190"/>
      <c r="N938" s="191"/>
      <c r="O938" s="65"/>
      <c r="P938" s="65"/>
      <c r="Q938" s="65"/>
      <c r="R938" s="65"/>
      <c r="S938" s="65"/>
      <c r="T938" s="66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T938" s="18" t="s">
        <v>156</v>
      </c>
      <c r="AU938" s="18" t="s">
        <v>154</v>
      </c>
    </row>
    <row r="939" spans="2:51" s="13" customFormat="1" ht="10.2">
      <c r="B939" s="192"/>
      <c r="C939" s="193"/>
      <c r="D939" s="194" t="s">
        <v>158</v>
      </c>
      <c r="E939" s="195" t="s">
        <v>19</v>
      </c>
      <c r="F939" s="196" t="s">
        <v>159</v>
      </c>
      <c r="G939" s="193"/>
      <c r="H939" s="195" t="s">
        <v>19</v>
      </c>
      <c r="I939" s="197"/>
      <c r="J939" s="193"/>
      <c r="K939" s="193"/>
      <c r="L939" s="198"/>
      <c r="M939" s="199"/>
      <c r="N939" s="200"/>
      <c r="O939" s="200"/>
      <c r="P939" s="200"/>
      <c r="Q939" s="200"/>
      <c r="R939" s="200"/>
      <c r="S939" s="200"/>
      <c r="T939" s="201"/>
      <c r="AT939" s="202" t="s">
        <v>158</v>
      </c>
      <c r="AU939" s="202" t="s">
        <v>154</v>
      </c>
      <c r="AV939" s="13" t="s">
        <v>83</v>
      </c>
      <c r="AW939" s="13" t="s">
        <v>36</v>
      </c>
      <c r="AX939" s="13" t="s">
        <v>75</v>
      </c>
      <c r="AY939" s="202" t="s">
        <v>146</v>
      </c>
    </row>
    <row r="940" spans="2:51" s="14" customFormat="1" ht="10.2">
      <c r="B940" s="203"/>
      <c r="C940" s="204"/>
      <c r="D940" s="194" t="s">
        <v>158</v>
      </c>
      <c r="E940" s="205" t="s">
        <v>19</v>
      </c>
      <c r="F940" s="206" t="s">
        <v>1380</v>
      </c>
      <c r="G940" s="204"/>
      <c r="H940" s="207">
        <v>67.8</v>
      </c>
      <c r="I940" s="208"/>
      <c r="J940" s="204"/>
      <c r="K940" s="204"/>
      <c r="L940" s="209"/>
      <c r="M940" s="210"/>
      <c r="N940" s="211"/>
      <c r="O940" s="211"/>
      <c r="P940" s="211"/>
      <c r="Q940" s="211"/>
      <c r="R940" s="211"/>
      <c r="S940" s="211"/>
      <c r="T940" s="212"/>
      <c r="AT940" s="213" t="s">
        <v>158</v>
      </c>
      <c r="AU940" s="213" t="s">
        <v>154</v>
      </c>
      <c r="AV940" s="14" t="s">
        <v>154</v>
      </c>
      <c r="AW940" s="14" t="s">
        <v>36</v>
      </c>
      <c r="AX940" s="14" t="s">
        <v>83</v>
      </c>
      <c r="AY940" s="213" t="s">
        <v>146</v>
      </c>
    </row>
    <row r="941" spans="1:65" s="2" customFormat="1" ht="16.5" customHeight="1">
      <c r="A941" s="35"/>
      <c r="B941" s="36"/>
      <c r="C941" s="174" t="s">
        <v>1381</v>
      </c>
      <c r="D941" s="174" t="s">
        <v>148</v>
      </c>
      <c r="E941" s="175" t="s">
        <v>1382</v>
      </c>
      <c r="F941" s="176" t="s">
        <v>1383</v>
      </c>
      <c r="G941" s="177" t="s">
        <v>259</v>
      </c>
      <c r="H941" s="178">
        <v>146</v>
      </c>
      <c r="I941" s="179"/>
      <c r="J941" s="180">
        <f>ROUND(I941*H941,2)</f>
        <v>0</v>
      </c>
      <c r="K941" s="176" t="s">
        <v>152</v>
      </c>
      <c r="L941" s="40"/>
      <c r="M941" s="181" t="s">
        <v>19</v>
      </c>
      <c r="N941" s="182" t="s">
        <v>47</v>
      </c>
      <c r="O941" s="65"/>
      <c r="P941" s="183">
        <f>O941*H941</f>
        <v>0</v>
      </c>
      <c r="Q941" s="183">
        <v>1E-05</v>
      </c>
      <c r="R941" s="183">
        <f>Q941*H941</f>
        <v>0.0014600000000000001</v>
      </c>
      <c r="S941" s="183">
        <v>0</v>
      </c>
      <c r="T941" s="184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85" t="s">
        <v>243</v>
      </c>
      <c r="AT941" s="185" t="s">
        <v>148</v>
      </c>
      <c r="AU941" s="185" t="s">
        <v>154</v>
      </c>
      <c r="AY941" s="18" t="s">
        <v>146</v>
      </c>
      <c r="BE941" s="186">
        <f>IF(N941="základní",J941,0)</f>
        <v>0</v>
      </c>
      <c r="BF941" s="186">
        <f>IF(N941="snížená",J941,0)</f>
        <v>0</v>
      </c>
      <c r="BG941" s="186">
        <f>IF(N941="zákl. přenesená",J941,0)</f>
        <v>0</v>
      </c>
      <c r="BH941" s="186">
        <f>IF(N941="sníž. přenesená",J941,0)</f>
        <v>0</v>
      </c>
      <c r="BI941" s="186">
        <f>IF(N941="nulová",J941,0)</f>
        <v>0</v>
      </c>
      <c r="BJ941" s="18" t="s">
        <v>154</v>
      </c>
      <c r="BK941" s="186">
        <f>ROUND(I941*H941,2)</f>
        <v>0</v>
      </c>
      <c r="BL941" s="18" t="s">
        <v>243</v>
      </c>
      <c r="BM941" s="185" t="s">
        <v>1384</v>
      </c>
    </row>
    <row r="942" spans="1:47" s="2" customFormat="1" ht="10.2">
      <c r="A942" s="35"/>
      <c r="B942" s="36"/>
      <c r="C942" s="37"/>
      <c r="D942" s="187" t="s">
        <v>156</v>
      </c>
      <c r="E942" s="37"/>
      <c r="F942" s="188" t="s">
        <v>1385</v>
      </c>
      <c r="G942" s="37"/>
      <c r="H942" s="37"/>
      <c r="I942" s="189"/>
      <c r="J942" s="37"/>
      <c r="K942" s="37"/>
      <c r="L942" s="40"/>
      <c r="M942" s="190"/>
      <c r="N942" s="191"/>
      <c r="O942" s="65"/>
      <c r="P942" s="65"/>
      <c r="Q942" s="65"/>
      <c r="R942" s="65"/>
      <c r="S942" s="65"/>
      <c r="T942" s="66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T942" s="18" t="s">
        <v>156</v>
      </c>
      <c r="AU942" s="18" t="s">
        <v>154</v>
      </c>
    </row>
    <row r="943" spans="2:51" s="13" customFormat="1" ht="10.2">
      <c r="B943" s="192"/>
      <c r="C943" s="193"/>
      <c r="D943" s="194" t="s">
        <v>158</v>
      </c>
      <c r="E943" s="195" t="s">
        <v>19</v>
      </c>
      <c r="F943" s="196" t="s">
        <v>159</v>
      </c>
      <c r="G943" s="193"/>
      <c r="H943" s="195" t="s">
        <v>19</v>
      </c>
      <c r="I943" s="197"/>
      <c r="J943" s="193"/>
      <c r="K943" s="193"/>
      <c r="L943" s="198"/>
      <c r="M943" s="199"/>
      <c r="N943" s="200"/>
      <c r="O943" s="200"/>
      <c r="P943" s="200"/>
      <c r="Q943" s="200"/>
      <c r="R943" s="200"/>
      <c r="S943" s="200"/>
      <c r="T943" s="201"/>
      <c r="AT943" s="202" t="s">
        <v>158</v>
      </c>
      <c r="AU943" s="202" t="s">
        <v>154</v>
      </c>
      <c r="AV943" s="13" t="s">
        <v>83</v>
      </c>
      <c r="AW943" s="13" t="s">
        <v>36</v>
      </c>
      <c r="AX943" s="13" t="s">
        <v>75</v>
      </c>
      <c r="AY943" s="202" t="s">
        <v>146</v>
      </c>
    </row>
    <row r="944" spans="2:51" s="14" customFormat="1" ht="10.2">
      <c r="B944" s="203"/>
      <c r="C944" s="204"/>
      <c r="D944" s="194" t="s">
        <v>158</v>
      </c>
      <c r="E944" s="205" t="s">
        <v>19</v>
      </c>
      <c r="F944" s="206" t="s">
        <v>1386</v>
      </c>
      <c r="G944" s="204"/>
      <c r="H944" s="207">
        <v>146</v>
      </c>
      <c r="I944" s="208"/>
      <c r="J944" s="204"/>
      <c r="K944" s="204"/>
      <c r="L944" s="209"/>
      <c r="M944" s="210"/>
      <c r="N944" s="211"/>
      <c r="O944" s="211"/>
      <c r="P944" s="211"/>
      <c r="Q944" s="211"/>
      <c r="R944" s="211"/>
      <c r="S944" s="211"/>
      <c r="T944" s="212"/>
      <c r="AT944" s="213" t="s">
        <v>158</v>
      </c>
      <c r="AU944" s="213" t="s">
        <v>154</v>
      </c>
      <c r="AV944" s="14" t="s">
        <v>154</v>
      </c>
      <c r="AW944" s="14" t="s">
        <v>36</v>
      </c>
      <c r="AX944" s="14" t="s">
        <v>83</v>
      </c>
      <c r="AY944" s="213" t="s">
        <v>146</v>
      </c>
    </row>
    <row r="945" spans="1:65" s="2" customFormat="1" ht="16.5" customHeight="1">
      <c r="A945" s="35"/>
      <c r="B945" s="36"/>
      <c r="C945" s="214" t="s">
        <v>1387</v>
      </c>
      <c r="D945" s="214" t="s">
        <v>189</v>
      </c>
      <c r="E945" s="215" t="s">
        <v>1388</v>
      </c>
      <c r="F945" s="216" t="s">
        <v>1389</v>
      </c>
      <c r="G945" s="217" t="s">
        <v>259</v>
      </c>
      <c r="H945" s="218">
        <v>73</v>
      </c>
      <c r="I945" s="219"/>
      <c r="J945" s="220">
        <f>ROUND(I945*H945,2)</f>
        <v>0</v>
      </c>
      <c r="K945" s="216" t="s">
        <v>19</v>
      </c>
      <c r="L945" s="221"/>
      <c r="M945" s="222" t="s">
        <v>19</v>
      </c>
      <c r="N945" s="223" t="s">
        <v>47</v>
      </c>
      <c r="O945" s="65"/>
      <c r="P945" s="183">
        <f>O945*H945</f>
        <v>0</v>
      </c>
      <c r="Q945" s="183">
        <v>0.00038</v>
      </c>
      <c r="R945" s="183">
        <f>Q945*H945</f>
        <v>0.02774</v>
      </c>
      <c r="S945" s="183">
        <v>0</v>
      </c>
      <c r="T945" s="184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185" t="s">
        <v>334</v>
      </c>
      <c r="AT945" s="185" t="s">
        <v>189</v>
      </c>
      <c r="AU945" s="185" t="s">
        <v>154</v>
      </c>
      <c r="AY945" s="18" t="s">
        <v>146</v>
      </c>
      <c r="BE945" s="186">
        <f>IF(N945="základní",J945,0)</f>
        <v>0</v>
      </c>
      <c r="BF945" s="186">
        <f>IF(N945="snížená",J945,0)</f>
        <v>0</v>
      </c>
      <c r="BG945" s="186">
        <f>IF(N945="zákl. přenesená",J945,0)</f>
        <v>0</v>
      </c>
      <c r="BH945" s="186">
        <f>IF(N945="sníž. přenesená",J945,0)</f>
        <v>0</v>
      </c>
      <c r="BI945" s="186">
        <f>IF(N945="nulová",J945,0)</f>
        <v>0</v>
      </c>
      <c r="BJ945" s="18" t="s">
        <v>154</v>
      </c>
      <c r="BK945" s="186">
        <f>ROUND(I945*H945,2)</f>
        <v>0</v>
      </c>
      <c r="BL945" s="18" t="s">
        <v>243</v>
      </c>
      <c r="BM945" s="185" t="s">
        <v>1390</v>
      </c>
    </row>
    <row r="946" spans="2:51" s="13" customFormat="1" ht="10.2">
      <c r="B946" s="192"/>
      <c r="C946" s="193"/>
      <c r="D946" s="194" t="s">
        <v>158</v>
      </c>
      <c r="E946" s="195" t="s">
        <v>19</v>
      </c>
      <c r="F946" s="196" t="s">
        <v>159</v>
      </c>
      <c r="G946" s="193"/>
      <c r="H946" s="195" t="s">
        <v>19</v>
      </c>
      <c r="I946" s="197"/>
      <c r="J946" s="193"/>
      <c r="K946" s="193"/>
      <c r="L946" s="198"/>
      <c r="M946" s="199"/>
      <c r="N946" s="200"/>
      <c r="O946" s="200"/>
      <c r="P946" s="200"/>
      <c r="Q946" s="200"/>
      <c r="R946" s="200"/>
      <c r="S946" s="200"/>
      <c r="T946" s="201"/>
      <c r="AT946" s="202" t="s">
        <v>158</v>
      </c>
      <c r="AU946" s="202" t="s">
        <v>154</v>
      </c>
      <c r="AV946" s="13" t="s">
        <v>83</v>
      </c>
      <c r="AW946" s="13" t="s">
        <v>36</v>
      </c>
      <c r="AX946" s="13" t="s">
        <v>75</v>
      </c>
      <c r="AY946" s="202" t="s">
        <v>146</v>
      </c>
    </row>
    <row r="947" spans="2:51" s="14" customFormat="1" ht="10.2">
      <c r="B947" s="203"/>
      <c r="C947" s="204"/>
      <c r="D947" s="194" t="s">
        <v>158</v>
      </c>
      <c r="E947" s="205" t="s">
        <v>19</v>
      </c>
      <c r="F947" s="206" t="s">
        <v>568</v>
      </c>
      <c r="G947" s="204"/>
      <c r="H947" s="207">
        <v>73</v>
      </c>
      <c r="I947" s="208"/>
      <c r="J947" s="204"/>
      <c r="K947" s="204"/>
      <c r="L947" s="209"/>
      <c r="M947" s="210"/>
      <c r="N947" s="211"/>
      <c r="O947" s="211"/>
      <c r="P947" s="211"/>
      <c r="Q947" s="211"/>
      <c r="R947" s="211"/>
      <c r="S947" s="211"/>
      <c r="T947" s="212"/>
      <c r="AT947" s="213" t="s">
        <v>158</v>
      </c>
      <c r="AU947" s="213" t="s">
        <v>154</v>
      </c>
      <c r="AV947" s="14" t="s">
        <v>154</v>
      </c>
      <c r="AW947" s="14" t="s">
        <v>36</v>
      </c>
      <c r="AX947" s="14" t="s">
        <v>83</v>
      </c>
      <c r="AY947" s="213" t="s">
        <v>146</v>
      </c>
    </row>
    <row r="948" spans="1:65" s="2" customFormat="1" ht="16.5" customHeight="1">
      <c r="A948" s="35"/>
      <c r="B948" s="36"/>
      <c r="C948" s="214" t="s">
        <v>1391</v>
      </c>
      <c r="D948" s="214" t="s">
        <v>189</v>
      </c>
      <c r="E948" s="215" t="s">
        <v>1392</v>
      </c>
      <c r="F948" s="216" t="s">
        <v>1393</v>
      </c>
      <c r="G948" s="217" t="s">
        <v>259</v>
      </c>
      <c r="H948" s="218">
        <v>73</v>
      </c>
      <c r="I948" s="219"/>
      <c r="J948" s="220">
        <f>ROUND(I948*H948,2)</f>
        <v>0</v>
      </c>
      <c r="K948" s="216" t="s">
        <v>19</v>
      </c>
      <c r="L948" s="221"/>
      <c r="M948" s="222" t="s">
        <v>19</v>
      </c>
      <c r="N948" s="223" t="s">
        <v>47</v>
      </c>
      <c r="O948" s="65"/>
      <c r="P948" s="183">
        <f>O948*H948</f>
        <v>0</v>
      </c>
      <c r="Q948" s="183">
        <v>0.00038</v>
      </c>
      <c r="R948" s="183">
        <f>Q948*H948</f>
        <v>0.02774</v>
      </c>
      <c r="S948" s="183">
        <v>0</v>
      </c>
      <c r="T948" s="184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185" t="s">
        <v>334</v>
      </c>
      <c r="AT948" s="185" t="s">
        <v>189</v>
      </c>
      <c r="AU948" s="185" t="s">
        <v>154</v>
      </c>
      <c r="AY948" s="18" t="s">
        <v>146</v>
      </c>
      <c r="BE948" s="186">
        <f>IF(N948="základní",J948,0)</f>
        <v>0</v>
      </c>
      <c r="BF948" s="186">
        <f>IF(N948="snížená",J948,0)</f>
        <v>0</v>
      </c>
      <c r="BG948" s="186">
        <f>IF(N948="zákl. přenesená",J948,0)</f>
        <v>0</v>
      </c>
      <c r="BH948" s="186">
        <f>IF(N948="sníž. přenesená",J948,0)</f>
        <v>0</v>
      </c>
      <c r="BI948" s="186">
        <f>IF(N948="nulová",J948,0)</f>
        <v>0</v>
      </c>
      <c r="BJ948" s="18" t="s">
        <v>154</v>
      </c>
      <c r="BK948" s="186">
        <f>ROUND(I948*H948,2)</f>
        <v>0</v>
      </c>
      <c r="BL948" s="18" t="s">
        <v>243</v>
      </c>
      <c r="BM948" s="185" t="s">
        <v>1394</v>
      </c>
    </row>
    <row r="949" spans="2:51" s="13" customFormat="1" ht="10.2">
      <c r="B949" s="192"/>
      <c r="C949" s="193"/>
      <c r="D949" s="194" t="s">
        <v>158</v>
      </c>
      <c r="E949" s="195" t="s">
        <v>19</v>
      </c>
      <c r="F949" s="196" t="s">
        <v>159</v>
      </c>
      <c r="G949" s="193"/>
      <c r="H949" s="195" t="s">
        <v>19</v>
      </c>
      <c r="I949" s="197"/>
      <c r="J949" s="193"/>
      <c r="K949" s="193"/>
      <c r="L949" s="198"/>
      <c r="M949" s="199"/>
      <c r="N949" s="200"/>
      <c r="O949" s="200"/>
      <c r="P949" s="200"/>
      <c r="Q949" s="200"/>
      <c r="R949" s="200"/>
      <c r="S949" s="200"/>
      <c r="T949" s="201"/>
      <c r="AT949" s="202" t="s">
        <v>158</v>
      </c>
      <c r="AU949" s="202" t="s">
        <v>154</v>
      </c>
      <c r="AV949" s="13" t="s">
        <v>83</v>
      </c>
      <c r="AW949" s="13" t="s">
        <v>36</v>
      </c>
      <c r="AX949" s="13" t="s">
        <v>75</v>
      </c>
      <c r="AY949" s="202" t="s">
        <v>146</v>
      </c>
    </row>
    <row r="950" spans="2:51" s="14" customFormat="1" ht="10.2">
      <c r="B950" s="203"/>
      <c r="C950" s="204"/>
      <c r="D950" s="194" t="s">
        <v>158</v>
      </c>
      <c r="E950" s="205" t="s">
        <v>19</v>
      </c>
      <c r="F950" s="206" t="s">
        <v>568</v>
      </c>
      <c r="G950" s="204"/>
      <c r="H950" s="207">
        <v>73</v>
      </c>
      <c r="I950" s="208"/>
      <c r="J950" s="204"/>
      <c r="K950" s="204"/>
      <c r="L950" s="209"/>
      <c r="M950" s="210"/>
      <c r="N950" s="211"/>
      <c r="O950" s="211"/>
      <c r="P950" s="211"/>
      <c r="Q950" s="211"/>
      <c r="R950" s="211"/>
      <c r="S950" s="211"/>
      <c r="T950" s="212"/>
      <c r="AT950" s="213" t="s">
        <v>158</v>
      </c>
      <c r="AU950" s="213" t="s">
        <v>154</v>
      </c>
      <c r="AV950" s="14" t="s">
        <v>154</v>
      </c>
      <c r="AW950" s="14" t="s">
        <v>36</v>
      </c>
      <c r="AX950" s="14" t="s">
        <v>83</v>
      </c>
      <c r="AY950" s="213" t="s">
        <v>146</v>
      </c>
    </row>
    <row r="951" spans="1:65" s="2" customFormat="1" ht="16.5" customHeight="1">
      <c r="A951" s="35"/>
      <c r="B951" s="36"/>
      <c r="C951" s="174" t="s">
        <v>1395</v>
      </c>
      <c r="D951" s="174" t="s">
        <v>148</v>
      </c>
      <c r="E951" s="175" t="s">
        <v>1396</v>
      </c>
      <c r="F951" s="176" t="s">
        <v>1397</v>
      </c>
      <c r="G951" s="177" t="s">
        <v>259</v>
      </c>
      <c r="H951" s="178">
        <v>4.6</v>
      </c>
      <c r="I951" s="179"/>
      <c r="J951" s="180">
        <f>ROUND(I951*H951,2)</f>
        <v>0</v>
      </c>
      <c r="K951" s="176" t="s">
        <v>152</v>
      </c>
      <c r="L951" s="40"/>
      <c r="M951" s="181" t="s">
        <v>19</v>
      </c>
      <c r="N951" s="182" t="s">
        <v>47</v>
      </c>
      <c r="O951" s="65"/>
      <c r="P951" s="183">
        <f>O951*H951</f>
        <v>0</v>
      </c>
      <c r="Q951" s="183">
        <v>0</v>
      </c>
      <c r="R951" s="183">
        <f>Q951*H951</f>
        <v>0</v>
      </c>
      <c r="S951" s="183">
        <v>0</v>
      </c>
      <c r="T951" s="184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185" t="s">
        <v>243</v>
      </c>
      <c r="AT951" s="185" t="s">
        <v>148</v>
      </c>
      <c r="AU951" s="185" t="s">
        <v>154</v>
      </c>
      <c r="AY951" s="18" t="s">
        <v>146</v>
      </c>
      <c r="BE951" s="186">
        <f>IF(N951="základní",J951,0)</f>
        <v>0</v>
      </c>
      <c r="BF951" s="186">
        <f>IF(N951="snížená",J951,0)</f>
        <v>0</v>
      </c>
      <c r="BG951" s="186">
        <f>IF(N951="zákl. přenesená",J951,0)</f>
        <v>0</v>
      </c>
      <c r="BH951" s="186">
        <f>IF(N951="sníž. přenesená",J951,0)</f>
        <v>0</v>
      </c>
      <c r="BI951" s="186">
        <f>IF(N951="nulová",J951,0)</f>
        <v>0</v>
      </c>
      <c r="BJ951" s="18" t="s">
        <v>154</v>
      </c>
      <c r="BK951" s="186">
        <f>ROUND(I951*H951,2)</f>
        <v>0</v>
      </c>
      <c r="BL951" s="18" t="s">
        <v>243</v>
      </c>
      <c r="BM951" s="185" t="s">
        <v>1398</v>
      </c>
    </row>
    <row r="952" spans="1:47" s="2" customFormat="1" ht="10.2">
      <c r="A952" s="35"/>
      <c r="B952" s="36"/>
      <c r="C952" s="37"/>
      <c r="D952" s="187" t="s">
        <v>156</v>
      </c>
      <c r="E952" s="37"/>
      <c r="F952" s="188" t="s">
        <v>1399</v>
      </c>
      <c r="G952" s="37"/>
      <c r="H952" s="37"/>
      <c r="I952" s="189"/>
      <c r="J952" s="37"/>
      <c r="K952" s="37"/>
      <c r="L952" s="40"/>
      <c r="M952" s="190"/>
      <c r="N952" s="191"/>
      <c r="O952" s="65"/>
      <c r="P952" s="65"/>
      <c r="Q952" s="65"/>
      <c r="R952" s="65"/>
      <c r="S952" s="65"/>
      <c r="T952" s="66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T952" s="18" t="s">
        <v>156</v>
      </c>
      <c r="AU952" s="18" t="s">
        <v>154</v>
      </c>
    </row>
    <row r="953" spans="2:51" s="13" customFormat="1" ht="10.2">
      <c r="B953" s="192"/>
      <c r="C953" s="193"/>
      <c r="D953" s="194" t="s">
        <v>158</v>
      </c>
      <c r="E953" s="195" t="s">
        <v>19</v>
      </c>
      <c r="F953" s="196" t="s">
        <v>159</v>
      </c>
      <c r="G953" s="193"/>
      <c r="H953" s="195" t="s">
        <v>19</v>
      </c>
      <c r="I953" s="197"/>
      <c r="J953" s="193"/>
      <c r="K953" s="193"/>
      <c r="L953" s="198"/>
      <c r="M953" s="199"/>
      <c r="N953" s="200"/>
      <c r="O953" s="200"/>
      <c r="P953" s="200"/>
      <c r="Q953" s="200"/>
      <c r="R953" s="200"/>
      <c r="S953" s="200"/>
      <c r="T953" s="201"/>
      <c r="AT953" s="202" t="s">
        <v>158</v>
      </c>
      <c r="AU953" s="202" t="s">
        <v>154</v>
      </c>
      <c r="AV953" s="13" t="s">
        <v>83</v>
      </c>
      <c r="AW953" s="13" t="s">
        <v>36</v>
      </c>
      <c r="AX953" s="13" t="s">
        <v>75</v>
      </c>
      <c r="AY953" s="202" t="s">
        <v>146</v>
      </c>
    </row>
    <row r="954" spans="2:51" s="14" customFormat="1" ht="10.2">
      <c r="B954" s="203"/>
      <c r="C954" s="204"/>
      <c r="D954" s="194" t="s">
        <v>158</v>
      </c>
      <c r="E954" s="205" t="s">
        <v>19</v>
      </c>
      <c r="F954" s="206" t="s">
        <v>1400</v>
      </c>
      <c r="G954" s="204"/>
      <c r="H954" s="207">
        <v>3.2</v>
      </c>
      <c r="I954" s="208"/>
      <c r="J954" s="204"/>
      <c r="K954" s="204"/>
      <c r="L954" s="209"/>
      <c r="M954" s="210"/>
      <c r="N954" s="211"/>
      <c r="O954" s="211"/>
      <c r="P954" s="211"/>
      <c r="Q954" s="211"/>
      <c r="R954" s="211"/>
      <c r="S954" s="211"/>
      <c r="T954" s="212"/>
      <c r="AT954" s="213" t="s">
        <v>158</v>
      </c>
      <c r="AU954" s="213" t="s">
        <v>154</v>
      </c>
      <c r="AV954" s="14" t="s">
        <v>154</v>
      </c>
      <c r="AW954" s="14" t="s">
        <v>36</v>
      </c>
      <c r="AX954" s="14" t="s">
        <v>75</v>
      </c>
      <c r="AY954" s="213" t="s">
        <v>146</v>
      </c>
    </row>
    <row r="955" spans="2:51" s="14" customFormat="1" ht="10.2">
      <c r="B955" s="203"/>
      <c r="C955" s="204"/>
      <c r="D955" s="194" t="s">
        <v>158</v>
      </c>
      <c r="E955" s="205" t="s">
        <v>19</v>
      </c>
      <c r="F955" s="206" t="s">
        <v>1401</v>
      </c>
      <c r="G955" s="204"/>
      <c r="H955" s="207">
        <v>1.4</v>
      </c>
      <c r="I955" s="208"/>
      <c r="J955" s="204"/>
      <c r="K955" s="204"/>
      <c r="L955" s="209"/>
      <c r="M955" s="210"/>
      <c r="N955" s="211"/>
      <c r="O955" s="211"/>
      <c r="P955" s="211"/>
      <c r="Q955" s="211"/>
      <c r="R955" s="211"/>
      <c r="S955" s="211"/>
      <c r="T955" s="212"/>
      <c r="AT955" s="213" t="s">
        <v>158</v>
      </c>
      <c r="AU955" s="213" t="s">
        <v>154</v>
      </c>
      <c r="AV955" s="14" t="s">
        <v>154</v>
      </c>
      <c r="AW955" s="14" t="s">
        <v>36</v>
      </c>
      <c r="AX955" s="14" t="s">
        <v>75</v>
      </c>
      <c r="AY955" s="213" t="s">
        <v>146</v>
      </c>
    </row>
    <row r="956" spans="2:51" s="15" customFormat="1" ht="10.2">
      <c r="B956" s="224"/>
      <c r="C956" s="225"/>
      <c r="D956" s="194" t="s">
        <v>158</v>
      </c>
      <c r="E956" s="226" t="s">
        <v>19</v>
      </c>
      <c r="F956" s="227" t="s">
        <v>237</v>
      </c>
      <c r="G956" s="225"/>
      <c r="H956" s="228">
        <v>4.6</v>
      </c>
      <c r="I956" s="229"/>
      <c r="J956" s="225"/>
      <c r="K956" s="225"/>
      <c r="L956" s="230"/>
      <c r="M956" s="231"/>
      <c r="N956" s="232"/>
      <c r="O956" s="232"/>
      <c r="P956" s="232"/>
      <c r="Q956" s="232"/>
      <c r="R956" s="232"/>
      <c r="S956" s="232"/>
      <c r="T956" s="233"/>
      <c r="AT956" s="234" t="s">
        <v>158</v>
      </c>
      <c r="AU956" s="234" t="s">
        <v>154</v>
      </c>
      <c r="AV956" s="15" t="s">
        <v>153</v>
      </c>
      <c r="AW956" s="15" t="s">
        <v>36</v>
      </c>
      <c r="AX956" s="15" t="s">
        <v>83</v>
      </c>
      <c r="AY956" s="234" t="s">
        <v>146</v>
      </c>
    </row>
    <row r="957" spans="1:65" s="2" customFormat="1" ht="16.5" customHeight="1">
      <c r="A957" s="35"/>
      <c r="B957" s="36"/>
      <c r="C957" s="214" t="s">
        <v>1402</v>
      </c>
      <c r="D957" s="214" t="s">
        <v>189</v>
      </c>
      <c r="E957" s="215" t="s">
        <v>1403</v>
      </c>
      <c r="F957" s="216" t="s">
        <v>1404</v>
      </c>
      <c r="G957" s="217" t="s">
        <v>259</v>
      </c>
      <c r="H957" s="218">
        <v>4.83</v>
      </c>
      <c r="I957" s="219"/>
      <c r="J957" s="220">
        <f>ROUND(I957*H957,2)</f>
        <v>0</v>
      </c>
      <c r="K957" s="216" t="s">
        <v>152</v>
      </c>
      <c r="L957" s="221"/>
      <c r="M957" s="222" t="s">
        <v>19</v>
      </c>
      <c r="N957" s="223" t="s">
        <v>47</v>
      </c>
      <c r="O957" s="65"/>
      <c r="P957" s="183">
        <f>O957*H957</f>
        <v>0</v>
      </c>
      <c r="Q957" s="183">
        <v>0.00021</v>
      </c>
      <c r="R957" s="183">
        <f>Q957*H957</f>
        <v>0.0010143</v>
      </c>
      <c r="S957" s="183">
        <v>0</v>
      </c>
      <c r="T957" s="184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85" t="s">
        <v>334</v>
      </c>
      <c r="AT957" s="185" t="s">
        <v>189</v>
      </c>
      <c r="AU957" s="185" t="s">
        <v>154</v>
      </c>
      <c r="AY957" s="18" t="s">
        <v>146</v>
      </c>
      <c r="BE957" s="186">
        <f>IF(N957="základní",J957,0)</f>
        <v>0</v>
      </c>
      <c r="BF957" s="186">
        <f>IF(N957="snížená",J957,0)</f>
        <v>0</v>
      </c>
      <c r="BG957" s="186">
        <f>IF(N957="zákl. přenesená",J957,0)</f>
        <v>0</v>
      </c>
      <c r="BH957" s="186">
        <f>IF(N957="sníž. přenesená",J957,0)</f>
        <v>0</v>
      </c>
      <c r="BI957" s="186">
        <f>IF(N957="nulová",J957,0)</f>
        <v>0</v>
      </c>
      <c r="BJ957" s="18" t="s">
        <v>154</v>
      </c>
      <c r="BK957" s="186">
        <f>ROUND(I957*H957,2)</f>
        <v>0</v>
      </c>
      <c r="BL957" s="18" t="s">
        <v>243</v>
      </c>
      <c r="BM957" s="185" t="s">
        <v>1405</v>
      </c>
    </row>
    <row r="958" spans="1:47" s="2" customFormat="1" ht="10.2">
      <c r="A958" s="35"/>
      <c r="B958" s="36"/>
      <c r="C958" s="37"/>
      <c r="D958" s="187" t="s">
        <v>156</v>
      </c>
      <c r="E958" s="37"/>
      <c r="F958" s="188" t="s">
        <v>1406</v>
      </c>
      <c r="G958" s="37"/>
      <c r="H958" s="37"/>
      <c r="I958" s="189"/>
      <c r="J958" s="37"/>
      <c r="K958" s="37"/>
      <c r="L958" s="40"/>
      <c r="M958" s="190"/>
      <c r="N958" s="191"/>
      <c r="O958" s="65"/>
      <c r="P958" s="65"/>
      <c r="Q958" s="65"/>
      <c r="R958" s="65"/>
      <c r="S958" s="65"/>
      <c r="T958" s="66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T958" s="18" t="s">
        <v>156</v>
      </c>
      <c r="AU958" s="18" t="s">
        <v>154</v>
      </c>
    </row>
    <row r="959" spans="2:51" s="13" customFormat="1" ht="10.2">
      <c r="B959" s="192"/>
      <c r="C959" s="193"/>
      <c r="D959" s="194" t="s">
        <v>158</v>
      </c>
      <c r="E959" s="195" t="s">
        <v>19</v>
      </c>
      <c r="F959" s="196" t="s">
        <v>159</v>
      </c>
      <c r="G959" s="193"/>
      <c r="H959" s="195" t="s">
        <v>19</v>
      </c>
      <c r="I959" s="197"/>
      <c r="J959" s="193"/>
      <c r="K959" s="193"/>
      <c r="L959" s="198"/>
      <c r="M959" s="199"/>
      <c r="N959" s="200"/>
      <c r="O959" s="200"/>
      <c r="P959" s="200"/>
      <c r="Q959" s="200"/>
      <c r="R959" s="200"/>
      <c r="S959" s="200"/>
      <c r="T959" s="201"/>
      <c r="AT959" s="202" t="s">
        <v>158</v>
      </c>
      <c r="AU959" s="202" t="s">
        <v>154</v>
      </c>
      <c r="AV959" s="13" t="s">
        <v>83</v>
      </c>
      <c r="AW959" s="13" t="s">
        <v>36</v>
      </c>
      <c r="AX959" s="13" t="s">
        <v>75</v>
      </c>
      <c r="AY959" s="202" t="s">
        <v>146</v>
      </c>
    </row>
    <row r="960" spans="2:51" s="14" customFormat="1" ht="10.2">
      <c r="B960" s="203"/>
      <c r="C960" s="204"/>
      <c r="D960" s="194" t="s">
        <v>158</v>
      </c>
      <c r="E960" s="205" t="s">
        <v>19</v>
      </c>
      <c r="F960" s="206" t="s">
        <v>1400</v>
      </c>
      <c r="G960" s="204"/>
      <c r="H960" s="207">
        <v>3.2</v>
      </c>
      <c r="I960" s="208"/>
      <c r="J960" s="204"/>
      <c r="K960" s="204"/>
      <c r="L960" s="209"/>
      <c r="M960" s="210"/>
      <c r="N960" s="211"/>
      <c r="O960" s="211"/>
      <c r="P960" s="211"/>
      <c r="Q960" s="211"/>
      <c r="R960" s="211"/>
      <c r="S960" s="211"/>
      <c r="T960" s="212"/>
      <c r="AT960" s="213" t="s">
        <v>158</v>
      </c>
      <c r="AU960" s="213" t="s">
        <v>154</v>
      </c>
      <c r="AV960" s="14" t="s">
        <v>154</v>
      </c>
      <c r="AW960" s="14" t="s">
        <v>36</v>
      </c>
      <c r="AX960" s="14" t="s">
        <v>75</v>
      </c>
      <c r="AY960" s="213" t="s">
        <v>146</v>
      </c>
    </row>
    <row r="961" spans="2:51" s="14" customFormat="1" ht="10.2">
      <c r="B961" s="203"/>
      <c r="C961" s="204"/>
      <c r="D961" s="194" t="s">
        <v>158</v>
      </c>
      <c r="E961" s="205" t="s">
        <v>19</v>
      </c>
      <c r="F961" s="206" t="s">
        <v>1401</v>
      </c>
      <c r="G961" s="204"/>
      <c r="H961" s="207">
        <v>1.4</v>
      </c>
      <c r="I961" s="208"/>
      <c r="J961" s="204"/>
      <c r="K961" s="204"/>
      <c r="L961" s="209"/>
      <c r="M961" s="210"/>
      <c r="N961" s="211"/>
      <c r="O961" s="211"/>
      <c r="P961" s="211"/>
      <c r="Q961" s="211"/>
      <c r="R961" s="211"/>
      <c r="S961" s="211"/>
      <c r="T961" s="212"/>
      <c r="AT961" s="213" t="s">
        <v>158</v>
      </c>
      <c r="AU961" s="213" t="s">
        <v>154</v>
      </c>
      <c r="AV961" s="14" t="s">
        <v>154</v>
      </c>
      <c r="AW961" s="14" t="s">
        <v>36</v>
      </c>
      <c r="AX961" s="14" t="s">
        <v>75</v>
      </c>
      <c r="AY961" s="213" t="s">
        <v>146</v>
      </c>
    </row>
    <row r="962" spans="2:51" s="15" customFormat="1" ht="10.2">
      <c r="B962" s="224"/>
      <c r="C962" s="225"/>
      <c r="D962" s="194" t="s">
        <v>158</v>
      </c>
      <c r="E962" s="226" t="s">
        <v>19</v>
      </c>
      <c r="F962" s="227" t="s">
        <v>237</v>
      </c>
      <c r="G962" s="225"/>
      <c r="H962" s="228">
        <v>4.6</v>
      </c>
      <c r="I962" s="229"/>
      <c r="J962" s="225"/>
      <c r="K962" s="225"/>
      <c r="L962" s="230"/>
      <c r="M962" s="231"/>
      <c r="N962" s="232"/>
      <c r="O962" s="232"/>
      <c r="P962" s="232"/>
      <c r="Q962" s="232"/>
      <c r="R962" s="232"/>
      <c r="S962" s="232"/>
      <c r="T962" s="233"/>
      <c r="AT962" s="234" t="s">
        <v>158</v>
      </c>
      <c r="AU962" s="234" t="s">
        <v>154</v>
      </c>
      <c r="AV962" s="15" t="s">
        <v>153</v>
      </c>
      <c r="AW962" s="15" t="s">
        <v>36</v>
      </c>
      <c r="AX962" s="15" t="s">
        <v>83</v>
      </c>
      <c r="AY962" s="234" t="s">
        <v>146</v>
      </c>
    </row>
    <row r="963" spans="2:51" s="14" customFormat="1" ht="10.2">
      <c r="B963" s="203"/>
      <c r="C963" s="204"/>
      <c r="D963" s="194" t="s">
        <v>158</v>
      </c>
      <c r="E963" s="204"/>
      <c r="F963" s="206" t="s">
        <v>1407</v>
      </c>
      <c r="G963" s="204"/>
      <c r="H963" s="207">
        <v>4.83</v>
      </c>
      <c r="I963" s="208"/>
      <c r="J963" s="204"/>
      <c r="K963" s="204"/>
      <c r="L963" s="209"/>
      <c r="M963" s="210"/>
      <c r="N963" s="211"/>
      <c r="O963" s="211"/>
      <c r="P963" s="211"/>
      <c r="Q963" s="211"/>
      <c r="R963" s="211"/>
      <c r="S963" s="211"/>
      <c r="T963" s="212"/>
      <c r="AT963" s="213" t="s">
        <v>158</v>
      </c>
      <c r="AU963" s="213" t="s">
        <v>154</v>
      </c>
      <c r="AV963" s="14" t="s">
        <v>154</v>
      </c>
      <c r="AW963" s="14" t="s">
        <v>4</v>
      </c>
      <c r="AX963" s="14" t="s">
        <v>83</v>
      </c>
      <c r="AY963" s="213" t="s">
        <v>146</v>
      </c>
    </row>
    <row r="964" spans="1:65" s="2" customFormat="1" ht="21.75" customHeight="1">
      <c r="A964" s="35"/>
      <c r="B964" s="36"/>
      <c r="C964" s="174" t="s">
        <v>1408</v>
      </c>
      <c r="D964" s="174" t="s">
        <v>148</v>
      </c>
      <c r="E964" s="175" t="s">
        <v>1409</v>
      </c>
      <c r="F964" s="176" t="s">
        <v>1410</v>
      </c>
      <c r="G964" s="177" t="s">
        <v>207</v>
      </c>
      <c r="H964" s="178">
        <v>50.69</v>
      </c>
      <c r="I964" s="179"/>
      <c r="J964" s="180">
        <f>ROUND(I964*H964,2)</f>
        <v>0</v>
      </c>
      <c r="K964" s="176" t="s">
        <v>152</v>
      </c>
      <c r="L964" s="40"/>
      <c r="M964" s="181" t="s">
        <v>19</v>
      </c>
      <c r="N964" s="182" t="s">
        <v>47</v>
      </c>
      <c r="O964" s="65"/>
      <c r="P964" s="183">
        <f>O964*H964</f>
        <v>0</v>
      </c>
      <c r="Q964" s="183">
        <v>0</v>
      </c>
      <c r="R964" s="183">
        <f>Q964*H964</f>
        <v>0</v>
      </c>
      <c r="S964" s="183">
        <v>0</v>
      </c>
      <c r="T964" s="184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85" t="s">
        <v>243</v>
      </c>
      <c r="AT964" s="185" t="s">
        <v>148</v>
      </c>
      <c r="AU964" s="185" t="s">
        <v>154</v>
      </c>
      <c r="AY964" s="18" t="s">
        <v>146</v>
      </c>
      <c r="BE964" s="186">
        <f>IF(N964="základní",J964,0)</f>
        <v>0</v>
      </c>
      <c r="BF964" s="186">
        <f>IF(N964="snížená",J964,0)</f>
        <v>0</v>
      </c>
      <c r="BG964" s="186">
        <f>IF(N964="zákl. přenesená",J964,0)</f>
        <v>0</v>
      </c>
      <c r="BH964" s="186">
        <f>IF(N964="sníž. přenesená",J964,0)</f>
        <v>0</v>
      </c>
      <c r="BI964" s="186">
        <f>IF(N964="nulová",J964,0)</f>
        <v>0</v>
      </c>
      <c r="BJ964" s="18" t="s">
        <v>154</v>
      </c>
      <c r="BK964" s="186">
        <f>ROUND(I964*H964,2)</f>
        <v>0</v>
      </c>
      <c r="BL964" s="18" t="s">
        <v>243</v>
      </c>
      <c r="BM964" s="185" t="s">
        <v>1411</v>
      </c>
    </row>
    <row r="965" spans="1:47" s="2" customFormat="1" ht="10.2">
      <c r="A965" s="35"/>
      <c r="B965" s="36"/>
      <c r="C965" s="37"/>
      <c r="D965" s="187" t="s">
        <v>156</v>
      </c>
      <c r="E965" s="37"/>
      <c r="F965" s="188" t="s">
        <v>1412</v>
      </c>
      <c r="G965" s="37"/>
      <c r="H965" s="37"/>
      <c r="I965" s="189"/>
      <c r="J965" s="37"/>
      <c r="K965" s="37"/>
      <c r="L965" s="40"/>
      <c r="M965" s="190"/>
      <c r="N965" s="191"/>
      <c r="O965" s="65"/>
      <c r="P965" s="65"/>
      <c r="Q965" s="65"/>
      <c r="R965" s="65"/>
      <c r="S965" s="65"/>
      <c r="T965" s="66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T965" s="18" t="s">
        <v>156</v>
      </c>
      <c r="AU965" s="18" t="s">
        <v>154</v>
      </c>
    </row>
    <row r="966" spans="2:51" s="13" customFormat="1" ht="10.2">
      <c r="B966" s="192"/>
      <c r="C966" s="193"/>
      <c r="D966" s="194" t="s">
        <v>158</v>
      </c>
      <c r="E966" s="195" t="s">
        <v>19</v>
      </c>
      <c r="F966" s="196" t="s">
        <v>159</v>
      </c>
      <c r="G966" s="193"/>
      <c r="H966" s="195" t="s">
        <v>19</v>
      </c>
      <c r="I966" s="197"/>
      <c r="J966" s="193"/>
      <c r="K966" s="193"/>
      <c r="L966" s="198"/>
      <c r="M966" s="199"/>
      <c r="N966" s="200"/>
      <c r="O966" s="200"/>
      <c r="P966" s="200"/>
      <c r="Q966" s="200"/>
      <c r="R966" s="200"/>
      <c r="S966" s="200"/>
      <c r="T966" s="201"/>
      <c r="AT966" s="202" t="s">
        <v>158</v>
      </c>
      <c r="AU966" s="202" t="s">
        <v>154</v>
      </c>
      <c r="AV966" s="13" t="s">
        <v>83</v>
      </c>
      <c r="AW966" s="13" t="s">
        <v>36</v>
      </c>
      <c r="AX966" s="13" t="s">
        <v>75</v>
      </c>
      <c r="AY966" s="202" t="s">
        <v>146</v>
      </c>
    </row>
    <row r="967" spans="2:51" s="14" customFormat="1" ht="10.2">
      <c r="B967" s="203"/>
      <c r="C967" s="204"/>
      <c r="D967" s="194" t="s">
        <v>158</v>
      </c>
      <c r="E967" s="205" t="s">
        <v>19</v>
      </c>
      <c r="F967" s="206" t="s">
        <v>235</v>
      </c>
      <c r="G967" s="204"/>
      <c r="H967" s="207">
        <v>50.69</v>
      </c>
      <c r="I967" s="208"/>
      <c r="J967" s="204"/>
      <c r="K967" s="204"/>
      <c r="L967" s="209"/>
      <c r="M967" s="210"/>
      <c r="N967" s="211"/>
      <c r="O967" s="211"/>
      <c r="P967" s="211"/>
      <c r="Q967" s="211"/>
      <c r="R967" s="211"/>
      <c r="S967" s="211"/>
      <c r="T967" s="212"/>
      <c r="AT967" s="213" t="s">
        <v>158</v>
      </c>
      <c r="AU967" s="213" t="s">
        <v>154</v>
      </c>
      <c r="AV967" s="14" t="s">
        <v>154</v>
      </c>
      <c r="AW967" s="14" t="s">
        <v>36</v>
      </c>
      <c r="AX967" s="14" t="s">
        <v>83</v>
      </c>
      <c r="AY967" s="213" t="s">
        <v>146</v>
      </c>
    </row>
    <row r="968" spans="1:65" s="2" customFormat="1" ht="49.05" customHeight="1">
      <c r="A968" s="35"/>
      <c r="B968" s="36"/>
      <c r="C968" s="174" t="s">
        <v>1413</v>
      </c>
      <c r="D968" s="174" t="s">
        <v>148</v>
      </c>
      <c r="E968" s="175" t="s">
        <v>1414</v>
      </c>
      <c r="F968" s="176" t="s">
        <v>1415</v>
      </c>
      <c r="G968" s="177" t="s">
        <v>272</v>
      </c>
      <c r="H968" s="178">
        <v>0.747</v>
      </c>
      <c r="I968" s="179"/>
      <c r="J968" s="180">
        <f>ROUND(I968*H968,2)</f>
        <v>0</v>
      </c>
      <c r="K968" s="176" t="s">
        <v>152</v>
      </c>
      <c r="L968" s="40"/>
      <c r="M968" s="181" t="s">
        <v>19</v>
      </c>
      <c r="N968" s="182" t="s">
        <v>47</v>
      </c>
      <c r="O968" s="65"/>
      <c r="P968" s="183">
        <f>O968*H968</f>
        <v>0</v>
      </c>
      <c r="Q968" s="183">
        <v>0</v>
      </c>
      <c r="R968" s="183">
        <f>Q968*H968</f>
        <v>0</v>
      </c>
      <c r="S968" s="183">
        <v>0</v>
      </c>
      <c r="T968" s="184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185" t="s">
        <v>243</v>
      </c>
      <c r="AT968" s="185" t="s">
        <v>148</v>
      </c>
      <c r="AU968" s="185" t="s">
        <v>154</v>
      </c>
      <c r="AY968" s="18" t="s">
        <v>146</v>
      </c>
      <c r="BE968" s="186">
        <f>IF(N968="základní",J968,0)</f>
        <v>0</v>
      </c>
      <c r="BF968" s="186">
        <f>IF(N968="snížená",J968,0)</f>
        <v>0</v>
      </c>
      <c r="BG968" s="186">
        <f>IF(N968="zákl. přenesená",J968,0)</f>
        <v>0</v>
      </c>
      <c r="BH968" s="186">
        <f>IF(N968="sníž. přenesená",J968,0)</f>
        <v>0</v>
      </c>
      <c r="BI968" s="186">
        <f>IF(N968="nulová",J968,0)</f>
        <v>0</v>
      </c>
      <c r="BJ968" s="18" t="s">
        <v>154</v>
      </c>
      <c r="BK968" s="186">
        <f>ROUND(I968*H968,2)</f>
        <v>0</v>
      </c>
      <c r="BL968" s="18" t="s">
        <v>243</v>
      </c>
      <c r="BM968" s="185" t="s">
        <v>1416</v>
      </c>
    </row>
    <row r="969" spans="1:47" s="2" customFormat="1" ht="10.2">
      <c r="A969" s="35"/>
      <c r="B969" s="36"/>
      <c r="C969" s="37"/>
      <c r="D969" s="187" t="s">
        <v>156</v>
      </c>
      <c r="E969" s="37"/>
      <c r="F969" s="188" t="s">
        <v>1417</v>
      </c>
      <c r="G969" s="37"/>
      <c r="H969" s="37"/>
      <c r="I969" s="189"/>
      <c r="J969" s="37"/>
      <c r="K969" s="37"/>
      <c r="L969" s="40"/>
      <c r="M969" s="190"/>
      <c r="N969" s="191"/>
      <c r="O969" s="65"/>
      <c r="P969" s="65"/>
      <c r="Q969" s="65"/>
      <c r="R969" s="65"/>
      <c r="S969" s="65"/>
      <c r="T969" s="66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T969" s="18" t="s">
        <v>156</v>
      </c>
      <c r="AU969" s="18" t="s">
        <v>154</v>
      </c>
    </row>
    <row r="970" spans="1:65" s="2" customFormat="1" ht="49.05" customHeight="1">
      <c r="A970" s="35"/>
      <c r="B970" s="36"/>
      <c r="C970" s="174" t="s">
        <v>1418</v>
      </c>
      <c r="D970" s="174" t="s">
        <v>148</v>
      </c>
      <c r="E970" s="175" t="s">
        <v>1419</v>
      </c>
      <c r="F970" s="176" t="s">
        <v>1420</v>
      </c>
      <c r="G970" s="177" t="s">
        <v>272</v>
      </c>
      <c r="H970" s="178">
        <v>0.747</v>
      </c>
      <c r="I970" s="179"/>
      <c r="J970" s="180">
        <f>ROUND(I970*H970,2)</f>
        <v>0</v>
      </c>
      <c r="K970" s="176" t="s">
        <v>152</v>
      </c>
      <c r="L970" s="40"/>
      <c r="M970" s="181" t="s">
        <v>19</v>
      </c>
      <c r="N970" s="182" t="s">
        <v>47</v>
      </c>
      <c r="O970" s="65"/>
      <c r="P970" s="183">
        <f>O970*H970</f>
        <v>0</v>
      </c>
      <c r="Q970" s="183">
        <v>0</v>
      </c>
      <c r="R970" s="183">
        <f>Q970*H970</f>
        <v>0</v>
      </c>
      <c r="S970" s="183">
        <v>0</v>
      </c>
      <c r="T970" s="184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185" t="s">
        <v>243</v>
      </c>
      <c r="AT970" s="185" t="s">
        <v>148</v>
      </c>
      <c r="AU970" s="185" t="s">
        <v>154</v>
      </c>
      <c r="AY970" s="18" t="s">
        <v>146</v>
      </c>
      <c r="BE970" s="186">
        <f>IF(N970="základní",J970,0)</f>
        <v>0</v>
      </c>
      <c r="BF970" s="186">
        <f>IF(N970="snížená",J970,0)</f>
        <v>0</v>
      </c>
      <c r="BG970" s="186">
        <f>IF(N970="zákl. přenesená",J970,0)</f>
        <v>0</v>
      </c>
      <c r="BH970" s="186">
        <f>IF(N970="sníž. přenesená",J970,0)</f>
        <v>0</v>
      </c>
      <c r="BI970" s="186">
        <f>IF(N970="nulová",J970,0)</f>
        <v>0</v>
      </c>
      <c r="BJ970" s="18" t="s">
        <v>154</v>
      </c>
      <c r="BK970" s="186">
        <f>ROUND(I970*H970,2)</f>
        <v>0</v>
      </c>
      <c r="BL970" s="18" t="s">
        <v>243</v>
      </c>
      <c r="BM970" s="185" t="s">
        <v>1421</v>
      </c>
    </row>
    <row r="971" spans="1:47" s="2" customFormat="1" ht="10.2">
      <c r="A971" s="35"/>
      <c r="B971" s="36"/>
      <c r="C971" s="37"/>
      <c r="D971" s="187" t="s">
        <v>156</v>
      </c>
      <c r="E971" s="37"/>
      <c r="F971" s="188" t="s">
        <v>1422</v>
      </c>
      <c r="G971" s="37"/>
      <c r="H971" s="37"/>
      <c r="I971" s="189"/>
      <c r="J971" s="37"/>
      <c r="K971" s="37"/>
      <c r="L971" s="40"/>
      <c r="M971" s="190"/>
      <c r="N971" s="191"/>
      <c r="O971" s="65"/>
      <c r="P971" s="65"/>
      <c r="Q971" s="65"/>
      <c r="R971" s="65"/>
      <c r="S971" s="65"/>
      <c r="T971" s="66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T971" s="18" t="s">
        <v>156</v>
      </c>
      <c r="AU971" s="18" t="s">
        <v>154</v>
      </c>
    </row>
    <row r="972" spans="2:63" s="12" customFormat="1" ht="22.8" customHeight="1">
      <c r="B972" s="158"/>
      <c r="C972" s="159"/>
      <c r="D972" s="160" t="s">
        <v>74</v>
      </c>
      <c r="E972" s="172" t="s">
        <v>1423</v>
      </c>
      <c r="F972" s="172" t="s">
        <v>1424</v>
      </c>
      <c r="G972" s="159"/>
      <c r="H972" s="159"/>
      <c r="I972" s="162"/>
      <c r="J972" s="173">
        <f>BK972</f>
        <v>0</v>
      </c>
      <c r="K972" s="159"/>
      <c r="L972" s="164"/>
      <c r="M972" s="165"/>
      <c r="N972" s="166"/>
      <c r="O972" s="166"/>
      <c r="P972" s="167">
        <f>SUM(P973:P1001)</f>
        <v>0</v>
      </c>
      <c r="Q972" s="166"/>
      <c r="R972" s="167">
        <f>SUM(R973:R1001)</f>
        <v>0.6197440000000001</v>
      </c>
      <c r="S972" s="166"/>
      <c r="T972" s="168">
        <f>SUM(T973:T1001)</f>
        <v>0</v>
      </c>
      <c r="AR972" s="169" t="s">
        <v>154</v>
      </c>
      <c r="AT972" s="170" t="s">
        <v>74</v>
      </c>
      <c r="AU972" s="170" t="s">
        <v>83</v>
      </c>
      <c r="AY972" s="169" t="s">
        <v>146</v>
      </c>
      <c r="BK972" s="171">
        <f>SUM(BK973:BK1001)</f>
        <v>0</v>
      </c>
    </row>
    <row r="973" spans="1:65" s="2" customFormat="1" ht="24.15" customHeight="1">
      <c r="A973" s="35"/>
      <c r="B973" s="36"/>
      <c r="C973" s="174" t="s">
        <v>1425</v>
      </c>
      <c r="D973" s="174" t="s">
        <v>148</v>
      </c>
      <c r="E973" s="175" t="s">
        <v>1426</v>
      </c>
      <c r="F973" s="176" t="s">
        <v>1427</v>
      </c>
      <c r="G973" s="177" t="s">
        <v>207</v>
      </c>
      <c r="H973" s="178">
        <v>33.973</v>
      </c>
      <c r="I973" s="179"/>
      <c r="J973" s="180">
        <f>ROUND(I973*H973,2)</f>
        <v>0</v>
      </c>
      <c r="K973" s="176" t="s">
        <v>152</v>
      </c>
      <c r="L973" s="40"/>
      <c r="M973" s="181" t="s">
        <v>19</v>
      </c>
      <c r="N973" s="182" t="s">
        <v>47</v>
      </c>
      <c r="O973" s="65"/>
      <c r="P973" s="183">
        <f>O973*H973</f>
        <v>0</v>
      </c>
      <c r="Q973" s="183">
        <v>0.0003</v>
      </c>
      <c r="R973" s="183">
        <f>Q973*H973</f>
        <v>0.010191899999999999</v>
      </c>
      <c r="S973" s="183">
        <v>0</v>
      </c>
      <c r="T973" s="184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185" t="s">
        <v>243</v>
      </c>
      <c r="AT973" s="185" t="s">
        <v>148</v>
      </c>
      <c r="AU973" s="185" t="s">
        <v>154</v>
      </c>
      <c r="AY973" s="18" t="s">
        <v>146</v>
      </c>
      <c r="BE973" s="186">
        <f>IF(N973="základní",J973,0)</f>
        <v>0</v>
      </c>
      <c r="BF973" s="186">
        <f>IF(N973="snížená",J973,0)</f>
        <v>0</v>
      </c>
      <c r="BG973" s="186">
        <f>IF(N973="zákl. přenesená",J973,0)</f>
        <v>0</v>
      </c>
      <c r="BH973" s="186">
        <f>IF(N973="sníž. přenesená",J973,0)</f>
        <v>0</v>
      </c>
      <c r="BI973" s="186">
        <f>IF(N973="nulová",J973,0)</f>
        <v>0</v>
      </c>
      <c r="BJ973" s="18" t="s">
        <v>154</v>
      </c>
      <c r="BK973" s="186">
        <f>ROUND(I973*H973,2)</f>
        <v>0</v>
      </c>
      <c r="BL973" s="18" t="s">
        <v>243</v>
      </c>
      <c r="BM973" s="185" t="s">
        <v>1428</v>
      </c>
    </row>
    <row r="974" spans="1:47" s="2" customFormat="1" ht="10.2">
      <c r="A974" s="35"/>
      <c r="B974" s="36"/>
      <c r="C974" s="37"/>
      <c r="D974" s="187" t="s">
        <v>156</v>
      </c>
      <c r="E974" s="37"/>
      <c r="F974" s="188" t="s">
        <v>1429</v>
      </c>
      <c r="G974" s="37"/>
      <c r="H974" s="37"/>
      <c r="I974" s="189"/>
      <c r="J974" s="37"/>
      <c r="K974" s="37"/>
      <c r="L974" s="40"/>
      <c r="M974" s="190"/>
      <c r="N974" s="191"/>
      <c r="O974" s="65"/>
      <c r="P974" s="65"/>
      <c r="Q974" s="65"/>
      <c r="R974" s="65"/>
      <c r="S974" s="65"/>
      <c r="T974" s="66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T974" s="18" t="s">
        <v>156</v>
      </c>
      <c r="AU974" s="18" t="s">
        <v>154</v>
      </c>
    </row>
    <row r="975" spans="2:51" s="13" customFormat="1" ht="10.2">
      <c r="B975" s="192"/>
      <c r="C975" s="193"/>
      <c r="D975" s="194" t="s">
        <v>158</v>
      </c>
      <c r="E975" s="195" t="s">
        <v>19</v>
      </c>
      <c r="F975" s="196" t="s">
        <v>159</v>
      </c>
      <c r="G975" s="193"/>
      <c r="H975" s="195" t="s">
        <v>19</v>
      </c>
      <c r="I975" s="197"/>
      <c r="J975" s="193"/>
      <c r="K975" s="193"/>
      <c r="L975" s="198"/>
      <c r="M975" s="199"/>
      <c r="N975" s="200"/>
      <c r="O975" s="200"/>
      <c r="P975" s="200"/>
      <c r="Q975" s="200"/>
      <c r="R975" s="200"/>
      <c r="S975" s="200"/>
      <c r="T975" s="201"/>
      <c r="AT975" s="202" t="s">
        <v>158</v>
      </c>
      <c r="AU975" s="202" t="s">
        <v>154</v>
      </c>
      <c r="AV975" s="13" t="s">
        <v>83</v>
      </c>
      <c r="AW975" s="13" t="s">
        <v>36</v>
      </c>
      <c r="AX975" s="13" t="s">
        <v>75</v>
      </c>
      <c r="AY975" s="202" t="s">
        <v>146</v>
      </c>
    </row>
    <row r="976" spans="2:51" s="14" customFormat="1" ht="10.2">
      <c r="B976" s="203"/>
      <c r="C976" s="204"/>
      <c r="D976" s="194" t="s">
        <v>158</v>
      </c>
      <c r="E976" s="205" t="s">
        <v>19</v>
      </c>
      <c r="F976" s="206" t="s">
        <v>1430</v>
      </c>
      <c r="G976" s="204"/>
      <c r="H976" s="207">
        <v>33.973</v>
      </c>
      <c r="I976" s="208"/>
      <c r="J976" s="204"/>
      <c r="K976" s="204"/>
      <c r="L976" s="209"/>
      <c r="M976" s="210"/>
      <c r="N976" s="211"/>
      <c r="O976" s="211"/>
      <c r="P976" s="211"/>
      <c r="Q976" s="211"/>
      <c r="R976" s="211"/>
      <c r="S976" s="211"/>
      <c r="T976" s="212"/>
      <c r="AT976" s="213" t="s">
        <v>158</v>
      </c>
      <c r="AU976" s="213" t="s">
        <v>154</v>
      </c>
      <c r="AV976" s="14" t="s">
        <v>154</v>
      </c>
      <c r="AW976" s="14" t="s">
        <v>36</v>
      </c>
      <c r="AX976" s="14" t="s">
        <v>83</v>
      </c>
      <c r="AY976" s="213" t="s">
        <v>146</v>
      </c>
    </row>
    <row r="977" spans="1:65" s="2" customFormat="1" ht="33" customHeight="1">
      <c r="A977" s="35"/>
      <c r="B977" s="36"/>
      <c r="C977" s="174" t="s">
        <v>1431</v>
      </c>
      <c r="D977" s="174" t="s">
        <v>148</v>
      </c>
      <c r="E977" s="175" t="s">
        <v>1432</v>
      </c>
      <c r="F977" s="176" t="s">
        <v>1433</v>
      </c>
      <c r="G977" s="177" t="s">
        <v>207</v>
      </c>
      <c r="H977" s="178">
        <v>33.973</v>
      </c>
      <c r="I977" s="179"/>
      <c r="J977" s="180">
        <f>ROUND(I977*H977,2)</f>
        <v>0</v>
      </c>
      <c r="K977" s="176" t="s">
        <v>152</v>
      </c>
      <c r="L977" s="40"/>
      <c r="M977" s="181" t="s">
        <v>19</v>
      </c>
      <c r="N977" s="182" t="s">
        <v>47</v>
      </c>
      <c r="O977" s="65"/>
      <c r="P977" s="183">
        <f>O977*H977</f>
        <v>0</v>
      </c>
      <c r="Q977" s="183">
        <v>0.0047</v>
      </c>
      <c r="R977" s="183">
        <f>Q977*H977</f>
        <v>0.1596731</v>
      </c>
      <c r="S977" s="183">
        <v>0</v>
      </c>
      <c r="T977" s="184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85" t="s">
        <v>243</v>
      </c>
      <c r="AT977" s="185" t="s">
        <v>148</v>
      </c>
      <c r="AU977" s="185" t="s">
        <v>154</v>
      </c>
      <c r="AY977" s="18" t="s">
        <v>146</v>
      </c>
      <c r="BE977" s="186">
        <f>IF(N977="základní",J977,0)</f>
        <v>0</v>
      </c>
      <c r="BF977" s="186">
        <f>IF(N977="snížená",J977,0)</f>
        <v>0</v>
      </c>
      <c r="BG977" s="186">
        <f>IF(N977="zákl. přenesená",J977,0)</f>
        <v>0</v>
      </c>
      <c r="BH977" s="186">
        <f>IF(N977="sníž. přenesená",J977,0)</f>
        <v>0</v>
      </c>
      <c r="BI977" s="186">
        <f>IF(N977="nulová",J977,0)</f>
        <v>0</v>
      </c>
      <c r="BJ977" s="18" t="s">
        <v>154</v>
      </c>
      <c r="BK977" s="186">
        <f>ROUND(I977*H977,2)</f>
        <v>0</v>
      </c>
      <c r="BL977" s="18" t="s">
        <v>243</v>
      </c>
      <c r="BM977" s="185" t="s">
        <v>1434</v>
      </c>
    </row>
    <row r="978" spans="1:47" s="2" customFormat="1" ht="10.2">
      <c r="A978" s="35"/>
      <c r="B978" s="36"/>
      <c r="C978" s="37"/>
      <c r="D978" s="187" t="s">
        <v>156</v>
      </c>
      <c r="E978" s="37"/>
      <c r="F978" s="188" t="s">
        <v>1435</v>
      </c>
      <c r="G978" s="37"/>
      <c r="H978" s="37"/>
      <c r="I978" s="189"/>
      <c r="J978" s="37"/>
      <c r="K978" s="37"/>
      <c r="L978" s="40"/>
      <c r="M978" s="190"/>
      <c r="N978" s="191"/>
      <c r="O978" s="65"/>
      <c r="P978" s="65"/>
      <c r="Q978" s="65"/>
      <c r="R978" s="65"/>
      <c r="S978" s="65"/>
      <c r="T978" s="66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T978" s="18" t="s">
        <v>156</v>
      </c>
      <c r="AU978" s="18" t="s">
        <v>154</v>
      </c>
    </row>
    <row r="979" spans="2:51" s="13" customFormat="1" ht="10.2">
      <c r="B979" s="192"/>
      <c r="C979" s="193"/>
      <c r="D979" s="194" t="s">
        <v>158</v>
      </c>
      <c r="E979" s="195" t="s">
        <v>19</v>
      </c>
      <c r="F979" s="196" t="s">
        <v>159</v>
      </c>
      <c r="G979" s="193"/>
      <c r="H979" s="195" t="s">
        <v>19</v>
      </c>
      <c r="I979" s="197"/>
      <c r="J979" s="193"/>
      <c r="K979" s="193"/>
      <c r="L979" s="198"/>
      <c r="M979" s="199"/>
      <c r="N979" s="200"/>
      <c r="O979" s="200"/>
      <c r="P979" s="200"/>
      <c r="Q979" s="200"/>
      <c r="R979" s="200"/>
      <c r="S979" s="200"/>
      <c r="T979" s="201"/>
      <c r="AT979" s="202" t="s">
        <v>158</v>
      </c>
      <c r="AU979" s="202" t="s">
        <v>154</v>
      </c>
      <c r="AV979" s="13" t="s">
        <v>83</v>
      </c>
      <c r="AW979" s="13" t="s">
        <v>36</v>
      </c>
      <c r="AX979" s="13" t="s">
        <v>75</v>
      </c>
      <c r="AY979" s="202" t="s">
        <v>146</v>
      </c>
    </row>
    <row r="980" spans="2:51" s="14" customFormat="1" ht="10.2">
      <c r="B980" s="203"/>
      <c r="C980" s="204"/>
      <c r="D980" s="194" t="s">
        <v>158</v>
      </c>
      <c r="E980" s="205" t="s">
        <v>19</v>
      </c>
      <c r="F980" s="206" t="s">
        <v>1430</v>
      </c>
      <c r="G980" s="204"/>
      <c r="H980" s="207">
        <v>33.973</v>
      </c>
      <c r="I980" s="208"/>
      <c r="J980" s="204"/>
      <c r="K980" s="204"/>
      <c r="L980" s="209"/>
      <c r="M980" s="210"/>
      <c r="N980" s="211"/>
      <c r="O980" s="211"/>
      <c r="P980" s="211"/>
      <c r="Q980" s="211"/>
      <c r="R980" s="211"/>
      <c r="S980" s="211"/>
      <c r="T980" s="212"/>
      <c r="AT980" s="213" t="s">
        <v>158</v>
      </c>
      <c r="AU980" s="213" t="s">
        <v>154</v>
      </c>
      <c r="AV980" s="14" t="s">
        <v>154</v>
      </c>
      <c r="AW980" s="14" t="s">
        <v>36</v>
      </c>
      <c r="AX980" s="14" t="s">
        <v>83</v>
      </c>
      <c r="AY980" s="213" t="s">
        <v>146</v>
      </c>
    </row>
    <row r="981" spans="1:65" s="2" customFormat="1" ht="16.5" customHeight="1">
      <c r="A981" s="35"/>
      <c r="B981" s="36"/>
      <c r="C981" s="214" t="s">
        <v>1436</v>
      </c>
      <c r="D981" s="214" t="s">
        <v>189</v>
      </c>
      <c r="E981" s="215" t="s">
        <v>1437</v>
      </c>
      <c r="F981" s="216" t="s">
        <v>1438</v>
      </c>
      <c r="G981" s="217" t="s">
        <v>207</v>
      </c>
      <c r="H981" s="218">
        <v>37.37</v>
      </c>
      <c r="I981" s="219"/>
      <c r="J981" s="220">
        <f>ROUND(I981*H981,2)</f>
        <v>0</v>
      </c>
      <c r="K981" s="216" t="s">
        <v>152</v>
      </c>
      <c r="L981" s="221"/>
      <c r="M981" s="222" t="s">
        <v>19</v>
      </c>
      <c r="N981" s="223" t="s">
        <v>47</v>
      </c>
      <c r="O981" s="65"/>
      <c r="P981" s="183">
        <f>O981*H981</f>
        <v>0</v>
      </c>
      <c r="Q981" s="183">
        <v>0.0117</v>
      </c>
      <c r="R981" s="183">
        <f>Q981*H981</f>
        <v>0.437229</v>
      </c>
      <c r="S981" s="183">
        <v>0</v>
      </c>
      <c r="T981" s="184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185" t="s">
        <v>334</v>
      </c>
      <c r="AT981" s="185" t="s">
        <v>189</v>
      </c>
      <c r="AU981" s="185" t="s">
        <v>154</v>
      </c>
      <c r="AY981" s="18" t="s">
        <v>146</v>
      </c>
      <c r="BE981" s="186">
        <f>IF(N981="základní",J981,0)</f>
        <v>0</v>
      </c>
      <c r="BF981" s="186">
        <f>IF(N981="snížená",J981,0)</f>
        <v>0</v>
      </c>
      <c r="BG981" s="186">
        <f>IF(N981="zákl. přenesená",J981,0)</f>
        <v>0</v>
      </c>
      <c r="BH981" s="186">
        <f>IF(N981="sníž. přenesená",J981,0)</f>
        <v>0</v>
      </c>
      <c r="BI981" s="186">
        <f>IF(N981="nulová",J981,0)</f>
        <v>0</v>
      </c>
      <c r="BJ981" s="18" t="s">
        <v>154</v>
      </c>
      <c r="BK981" s="186">
        <f>ROUND(I981*H981,2)</f>
        <v>0</v>
      </c>
      <c r="BL981" s="18" t="s">
        <v>243</v>
      </c>
      <c r="BM981" s="185" t="s">
        <v>1439</v>
      </c>
    </row>
    <row r="982" spans="1:47" s="2" customFormat="1" ht="10.2">
      <c r="A982" s="35"/>
      <c r="B982" s="36"/>
      <c r="C982" s="37"/>
      <c r="D982" s="187" t="s">
        <v>156</v>
      </c>
      <c r="E982" s="37"/>
      <c r="F982" s="188" t="s">
        <v>1440</v>
      </c>
      <c r="G982" s="37"/>
      <c r="H982" s="37"/>
      <c r="I982" s="189"/>
      <c r="J982" s="37"/>
      <c r="K982" s="37"/>
      <c r="L982" s="40"/>
      <c r="M982" s="190"/>
      <c r="N982" s="191"/>
      <c r="O982" s="65"/>
      <c r="P982" s="65"/>
      <c r="Q982" s="65"/>
      <c r="R982" s="65"/>
      <c r="S982" s="65"/>
      <c r="T982" s="66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T982" s="18" t="s">
        <v>156</v>
      </c>
      <c r="AU982" s="18" t="s">
        <v>154</v>
      </c>
    </row>
    <row r="983" spans="2:51" s="13" customFormat="1" ht="10.2">
      <c r="B983" s="192"/>
      <c r="C983" s="193"/>
      <c r="D983" s="194" t="s">
        <v>158</v>
      </c>
      <c r="E983" s="195" t="s">
        <v>19</v>
      </c>
      <c r="F983" s="196" t="s">
        <v>159</v>
      </c>
      <c r="G983" s="193"/>
      <c r="H983" s="195" t="s">
        <v>19</v>
      </c>
      <c r="I983" s="197"/>
      <c r="J983" s="193"/>
      <c r="K983" s="193"/>
      <c r="L983" s="198"/>
      <c r="M983" s="199"/>
      <c r="N983" s="200"/>
      <c r="O983" s="200"/>
      <c r="P983" s="200"/>
      <c r="Q983" s="200"/>
      <c r="R983" s="200"/>
      <c r="S983" s="200"/>
      <c r="T983" s="201"/>
      <c r="AT983" s="202" t="s">
        <v>158</v>
      </c>
      <c r="AU983" s="202" t="s">
        <v>154</v>
      </c>
      <c r="AV983" s="13" t="s">
        <v>83</v>
      </c>
      <c r="AW983" s="13" t="s">
        <v>36</v>
      </c>
      <c r="AX983" s="13" t="s">
        <v>75</v>
      </c>
      <c r="AY983" s="202" t="s">
        <v>146</v>
      </c>
    </row>
    <row r="984" spans="2:51" s="14" customFormat="1" ht="10.2">
      <c r="B984" s="203"/>
      <c r="C984" s="204"/>
      <c r="D984" s="194" t="s">
        <v>158</v>
      </c>
      <c r="E984" s="205" t="s">
        <v>19</v>
      </c>
      <c r="F984" s="206" t="s">
        <v>1430</v>
      </c>
      <c r="G984" s="204"/>
      <c r="H984" s="207">
        <v>33.973</v>
      </c>
      <c r="I984" s="208"/>
      <c r="J984" s="204"/>
      <c r="K984" s="204"/>
      <c r="L984" s="209"/>
      <c r="M984" s="210"/>
      <c r="N984" s="211"/>
      <c r="O984" s="211"/>
      <c r="P984" s="211"/>
      <c r="Q984" s="211"/>
      <c r="R984" s="211"/>
      <c r="S984" s="211"/>
      <c r="T984" s="212"/>
      <c r="AT984" s="213" t="s">
        <v>158</v>
      </c>
      <c r="AU984" s="213" t="s">
        <v>154</v>
      </c>
      <c r="AV984" s="14" t="s">
        <v>154</v>
      </c>
      <c r="AW984" s="14" t="s">
        <v>36</v>
      </c>
      <c r="AX984" s="14" t="s">
        <v>83</v>
      </c>
      <c r="AY984" s="213" t="s">
        <v>146</v>
      </c>
    </row>
    <row r="985" spans="2:51" s="14" customFormat="1" ht="10.2">
      <c r="B985" s="203"/>
      <c r="C985" s="204"/>
      <c r="D985" s="194" t="s">
        <v>158</v>
      </c>
      <c r="E985" s="204"/>
      <c r="F985" s="206" t="s">
        <v>1441</v>
      </c>
      <c r="G985" s="204"/>
      <c r="H985" s="207">
        <v>37.37</v>
      </c>
      <c r="I985" s="208"/>
      <c r="J985" s="204"/>
      <c r="K985" s="204"/>
      <c r="L985" s="209"/>
      <c r="M985" s="210"/>
      <c r="N985" s="211"/>
      <c r="O985" s="211"/>
      <c r="P985" s="211"/>
      <c r="Q985" s="211"/>
      <c r="R985" s="211"/>
      <c r="S985" s="211"/>
      <c r="T985" s="212"/>
      <c r="AT985" s="213" t="s">
        <v>158</v>
      </c>
      <c r="AU985" s="213" t="s">
        <v>154</v>
      </c>
      <c r="AV985" s="14" t="s">
        <v>154</v>
      </c>
      <c r="AW985" s="14" t="s">
        <v>4</v>
      </c>
      <c r="AX985" s="14" t="s">
        <v>83</v>
      </c>
      <c r="AY985" s="213" t="s">
        <v>146</v>
      </c>
    </row>
    <row r="986" spans="1:65" s="2" customFormat="1" ht="33" customHeight="1">
      <c r="A986" s="35"/>
      <c r="B986" s="36"/>
      <c r="C986" s="174" t="s">
        <v>1442</v>
      </c>
      <c r="D986" s="174" t="s">
        <v>148</v>
      </c>
      <c r="E986" s="175" t="s">
        <v>1443</v>
      </c>
      <c r="F986" s="176" t="s">
        <v>1444</v>
      </c>
      <c r="G986" s="177" t="s">
        <v>207</v>
      </c>
      <c r="H986" s="178">
        <v>33.973</v>
      </c>
      <c r="I986" s="179"/>
      <c r="J986" s="180">
        <f>ROUND(I986*H986,2)</f>
        <v>0</v>
      </c>
      <c r="K986" s="176" t="s">
        <v>152</v>
      </c>
      <c r="L986" s="40"/>
      <c r="M986" s="181" t="s">
        <v>19</v>
      </c>
      <c r="N986" s="182" t="s">
        <v>47</v>
      </c>
      <c r="O986" s="65"/>
      <c r="P986" s="183">
        <f>O986*H986</f>
        <v>0</v>
      </c>
      <c r="Q986" s="183">
        <v>0</v>
      </c>
      <c r="R986" s="183">
        <f>Q986*H986</f>
        <v>0</v>
      </c>
      <c r="S986" s="183">
        <v>0</v>
      </c>
      <c r="T986" s="184">
        <f>S986*H986</f>
        <v>0</v>
      </c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R986" s="185" t="s">
        <v>243</v>
      </c>
      <c r="AT986" s="185" t="s">
        <v>148</v>
      </c>
      <c r="AU986" s="185" t="s">
        <v>154</v>
      </c>
      <c r="AY986" s="18" t="s">
        <v>146</v>
      </c>
      <c r="BE986" s="186">
        <f>IF(N986="základní",J986,0)</f>
        <v>0</v>
      </c>
      <c r="BF986" s="186">
        <f>IF(N986="snížená",J986,0)</f>
        <v>0</v>
      </c>
      <c r="BG986" s="186">
        <f>IF(N986="zákl. přenesená",J986,0)</f>
        <v>0</v>
      </c>
      <c r="BH986" s="186">
        <f>IF(N986="sníž. přenesená",J986,0)</f>
        <v>0</v>
      </c>
      <c r="BI986" s="186">
        <f>IF(N986="nulová",J986,0)</f>
        <v>0</v>
      </c>
      <c r="BJ986" s="18" t="s">
        <v>154</v>
      </c>
      <c r="BK986" s="186">
        <f>ROUND(I986*H986,2)</f>
        <v>0</v>
      </c>
      <c r="BL986" s="18" t="s">
        <v>243</v>
      </c>
      <c r="BM986" s="185" t="s">
        <v>1445</v>
      </c>
    </row>
    <row r="987" spans="1:47" s="2" customFormat="1" ht="10.2">
      <c r="A987" s="35"/>
      <c r="B987" s="36"/>
      <c r="C987" s="37"/>
      <c r="D987" s="187" t="s">
        <v>156</v>
      </c>
      <c r="E987" s="37"/>
      <c r="F987" s="188" t="s">
        <v>1446</v>
      </c>
      <c r="G987" s="37"/>
      <c r="H987" s="37"/>
      <c r="I987" s="189"/>
      <c r="J987" s="37"/>
      <c r="K987" s="37"/>
      <c r="L987" s="40"/>
      <c r="M987" s="190"/>
      <c r="N987" s="191"/>
      <c r="O987" s="65"/>
      <c r="P987" s="65"/>
      <c r="Q987" s="65"/>
      <c r="R987" s="65"/>
      <c r="S987" s="65"/>
      <c r="T987" s="66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T987" s="18" t="s">
        <v>156</v>
      </c>
      <c r="AU987" s="18" t="s">
        <v>154</v>
      </c>
    </row>
    <row r="988" spans="2:51" s="13" customFormat="1" ht="10.2">
      <c r="B988" s="192"/>
      <c r="C988" s="193"/>
      <c r="D988" s="194" t="s">
        <v>158</v>
      </c>
      <c r="E988" s="195" t="s">
        <v>19</v>
      </c>
      <c r="F988" s="196" t="s">
        <v>159</v>
      </c>
      <c r="G988" s="193"/>
      <c r="H988" s="195" t="s">
        <v>19</v>
      </c>
      <c r="I988" s="197"/>
      <c r="J988" s="193"/>
      <c r="K988" s="193"/>
      <c r="L988" s="198"/>
      <c r="M988" s="199"/>
      <c r="N988" s="200"/>
      <c r="O988" s="200"/>
      <c r="P988" s="200"/>
      <c r="Q988" s="200"/>
      <c r="R988" s="200"/>
      <c r="S988" s="200"/>
      <c r="T988" s="201"/>
      <c r="AT988" s="202" t="s">
        <v>158</v>
      </c>
      <c r="AU988" s="202" t="s">
        <v>154</v>
      </c>
      <c r="AV988" s="13" t="s">
        <v>83</v>
      </c>
      <c r="AW988" s="13" t="s">
        <v>36</v>
      </c>
      <c r="AX988" s="13" t="s">
        <v>75</v>
      </c>
      <c r="AY988" s="202" t="s">
        <v>146</v>
      </c>
    </row>
    <row r="989" spans="2:51" s="14" customFormat="1" ht="10.2">
      <c r="B989" s="203"/>
      <c r="C989" s="204"/>
      <c r="D989" s="194" t="s">
        <v>158</v>
      </c>
      <c r="E989" s="205" t="s">
        <v>19</v>
      </c>
      <c r="F989" s="206" t="s">
        <v>1430</v>
      </c>
      <c r="G989" s="204"/>
      <c r="H989" s="207">
        <v>33.973</v>
      </c>
      <c r="I989" s="208"/>
      <c r="J989" s="204"/>
      <c r="K989" s="204"/>
      <c r="L989" s="209"/>
      <c r="M989" s="210"/>
      <c r="N989" s="211"/>
      <c r="O989" s="211"/>
      <c r="P989" s="211"/>
      <c r="Q989" s="211"/>
      <c r="R989" s="211"/>
      <c r="S989" s="211"/>
      <c r="T989" s="212"/>
      <c r="AT989" s="213" t="s">
        <v>158</v>
      </c>
      <c r="AU989" s="213" t="s">
        <v>154</v>
      </c>
      <c r="AV989" s="14" t="s">
        <v>154</v>
      </c>
      <c r="AW989" s="14" t="s">
        <v>36</v>
      </c>
      <c r="AX989" s="14" t="s">
        <v>83</v>
      </c>
      <c r="AY989" s="213" t="s">
        <v>146</v>
      </c>
    </row>
    <row r="990" spans="1:65" s="2" customFormat="1" ht="33" customHeight="1">
      <c r="A990" s="35"/>
      <c r="B990" s="36"/>
      <c r="C990" s="174" t="s">
        <v>1447</v>
      </c>
      <c r="D990" s="174" t="s">
        <v>148</v>
      </c>
      <c r="E990" s="175" t="s">
        <v>1448</v>
      </c>
      <c r="F990" s="176" t="s">
        <v>1449</v>
      </c>
      <c r="G990" s="177" t="s">
        <v>207</v>
      </c>
      <c r="H990" s="178">
        <v>33.973</v>
      </c>
      <c r="I990" s="179"/>
      <c r="J990" s="180">
        <f>ROUND(I990*H990,2)</f>
        <v>0</v>
      </c>
      <c r="K990" s="176" t="s">
        <v>152</v>
      </c>
      <c r="L990" s="40"/>
      <c r="M990" s="181" t="s">
        <v>19</v>
      </c>
      <c r="N990" s="182" t="s">
        <v>47</v>
      </c>
      <c r="O990" s="65"/>
      <c r="P990" s="183">
        <f>O990*H990</f>
        <v>0</v>
      </c>
      <c r="Q990" s="183">
        <v>0</v>
      </c>
      <c r="R990" s="183">
        <f>Q990*H990</f>
        <v>0</v>
      </c>
      <c r="S990" s="183">
        <v>0</v>
      </c>
      <c r="T990" s="184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185" t="s">
        <v>243</v>
      </c>
      <c r="AT990" s="185" t="s">
        <v>148</v>
      </c>
      <c r="AU990" s="185" t="s">
        <v>154</v>
      </c>
      <c r="AY990" s="18" t="s">
        <v>146</v>
      </c>
      <c r="BE990" s="186">
        <f>IF(N990="základní",J990,0)</f>
        <v>0</v>
      </c>
      <c r="BF990" s="186">
        <f>IF(N990="snížená",J990,0)</f>
        <v>0</v>
      </c>
      <c r="BG990" s="186">
        <f>IF(N990="zákl. přenesená",J990,0)</f>
        <v>0</v>
      </c>
      <c r="BH990" s="186">
        <f>IF(N990="sníž. přenesená",J990,0)</f>
        <v>0</v>
      </c>
      <c r="BI990" s="186">
        <f>IF(N990="nulová",J990,0)</f>
        <v>0</v>
      </c>
      <c r="BJ990" s="18" t="s">
        <v>154</v>
      </c>
      <c r="BK990" s="186">
        <f>ROUND(I990*H990,2)</f>
        <v>0</v>
      </c>
      <c r="BL990" s="18" t="s">
        <v>243</v>
      </c>
      <c r="BM990" s="185" t="s">
        <v>1450</v>
      </c>
    </row>
    <row r="991" spans="1:47" s="2" customFormat="1" ht="10.2">
      <c r="A991" s="35"/>
      <c r="B991" s="36"/>
      <c r="C991" s="37"/>
      <c r="D991" s="187" t="s">
        <v>156</v>
      </c>
      <c r="E991" s="37"/>
      <c r="F991" s="188" t="s">
        <v>1451</v>
      </c>
      <c r="G991" s="37"/>
      <c r="H991" s="37"/>
      <c r="I991" s="189"/>
      <c r="J991" s="37"/>
      <c r="K991" s="37"/>
      <c r="L991" s="40"/>
      <c r="M991" s="190"/>
      <c r="N991" s="191"/>
      <c r="O991" s="65"/>
      <c r="P991" s="65"/>
      <c r="Q991" s="65"/>
      <c r="R991" s="65"/>
      <c r="S991" s="65"/>
      <c r="T991" s="66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T991" s="18" t="s">
        <v>156</v>
      </c>
      <c r="AU991" s="18" t="s">
        <v>154</v>
      </c>
    </row>
    <row r="992" spans="2:51" s="13" customFormat="1" ht="10.2">
      <c r="B992" s="192"/>
      <c r="C992" s="193"/>
      <c r="D992" s="194" t="s">
        <v>158</v>
      </c>
      <c r="E992" s="195" t="s">
        <v>19</v>
      </c>
      <c r="F992" s="196" t="s">
        <v>159</v>
      </c>
      <c r="G992" s="193"/>
      <c r="H992" s="195" t="s">
        <v>19</v>
      </c>
      <c r="I992" s="197"/>
      <c r="J992" s="193"/>
      <c r="K992" s="193"/>
      <c r="L992" s="198"/>
      <c r="M992" s="199"/>
      <c r="N992" s="200"/>
      <c r="O992" s="200"/>
      <c r="P992" s="200"/>
      <c r="Q992" s="200"/>
      <c r="R992" s="200"/>
      <c r="S992" s="200"/>
      <c r="T992" s="201"/>
      <c r="AT992" s="202" t="s">
        <v>158</v>
      </c>
      <c r="AU992" s="202" t="s">
        <v>154</v>
      </c>
      <c r="AV992" s="13" t="s">
        <v>83</v>
      </c>
      <c r="AW992" s="13" t="s">
        <v>36</v>
      </c>
      <c r="AX992" s="13" t="s">
        <v>75</v>
      </c>
      <c r="AY992" s="202" t="s">
        <v>146</v>
      </c>
    </row>
    <row r="993" spans="2:51" s="14" customFormat="1" ht="10.2">
      <c r="B993" s="203"/>
      <c r="C993" s="204"/>
      <c r="D993" s="194" t="s">
        <v>158</v>
      </c>
      <c r="E993" s="205" t="s">
        <v>19</v>
      </c>
      <c r="F993" s="206" t="s">
        <v>1430</v>
      </c>
      <c r="G993" s="204"/>
      <c r="H993" s="207">
        <v>33.973</v>
      </c>
      <c r="I993" s="208"/>
      <c r="J993" s="204"/>
      <c r="K993" s="204"/>
      <c r="L993" s="209"/>
      <c r="M993" s="210"/>
      <c r="N993" s="211"/>
      <c r="O993" s="211"/>
      <c r="P993" s="211"/>
      <c r="Q993" s="211"/>
      <c r="R993" s="211"/>
      <c r="S993" s="211"/>
      <c r="T993" s="212"/>
      <c r="AT993" s="213" t="s">
        <v>158</v>
      </c>
      <c r="AU993" s="213" t="s">
        <v>154</v>
      </c>
      <c r="AV993" s="14" t="s">
        <v>154</v>
      </c>
      <c r="AW993" s="14" t="s">
        <v>36</v>
      </c>
      <c r="AX993" s="14" t="s">
        <v>83</v>
      </c>
      <c r="AY993" s="213" t="s">
        <v>146</v>
      </c>
    </row>
    <row r="994" spans="1:65" s="2" customFormat="1" ht="24.15" customHeight="1">
      <c r="A994" s="35"/>
      <c r="B994" s="36"/>
      <c r="C994" s="174" t="s">
        <v>1452</v>
      </c>
      <c r="D994" s="174" t="s">
        <v>148</v>
      </c>
      <c r="E994" s="175" t="s">
        <v>1453</v>
      </c>
      <c r="F994" s="176" t="s">
        <v>1454</v>
      </c>
      <c r="G994" s="177" t="s">
        <v>259</v>
      </c>
      <c r="H994" s="178">
        <v>23</v>
      </c>
      <c r="I994" s="179"/>
      <c r="J994" s="180">
        <f>ROUND(I994*H994,2)</f>
        <v>0</v>
      </c>
      <c r="K994" s="176" t="s">
        <v>152</v>
      </c>
      <c r="L994" s="40"/>
      <c r="M994" s="181" t="s">
        <v>19</v>
      </c>
      <c r="N994" s="182" t="s">
        <v>47</v>
      </c>
      <c r="O994" s="65"/>
      <c r="P994" s="183">
        <f>O994*H994</f>
        <v>0</v>
      </c>
      <c r="Q994" s="183">
        <v>0.00055</v>
      </c>
      <c r="R994" s="183">
        <f>Q994*H994</f>
        <v>0.012650000000000002</v>
      </c>
      <c r="S994" s="183">
        <v>0</v>
      </c>
      <c r="T994" s="184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185" t="s">
        <v>243</v>
      </c>
      <c r="AT994" s="185" t="s">
        <v>148</v>
      </c>
      <c r="AU994" s="185" t="s">
        <v>154</v>
      </c>
      <c r="AY994" s="18" t="s">
        <v>146</v>
      </c>
      <c r="BE994" s="186">
        <f>IF(N994="základní",J994,0)</f>
        <v>0</v>
      </c>
      <c r="BF994" s="186">
        <f>IF(N994="snížená",J994,0)</f>
        <v>0</v>
      </c>
      <c r="BG994" s="186">
        <f>IF(N994="zákl. přenesená",J994,0)</f>
        <v>0</v>
      </c>
      <c r="BH994" s="186">
        <f>IF(N994="sníž. přenesená",J994,0)</f>
        <v>0</v>
      </c>
      <c r="BI994" s="186">
        <f>IF(N994="nulová",J994,0)</f>
        <v>0</v>
      </c>
      <c r="BJ994" s="18" t="s">
        <v>154</v>
      </c>
      <c r="BK994" s="186">
        <f>ROUND(I994*H994,2)</f>
        <v>0</v>
      </c>
      <c r="BL994" s="18" t="s">
        <v>243</v>
      </c>
      <c r="BM994" s="185" t="s">
        <v>1455</v>
      </c>
    </row>
    <row r="995" spans="1:47" s="2" customFormat="1" ht="10.2">
      <c r="A995" s="35"/>
      <c r="B995" s="36"/>
      <c r="C995" s="37"/>
      <c r="D995" s="187" t="s">
        <v>156</v>
      </c>
      <c r="E995" s="37"/>
      <c r="F995" s="188" t="s">
        <v>1456</v>
      </c>
      <c r="G995" s="37"/>
      <c r="H995" s="37"/>
      <c r="I995" s="189"/>
      <c r="J995" s="37"/>
      <c r="K995" s="37"/>
      <c r="L995" s="40"/>
      <c r="M995" s="190"/>
      <c r="N995" s="191"/>
      <c r="O995" s="65"/>
      <c r="P995" s="65"/>
      <c r="Q995" s="65"/>
      <c r="R995" s="65"/>
      <c r="S995" s="65"/>
      <c r="T995" s="66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T995" s="18" t="s">
        <v>156</v>
      </c>
      <c r="AU995" s="18" t="s">
        <v>154</v>
      </c>
    </row>
    <row r="996" spans="2:51" s="13" customFormat="1" ht="10.2">
      <c r="B996" s="192"/>
      <c r="C996" s="193"/>
      <c r="D996" s="194" t="s">
        <v>158</v>
      </c>
      <c r="E996" s="195" t="s">
        <v>19</v>
      </c>
      <c r="F996" s="196" t="s">
        <v>159</v>
      </c>
      <c r="G996" s="193"/>
      <c r="H996" s="195" t="s">
        <v>19</v>
      </c>
      <c r="I996" s="197"/>
      <c r="J996" s="193"/>
      <c r="K996" s="193"/>
      <c r="L996" s="198"/>
      <c r="M996" s="199"/>
      <c r="N996" s="200"/>
      <c r="O996" s="200"/>
      <c r="P996" s="200"/>
      <c r="Q996" s="200"/>
      <c r="R996" s="200"/>
      <c r="S996" s="200"/>
      <c r="T996" s="201"/>
      <c r="AT996" s="202" t="s">
        <v>158</v>
      </c>
      <c r="AU996" s="202" t="s">
        <v>154</v>
      </c>
      <c r="AV996" s="13" t="s">
        <v>83</v>
      </c>
      <c r="AW996" s="13" t="s">
        <v>36</v>
      </c>
      <c r="AX996" s="13" t="s">
        <v>75</v>
      </c>
      <c r="AY996" s="202" t="s">
        <v>146</v>
      </c>
    </row>
    <row r="997" spans="2:51" s="14" customFormat="1" ht="10.2">
      <c r="B997" s="203"/>
      <c r="C997" s="204"/>
      <c r="D997" s="194" t="s">
        <v>158</v>
      </c>
      <c r="E997" s="205" t="s">
        <v>19</v>
      </c>
      <c r="F997" s="206" t="s">
        <v>285</v>
      </c>
      <c r="G997" s="204"/>
      <c r="H997" s="207">
        <v>23</v>
      </c>
      <c r="I997" s="208"/>
      <c r="J997" s="204"/>
      <c r="K997" s="204"/>
      <c r="L997" s="209"/>
      <c r="M997" s="210"/>
      <c r="N997" s="211"/>
      <c r="O997" s="211"/>
      <c r="P997" s="211"/>
      <c r="Q997" s="211"/>
      <c r="R997" s="211"/>
      <c r="S997" s="211"/>
      <c r="T997" s="212"/>
      <c r="AT997" s="213" t="s">
        <v>158</v>
      </c>
      <c r="AU997" s="213" t="s">
        <v>154</v>
      </c>
      <c r="AV997" s="14" t="s">
        <v>154</v>
      </c>
      <c r="AW997" s="14" t="s">
        <v>36</v>
      </c>
      <c r="AX997" s="14" t="s">
        <v>83</v>
      </c>
      <c r="AY997" s="213" t="s">
        <v>146</v>
      </c>
    </row>
    <row r="998" spans="1:65" s="2" customFormat="1" ht="49.05" customHeight="1">
      <c r="A998" s="35"/>
      <c r="B998" s="36"/>
      <c r="C998" s="174" t="s">
        <v>1457</v>
      </c>
      <c r="D998" s="174" t="s">
        <v>148</v>
      </c>
      <c r="E998" s="175" t="s">
        <v>1458</v>
      </c>
      <c r="F998" s="176" t="s">
        <v>1459</v>
      </c>
      <c r="G998" s="177" t="s">
        <v>272</v>
      </c>
      <c r="H998" s="178">
        <v>0.62</v>
      </c>
      <c r="I998" s="179"/>
      <c r="J998" s="180">
        <f>ROUND(I998*H998,2)</f>
        <v>0</v>
      </c>
      <c r="K998" s="176" t="s">
        <v>152</v>
      </c>
      <c r="L998" s="40"/>
      <c r="M998" s="181" t="s">
        <v>19</v>
      </c>
      <c r="N998" s="182" t="s">
        <v>47</v>
      </c>
      <c r="O998" s="65"/>
      <c r="P998" s="183">
        <f>O998*H998</f>
        <v>0</v>
      </c>
      <c r="Q998" s="183">
        <v>0</v>
      </c>
      <c r="R998" s="183">
        <f>Q998*H998</f>
        <v>0</v>
      </c>
      <c r="S998" s="183">
        <v>0</v>
      </c>
      <c r="T998" s="184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85" t="s">
        <v>243</v>
      </c>
      <c r="AT998" s="185" t="s">
        <v>148</v>
      </c>
      <c r="AU998" s="185" t="s">
        <v>154</v>
      </c>
      <c r="AY998" s="18" t="s">
        <v>146</v>
      </c>
      <c r="BE998" s="186">
        <f>IF(N998="základní",J998,0)</f>
        <v>0</v>
      </c>
      <c r="BF998" s="186">
        <f>IF(N998="snížená",J998,0)</f>
        <v>0</v>
      </c>
      <c r="BG998" s="186">
        <f>IF(N998="zákl. přenesená",J998,0)</f>
        <v>0</v>
      </c>
      <c r="BH998" s="186">
        <f>IF(N998="sníž. přenesená",J998,0)</f>
        <v>0</v>
      </c>
      <c r="BI998" s="186">
        <f>IF(N998="nulová",J998,0)</f>
        <v>0</v>
      </c>
      <c r="BJ998" s="18" t="s">
        <v>154</v>
      </c>
      <c r="BK998" s="186">
        <f>ROUND(I998*H998,2)</f>
        <v>0</v>
      </c>
      <c r="BL998" s="18" t="s">
        <v>243</v>
      </c>
      <c r="BM998" s="185" t="s">
        <v>1460</v>
      </c>
    </row>
    <row r="999" spans="1:47" s="2" customFormat="1" ht="10.2">
      <c r="A999" s="35"/>
      <c r="B999" s="36"/>
      <c r="C999" s="37"/>
      <c r="D999" s="187" t="s">
        <v>156</v>
      </c>
      <c r="E999" s="37"/>
      <c r="F999" s="188" t="s">
        <v>1461</v>
      </c>
      <c r="G999" s="37"/>
      <c r="H999" s="37"/>
      <c r="I999" s="189"/>
      <c r="J999" s="37"/>
      <c r="K999" s="37"/>
      <c r="L999" s="40"/>
      <c r="M999" s="190"/>
      <c r="N999" s="191"/>
      <c r="O999" s="65"/>
      <c r="P999" s="65"/>
      <c r="Q999" s="65"/>
      <c r="R999" s="65"/>
      <c r="S999" s="65"/>
      <c r="T999" s="66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T999" s="18" t="s">
        <v>156</v>
      </c>
      <c r="AU999" s="18" t="s">
        <v>154</v>
      </c>
    </row>
    <row r="1000" spans="1:65" s="2" customFormat="1" ht="49.05" customHeight="1">
      <c r="A1000" s="35"/>
      <c r="B1000" s="36"/>
      <c r="C1000" s="174" t="s">
        <v>1462</v>
      </c>
      <c r="D1000" s="174" t="s">
        <v>148</v>
      </c>
      <c r="E1000" s="175" t="s">
        <v>1463</v>
      </c>
      <c r="F1000" s="176" t="s">
        <v>1464</v>
      </c>
      <c r="G1000" s="177" t="s">
        <v>272</v>
      </c>
      <c r="H1000" s="178">
        <v>0.62</v>
      </c>
      <c r="I1000" s="179"/>
      <c r="J1000" s="180">
        <f>ROUND(I1000*H1000,2)</f>
        <v>0</v>
      </c>
      <c r="K1000" s="176" t="s">
        <v>152</v>
      </c>
      <c r="L1000" s="40"/>
      <c r="M1000" s="181" t="s">
        <v>19</v>
      </c>
      <c r="N1000" s="182" t="s">
        <v>47</v>
      </c>
      <c r="O1000" s="65"/>
      <c r="P1000" s="183">
        <f>O1000*H1000</f>
        <v>0</v>
      </c>
      <c r="Q1000" s="183">
        <v>0</v>
      </c>
      <c r="R1000" s="183">
        <f>Q1000*H1000</f>
        <v>0</v>
      </c>
      <c r="S1000" s="183">
        <v>0</v>
      </c>
      <c r="T1000" s="184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185" t="s">
        <v>243</v>
      </c>
      <c r="AT1000" s="185" t="s">
        <v>148</v>
      </c>
      <c r="AU1000" s="185" t="s">
        <v>154</v>
      </c>
      <c r="AY1000" s="18" t="s">
        <v>146</v>
      </c>
      <c r="BE1000" s="186">
        <f>IF(N1000="základní",J1000,0)</f>
        <v>0</v>
      </c>
      <c r="BF1000" s="186">
        <f>IF(N1000="snížená",J1000,0)</f>
        <v>0</v>
      </c>
      <c r="BG1000" s="186">
        <f>IF(N1000="zákl. přenesená",J1000,0)</f>
        <v>0</v>
      </c>
      <c r="BH1000" s="186">
        <f>IF(N1000="sníž. přenesená",J1000,0)</f>
        <v>0</v>
      </c>
      <c r="BI1000" s="186">
        <f>IF(N1000="nulová",J1000,0)</f>
        <v>0</v>
      </c>
      <c r="BJ1000" s="18" t="s">
        <v>154</v>
      </c>
      <c r="BK1000" s="186">
        <f>ROUND(I1000*H1000,2)</f>
        <v>0</v>
      </c>
      <c r="BL1000" s="18" t="s">
        <v>243</v>
      </c>
      <c r="BM1000" s="185" t="s">
        <v>1465</v>
      </c>
    </row>
    <row r="1001" spans="1:47" s="2" customFormat="1" ht="10.2">
      <c r="A1001" s="35"/>
      <c r="B1001" s="36"/>
      <c r="C1001" s="37"/>
      <c r="D1001" s="187" t="s">
        <v>156</v>
      </c>
      <c r="E1001" s="37"/>
      <c r="F1001" s="188" t="s">
        <v>1466</v>
      </c>
      <c r="G1001" s="37"/>
      <c r="H1001" s="37"/>
      <c r="I1001" s="189"/>
      <c r="J1001" s="37"/>
      <c r="K1001" s="37"/>
      <c r="L1001" s="40"/>
      <c r="M1001" s="190"/>
      <c r="N1001" s="191"/>
      <c r="O1001" s="65"/>
      <c r="P1001" s="65"/>
      <c r="Q1001" s="65"/>
      <c r="R1001" s="65"/>
      <c r="S1001" s="65"/>
      <c r="T1001" s="66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T1001" s="18" t="s">
        <v>156</v>
      </c>
      <c r="AU1001" s="18" t="s">
        <v>154</v>
      </c>
    </row>
    <row r="1002" spans="2:63" s="12" customFormat="1" ht="22.8" customHeight="1">
      <c r="B1002" s="158"/>
      <c r="C1002" s="159"/>
      <c r="D1002" s="160" t="s">
        <v>74</v>
      </c>
      <c r="E1002" s="172" t="s">
        <v>1467</v>
      </c>
      <c r="F1002" s="172" t="s">
        <v>1468</v>
      </c>
      <c r="G1002" s="159"/>
      <c r="H1002" s="159"/>
      <c r="I1002" s="162"/>
      <c r="J1002" s="173">
        <f>BK1002</f>
        <v>0</v>
      </c>
      <c r="K1002" s="159"/>
      <c r="L1002" s="164"/>
      <c r="M1002" s="165"/>
      <c r="N1002" s="166"/>
      <c r="O1002" s="166"/>
      <c r="P1002" s="167">
        <f>SUM(P1003:P1018)</f>
        <v>0</v>
      </c>
      <c r="Q1002" s="166"/>
      <c r="R1002" s="167">
        <f>SUM(R1003:R1018)</f>
        <v>0.4382239</v>
      </c>
      <c r="S1002" s="166"/>
      <c r="T1002" s="168">
        <f>SUM(T1003:T1018)</f>
        <v>0.09117410000000001</v>
      </c>
      <c r="AR1002" s="169" t="s">
        <v>154</v>
      </c>
      <c r="AT1002" s="170" t="s">
        <v>74</v>
      </c>
      <c r="AU1002" s="170" t="s">
        <v>83</v>
      </c>
      <c r="AY1002" s="169" t="s">
        <v>146</v>
      </c>
      <c r="BK1002" s="171">
        <f>SUM(BK1003:BK1018)</f>
        <v>0</v>
      </c>
    </row>
    <row r="1003" spans="1:65" s="2" customFormat="1" ht="16.5" customHeight="1">
      <c r="A1003" s="35"/>
      <c r="B1003" s="36"/>
      <c r="C1003" s="174" t="s">
        <v>1469</v>
      </c>
      <c r="D1003" s="174" t="s">
        <v>148</v>
      </c>
      <c r="E1003" s="175" t="s">
        <v>1470</v>
      </c>
      <c r="F1003" s="176" t="s">
        <v>1471</v>
      </c>
      <c r="G1003" s="177" t="s">
        <v>207</v>
      </c>
      <c r="H1003" s="178">
        <v>294.11</v>
      </c>
      <c r="I1003" s="179"/>
      <c r="J1003" s="180">
        <f>ROUND(I1003*H1003,2)</f>
        <v>0</v>
      </c>
      <c r="K1003" s="176" t="s">
        <v>152</v>
      </c>
      <c r="L1003" s="40"/>
      <c r="M1003" s="181" t="s">
        <v>19</v>
      </c>
      <c r="N1003" s="182" t="s">
        <v>47</v>
      </c>
      <c r="O1003" s="65"/>
      <c r="P1003" s="183">
        <f>O1003*H1003</f>
        <v>0</v>
      </c>
      <c r="Q1003" s="183">
        <v>0.001</v>
      </c>
      <c r="R1003" s="183">
        <f>Q1003*H1003</f>
        <v>0.29411000000000004</v>
      </c>
      <c r="S1003" s="183">
        <v>0.00031</v>
      </c>
      <c r="T1003" s="184">
        <f>S1003*H1003</f>
        <v>0.09117410000000001</v>
      </c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R1003" s="185" t="s">
        <v>243</v>
      </c>
      <c r="AT1003" s="185" t="s">
        <v>148</v>
      </c>
      <c r="AU1003" s="185" t="s">
        <v>154</v>
      </c>
      <c r="AY1003" s="18" t="s">
        <v>146</v>
      </c>
      <c r="BE1003" s="186">
        <f>IF(N1003="základní",J1003,0)</f>
        <v>0</v>
      </c>
      <c r="BF1003" s="186">
        <f>IF(N1003="snížená",J1003,0)</f>
        <v>0</v>
      </c>
      <c r="BG1003" s="186">
        <f>IF(N1003="zákl. přenesená",J1003,0)</f>
        <v>0</v>
      </c>
      <c r="BH1003" s="186">
        <f>IF(N1003="sníž. přenesená",J1003,0)</f>
        <v>0</v>
      </c>
      <c r="BI1003" s="186">
        <f>IF(N1003="nulová",J1003,0)</f>
        <v>0</v>
      </c>
      <c r="BJ1003" s="18" t="s">
        <v>154</v>
      </c>
      <c r="BK1003" s="186">
        <f>ROUND(I1003*H1003,2)</f>
        <v>0</v>
      </c>
      <c r="BL1003" s="18" t="s">
        <v>243</v>
      </c>
      <c r="BM1003" s="185" t="s">
        <v>1472</v>
      </c>
    </row>
    <row r="1004" spans="1:47" s="2" customFormat="1" ht="10.2">
      <c r="A1004" s="35"/>
      <c r="B1004" s="36"/>
      <c r="C1004" s="37"/>
      <c r="D1004" s="187" t="s">
        <v>156</v>
      </c>
      <c r="E1004" s="37"/>
      <c r="F1004" s="188" t="s">
        <v>1473</v>
      </c>
      <c r="G1004" s="37"/>
      <c r="H1004" s="37"/>
      <c r="I1004" s="189"/>
      <c r="J1004" s="37"/>
      <c r="K1004" s="37"/>
      <c r="L1004" s="40"/>
      <c r="M1004" s="190"/>
      <c r="N1004" s="191"/>
      <c r="O1004" s="65"/>
      <c r="P1004" s="65"/>
      <c r="Q1004" s="65"/>
      <c r="R1004" s="65"/>
      <c r="S1004" s="65"/>
      <c r="T1004" s="66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T1004" s="18" t="s">
        <v>156</v>
      </c>
      <c r="AU1004" s="18" t="s">
        <v>154</v>
      </c>
    </row>
    <row r="1005" spans="2:51" s="13" customFormat="1" ht="10.2">
      <c r="B1005" s="192"/>
      <c r="C1005" s="193"/>
      <c r="D1005" s="194" t="s">
        <v>158</v>
      </c>
      <c r="E1005" s="195" t="s">
        <v>19</v>
      </c>
      <c r="F1005" s="196" t="s">
        <v>159</v>
      </c>
      <c r="G1005" s="193"/>
      <c r="H1005" s="195" t="s">
        <v>19</v>
      </c>
      <c r="I1005" s="197"/>
      <c r="J1005" s="193"/>
      <c r="K1005" s="193"/>
      <c r="L1005" s="198"/>
      <c r="M1005" s="199"/>
      <c r="N1005" s="200"/>
      <c r="O1005" s="200"/>
      <c r="P1005" s="200"/>
      <c r="Q1005" s="200"/>
      <c r="R1005" s="200"/>
      <c r="S1005" s="200"/>
      <c r="T1005" s="201"/>
      <c r="AT1005" s="202" t="s">
        <v>158</v>
      </c>
      <c r="AU1005" s="202" t="s">
        <v>154</v>
      </c>
      <c r="AV1005" s="13" t="s">
        <v>83</v>
      </c>
      <c r="AW1005" s="13" t="s">
        <v>36</v>
      </c>
      <c r="AX1005" s="13" t="s">
        <v>75</v>
      </c>
      <c r="AY1005" s="202" t="s">
        <v>146</v>
      </c>
    </row>
    <row r="1006" spans="2:51" s="14" customFormat="1" ht="10.2">
      <c r="B1006" s="203"/>
      <c r="C1006" s="204"/>
      <c r="D1006" s="194" t="s">
        <v>158</v>
      </c>
      <c r="E1006" s="205" t="s">
        <v>19</v>
      </c>
      <c r="F1006" s="206" t="s">
        <v>1474</v>
      </c>
      <c r="G1006" s="204"/>
      <c r="H1006" s="207">
        <v>294.11</v>
      </c>
      <c r="I1006" s="208"/>
      <c r="J1006" s="204"/>
      <c r="K1006" s="204"/>
      <c r="L1006" s="209"/>
      <c r="M1006" s="210"/>
      <c r="N1006" s="211"/>
      <c r="O1006" s="211"/>
      <c r="P1006" s="211"/>
      <c r="Q1006" s="211"/>
      <c r="R1006" s="211"/>
      <c r="S1006" s="211"/>
      <c r="T1006" s="212"/>
      <c r="AT1006" s="213" t="s">
        <v>158</v>
      </c>
      <c r="AU1006" s="213" t="s">
        <v>154</v>
      </c>
      <c r="AV1006" s="14" t="s">
        <v>154</v>
      </c>
      <c r="AW1006" s="14" t="s">
        <v>36</v>
      </c>
      <c r="AX1006" s="14" t="s">
        <v>83</v>
      </c>
      <c r="AY1006" s="213" t="s">
        <v>146</v>
      </c>
    </row>
    <row r="1007" spans="1:65" s="2" customFormat="1" ht="24.15" customHeight="1">
      <c r="A1007" s="35"/>
      <c r="B1007" s="36"/>
      <c r="C1007" s="174" t="s">
        <v>1475</v>
      </c>
      <c r="D1007" s="174" t="s">
        <v>148</v>
      </c>
      <c r="E1007" s="175" t="s">
        <v>1476</v>
      </c>
      <c r="F1007" s="176" t="s">
        <v>1477</v>
      </c>
      <c r="G1007" s="177" t="s">
        <v>207</v>
      </c>
      <c r="H1007" s="178">
        <v>294.11</v>
      </c>
      <c r="I1007" s="179"/>
      <c r="J1007" s="180">
        <f>ROUND(I1007*H1007,2)</f>
        <v>0</v>
      </c>
      <c r="K1007" s="176" t="s">
        <v>152</v>
      </c>
      <c r="L1007" s="40"/>
      <c r="M1007" s="181" t="s">
        <v>19</v>
      </c>
      <c r="N1007" s="182" t="s">
        <v>47</v>
      </c>
      <c r="O1007" s="65"/>
      <c r="P1007" s="183">
        <f>O1007*H1007</f>
        <v>0</v>
      </c>
      <c r="Q1007" s="183">
        <v>0</v>
      </c>
      <c r="R1007" s="183">
        <f>Q1007*H1007</f>
        <v>0</v>
      </c>
      <c r="S1007" s="183">
        <v>0</v>
      </c>
      <c r="T1007" s="184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85" t="s">
        <v>243</v>
      </c>
      <c r="AT1007" s="185" t="s">
        <v>148</v>
      </c>
      <c r="AU1007" s="185" t="s">
        <v>154</v>
      </c>
      <c r="AY1007" s="18" t="s">
        <v>146</v>
      </c>
      <c r="BE1007" s="186">
        <f>IF(N1007="základní",J1007,0)</f>
        <v>0</v>
      </c>
      <c r="BF1007" s="186">
        <f>IF(N1007="snížená",J1007,0)</f>
        <v>0</v>
      </c>
      <c r="BG1007" s="186">
        <f>IF(N1007="zákl. přenesená",J1007,0)</f>
        <v>0</v>
      </c>
      <c r="BH1007" s="186">
        <f>IF(N1007="sníž. přenesená",J1007,0)</f>
        <v>0</v>
      </c>
      <c r="BI1007" s="186">
        <f>IF(N1007="nulová",J1007,0)</f>
        <v>0</v>
      </c>
      <c r="BJ1007" s="18" t="s">
        <v>154</v>
      </c>
      <c r="BK1007" s="186">
        <f>ROUND(I1007*H1007,2)</f>
        <v>0</v>
      </c>
      <c r="BL1007" s="18" t="s">
        <v>243</v>
      </c>
      <c r="BM1007" s="185" t="s">
        <v>1478</v>
      </c>
    </row>
    <row r="1008" spans="1:47" s="2" customFormat="1" ht="10.2">
      <c r="A1008" s="35"/>
      <c r="B1008" s="36"/>
      <c r="C1008" s="37"/>
      <c r="D1008" s="187" t="s">
        <v>156</v>
      </c>
      <c r="E1008" s="37"/>
      <c r="F1008" s="188" t="s">
        <v>1479</v>
      </c>
      <c r="G1008" s="37"/>
      <c r="H1008" s="37"/>
      <c r="I1008" s="189"/>
      <c r="J1008" s="37"/>
      <c r="K1008" s="37"/>
      <c r="L1008" s="40"/>
      <c r="M1008" s="190"/>
      <c r="N1008" s="191"/>
      <c r="O1008" s="65"/>
      <c r="P1008" s="65"/>
      <c r="Q1008" s="65"/>
      <c r="R1008" s="65"/>
      <c r="S1008" s="65"/>
      <c r="T1008" s="66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T1008" s="18" t="s">
        <v>156</v>
      </c>
      <c r="AU1008" s="18" t="s">
        <v>154</v>
      </c>
    </row>
    <row r="1009" spans="2:51" s="13" customFormat="1" ht="10.2">
      <c r="B1009" s="192"/>
      <c r="C1009" s="193"/>
      <c r="D1009" s="194" t="s">
        <v>158</v>
      </c>
      <c r="E1009" s="195" t="s">
        <v>19</v>
      </c>
      <c r="F1009" s="196" t="s">
        <v>159</v>
      </c>
      <c r="G1009" s="193"/>
      <c r="H1009" s="195" t="s">
        <v>19</v>
      </c>
      <c r="I1009" s="197"/>
      <c r="J1009" s="193"/>
      <c r="K1009" s="193"/>
      <c r="L1009" s="198"/>
      <c r="M1009" s="199"/>
      <c r="N1009" s="200"/>
      <c r="O1009" s="200"/>
      <c r="P1009" s="200"/>
      <c r="Q1009" s="200"/>
      <c r="R1009" s="200"/>
      <c r="S1009" s="200"/>
      <c r="T1009" s="201"/>
      <c r="AT1009" s="202" t="s">
        <v>158</v>
      </c>
      <c r="AU1009" s="202" t="s">
        <v>154</v>
      </c>
      <c r="AV1009" s="13" t="s">
        <v>83</v>
      </c>
      <c r="AW1009" s="13" t="s">
        <v>36</v>
      </c>
      <c r="AX1009" s="13" t="s">
        <v>75</v>
      </c>
      <c r="AY1009" s="202" t="s">
        <v>146</v>
      </c>
    </row>
    <row r="1010" spans="2:51" s="14" customFormat="1" ht="10.2">
      <c r="B1010" s="203"/>
      <c r="C1010" s="204"/>
      <c r="D1010" s="194" t="s">
        <v>158</v>
      </c>
      <c r="E1010" s="205" t="s">
        <v>19</v>
      </c>
      <c r="F1010" s="206" t="s">
        <v>1474</v>
      </c>
      <c r="G1010" s="204"/>
      <c r="H1010" s="207">
        <v>294.11</v>
      </c>
      <c r="I1010" s="208"/>
      <c r="J1010" s="204"/>
      <c r="K1010" s="204"/>
      <c r="L1010" s="209"/>
      <c r="M1010" s="210"/>
      <c r="N1010" s="211"/>
      <c r="O1010" s="211"/>
      <c r="P1010" s="211"/>
      <c r="Q1010" s="211"/>
      <c r="R1010" s="211"/>
      <c r="S1010" s="211"/>
      <c r="T1010" s="212"/>
      <c r="AT1010" s="213" t="s">
        <v>158</v>
      </c>
      <c r="AU1010" s="213" t="s">
        <v>154</v>
      </c>
      <c r="AV1010" s="14" t="s">
        <v>154</v>
      </c>
      <c r="AW1010" s="14" t="s">
        <v>36</v>
      </c>
      <c r="AX1010" s="14" t="s">
        <v>83</v>
      </c>
      <c r="AY1010" s="213" t="s">
        <v>146</v>
      </c>
    </row>
    <row r="1011" spans="1:65" s="2" customFormat="1" ht="33" customHeight="1">
      <c r="A1011" s="35"/>
      <c r="B1011" s="36"/>
      <c r="C1011" s="174" t="s">
        <v>1480</v>
      </c>
      <c r="D1011" s="174" t="s">
        <v>148</v>
      </c>
      <c r="E1011" s="175" t="s">
        <v>1481</v>
      </c>
      <c r="F1011" s="176" t="s">
        <v>1482</v>
      </c>
      <c r="G1011" s="177" t="s">
        <v>207</v>
      </c>
      <c r="H1011" s="178">
        <v>294.11</v>
      </c>
      <c r="I1011" s="179"/>
      <c r="J1011" s="180">
        <f>ROUND(I1011*H1011,2)</f>
        <v>0</v>
      </c>
      <c r="K1011" s="176" t="s">
        <v>152</v>
      </c>
      <c r="L1011" s="40"/>
      <c r="M1011" s="181" t="s">
        <v>19</v>
      </c>
      <c r="N1011" s="182" t="s">
        <v>47</v>
      </c>
      <c r="O1011" s="65"/>
      <c r="P1011" s="183">
        <f>O1011*H1011</f>
        <v>0</v>
      </c>
      <c r="Q1011" s="183">
        <v>0.0002</v>
      </c>
      <c r="R1011" s="183">
        <f>Q1011*H1011</f>
        <v>0.058822000000000006</v>
      </c>
      <c r="S1011" s="183">
        <v>0</v>
      </c>
      <c r="T1011" s="184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185" t="s">
        <v>243</v>
      </c>
      <c r="AT1011" s="185" t="s">
        <v>148</v>
      </c>
      <c r="AU1011" s="185" t="s">
        <v>154</v>
      </c>
      <c r="AY1011" s="18" t="s">
        <v>146</v>
      </c>
      <c r="BE1011" s="186">
        <f>IF(N1011="základní",J1011,0)</f>
        <v>0</v>
      </c>
      <c r="BF1011" s="186">
        <f>IF(N1011="snížená",J1011,0)</f>
        <v>0</v>
      </c>
      <c r="BG1011" s="186">
        <f>IF(N1011="zákl. přenesená",J1011,0)</f>
        <v>0</v>
      </c>
      <c r="BH1011" s="186">
        <f>IF(N1011="sníž. přenesená",J1011,0)</f>
        <v>0</v>
      </c>
      <c r="BI1011" s="186">
        <f>IF(N1011="nulová",J1011,0)</f>
        <v>0</v>
      </c>
      <c r="BJ1011" s="18" t="s">
        <v>154</v>
      </c>
      <c r="BK1011" s="186">
        <f>ROUND(I1011*H1011,2)</f>
        <v>0</v>
      </c>
      <c r="BL1011" s="18" t="s">
        <v>243</v>
      </c>
      <c r="BM1011" s="185" t="s">
        <v>1483</v>
      </c>
    </row>
    <row r="1012" spans="1:47" s="2" customFormat="1" ht="10.2">
      <c r="A1012" s="35"/>
      <c r="B1012" s="36"/>
      <c r="C1012" s="37"/>
      <c r="D1012" s="187" t="s">
        <v>156</v>
      </c>
      <c r="E1012" s="37"/>
      <c r="F1012" s="188" t="s">
        <v>1484</v>
      </c>
      <c r="G1012" s="37"/>
      <c r="H1012" s="37"/>
      <c r="I1012" s="189"/>
      <c r="J1012" s="37"/>
      <c r="K1012" s="37"/>
      <c r="L1012" s="40"/>
      <c r="M1012" s="190"/>
      <c r="N1012" s="191"/>
      <c r="O1012" s="65"/>
      <c r="P1012" s="65"/>
      <c r="Q1012" s="65"/>
      <c r="R1012" s="65"/>
      <c r="S1012" s="65"/>
      <c r="T1012" s="66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T1012" s="18" t="s">
        <v>156</v>
      </c>
      <c r="AU1012" s="18" t="s">
        <v>154</v>
      </c>
    </row>
    <row r="1013" spans="2:51" s="13" customFormat="1" ht="10.2">
      <c r="B1013" s="192"/>
      <c r="C1013" s="193"/>
      <c r="D1013" s="194" t="s">
        <v>158</v>
      </c>
      <c r="E1013" s="195" t="s">
        <v>19</v>
      </c>
      <c r="F1013" s="196" t="s">
        <v>159</v>
      </c>
      <c r="G1013" s="193"/>
      <c r="H1013" s="195" t="s">
        <v>19</v>
      </c>
      <c r="I1013" s="197"/>
      <c r="J1013" s="193"/>
      <c r="K1013" s="193"/>
      <c r="L1013" s="198"/>
      <c r="M1013" s="199"/>
      <c r="N1013" s="200"/>
      <c r="O1013" s="200"/>
      <c r="P1013" s="200"/>
      <c r="Q1013" s="200"/>
      <c r="R1013" s="200"/>
      <c r="S1013" s="200"/>
      <c r="T1013" s="201"/>
      <c r="AT1013" s="202" t="s">
        <v>158</v>
      </c>
      <c r="AU1013" s="202" t="s">
        <v>154</v>
      </c>
      <c r="AV1013" s="13" t="s">
        <v>83</v>
      </c>
      <c r="AW1013" s="13" t="s">
        <v>36</v>
      </c>
      <c r="AX1013" s="13" t="s">
        <v>75</v>
      </c>
      <c r="AY1013" s="202" t="s">
        <v>146</v>
      </c>
    </row>
    <row r="1014" spans="2:51" s="14" customFormat="1" ht="10.2">
      <c r="B1014" s="203"/>
      <c r="C1014" s="204"/>
      <c r="D1014" s="194" t="s">
        <v>158</v>
      </c>
      <c r="E1014" s="205" t="s">
        <v>19</v>
      </c>
      <c r="F1014" s="206" t="s">
        <v>1474</v>
      </c>
      <c r="G1014" s="204"/>
      <c r="H1014" s="207">
        <v>294.11</v>
      </c>
      <c r="I1014" s="208"/>
      <c r="J1014" s="204"/>
      <c r="K1014" s="204"/>
      <c r="L1014" s="209"/>
      <c r="M1014" s="210"/>
      <c r="N1014" s="211"/>
      <c r="O1014" s="211"/>
      <c r="P1014" s="211"/>
      <c r="Q1014" s="211"/>
      <c r="R1014" s="211"/>
      <c r="S1014" s="211"/>
      <c r="T1014" s="212"/>
      <c r="AT1014" s="213" t="s">
        <v>158</v>
      </c>
      <c r="AU1014" s="213" t="s">
        <v>154</v>
      </c>
      <c r="AV1014" s="14" t="s">
        <v>154</v>
      </c>
      <c r="AW1014" s="14" t="s">
        <v>36</v>
      </c>
      <c r="AX1014" s="14" t="s">
        <v>83</v>
      </c>
      <c r="AY1014" s="213" t="s">
        <v>146</v>
      </c>
    </row>
    <row r="1015" spans="1:65" s="2" customFormat="1" ht="37.8" customHeight="1">
      <c r="A1015" s="35"/>
      <c r="B1015" s="36"/>
      <c r="C1015" s="174" t="s">
        <v>1485</v>
      </c>
      <c r="D1015" s="174" t="s">
        <v>148</v>
      </c>
      <c r="E1015" s="175" t="s">
        <v>1486</v>
      </c>
      <c r="F1015" s="176" t="s">
        <v>1487</v>
      </c>
      <c r="G1015" s="177" t="s">
        <v>207</v>
      </c>
      <c r="H1015" s="178">
        <v>294.11</v>
      </c>
      <c r="I1015" s="179"/>
      <c r="J1015" s="180">
        <f>ROUND(I1015*H1015,2)</f>
        <v>0</v>
      </c>
      <c r="K1015" s="176" t="s">
        <v>152</v>
      </c>
      <c r="L1015" s="40"/>
      <c r="M1015" s="181" t="s">
        <v>19</v>
      </c>
      <c r="N1015" s="182" t="s">
        <v>47</v>
      </c>
      <c r="O1015" s="65"/>
      <c r="P1015" s="183">
        <f>O1015*H1015</f>
        <v>0</v>
      </c>
      <c r="Q1015" s="183">
        <v>0.00029</v>
      </c>
      <c r="R1015" s="183">
        <f>Q1015*H1015</f>
        <v>0.0852919</v>
      </c>
      <c r="S1015" s="183">
        <v>0</v>
      </c>
      <c r="T1015" s="184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85" t="s">
        <v>243</v>
      </c>
      <c r="AT1015" s="185" t="s">
        <v>148</v>
      </c>
      <c r="AU1015" s="185" t="s">
        <v>154</v>
      </c>
      <c r="AY1015" s="18" t="s">
        <v>146</v>
      </c>
      <c r="BE1015" s="186">
        <f>IF(N1015="základní",J1015,0)</f>
        <v>0</v>
      </c>
      <c r="BF1015" s="186">
        <f>IF(N1015="snížená",J1015,0)</f>
        <v>0</v>
      </c>
      <c r="BG1015" s="186">
        <f>IF(N1015="zákl. přenesená",J1015,0)</f>
        <v>0</v>
      </c>
      <c r="BH1015" s="186">
        <f>IF(N1015="sníž. přenesená",J1015,0)</f>
        <v>0</v>
      </c>
      <c r="BI1015" s="186">
        <f>IF(N1015="nulová",J1015,0)</f>
        <v>0</v>
      </c>
      <c r="BJ1015" s="18" t="s">
        <v>154</v>
      </c>
      <c r="BK1015" s="186">
        <f>ROUND(I1015*H1015,2)</f>
        <v>0</v>
      </c>
      <c r="BL1015" s="18" t="s">
        <v>243</v>
      </c>
      <c r="BM1015" s="185" t="s">
        <v>1488</v>
      </c>
    </row>
    <row r="1016" spans="1:47" s="2" customFormat="1" ht="10.2">
      <c r="A1016" s="35"/>
      <c r="B1016" s="36"/>
      <c r="C1016" s="37"/>
      <c r="D1016" s="187" t="s">
        <v>156</v>
      </c>
      <c r="E1016" s="37"/>
      <c r="F1016" s="188" t="s">
        <v>1489</v>
      </c>
      <c r="G1016" s="37"/>
      <c r="H1016" s="37"/>
      <c r="I1016" s="189"/>
      <c r="J1016" s="37"/>
      <c r="K1016" s="37"/>
      <c r="L1016" s="40"/>
      <c r="M1016" s="190"/>
      <c r="N1016" s="191"/>
      <c r="O1016" s="65"/>
      <c r="P1016" s="65"/>
      <c r="Q1016" s="65"/>
      <c r="R1016" s="65"/>
      <c r="S1016" s="65"/>
      <c r="T1016" s="66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T1016" s="18" t="s">
        <v>156</v>
      </c>
      <c r="AU1016" s="18" t="s">
        <v>154</v>
      </c>
    </row>
    <row r="1017" spans="2:51" s="13" customFormat="1" ht="10.2">
      <c r="B1017" s="192"/>
      <c r="C1017" s="193"/>
      <c r="D1017" s="194" t="s">
        <v>158</v>
      </c>
      <c r="E1017" s="195" t="s">
        <v>19</v>
      </c>
      <c r="F1017" s="196" t="s">
        <v>159</v>
      </c>
      <c r="G1017" s="193"/>
      <c r="H1017" s="195" t="s">
        <v>19</v>
      </c>
      <c r="I1017" s="197"/>
      <c r="J1017" s="193"/>
      <c r="K1017" s="193"/>
      <c r="L1017" s="198"/>
      <c r="M1017" s="199"/>
      <c r="N1017" s="200"/>
      <c r="O1017" s="200"/>
      <c r="P1017" s="200"/>
      <c r="Q1017" s="200"/>
      <c r="R1017" s="200"/>
      <c r="S1017" s="200"/>
      <c r="T1017" s="201"/>
      <c r="AT1017" s="202" t="s">
        <v>158</v>
      </c>
      <c r="AU1017" s="202" t="s">
        <v>154</v>
      </c>
      <c r="AV1017" s="13" t="s">
        <v>83</v>
      </c>
      <c r="AW1017" s="13" t="s">
        <v>36</v>
      </c>
      <c r="AX1017" s="13" t="s">
        <v>75</v>
      </c>
      <c r="AY1017" s="202" t="s">
        <v>146</v>
      </c>
    </row>
    <row r="1018" spans="2:51" s="14" customFormat="1" ht="10.2">
      <c r="B1018" s="203"/>
      <c r="C1018" s="204"/>
      <c r="D1018" s="194" t="s">
        <v>158</v>
      </c>
      <c r="E1018" s="205" t="s">
        <v>19</v>
      </c>
      <c r="F1018" s="206" t="s">
        <v>1474</v>
      </c>
      <c r="G1018" s="204"/>
      <c r="H1018" s="207">
        <v>294.11</v>
      </c>
      <c r="I1018" s="208"/>
      <c r="J1018" s="204"/>
      <c r="K1018" s="204"/>
      <c r="L1018" s="209"/>
      <c r="M1018" s="210"/>
      <c r="N1018" s="211"/>
      <c r="O1018" s="211"/>
      <c r="P1018" s="211"/>
      <c r="Q1018" s="211"/>
      <c r="R1018" s="211"/>
      <c r="S1018" s="211"/>
      <c r="T1018" s="212"/>
      <c r="AT1018" s="213" t="s">
        <v>158</v>
      </c>
      <c r="AU1018" s="213" t="s">
        <v>154</v>
      </c>
      <c r="AV1018" s="14" t="s">
        <v>154</v>
      </c>
      <c r="AW1018" s="14" t="s">
        <v>36</v>
      </c>
      <c r="AX1018" s="14" t="s">
        <v>83</v>
      </c>
      <c r="AY1018" s="213" t="s">
        <v>146</v>
      </c>
    </row>
    <row r="1019" spans="2:63" s="12" customFormat="1" ht="25.95" customHeight="1">
      <c r="B1019" s="158"/>
      <c r="C1019" s="159"/>
      <c r="D1019" s="160" t="s">
        <v>74</v>
      </c>
      <c r="E1019" s="161" t="s">
        <v>1490</v>
      </c>
      <c r="F1019" s="161" t="s">
        <v>1491</v>
      </c>
      <c r="G1019" s="159"/>
      <c r="H1019" s="159"/>
      <c r="I1019" s="162"/>
      <c r="J1019" s="163">
        <f>BK1019</f>
        <v>0</v>
      </c>
      <c r="K1019" s="159"/>
      <c r="L1019" s="164"/>
      <c r="M1019" s="165"/>
      <c r="N1019" s="166"/>
      <c r="O1019" s="166"/>
      <c r="P1019" s="167">
        <f>SUM(P1020:P1023)</f>
        <v>0</v>
      </c>
      <c r="Q1019" s="166"/>
      <c r="R1019" s="167">
        <f>SUM(R1020:R1023)</f>
        <v>0</v>
      </c>
      <c r="S1019" s="166"/>
      <c r="T1019" s="168">
        <f>SUM(T1020:T1023)</f>
        <v>0</v>
      </c>
      <c r="AR1019" s="169" t="s">
        <v>153</v>
      </c>
      <c r="AT1019" s="170" t="s">
        <v>74</v>
      </c>
      <c r="AU1019" s="170" t="s">
        <v>75</v>
      </c>
      <c r="AY1019" s="169" t="s">
        <v>146</v>
      </c>
      <c r="BK1019" s="171">
        <f>SUM(BK1020:BK1023)</f>
        <v>0</v>
      </c>
    </row>
    <row r="1020" spans="1:65" s="2" customFormat="1" ht="24.15" customHeight="1">
      <c r="A1020" s="35"/>
      <c r="B1020" s="36"/>
      <c r="C1020" s="174" t="s">
        <v>1492</v>
      </c>
      <c r="D1020" s="174" t="s">
        <v>148</v>
      </c>
      <c r="E1020" s="175" t="s">
        <v>1493</v>
      </c>
      <c r="F1020" s="176" t="s">
        <v>1494</v>
      </c>
      <c r="G1020" s="177" t="s">
        <v>1035</v>
      </c>
      <c r="H1020" s="178">
        <v>8</v>
      </c>
      <c r="I1020" s="179"/>
      <c r="J1020" s="180">
        <f>ROUND(I1020*H1020,2)</f>
        <v>0</v>
      </c>
      <c r="K1020" s="176" t="s">
        <v>152</v>
      </c>
      <c r="L1020" s="40"/>
      <c r="M1020" s="181" t="s">
        <v>19</v>
      </c>
      <c r="N1020" s="182" t="s">
        <v>47</v>
      </c>
      <c r="O1020" s="65"/>
      <c r="P1020" s="183">
        <f>O1020*H1020</f>
        <v>0</v>
      </c>
      <c r="Q1020" s="183">
        <v>0</v>
      </c>
      <c r="R1020" s="183">
        <f>Q1020*H1020</f>
        <v>0</v>
      </c>
      <c r="S1020" s="183">
        <v>0</v>
      </c>
      <c r="T1020" s="184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185" t="s">
        <v>1495</v>
      </c>
      <c r="AT1020" s="185" t="s">
        <v>148</v>
      </c>
      <c r="AU1020" s="185" t="s">
        <v>83</v>
      </c>
      <c r="AY1020" s="18" t="s">
        <v>146</v>
      </c>
      <c r="BE1020" s="186">
        <f>IF(N1020="základní",J1020,0)</f>
        <v>0</v>
      </c>
      <c r="BF1020" s="186">
        <f>IF(N1020="snížená",J1020,0)</f>
        <v>0</v>
      </c>
      <c r="BG1020" s="186">
        <f>IF(N1020="zákl. přenesená",J1020,0)</f>
        <v>0</v>
      </c>
      <c r="BH1020" s="186">
        <f>IF(N1020="sníž. přenesená",J1020,0)</f>
        <v>0</v>
      </c>
      <c r="BI1020" s="186">
        <f>IF(N1020="nulová",J1020,0)</f>
        <v>0</v>
      </c>
      <c r="BJ1020" s="18" t="s">
        <v>154</v>
      </c>
      <c r="BK1020" s="186">
        <f>ROUND(I1020*H1020,2)</f>
        <v>0</v>
      </c>
      <c r="BL1020" s="18" t="s">
        <v>1495</v>
      </c>
      <c r="BM1020" s="185" t="s">
        <v>1496</v>
      </c>
    </row>
    <row r="1021" spans="1:47" s="2" customFormat="1" ht="10.2">
      <c r="A1021" s="35"/>
      <c r="B1021" s="36"/>
      <c r="C1021" s="37"/>
      <c r="D1021" s="187" t="s">
        <v>156</v>
      </c>
      <c r="E1021" s="37"/>
      <c r="F1021" s="188" t="s">
        <v>1497</v>
      </c>
      <c r="G1021" s="37"/>
      <c r="H1021" s="37"/>
      <c r="I1021" s="189"/>
      <c r="J1021" s="37"/>
      <c r="K1021" s="37"/>
      <c r="L1021" s="40"/>
      <c r="M1021" s="190"/>
      <c r="N1021" s="191"/>
      <c r="O1021" s="65"/>
      <c r="P1021" s="65"/>
      <c r="Q1021" s="65"/>
      <c r="R1021" s="65"/>
      <c r="S1021" s="65"/>
      <c r="T1021" s="66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T1021" s="18" t="s">
        <v>156</v>
      </c>
      <c r="AU1021" s="18" t="s">
        <v>83</v>
      </c>
    </row>
    <row r="1022" spans="2:51" s="13" customFormat="1" ht="10.2">
      <c r="B1022" s="192"/>
      <c r="C1022" s="193"/>
      <c r="D1022" s="194" t="s">
        <v>158</v>
      </c>
      <c r="E1022" s="195" t="s">
        <v>19</v>
      </c>
      <c r="F1022" s="196" t="s">
        <v>159</v>
      </c>
      <c r="G1022" s="193"/>
      <c r="H1022" s="195" t="s">
        <v>19</v>
      </c>
      <c r="I1022" s="197"/>
      <c r="J1022" s="193"/>
      <c r="K1022" s="193"/>
      <c r="L1022" s="198"/>
      <c r="M1022" s="199"/>
      <c r="N1022" s="200"/>
      <c r="O1022" s="200"/>
      <c r="P1022" s="200"/>
      <c r="Q1022" s="200"/>
      <c r="R1022" s="200"/>
      <c r="S1022" s="200"/>
      <c r="T1022" s="201"/>
      <c r="AT1022" s="202" t="s">
        <v>158</v>
      </c>
      <c r="AU1022" s="202" t="s">
        <v>83</v>
      </c>
      <c r="AV1022" s="13" t="s">
        <v>83</v>
      </c>
      <c r="AW1022" s="13" t="s">
        <v>36</v>
      </c>
      <c r="AX1022" s="13" t="s">
        <v>75</v>
      </c>
      <c r="AY1022" s="202" t="s">
        <v>146</v>
      </c>
    </row>
    <row r="1023" spans="2:51" s="14" customFormat="1" ht="10.2">
      <c r="B1023" s="203"/>
      <c r="C1023" s="204"/>
      <c r="D1023" s="194" t="s">
        <v>158</v>
      </c>
      <c r="E1023" s="205" t="s">
        <v>19</v>
      </c>
      <c r="F1023" s="206" t="s">
        <v>192</v>
      </c>
      <c r="G1023" s="204"/>
      <c r="H1023" s="207">
        <v>8</v>
      </c>
      <c r="I1023" s="208"/>
      <c r="J1023" s="204"/>
      <c r="K1023" s="204"/>
      <c r="L1023" s="209"/>
      <c r="M1023" s="235"/>
      <c r="N1023" s="236"/>
      <c r="O1023" s="236"/>
      <c r="P1023" s="236"/>
      <c r="Q1023" s="236"/>
      <c r="R1023" s="236"/>
      <c r="S1023" s="236"/>
      <c r="T1023" s="237"/>
      <c r="AT1023" s="213" t="s">
        <v>158</v>
      </c>
      <c r="AU1023" s="213" t="s">
        <v>83</v>
      </c>
      <c r="AV1023" s="14" t="s">
        <v>154</v>
      </c>
      <c r="AW1023" s="14" t="s">
        <v>36</v>
      </c>
      <c r="AX1023" s="14" t="s">
        <v>83</v>
      </c>
      <c r="AY1023" s="213" t="s">
        <v>146</v>
      </c>
    </row>
    <row r="1024" spans="1:31" s="2" customFormat="1" ht="6.9" customHeight="1">
      <c r="A1024" s="35"/>
      <c r="B1024" s="48"/>
      <c r="C1024" s="49"/>
      <c r="D1024" s="49"/>
      <c r="E1024" s="49"/>
      <c r="F1024" s="49"/>
      <c r="G1024" s="49"/>
      <c r="H1024" s="49"/>
      <c r="I1024" s="49"/>
      <c r="J1024" s="49"/>
      <c r="K1024" s="49"/>
      <c r="L1024" s="40"/>
      <c r="M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</row>
  </sheetData>
  <sheetProtection algorithmName="SHA-512" hashValue="/tt/mqyI4CPO8LAGEyq/tvz6SFCSurpvKNPqp0PYQiUvypZhCJlHX0EhiyRrK0xQX2dRxoCZZr1VoSF+Pk6A5Q==" saltValue="rtiYHL4FUi+lSoQotR9v1QGqvlNAb3KRCmvRZVasccPlwJElZjv+awFJOugi3eCaHElmEesr5u6J8tNX0q/0+A==" spinCount="100000" sheet="1" objects="1" scenarios="1" formatColumns="0" formatRows="0" autoFilter="0"/>
  <autoFilter ref="C113:K1023"/>
  <mergeCells count="9">
    <mergeCell ref="E50:H50"/>
    <mergeCell ref="E104:H104"/>
    <mergeCell ref="E106:H106"/>
    <mergeCell ref="L2:V2"/>
    <mergeCell ref="E7:H7"/>
    <mergeCell ref="E9:H9"/>
    <mergeCell ref="E18:H18"/>
    <mergeCell ref="E27:H27"/>
    <mergeCell ref="E48:H48"/>
  </mergeCells>
  <hyperlinks>
    <hyperlink ref="F118" r:id="rId1" display="https://podminky.urs.cz/item/CS_URS_2021_02/129911123"/>
    <hyperlink ref="F122" r:id="rId2" display="https://podminky.urs.cz/item/CS_URS_2021_02/139751101"/>
    <hyperlink ref="F126" r:id="rId3" display="https://podminky.urs.cz/item/CS_URS_2021_02/162211201"/>
    <hyperlink ref="F130" r:id="rId4" display="https://podminky.urs.cz/item/CS_URS_2021_02/162211209"/>
    <hyperlink ref="F135" r:id="rId5" display="https://podminky.urs.cz/item/CS_URS_2021_02/174111102"/>
    <hyperlink ref="F140" r:id="rId6" display="https://podminky.urs.cz/item/CS_URS_2021_02/317121151"/>
    <hyperlink ref="F144" r:id="rId7" display="https://podminky.urs.cz/item/CS_URS_2021_02/59640010"/>
    <hyperlink ref="F148" r:id="rId8" display="https://podminky.urs.cz/item/CS_URS_2021_02/340235211"/>
    <hyperlink ref="F152" r:id="rId9" display="https://podminky.urs.cz/item/CS_URS_2021_02/340235212"/>
    <hyperlink ref="F156" r:id="rId10" display="https://podminky.urs.cz/item/CS_URS_2021_02/342272225"/>
    <hyperlink ref="F160" r:id="rId11" display="https://podminky.urs.cz/item/CS_URS_2021_02/342272245"/>
    <hyperlink ref="F164" r:id="rId12" display="https://podminky.urs.cz/item/CS_URS_2021_02/346272216"/>
    <hyperlink ref="F169" r:id="rId13" display="https://podminky.urs.cz/item/CS_URS_2021_02/411386611"/>
    <hyperlink ref="F174" r:id="rId14" display="https://podminky.urs.cz/item/CS_URS_2021_02/612131121"/>
    <hyperlink ref="F180" r:id="rId15" display="https://podminky.urs.cz/item/CS_URS_2021_02/612135101"/>
    <hyperlink ref="F184" r:id="rId16" display="https://podminky.urs.cz/item/CS_URS_2021_02/612142001"/>
    <hyperlink ref="F191" r:id="rId17" display="https://podminky.urs.cz/item/CS_URS_2021_02/612321141"/>
    <hyperlink ref="F197" r:id="rId18" display="https://podminky.urs.cz/item/CS_URS_2021_02/619995001"/>
    <hyperlink ref="F201" r:id="rId19" display="https://podminky.urs.cz/item/CS_URS_2021_02/631311133"/>
    <hyperlink ref="F205" r:id="rId20" display="https://podminky.urs.cz/item/CS_URS_2021_02/631362021"/>
    <hyperlink ref="F209" r:id="rId21" display="https://podminky.urs.cz/item/CS_URS_2021_02/632450134"/>
    <hyperlink ref="F213" r:id="rId22" display="https://podminky.urs.cz/item/CS_URS_2021_02/642942611"/>
    <hyperlink ref="F217" r:id="rId23" display="https://podminky.urs.cz/item/CS_URS_2021_02/55331589"/>
    <hyperlink ref="F221" r:id="rId24" display="https://podminky.urs.cz/item/CS_URS_2021_02/55331437"/>
    <hyperlink ref="F225" r:id="rId25" display="https://podminky.urs.cz/item/CS_URS_2021_02/642945111"/>
    <hyperlink ref="F229" r:id="rId26" display="https://podminky.urs.cz/item/CS_URS_2021_02/55331562"/>
    <hyperlink ref="F233" r:id="rId27" display="https://podminky.urs.cz/item/CS_URS_2021_02/783913151"/>
    <hyperlink ref="F238" r:id="rId28" display="https://podminky.urs.cz/item/CS_URS_2021_02/952901111"/>
    <hyperlink ref="F242" r:id="rId29" display="https://podminky.urs.cz/item/CS_URS_2021_02/962081141"/>
    <hyperlink ref="F246" r:id="rId30" display="https://podminky.urs.cz/item/CS_URS_2021_02/965043431"/>
    <hyperlink ref="F250" r:id="rId31" display="https://podminky.urs.cz/item/CS_URS_2021_02/965049111"/>
    <hyperlink ref="F254" r:id="rId32" display="https://podminky.urs.cz/item/CS_URS_2021_02/965081213"/>
    <hyperlink ref="F258" r:id="rId33" display="https://podminky.urs.cz/item/CS_URS_2021_02/968062245"/>
    <hyperlink ref="F262" r:id="rId34" display="https://podminky.urs.cz/item/CS_URS_2021_02/968072455"/>
    <hyperlink ref="F268" r:id="rId35" display="https://podminky.urs.cz/item/CS_URS_2021_02/971033431"/>
    <hyperlink ref="F272" r:id="rId36" display="https://podminky.urs.cz/item/CS_URS_2021_02/971033631"/>
    <hyperlink ref="F276" r:id="rId37" display="https://podminky.urs.cz/item/CS_URS_2021_02/974031132"/>
    <hyperlink ref="F280" r:id="rId38" display="https://podminky.urs.cz/item/CS_URS_2021_02/977151112"/>
    <hyperlink ref="F286" r:id="rId39" display="https://podminky.urs.cz/item/CS_URS_2021_02/977151113"/>
    <hyperlink ref="F290" r:id="rId40" display="https://podminky.urs.cz/item/CS_URS_2021_02/977151123"/>
    <hyperlink ref="F294" r:id="rId41" display="https://podminky.urs.cz/item/CS_URS_2021_02/977151212"/>
    <hyperlink ref="F298" r:id="rId42" display="https://podminky.urs.cz/item/CS_URS_2021_02/977151223"/>
    <hyperlink ref="F302" r:id="rId43" display="https://podminky.urs.cz/item/CS_URS_2021_02/978035117"/>
    <hyperlink ref="F307" r:id="rId44" display="https://podminky.urs.cz/item/CS_URS_2021_02/997013212"/>
    <hyperlink ref="F309" r:id="rId45" display="https://podminky.urs.cz/item/CS_URS_2021_02/997013501"/>
    <hyperlink ref="F311" r:id="rId46" display="https://podminky.urs.cz/item/CS_URS_2021_02/997013509"/>
    <hyperlink ref="F314" r:id="rId47" display="https://podminky.urs.cz/item/CS_URS_2021_02/997013631"/>
    <hyperlink ref="F317" r:id="rId48" display="https://podminky.urs.cz/item/CS_URS_2021_02/998018002"/>
    <hyperlink ref="F321" r:id="rId49" display="https://podminky.urs.cz/item/CS_URS_2021_02/711111051"/>
    <hyperlink ref="F325" r:id="rId50" display="https://podminky.urs.cz/item/CS_URS_2021_02/24551040"/>
    <hyperlink ref="F333" r:id="rId51" display="https://podminky.urs.cz/item/CS_URS_2021_02/711142559"/>
    <hyperlink ref="F337" r:id="rId52" display="https://podminky.urs.cz/item/CS_URS_2021_02/62853004"/>
    <hyperlink ref="F342" r:id="rId53" display="https://podminky.urs.cz/item/CS_URS_2021_02/711311001"/>
    <hyperlink ref="F346" r:id="rId54" display="https://podminky.urs.cz/item/CS_URS_2021_02/11163150"/>
    <hyperlink ref="F351" r:id="rId55" display="https://podminky.urs.cz/item/CS_URS_2021_02/998711102"/>
    <hyperlink ref="F353" r:id="rId56" display="https://podminky.urs.cz/item/CS_URS_2021_02/998711181"/>
    <hyperlink ref="F356" r:id="rId57" display="https://podminky.urs.cz/item/CS_URS_2021_02/713463121"/>
    <hyperlink ref="F360" r:id="rId58" display="https://podminky.urs.cz/item/CS_URS_2021_02/28377102"/>
    <hyperlink ref="F365" r:id="rId59" display="https://podminky.urs.cz/item/CS_URS_2021_02/28377045"/>
    <hyperlink ref="F370" r:id="rId60" display="https://podminky.urs.cz/item/CS_URS_2021_02/28377112"/>
    <hyperlink ref="F375" r:id="rId61" display="https://podminky.urs.cz/item/CS_URS_2021_02/28377048"/>
    <hyperlink ref="F380" r:id="rId62" display="https://podminky.urs.cz/item/CS_URS_2021_02/998713102"/>
    <hyperlink ref="F382" r:id="rId63" display="https://podminky.urs.cz/item/CS_URS_2021_02/998713181"/>
    <hyperlink ref="F385" r:id="rId64" display="https://podminky.urs.cz/item/CS_URS_2021_02/721110951"/>
    <hyperlink ref="F389" r:id="rId65" display="https://podminky.urs.cz/item/CS_URS_2021_02/721110961"/>
    <hyperlink ref="F393" r:id="rId66" display="https://podminky.urs.cz/item/CS_URS_2021_02/721173401"/>
    <hyperlink ref="F397" r:id="rId67" display="https://podminky.urs.cz/item/CS_URS_2021_02/721174025"/>
    <hyperlink ref="F401" r:id="rId68" display="https://podminky.urs.cz/item/CS_URS_2021_02/721174042"/>
    <hyperlink ref="F405" r:id="rId69" display="https://podminky.urs.cz/item/CS_URS_2021_02/721174043"/>
    <hyperlink ref="F409" r:id="rId70" display="https://podminky.urs.cz/item/CS_URS_2021_02/721194104"/>
    <hyperlink ref="F413" r:id="rId71" display="https://podminky.urs.cz/item/CS_URS_2021_02/721194105"/>
    <hyperlink ref="F417" r:id="rId72" display="https://podminky.urs.cz/item/CS_URS_2021_02/721194109"/>
    <hyperlink ref="F421" r:id="rId73" display="https://podminky.urs.cz/item/CS_URS_2021_02/721274123"/>
    <hyperlink ref="F425" r:id="rId74" display="https://podminky.urs.cz/item/CS_URS_2021_02/28615603"/>
    <hyperlink ref="F429" r:id="rId75" display="https://podminky.urs.cz/item/CS_URS_2021_02/721290111"/>
    <hyperlink ref="F433" r:id="rId76" display="https://podminky.urs.cz/item/CS_URS_2021_02/721910922"/>
    <hyperlink ref="F437" r:id="rId77" display="https://podminky.urs.cz/item/CS_URS_2021_02/998721102"/>
    <hyperlink ref="F439" r:id="rId78" display="https://podminky.urs.cz/item/CS_URS_2021_02/998721181"/>
    <hyperlink ref="F442" r:id="rId79" display="https://podminky.urs.cz/item/CS_URS_2021_02/722130991"/>
    <hyperlink ref="F446" r:id="rId80" display="https://podminky.urs.cz/item/CS_URS_2021_02/722130992"/>
    <hyperlink ref="F450" r:id="rId81" display="https://podminky.urs.cz/item/CS_URS_2021_02/722174022"/>
    <hyperlink ref="F454" r:id="rId82" display="https://podminky.urs.cz/item/CS_URS_2021_02/722174023"/>
    <hyperlink ref="F458" r:id="rId83" display="https://podminky.urs.cz/item/CS_URS_2021_02/722182011"/>
    <hyperlink ref="F462" r:id="rId84" display="https://podminky.urs.cz/item/CS_URS_2021_02/722182012"/>
    <hyperlink ref="F466" r:id="rId85" display="https://podminky.urs.cz/item/CS_URS_2021_02/722190401"/>
    <hyperlink ref="F470" r:id="rId86" display="https://podminky.urs.cz/item/CS_URS_2021_02/722220111"/>
    <hyperlink ref="F474" r:id="rId87" display="https://podminky.urs.cz/item/CS_URS_2021_02/722220121"/>
    <hyperlink ref="F478" r:id="rId88" display="https://podminky.urs.cz/item/CS_URS_2021_02/722232061"/>
    <hyperlink ref="F482" r:id="rId89" display="https://podminky.urs.cz/item/CS_URS_2021_02/722232062"/>
    <hyperlink ref="F486" r:id="rId90" display="https://podminky.urs.cz/item/CS_URS_2021_02/722290226"/>
    <hyperlink ref="F490" r:id="rId91" display="https://podminky.urs.cz/item/CS_URS_2021_02/722290234"/>
    <hyperlink ref="F494" r:id="rId92" display="https://podminky.urs.cz/item/CS_URS_2021_02/998722102"/>
    <hyperlink ref="F496" r:id="rId93" display="https://podminky.urs.cz/item/CS_URS_2021_02/998722181"/>
    <hyperlink ref="F499" r:id="rId94" display="https://podminky.urs.cz/item/CS_URS_2021_02/725110814"/>
    <hyperlink ref="F503" r:id="rId95" display="https://podminky.urs.cz/item/CS_URS_2021_02/725119122"/>
    <hyperlink ref="F507" r:id="rId96" display="https://podminky.urs.cz/item/CS_URS_2021_02/725112022"/>
    <hyperlink ref="F514" r:id="rId97" display="https://podminky.urs.cz/item/CS_URS_2021_02/725211602"/>
    <hyperlink ref="F518" r:id="rId98" display="https://podminky.urs.cz/item/CS_URS_2021_02/725241111"/>
    <hyperlink ref="F528" r:id="rId99" display="https://podminky.urs.cz/item/CS_URS_2021_02/725244122"/>
    <hyperlink ref="F532" r:id="rId100" display="https://podminky.urs.cz/item/CS_URS_2021_02/725865312"/>
    <hyperlink ref="F536" r:id="rId101" display="https://podminky.urs.cz/item/CS_URS_2021_02/725311121"/>
    <hyperlink ref="F540" r:id="rId102" display="https://podminky.urs.cz/item/CS_URS_2021_02/725813111"/>
    <hyperlink ref="F544" r:id="rId103" display="https://podminky.urs.cz/item/CS_URS_2021_02/725821312"/>
    <hyperlink ref="F548" r:id="rId104" display="https://podminky.urs.cz/item/CS_URS_2021_02/725822611"/>
    <hyperlink ref="F552" r:id="rId105" display="https://podminky.urs.cz/item/CS_URS_2021_02/725849411"/>
    <hyperlink ref="F556" r:id="rId106" display="https://podminky.urs.cz/item/CS_URS_2021_02/55145594"/>
    <hyperlink ref="F560" r:id="rId107" display="https://podminky.urs.cz/item/CS_URS_2021_02/725861101"/>
    <hyperlink ref="F564" r:id="rId108" display="https://podminky.urs.cz/item/CS_URS_2021_02/725862103"/>
    <hyperlink ref="F571" r:id="rId109" display="https://podminky.urs.cz/item/CS_URS_2021_02/998725102"/>
    <hyperlink ref="F573" r:id="rId110" display="https://podminky.urs.cz/item/CS_URS_2021_02/998725181"/>
    <hyperlink ref="F576" r:id="rId111" display="https://podminky.urs.cz/item/CS_URS_2021_02/726111031"/>
    <hyperlink ref="F580" r:id="rId112" display="https://podminky.urs.cz/item/CS_URS_2021_02/55281800"/>
    <hyperlink ref="F584" r:id="rId113" display="https://podminky.urs.cz/item/CS_URS_2021_02/726191001"/>
    <hyperlink ref="F588" r:id="rId114" display="https://podminky.urs.cz/item/CS_URS_2021_02/726191002"/>
    <hyperlink ref="F592" r:id="rId115" display="https://podminky.urs.cz/item/CS_URS_2021_02/998726112"/>
    <hyperlink ref="F594" r:id="rId116" display="https://podminky.urs.cz/item/CS_URS_2021_02/998726181"/>
    <hyperlink ref="F600" r:id="rId117" display="https://podminky.urs.cz/item/CS_URS_2021_02/727213227"/>
    <hyperlink ref="F605" r:id="rId118" display="https://podminky.urs.cz/item/CS_URS_2021_02/733120815"/>
    <hyperlink ref="F609" r:id="rId119" display="https://podminky.urs.cz/item/CS_URS_2021_02/733222302"/>
    <hyperlink ref="F613" r:id="rId120" display="https://podminky.urs.cz/item/CS_URS_2021_02/733224222"/>
    <hyperlink ref="F617" r:id="rId121" display="https://podminky.urs.cz/item/CS_URS_2021_02/998733102"/>
    <hyperlink ref="F619" r:id="rId122" display="https://podminky.urs.cz/item/CS_URS_2021_02/998733181"/>
    <hyperlink ref="F622" r:id="rId123" display="https://podminky.urs.cz/item/CS_URS_2021_02/734200811"/>
    <hyperlink ref="F626" r:id="rId124" display="https://podminky.urs.cz/item/CS_URS_2021_02/734200821"/>
    <hyperlink ref="F630" r:id="rId125" display="https://podminky.urs.cz/item/CS_URS_2021_02/734221552"/>
    <hyperlink ref="F634" r:id="rId126" display="https://podminky.urs.cz/item/CS_URS_2021_02/734221682"/>
    <hyperlink ref="F642" r:id="rId127" display="https://podminky.urs.cz/item/CS_URS_2021_02/735151673"/>
    <hyperlink ref="F646" r:id="rId128" display="https://podminky.urs.cz/item/CS_URS_2021_02/735151831"/>
    <hyperlink ref="F659" r:id="rId129" display="https://podminky.urs.cz/item/CS_URS_2021_02/998735102"/>
    <hyperlink ref="F661" r:id="rId130" display="https://podminky.urs.cz/item/CS_URS_2021_02/998735181"/>
    <hyperlink ref="F701" r:id="rId131" display="https://podminky.urs.cz/item/CS_URS_2021_02/742210128"/>
    <hyperlink ref="F705" r:id="rId132" display="https://podminky.urs.cz/item/CS_URS_2021_02/59081430"/>
    <hyperlink ref="F710" r:id="rId133" display="https://podminky.urs.cz/item/CS_URS_2021_02/763111355"/>
    <hyperlink ref="F714" r:id="rId134" display="https://podminky.urs.cz/item/CS_URS_2021_02/763111712"/>
    <hyperlink ref="F718" r:id="rId135" display="https://podminky.urs.cz/item/CS_URS_2021_02/763111717"/>
    <hyperlink ref="F722" r:id="rId136" display="https://podminky.urs.cz/item/CS_URS_2021_02/763111720"/>
    <hyperlink ref="F726" r:id="rId137" display="https://podminky.urs.cz/item/CS_URS_2021_02/763111771"/>
    <hyperlink ref="F730" r:id="rId138" display="https://podminky.urs.cz/item/CS_URS_2021_02/763131411"/>
    <hyperlink ref="F734" r:id="rId139" display="https://podminky.urs.cz/item/CS_URS_2021_02/763131712"/>
    <hyperlink ref="F740" r:id="rId140" display="https://podminky.urs.cz/item/CS_URS_2021_02/763131714"/>
    <hyperlink ref="F744" r:id="rId141" display="https://podminky.urs.cz/item/CS_URS_2021_02/763131761"/>
    <hyperlink ref="F748" r:id="rId142" display="https://podminky.urs.cz/item/CS_URS_2021_02/763131767"/>
    <hyperlink ref="F752" r:id="rId143" display="https://podminky.urs.cz/item/CS_URS_2021_02/763131771"/>
    <hyperlink ref="F756" r:id="rId144" display="https://podminky.urs.cz/item/CS_URS_2021_02/763172321"/>
    <hyperlink ref="F760" r:id="rId145" display="https://podminky.urs.cz/item/CS_URS_2021_02/59030710"/>
    <hyperlink ref="F764" r:id="rId146" display="https://podminky.urs.cz/item/CS_URS_2021_02/763111915"/>
    <hyperlink ref="F768" r:id="rId147" display="https://podminky.urs.cz/item/CS_URS_2021_02/763183112"/>
    <hyperlink ref="F772" r:id="rId148" display="https://podminky.urs.cz/item/CS_URS_2021_02/55331612"/>
    <hyperlink ref="F779" r:id="rId149" display="https://podminky.urs.cz/item/CS_URS_2021_02/763201854"/>
    <hyperlink ref="F783" r:id="rId150" display="https://podminky.urs.cz/item/CS_URS_2021_02/763201855"/>
    <hyperlink ref="F787" r:id="rId151" display="https://podminky.urs.cz/item/CS_URS_2021_02/998763302"/>
    <hyperlink ref="F789" r:id="rId152" display="https://podminky.urs.cz/item/CS_URS_2021_02/998763381"/>
    <hyperlink ref="F792" r:id="rId153" display="https://podminky.urs.cz/item/CS_URS_2021_02/766411811"/>
    <hyperlink ref="F799" r:id="rId154" display="https://podminky.urs.cz/item/CS_URS_2021_02/766441811"/>
    <hyperlink ref="F806" r:id="rId155" display="https://podminky.urs.cz/item/CS_URS_2021_02/766660001"/>
    <hyperlink ref="F810" r:id="rId156" display="https://podminky.urs.cz/item/CS_URS_2021_02/766660311"/>
    <hyperlink ref="F814" r:id="rId157" display="https://podminky.urs.cz/item/CS_URS_2021_02/61162085"/>
    <hyperlink ref="F818" r:id="rId158" display="https://podminky.urs.cz/item/CS_URS_2021_02/61162086"/>
    <hyperlink ref="F822" r:id="rId159" display="https://podminky.urs.cz/item/CS_URS_2021_02/766660021"/>
    <hyperlink ref="F826" r:id="rId160" display="https://podminky.urs.cz/item/CS_URS_2021_02/61162038"/>
    <hyperlink ref="F830" r:id="rId161" display="https://podminky.urs.cz/item/CS_URS_2021_02/766660728"/>
    <hyperlink ref="F834" r:id="rId162" display="https://podminky.urs.cz/item/CS_URS_2021_02/54924007"/>
    <hyperlink ref="F838" r:id="rId163" display="https://podminky.urs.cz/item/CS_URS_2021_02/54924006"/>
    <hyperlink ref="F842" r:id="rId164" display="https://podminky.urs.cz/item/CS_URS_2021_02/54964110"/>
    <hyperlink ref="F846" r:id="rId165" display="https://podminky.urs.cz/item/CS_URS_2021_02/766660729"/>
    <hyperlink ref="F850" r:id="rId166" display="https://podminky.urs.cz/item/CS_URS_2021_02/54914622"/>
    <hyperlink ref="F854" r:id="rId167" display="https://podminky.urs.cz/item/CS_URS_2021_02/54914610"/>
    <hyperlink ref="F858" r:id="rId168" display="https://podminky.urs.cz/item/CS_URS_2021_02/766811223"/>
    <hyperlink ref="F862" r:id="rId169" display="https://podminky.urs.cz/item/CS_URS_2021_02/998766102"/>
    <hyperlink ref="F864" r:id="rId170" display="https://podminky.urs.cz/item/CS_URS_2021_02/998766181"/>
    <hyperlink ref="F867" r:id="rId171" display="https://podminky.urs.cz/item/CS_URS_2021_02/771121011"/>
    <hyperlink ref="F871" r:id="rId172" display="https://podminky.urs.cz/item/CS_URS_2021_02/771574346"/>
    <hyperlink ref="F875" r:id="rId173" display="https://podminky.urs.cz/item/CS_URS_2021_02/59761003"/>
    <hyperlink ref="F880" r:id="rId174" display="https://podminky.urs.cz/item/CS_URS_2021_02/771577121"/>
    <hyperlink ref="F884" r:id="rId175" display="https://podminky.urs.cz/item/CS_URS_2021_02/771577122"/>
    <hyperlink ref="F888" r:id="rId176" display="https://podminky.urs.cz/item/CS_URS_2021_02/771577124"/>
    <hyperlink ref="F892" r:id="rId177" display="https://podminky.urs.cz/item/CS_URS_2021_02/998771102"/>
    <hyperlink ref="F894" r:id="rId178" display="https://podminky.urs.cz/item/CS_URS_2021_02/998771181"/>
    <hyperlink ref="F897" r:id="rId179" display="https://podminky.urs.cz/item/CS_URS_2021_02/776111116"/>
    <hyperlink ref="F901" r:id="rId180" display="https://podminky.urs.cz/item/CS_URS_2021_02/776111311"/>
    <hyperlink ref="F905" r:id="rId181" display="https://podminky.urs.cz/item/CS_URS_2021_02/776121321"/>
    <hyperlink ref="F909" r:id="rId182" display="https://podminky.urs.cz/item/CS_URS_2021_02/776141122"/>
    <hyperlink ref="F913" r:id="rId183" display="https://podminky.urs.cz/item/CS_URS_2021_02/776201811"/>
    <hyperlink ref="F917" r:id="rId184" display="https://podminky.urs.cz/item/CS_URS_2021_02/776221111"/>
    <hyperlink ref="F921" r:id="rId185" display="https://podminky.urs.cz/item/CS_URS_2021_02/776411112"/>
    <hyperlink ref="F925" r:id="rId186" display="https://podminky.urs.cz/item/CS_URS_2021_02/28412285"/>
    <hyperlink ref="F932" r:id="rId187" display="https://podminky.urs.cz/item/CS_URS_2021_02/776223112"/>
    <hyperlink ref="F938" r:id="rId188" display="https://podminky.urs.cz/item/CS_URS_2021_02/776410811"/>
    <hyperlink ref="F942" r:id="rId189" display="https://podminky.urs.cz/item/CS_URS_2021_02/776421111"/>
    <hyperlink ref="F952" r:id="rId190" display="https://podminky.urs.cz/item/CS_URS_2021_02/776421312"/>
    <hyperlink ref="F958" r:id="rId191" display="https://podminky.urs.cz/item/CS_URS_2021_02/55343119"/>
    <hyperlink ref="F965" r:id="rId192" display="https://podminky.urs.cz/item/CS_URS_2021_02/776501811"/>
    <hyperlink ref="F969" r:id="rId193" display="https://podminky.urs.cz/item/CS_URS_2021_02/998776102"/>
    <hyperlink ref="F971" r:id="rId194" display="https://podminky.urs.cz/item/CS_URS_2021_02/998776181"/>
    <hyperlink ref="F974" r:id="rId195" display="https://podminky.urs.cz/item/CS_URS_2021_02/781121011"/>
    <hyperlink ref="F978" r:id="rId196" display="https://podminky.urs.cz/item/CS_URS_2021_02/781474225"/>
    <hyperlink ref="F982" r:id="rId197" display="https://podminky.urs.cz/item/CS_URS_2021_02/59761067"/>
    <hyperlink ref="F987" r:id="rId198" display="https://podminky.urs.cz/item/CS_URS_2021_02/781477112"/>
    <hyperlink ref="F991" r:id="rId199" display="https://podminky.urs.cz/item/CS_URS_2021_02/781477114"/>
    <hyperlink ref="F995" r:id="rId200" display="https://podminky.urs.cz/item/CS_URS_2021_02/781494111"/>
    <hyperlink ref="F999" r:id="rId201" display="https://podminky.urs.cz/item/CS_URS_2021_02/998781102"/>
    <hyperlink ref="F1001" r:id="rId202" display="https://podminky.urs.cz/item/CS_URS_2021_02/998781181"/>
    <hyperlink ref="F1004" r:id="rId203" display="https://podminky.urs.cz/item/CS_URS_2021_02/784121001"/>
    <hyperlink ref="F1008" r:id="rId204" display="https://podminky.urs.cz/item/CS_URS_2021_02/784121011"/>
    <hyperlink ref="F1012" r:id="rId205" display="https://podminky.urs.cz/item/CS_URS_2021_02/784181121"/>
    <hyperlink ref="F1016" r:id="rId206" display="https://podminky.urs.cz/item/CS_URS_2021_02/784221101"/>
    <hyperlink ref="F1021" r:id="rId207" display="https://podminky.urs.cz/item/CS_URS_2021_02/HZS12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88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63" t="str">
        <f>'Rekapitulace stavby'!K6</f>
        <v>Vestavba sociálních zařízení v Azylovém domě pro rodiče s dětmi na ul. Čapkova 708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1498</v>
      </c>
      <c r="F9" s="366"/>
      <c r="G9" s="366"/>
      <c r="H9" s="366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9. 8. 2021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35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37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39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9" t="s">
        <v>19</v>
      </c>
      <c r="F27" s="369"/>
      <c r="G27" s="369"/>
      <c r="H27" s="36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41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6" t="s">
        <v>43</v>
      </c>
      <c r="G32" s="35"/>
      <c r="H32" s="35"/>
      <c r="I32" s="116" t="s">
        <v>42</v>
      </c>
      <c r="J32" s="116" t="s">
        <v>44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17" t="s">
        <v>45</v>
      </c>
      <c r="E33" s="106" t="s">
        <v>46</v>
      </c>
      <c r="F33" s="118">
        <f>ROUND((SUM(BE83:BE93)),2)</f>
        <v>0</v>
      </c>
      <c r="G33" s="35"/>
      <c r="H33" s="35"/>
      <c r="I33" s="119">
        <v>0.21</v>
      </c>
      <c r="J33" s="118">
        <f>ROUND(((SUM(BE83:BE93))*I33),2)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6" t="s">
        <v>47</v>
      </c>
      <c r="F34" s="118">
        <f>ROUND((SUM(BF83:BF93)),2)</f>
        <v>0</v>
      </c>
      <c r="G34" s="35"/>
      <c r="H34" s="35"/>
      <c r="I34" s="119">
        <v>0.15</v>
      </c>
      <c r="J34" s="118">
        <f>ROUND(((SUM(BF83:BF93))*I34),2)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48</v>
      </c>
      <c r="F35" s="118">
        <f>ROUND((SUM(BG83:BG93)),2)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49</v>
      </c>
      <c r="F36" s="118">
        <f>ROUND((SUM(BH83:BH93)),2)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50</v>
      </c>
      <c r="F37" s="118">
        <f>ROUND((SUM(BI83:BI93)),2)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51</v>
      </c>
      <c r="E39" s="122"/>
      <c r="F39" s="122"/>
      <c r="G39" s="123" t="s">
        <v>52</v>
      </c>
      <c r="H39" s="124" t="s">
        <v>53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370" t="str">
        <f>E7</f>
        <v>Vestavba sociálních zařízení v Azylovém domě pro rodiče s dětmi na ul. Čapkova 708</v>
      </c>
      <c r="F48" s="371"/>
      <c r="G48" s="371"/>
      <c r="H48" s="371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2" t="str">
        <f>E9</f>
        <v>SO 02 - Vedlejší a ostatní náklady</v>
      </c>
      <c r="F50" s="372"/>
      <c r="G50" s="372"/>
      <c r="H50" s="372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Čapkova 708, Třinec</v>
      </c>
      <c r="G52" s="37"/>
      <c r="H52" s="37"/>
      <c r="I52" s="30" t="s">
        <v>23</v>
      </c>
      <c r="J52" s="60" t="str">
        <f>IF(J12="","",J12)</f>
        <v>9. 8. 2021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30" t="s">
        <v>25</v>
      </c>
      <c r="D54" s="37"/>
      <c r="E54" s="37"/>
      <c r="F54" s="28" t="str">
        <f>E15</f>
        <v>Centrum sociální pomoci Třinec, p. o.</v>
      </c>
      <c r="G54" s="37"/>
      <c r="H54" s="37"/>
      <c r="I54" s="30" t="s">
        <v>32</v>
      </c>
      <c r="J54" s="33" t="str">
        <f>E21</f>
        <v>HAMROZI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4" t="s">
        <v>73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" customHeight="1">
      <c r="B60" s="135"/>
      <c r="C60" s="136"/>
      <c r="D60" s="137" t="s">
        <v>1499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5" customHeight="1">
      <c r="B61" s="141"/>
      <c r="C61" s="142"/>
      <c r="D61" s="143" t="s">
        <v>1500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5" customHeight="1">
      <c r="B62" s="141"/>
      <c r="C62" s="142"/>
      <c r="D62" s="143" t="s">
        <v>1501</v>
      </c>
      <c r="E62" s="144"/>
      <c r="F62" s="144"/>
      <c r="G62" s="144"/>
      <c r="H62" s="144"/>
      <c r="I62" s="144"/>
      <c r="J62" s="145">
        <f>J88</f>
        <v>0</v>
      </c>
      <c r="K62" s="142"/>
      <c r="L62" s="146"/>
    </row>
    <row r="63" spans="2:12" s="10" customFormat="1" ht="19.95" customHeight="1">
      <c r="B63" s="141"/>
      <c r="C63" s="142"/>
      <c r="D63" s="143" t="s">
        <v>1502</v>
      </c>
      <c r="E63" s="144"/>
      <c r="F63" s="144"/>
      <c r="G63" s="144"/>
      <c r="H63" s="144"/>
      <c r="I63" s="144"/>
      <c r="J63" s="145">
        <f>J91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" customHeight="1">
      <c r="A70" s="35"/>
      <c r="B70" s="36"/>
      <c r="C70" s="24" t="s">
        <v>131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6.25" customHeight="1">
      <c r="A73" s="35"/>
      <c r="B73" s="36"/>
      <c r="C73" s="37"/>
      <c r="D73" s="37"/>
      <c r="E73" s="370" t="str">
        <f>E7</f>
        <v>Vestavba sociálních zařízení v Azylovém domě pro rodiče s dětmi na ul. Čapkova 708</v>
      </c>
      <c r="F73" s="371"/>
      <c r="G73" s="371"/>
      <c r="H73" s="371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90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2" t="str">
        <f>E9</f>
        <v>SO 02 - Vedlejší a ostatní náklady</v>
      </c>
      <c r="F75" s="372"/>
      <c r="G75" s="372"/>
      <c r="H75" s="372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Čapkova 708, Třinec</v>
      </c>
      <c r="G77" s="37"/>
      <c r="H77" s="37"/>
      <c r="I77" s="30" t="s">
        <v>23</v>
      </c>
      <c r="J77" s="60" t="str">
        <f>IF(J12="","",J12)</f>
        <v>9. 8. 2021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15" customHeight="1">
      <c r="A79" s="35"/>
      <c r="B79" s="36"/>
      <c r="C79" s="30" t="s">
        <v>25</v>
      </c>
      <c r="D79" s="37"/>
      <c r="E79" s="37"/>
      <c r="F79" s="28" t="str">
        <f>E15</f>
        <v>Centrum sociální pomoci Třinec, p. o.</v>
      </c>
      <c r="G79" s="37"/>
      <c r="H79" s="37"/>
      <c r="I79" s="30" t="s">
        <v>32</v>
      </c>
      <c r="J79" s="33" t="str">
        <f>E21</f>
        <v>HAMROZI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30" t="s">
        <v>37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132</v>
      </c>
      <c r="D82" s="150" t="s">
        <v>60</v>
      </c>
      <c r="E82" s="150" t="s">
        <v>56</v>
      </c>
      <c r="F82" s="150" t="s">
        <v>57</v>
      </c>
      <c r="G82" s="150" t="s">
        <v>133</v>
      </c>
      <c r="H82" s="150" t="s">
        <v>134</v>
      </c>
      <c r="I82" s="150" t="s">
        <v>135</v>
      </c>
      <c r="J82" s="150" t="s">
        <v>94</v>
      </c>
      <c r="K82" s="151" t="s">
        <v>136</v>
      </c>
      <c r="L82" s="152"/>
      <c r="M82" s="69" t="s">
        <v>19</v>
      </c>
      <c r="N82" s="70" t="s">
        <v>45</v>
      </c>
      <c r="O82" s="70" t="s">
        <v>137</v>
      </c>
      <c r="P82" s="70" t="s">
        <v>138</v>
      </c>
      <c r="Q82" s="70" t="s">
        <v>139</v>
      </c>
      <c r="R82" s="70" t="s">
        <v>140</v>
      </c>
      <c r="S82" s="70" t="s">
        <v>141</v>
      </c>
      <c r="T82" s="71" t="s">
        <v>142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8" customHeight="1">
      <c r="A83" s="35"/>
      <c r="B83" s="36"/>
      <c r="C83" s="76" t="s">
        <v>143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0</v>
      </c>
      <c r="S83" s="73"/>
      <c r="T83" s="156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74</v>
      </c>
      <c r="AU83" s="18" t="s">
        <v>95</v>
      </c>
      <c r="BK83" s="157">
        <f>BK84</f>
        <v>0</v>
      </c>
    </row>
    <row r="84" spans="2:63" s="12" customFormat="1" ht="25.95" customHeight="1">
      <c r="B84" s="158"/>
      <c r="C84" s="159"/>
      <c r="D84" s="160" t="s">
        <v>74</v>
      </c>
      <c r="E84" s="161" t="s">
        <v>1503</v>
      </c>
      <c r="F84" s="161" t="s">
        <v>1504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P85+P88+P91</f>
        <v>0</v>
      </c>
      <c r="Q84" s="166"/>
      <c r="R84" s="167">
        <f>R85+R88+R91</f>
        <v>0</v>
      </c>
      <c r="S84" s="166"/>
      <c r="T84" s="168">
        <f>T85+T88+T91</f>
        <v>0</v>
      </c>
      <c r="AR84" s="169" t="s">
        <v>176</v>
      </c>
      <c r="AT84" s="170" t="s">
        <v>74</v>
      </c>
      <c r="AU84" s="170" t="s">
        <v>75</v>
      </c>
      <c r="AY84" s="169" t="s">
        <v>146</v>
      </c>
      <c r="BK84" s="171">
        <f>BK85+BK88+BK91</f>
        <v>0</v>
      </c>
    </row>
    <row r="85" spans="2:63" s="12" customFormat="1" ht="22.8" customHeight="1">
      <c r="B85" s="158"/>
      <c r="C85" s="159"/>
      <c r="D85" s="160" t="s">
        <v>74</v>
      </c>
      <c r="E85" s="172" t="s">
        <v>1505</v>
      </c>
      <c r="F85" s="172" t="s">
        <v>1506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SUM(P86:P87)</f>
        <v>0</v>
      </c>
      <c r="Q85" s="166"/>
      <c r="R85" s="167">
        <f>SUM(R86:R87)</f>
        <v>0</v>
      </c>
      <c r="S85" s="166"/>
      <c r="T85" s="168">
        <f>SUM(T86:T87)</f>
        <v>0</v>
      </c>
      <c r="AR85" s="169" t="s">
        <v>176</v>
      </c>
      <c r="AT85" s="170" t="s">
        <v>74</v>
      </c>
      <c r="AU85" s="170" t="s">
        <v>83</v>
      </c>
      <c r="AY85" s="169" t="s">
        <v>146</v>
      </c>
      <c r="BK85" s="171">
        <f>SUM(BK86:BK87)</f>
        <v>0</v>
      </c>
    </row>
    <row r="86" spans="1:65" s="2" customFormat="1" ht="16.5" customHeight="1">
      <c r="A86" s="35"/>
      <c r="B86" s="36"/>
      <c r="C86" s="174" t="s">
        <v>83</v>
      </c>
      <c r="D86" s="174" t="s">
        <v>148</v>
      </c>
      <c r="E86" s="175" t="s">
        <v>1507</v>
      </c>
      <c r="F86" s="176" t="s">
        <v>1508</v>
      </c>
      <c r="G86" s="177" t="s">
        <v>687</v>
      </c>
      <c r="H86" s="178">
        <v>1</v>
      </c>
      <c r="I86" s="179"/>
      <c r="J86" s="180">
        <f>ROUND(I86*H86,2)</f>
        <v>0</v>
      </c>
      <c r="K86" s="176" t="s">
        <v>152</v>
      </c>
      <c r="L86" s="40"/>
      <c r="M86" s="181" t="s">
        <v>19</v>
      </c>
      <c r="N86" s="182" t="s">
        <v>47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1509</v>
      </c>
      <c r="AT86" s="185" t="s">
        <v>148</v>
      </c>
      <c r="AU86" s="185" t="s">
        <v>154</v>
      </c>
      <c r="AY86" s="18" t="s">
        <v>146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154</v>
      </c>
      <c r="BK86" s="186">
        <f>ROUND(I86*H86,2)</f>
        <v>0</v>
      </c>
      <c r="BL86" s="18" t="s">
        <v>1509</v>
      </c>
      <c r="BM86" s="185" t="s">
        <v>1510</v>
      </c>
    </row>
    <row r="87" spans="1:47" s="2" customFormat="1" ht="10.2">
      <c r="A87" s="35"/>
      <c r="B87" s="36"/>
      <c r="C87" s="37"/>
      <c r="D87" s="187" t="s">
        <v>156</v>
      </c>
      <c r="E87" s="37"/>
      <c r="F87" s="188" t="s">
        <v>1511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156</v>
      </c>
      <c r="AU87" s="18" t="s">
        <v>154</v>
      </c>
    </row>
    <row r="88" spans="2:63" s="12" customFormat="1" ht="22.8" customHeight="1">
      <c r="B88" s="158"/>
      <c r="C88" s="159"/>
      <c r="D88" s="160" t="s">
        <v>74</v>
      </c>
      <c r="E88" s="172" t="s">
        <v>1512</v>
      </c>
      <c r="F88" s="172" t="s">
        <v>1513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SUM(P89:P90)</f>
        <v>0</v>
      </c>
      <c r="Q88" s="166"/>
      <c r="R88" s="167">
        <f>SUM(R89:R90)</f>
        <v>0</v>
      </c>
      <c r="S88" s="166"/>
      <c r="T88" s="168">
        <f>SUM(T89:T90)</f>
        <v>0</v>
      </c>
      <c r="AR88" s="169" t="s">
        <v>176</v>
      </c>
      <c r="AT88" s="170" t="s">
        <v>74</v>
      </c>
      <c r="AU88" s="170" t="s">
        <v>83</v>
      </c>
      <c r="AY88" s="169" t="s">
        <v>146</v>
      </c>
      <c r="BK88" s="171">
        <f>SUM(BK89:BK90)</f>
        <v>0</v>
      </c>
    </row>
    <row r="89" spans="1:65" s="2" customFormat="1" ht="16.5" customHeight="1">
      <c r="A89" s="35"/>
      <c r="B89" s="36"/>
      <c r="C89" s="174" t="s">
        <v>154</v>
      </c>
      <c r="D89" s="174" t="s">
        <v>148</v>
      </c>
      <c r="E89" s="175" t="s">
        <v>1514</v>
      </c>
      <c r="F89" s="176" t="s">
        <v>1513</v>
      </c>
      <c r="G89" s="177" t="s">
        <v>687</v>
      </c>
      <c r="H89" s="178">
        <v>1</v>
      </c>
      <c r="I89" s="179"/>
      <c r="J89" s="180">
        <f>ROUND(I89*H89,2)</f>
        <v>0</v>
      </c>
      <c r="K89" s="176" t="s">
        <v>152</v>
      </c>
      <c r="L89" s="40"/>
      <c r="M89" s="181" t="s">
        <v>19</v>
      </c>
      <c r="N89" s="182" t="s">
        <v>47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1509</v>
      </c>
      <c r="AT89" s="185" t="s">
        <v>148</v>
      </c>
      <c r="AU89" s="185" t="s">
        <v>154</v>
      </c>
      <c r="AY89" s="18" t="s">
        <v>146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154</v>
      </c>
      <c r="BK89" s="186">
        <f>ROUND(I89*H89,2)</f>
        <v>0</v>
      </c>
      <c r="BL89" s="18" t="s">
        <v>1509</v>
      </c>
      <c r="BM89" s="185" t="s">
        <v>1515</v>
      </c>
    </row>
    <row r="90" spans="1:47" s="2" customFormat="1" ht="10.2">
      <c r="A90" s="35"/>
      <c r="B90" s="36"/>
      <c r="C90" s="37"/>
      <c r="D90" s="187" t="s">
        <v>156</v>
      </c>
      <c r="E90" s="37"/>
      <c r="F90" s="188" t="s">
        <v>1516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156</v>
      </c>
      <c r="AU90" s="18" t="s">
        <v>154</v>
      </c>
    </row>
    <row r="91" spans="2:63" s="12" customFormat="1" ht="22.8" customHeight="1">
      <c r="B91" s="158"/>
      <c r="C91" s="159"/>
      <c r="D91" s="160" t="s">
        <v>74</v>
      </c>
      <c r="E91" s="172" t="s">
        <v>1517</v>
      </c>
      <c r="F91" s="172" t="s">
        <v>1518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SUM(P92:P93)</f>
        <v>0</v>
      </c>
      <c r="Q91" s="166"/>
      <c r="R91" s="167">
        <f>SUM(R92:R93)</f>
        <v>0</v>
      </c>
      <c r="S91" s="166"/>
      <c r="T91" s="168">
        <f>SUM(T92:T93)</f>
        <v>0</v>
      </c>
      <c r="AR91" s="169" t="s">
        <v>176</v>
      </c>
      <c r="AT91" s="170" t="s">
        <v>74</v>
      </c>
      <c r="AU91" s="170" t="s">
        <v>83</v>
      </c>
      <c r="AY91" s="169" t="s">
        <v>146</v>
      </c>
      <c r="BK91" s="171">
        <f>SUM(BK92:BK93)</f>
        <v>0</v>
      </c>
    </row>
    <row r="92" spans="1:65" s="2" customFormat="1" ht="16.5" customHeight="1">
      <c r="A92" s="35"/>
      <c r="B92" s="36"/>
      <c r="C92" s="174" t="s">
        <v>166</v>
      </c>
      <c r="D92" s="174" t="s">
        <v>148</v>
      </c>
      <c r="E92" s="175" t="s">
        <v>1519</v>
      </c>
      <c r="F92" s="176" t="s">
        <v>1518</v>
      </c>
      <c r="G92" s="177" t="s">
        <v>687</v>
      </c>
      <c r="H92" s="178">
        <v>1</v>
      </c>
      <c r="I92" s="179"/>
      <c r="J92" s="180">
        <f>ROUND(I92*H92,2)</f>
        <v>0</v>
      </c>
      <c r="K92" s="176" t="s">
        <v>152</v>
      </c>
      <c r="L92" s="40"/>
      <c r="M92" s="181" t="s">
        <v>19</v>
      </c>
      <c r="N92" s="182" t="s">
        <v>47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1509</v>
      </c>
      <c r="AT92" s="185" t="s">
        <v>148</v>
      </c>
      <c r="AU92" s="185" t="s">
        <v>154</v>
      </c>
      <c r="AY92" s="18" t="s">
        <v>146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154</v>
      </c>
      <c r="BK92" s="186">
        <f>ROUND(I92*H92,2)</f>
        <v>0</v>
      </c>
      <c r="BL92" s="18" t="s">
        <v>1509</v>
      </c>
      <c r="BM92" s="185" t="s">
        <v>1520</v>
      </c>
    </row>
    <row r="93" spans="1:47" s="2" customFormat="1" ht="10.2">
      <c r="A93" s="35"/>
      <c r="B93" s="36"/>
      <c r="C93" s="37"/>
      <c r="D93" s="187" t="s">
        <v>156</v>
      </c>
      <c r="E93" s="37"/>
      <c r="F93" s="188" t="s">
        <v>1521</v>
      </c>
      <c r="G93" s="37"/>
      <c r="H93" s="37"/>
      <c r="I93" s="189"/>
      <c r="J93" s="37"/>
      <c r="K93" s="37"/>
      <c r="L93" s="40"/>
      <c r="M93" s="238"/>
      <c r="N93" s="239"/>
      <c r="O93" s="240"/>
      <c r="P93" s="240"/>
      <c r="Q93" s="240"/>
      <c r="R93" s="240"/>
      <c r="S93" s="240"/>
      <c r="T93" s="241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156</v>
      </c>
      <c r="AU93" s="18" t="s">
        <v>154</v>
      </c>
    </row>
    <row r="94" spans="1:31" s="2" customFormat="1" ht="6.9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/lg2Q62tc++N0Kx+cVLnN59sgSpSs2wGFcdpkJo8oXsiFV4t34pFYaCGLvSWJwAj3zWYGUVqr//X24fAZRTw0Q==" saltValue="vNqHsmcfWBxfzSiy/ia2YmzRiLe8IPd9ag+V8bd3DodmQ/+g1cXPO9M01r2fDbzhPlEnuEFDNVGIAQvn6dDC2g==" spinCount="100000" sheet="1" objects="1" scenarios="1" formatColumns="0" formatRows="0" autoFilter="0"/>
  <autoFilter ref="C82:K9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013254000"/>
    <hyperlink ref="F90" r:id="rId2" display="https://podminky.urs.cz/item/CS_URS_2021_02/030001000"/>
    <hyperlink ref="F93" r:id="rId3" display="https://podminky.urs.cz/item/CS_URS_2021_02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6" customFormat="1" ht="45" customHeight="1">
      <c r="B3" s="246"/>
      <c r="C3" s="374" t="s">
        <v>1522</v>
      </c>
      <c r="D3" s="374"/>
      <c r="E3" s="374"/>
      <c r="F3" s="374"/>
      <c r="G3" s="374"/>
      <c r="H3" s="374"/>
      <c r="I3" s="374"/>
      <c r="J3" s="374"/>
      <c r="K3" s="247"/>
    </row>
    <row r="4" spans="2:11" s="1" customFormat="1" ht="25.5" customHeight="1">
      <c r="B4" s="248"/>
      <c r="C4" s="379" t="s">
        <v>1523</v>
      </c>
      <c r="D4" s="379"/>
      <c r="E4" s="379"/>
      <c r="F4" s="379"/>
      <c r="G4" s="379"/>
      <c r="H4" s="379"/>
      <c r="I4" s="379"/>
      <c r="J4" s="379"/>
      <c r="K4" s="249"/>
    </row>
    <row r="5" spans="2:11" s="1" customFormat="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8"/>
      <c r="C6" s="378" t="s">
        <v>1524</v>
      </c>
      <c r="D6" s="378"/>
      <c r="E6" s="378"/>
      <c r="F6" s="378"/>
      <c r="G6" s="378"/>
      <c r="H6" s="378"/>
      <c r="I6" s="378"/>
      <c r="J6" s="378"/>
      <c r="K6" s="249"/>
    </row>
    <row r="7" spans="2:11" s="1" customFormat="1" ht="15" customHeight="1">
      <c r="B7" s="252"/>
      <c r="C7" s="378" t="s">
        <v>1525</v>
      </c>
      <c r="D7" s="378"/>
      <c r="E7" s="378"/>
      <c r="F7" s="378"/>
      <c r="G7" s="378"/>
      <c r="H7" s="378"/>
      <c r="I7" s="378"/>
      <c r="J7" s="378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378" t="s">
        <v>1526</v>
      </c>
      <c r="D9" s="378"/>
      <c r="E9" s="378"/>
      <c r="F9" s="378"/>
      <c r="G9" s="378"/>
      <c r="H9" s="378"/>
      <c r="I9" s="378"/>
      <c r="J9" s="378"/>
      <c r="K9" s="249"/>
    </row>
    <row r="10" spans="2:11" s="1" customFormat="1" ht="15" customHeight="1">
      <c r="B10" s="252"/>
      <c r="C10" s="251"/>
      <c r="D10" s="378" t="s">
        <v>1527</v>
      </c>
      <c r="E10" s="378"/>
      <c r="F10" s="378"/>
      <c r="G10" s="378"/>
      <c r="H10" s="378"/>
      <c r="I10" s="378"/>
      <c r="J10" s="378"/>
      <c r="K10" s="249"/>
    </row>
    <row r="11" spans="2:11" s="1" customFormat="1" ht="15" customHeight="1">
      <c r="B11" s="252"/>
      <c r="C11" s="253"/>
      <c r="D11" s="378" t="s">
        <v>1528</v>
      </c>
      <c r="E11" s="378"/>
      <c r="F11" s="378"/>
      <c r="G11" s="378"/>
      <c r="H11" s="378"/>
      <c r="I11" s="378"/>
      <c r="J11" s="378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1529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378" t="s">
        <v>1530</v>
      </c>
      <c r="E15" s="378"/>
      <c r="F15" s="378"/>
      <c r="G15" s="378"/>
      <c r="H15" s="378"/>
      <c r="I15" s="378"/>
      <c r="J15" s="378"/>
      <c r="K15" s="249"/>
    </row>
    <row r="16" spans="2:11" s="1" customFormat="1" ht="15" customHeight="1">
      <c r="B16" s="252"/>
      <c r="C16" s="253"/>
      <c r="D16" s="378" t="s">
        <v>1531</v>
      </c>
      <c r="E16" s="378"/>
      <c r="F16" s="378"/>
      <c r="G16" s="378"/>
      <c r="H16" s="378"/>
      <c r="I16" s="378"/>
      <c r="J16" s="378"/>
      <c r="K16" s="249"/>
    </row>
    <row r="17" spans="2:11" s="1" customFormat="1" ht="15" customHeight="1">
      <c r="B17" s="252"/>
      <c r="C17" s="253"/>
      <c r="D17" s="378" t="s">
        <v>1532</v>
      </c>
      <c r="E17" s="378"/>
      <c r="F17" s="378"/>
      <c r="G17" s="378"/>
      <c r="H17" s="378"/>
      <c r="I17" s="378"/>
      <c r="J17" s="378"/>
      <c r="K17" s="249"/>
    </row>
    <row r="18" spans="2:11" s="1" customFormat="1" ht="15" customHeight="1">
      <c r="B18" s="252"/>
      <c r="C18" s="253"/>
      <c r="D18" s="253"/>
      <c r="E18" s="255" t="s">
        <v>82</v>
      </c>
      <c r="F18" s="378" t="s">
        <v>1533</v>
      </c>
      <c r="G18" s="378"/>
      <c r="H18" s="378"/>
      <c r="I18" s="378"/>
      <c r="J18" s="378"/>
      <c r="K18" s="249"/>
    </row>
    <row r="19" spans="2:11" s="1" customFormat="1" ht="15" customHeight="1">
      <c r="B19" s="252"/>
      <c r="C19" s="253"/>
      <c r="D19" s="253"/>
      <c r="E19" s="255" t="s">
        <v>1534</v>
      </c>
      <c r="F19" s="378" t="s">
        <v>1535</v>
      </c>
      <c r="G19" s="378"/>
      <c r="H19" s="378"/>
      <c r="I19" s="378"/>
      <c r="J19" s="378"/>
      <c r="K19" s="249"/>
    </row>
    <row r="20" spans="2:11" s="1" customFormat="1" ht="15" customHeight="1">
      <c r="B20" s="252"/>
      <c r="C20" s="253"/>
      <c r="D20" s="253"/>
      <c r="E20" s="255" t="s">
        <v>1536</v>
      </c>
      <c r="F20" s="378" t="s">
        <v>1537</v>
      </c>
      <c r="G20" s="378"/>
      <c r="H20" s="378"/>
      <c r="I20" s="378"/>
      <c r="J20" s="378"/>
      <c r="K20" s="249"/>
    </row>
    <row r="21" spans="2:11" s="1" customFormat="1" ht="15" customHeight="1">
      <c r="B21" s="252"/>
      <c r="C21" s="253"/>
      <c r="D21" s="253"/>
      <c r="E21" s="255" t="s">
        <v>87</v>
      </c>
      <c r="F21" s="378" t="s">
        <v>86</v>
      </c>
      <c r="G21" s="378"/>
      <c r="H21" s="378"/>
      <c r="I21" s="378"/>
      <c r="J21" s="378"/>
      <c r="K21" s="249"/>
    </row>
    <row r="22" spans="2:11" s="1" customFormat="1" ht="15" customHeight="1">
      <c r="B22" s="252"/>
      <c r="C22" s="253"/>
      <c r="D22" s="253"/>
      <c r="E22" s="255" t="s">
        <v>1538</v>
      </c>
      <c r="F22" s="378" t="s">
        <v>1539</v>
      </c>
      <c r="G22" s="378"/>
      <c r="H22" s="378"/>
      <c r="I22" s="378"/>
      <c r="J22" s="378"/>
      <c r="K22" s="249"/>
    </row>
    <row r="23" spans="2:11" s="1" customFormat="1" ht="15" customHeight="1">
      <c r="B23" s="252"/>
      <c r="C23" s="253"/>
      <c r="D23" s="253"/>
      <c r="E23" s="255" t="s">
        <v>1540</v>
      </c>
      <c r="F23" s="378" t="s">
        <v>1541</v>
      </c>
      <c r="G23" s="378"/>
      <c r="H23" s="378"/>
      <c r="I23" s="378"/>
      <c r="J23" s="378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378" t="s">
        <v>1542</v>
      </c>
      <c r="D25" s="378"/>
      <c r="E25" s="378"/>
      <c r="F25" s="378"/>
      <c r="G25" s="378"/>
      <c r="H25" s="378"/>
      <c r="I25" s="378"/>
      <c r="J25" s="378"/>
      <c r="K25" s="249"/>
    </row>
    <row r="26" spans="2:11" s="1" customFormat="1" ht="15" customHeight="1">
      <c r="B26" s="252"/>
      <c r="C26" s="378" t="s">
        <v>1543</v>
      </c>
      <c r="D26" s="378"/>
      <c r="E26" s="378"/>
      <c r="F26" s="378"/>
      <c r="G26" s="378"/>
      <c r="H26" s="378"/>
      <c r="I26" s="378"/>
      <c r="J26" s="378"/>
      <c r="K26" s="249"/>
    </row>
    <row r="27" spans="2:11" s="1" customFormat="1" ht="15" customHeight="1">
      <c r="B27" s="252"/>
      <c r="C27" s="251"/>
      <c r="D27" s="378" t="s">
        <v>1544</v>
      </c>
      <c r="E27" s="378"/>
      <c r="F27" s="378"/>
      <c r="G27" s="378"/>
      <c r="H27" s="378"/>
      <c r="I27" s="378"/>
      <c r="J27" s="378"/>
      <c r="K27" s="249"/>
    </row>
    <row r="28" spans="2:11" s="1" customFormat="1" ht="15" customHeight="1">
      <c r="B28" s="252"/>
      <c r="C28" s="253"/>
      <c r="D28" s="378" t="s">
        <v>1545</v>
      </c>
      <c r="E28" s="378"/>
      <c r="F28" s="378"/>
      <c r="G28" s="378"/>
      <c r="H28" s="378"/>
      <c r="I28" s="378"/>
      <c r="J28" s="378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378" t="s">
        <v>1546</v>
      </c>
      <c r="E30" s="378"/>
      <c r="F30" s="378"/>
      <c r="G30" s="378"/>
      <c r="H30" s="378"/>
      <c r="I30" s="378"/>
      <c r="J30" s="378"/>
      <c r="K30" s="249"/>
    </row>
    <row r="31" spans="2:11" s="1" customFormat="1" ht="15" customHeight="1">
      <c r="B31" s="252"/>
      <c r="C31" s="253"/>
      <c r="D31" s="378" t="s">
        <v>1547</v>
      </c>
      <c r="E31" s="378"/>
      <c r="F31" s="378"/>
      <c r="G31" s="378"/>
      <c r="H31" s="378"/>
      <c r="I31" s="378"/>
      <c r="J31" s="378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378" t="s">
        <v>1548</v>
      </c>
      <c r="E33" s="378"/>
      <c r="F33" s="378"/>
      <c r="G33" s="378"/>
      <c r="H33" s="378"/>
      <c r="I33" s="378"/>
      <c r="J33" s="378"/>
      <c r="K33" s="249"/>
    </row>
    <row r="34" spans="2:11" s="1" customFormat="1" ht="15" customHeight="1">
      <c r="B34" s="252"/>
      <c r="C34" s="253"/>
      <c r="D34" s="378" t="s">
        <v>1549</v>
      </c>
      <c r="E34" s="378"/>
      <c r="F34" s="378"/>
      <c r="G34" s="378"/>
      <c r="H34" s="378"/>
      <c r="I34" s="378"/>
      <c r="J34" s="378"/>
      <c r="K34" s="249"/>
    </row>
    <row r="35" spans="2:11" s="1" customFormat="1" ht="15" customHeight="1">
      <c r="B35" s="252"/>
      <c r="C35" s="253"/>
      <c r="D35" s="378" t="s">
        <v>1550</v>
      </c>
      <c r="E35" s="378"/>
      <c r="F35" s="378"/>
      <c r="G35" s="378"/>
      <c r="H35" s="378"/>
      <c r="I35" s="378"/>
      <c r="J35" s="378"/>
      <c r="K35" s="249"/>
    </row>
    <row r="36" spans="2:11" s="1" customFormat="1" ht="15" customHeight="1">
      <c r="B36" s="252"/>
      <c r="C36" s="253"/>
      <c r="D36" s="251"/>
      <c r="E36" s="254" t="s">
        <v>132</v>
      </c>
      <c r="F36" s="251"/>
      <c r="G36" s="378" t="s">
        <v>1551</v>
      </c>
      <c r="H36" s="378"/>
      <c r="I36" s="378"/>
      <c r="J36" s="378"/>
      <c r="K36" s="249"/>
    </row>
    <row r="37" spans="2:11" s="1" customFormat="1" ht="30.75" customHeight="1">
      <c r="B37" s="252"/>
      <c r="C37" s="253"/>
      <c r="D37" s="251"/>
      <c r="E37" s="254" t="s">
        <v>1552</v>
      </c>
      <c r="F37" s="251"/>
      <c r="G37" s="378" t="s">
        <v>1553</v>
      </c>
      <c r="H37" s="378"/>
      <c r="I37" s="378"/>
      <c r="J37" s="378"/>
      <c r="K37" s="249"/>
    </row>
    <row r="38" spans="2:11" s="1" customFormat="1" ht="15" customHeight="1">
      <c r="B38" s="252"/>
      <c r="C38" s="253"/>
      <c r="D38" s="251"/>
      <c r="E38" s="254" t="s">
        <v>56</v>
      </c>
      <c r="F38" s="251"/>
      <c r="G38" s="378" t="s">
        <v>1554</v>
      </c>
      <c r="H38" s="378"/>
      <c r="I38" s="378"/>
      <c r="J38" s="378"/>
      <c r="K38" s="249"/>
    </row>
    <row r="39" spans="2:11" s="1" customFormat="1" ht="15" customHeight="1">
      <c r="B39" s="252"/>
      <c r="C39" s="253"/>
      <c r="D39" s="251"/>
      <c r="E39" s="254" t="s">
        <v>57</v>
      </c>
      <c r="F39" s="251"/>
      <c r="G39" s="378" t="s">
        <v>1555</v>
      </c>
      <c r="H39" s="378"/>
      <c r="I39" s="378"/>
      <c r="J39" s="378"/>
      <c r="K39" s="249"/>
    </row>
    <row r="40" spans="2:11" s="1" customFormat="1" ht="15" customHeight="1">
      <c r="B40" s="252"/>
      <c r="C40" s="253"/>
      <c r="D40" s="251"/>
      <c r="E40" s="254" t="s">
        <v>133</v>
      </c>
      <c r="F40" s="251"/>
      <c r="G40" s="378" t="s">
        <v>1556</v>
      </c>
      <c r="H40" s="378"/>
      <c r="I40" s="378"/>
      <c r="J40" s="378"/>
      <c r="K40" s="249"/>
    </row>
    <row r="41" spans="2:11" s="1" customFormat="1" ht="15" customHeight="1">
      <c r="B41" s="252"/>
      <c r="C41" s="253"/>
      <c r="D41" s="251"/>
      <c r="E41" s="254" t="s">
        <v>134</v>
      </c>
      <c r="F41" s="251"/>
      <c r="G41" s="378" t="s">
        <v>1557</v>
      </c>
      <c r="H41" s="378"/>
      <c r="I41" s="378"/>
      <c r="J41" s="378"/>
      <c r="K41" s="249"/>
    </row>
    <row r="42" spans="2:11" s="1" customFormat="1" ht="15" customHeight="1">
      <c r="B42" s="252"/>
      <c r="C42" s="253"/>
      <c r="D42" s="251"/>
      <c r="E42" s="254" t="s">
        <v>1558</v>
      </c>
      <c r="F42" s="251"/>
      <c r="G42" s="378" t="s">
        <v>1559</v>
      </c>
      <c r="H42" s="378"/>
      <c r="I42" s="378"/>
      <c r="J42" s="378"/>
      <c r="K42" s="249"/>
    </row>
    <row r="43" spans="2:11" s="1" customFormat="1" ht="15" customHeight="1">
      <c r="B43" s="252"/>
      <c r="C43" s="253"/>
      <c r="D43" s="251"/>
      <c r="E43" s="254"/>
      <c r="F43" s="251"/>
      <c r="G43" s="378" t="s">
        <v>1560</v>
      </c>
      <c r="H43" s="378"/>
      <c r="I43" s="378"/>
      <c r="J43" s="378"/>
      <c r="K43" s="249"/>
    </row>
    <row r="44" spans="2:11" s="1" customFormat="1" ht="15" customHeight="1">
      <c r="B44" s="252"/>
      <c r="C44" s="253"/>
      <c r="D44" s="251"/>
      <c r="E44" s="254" t="s">
        <v>1561</v>
      </c>
      <c r="F44" s="251"/>
      <c r="G44" s="378" t="s">
        <v>1562</v>
      </c>
      <c r="H44" s="378"/>
      <c r="I44" s="378"/>
      <c r="J44" s="378"/>
      <c r="K44" s="249"/>
    </row>
    <row r="45" spans="2:11" s="1" customFormat="1" ht="15" customHeight="1">
      <c r="B45" s="252"/>
      <c r="C45" s="253"/>
      <c r="D45" s="251"/>
      <c r="E45" s="254" t="s">
        <v>136</v>
      </c>
      <c r="F45" s="251"/>
      <c r="G45" s="378" t="s">
        <v>1563</v>
      </c>
      <c r="H45" s="378"/>
      <c r="I45" s="378"/>
      <c r="J45" s="378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378" t="s">
        <v>1564</v>
      </c>
      <c r="E47" s="378"/>
      <c r="F47" s="378"/>
      <c r="G47" s="378"/>
      <c r="H47" s="378"/>
      <c r="I47" s="378"/>
      <c r="J47" s="378"/>
      <c r="K47" s="249"/>
    </row>
    <row r="48" spans="2:11" s="1" customFormat="1" ht="15" customHeight="1">
      <c r="B48" s="252"/>
      <c r="C48" s="253"/>
      <c r="D48" s="253"/>
      <c r="E48" s="378" t="s">
        <v>1565</v>
      </c>
      <c r="F48" s="378"/>
      <c r="G48" s="378"/>
      <c r="H48" s="378"/>
      <c r="I48" s="378"/>
      <c r="J48" s="378"/>
      <c r="K48" s="249"/>
    </row>
    <row r="49" spans="2:11" s="1" customFormat="1" ht="15" customHeight="1">
      <c r="B49" s="252"/>
      <c r="C49" s="253"/>
      <c r="D49" s="253"/>
      <c r="E49" s="378" t="s">
        <v>1566</v>
      </c>
      <c r="F49" s="378"/>
      <c r="G49" s="378"/>
      <c r="H49" s="378"/>
      <c r="I49" s="378"/>
      <c r="J49" s="378"/>
      <c r="K49" s="249"/>
    </row>
    <row r="50" spans="2:11" s="1" customFormat="1" ht="15" customHeight="1">
      <c r="B50" s="252"/>
      <c r="C50" s="253"/>
      <c r="D50" s="253"/>
      <c r="E50" s="378" t="s">
        <v>1567</v>
      </c>
      <c r="F50" s="378"/>
      <c r="G50" s="378"/>
      <c r="H50" s="378"/>
      <c r="I50" s="378"/>
      <c r="J50" s="378"/>
      <c r="K50" s="249"/>
    </row>
    <row r="51" spans="2:11" s="1" customFormat="1" ht="15" customHeight="1">
      <c r="B51" s="252"/>
      <c r="C51" s="253"/>
      <c r="D51" s="378" t="s">
        <v>1568</v>
      </c>
      <c r="E51" s="378"/>
      <c r="F51" s="378"/>
      <c r="G51" s="378"/>
      <c r="H51" s="378"/>
      <c r="I51" s="378"/>
      <c r="J51" s="378"/>
      <c r="K51" s="249"/>
    </row>
    <row r="52" spans="2:11" s="1" customFormat="1" ht="25.5" customHeight="1">
      <c r="B52" s="248"/>
      <c r="C52" s="379" t="s">
        <v>1569</v>
      </c>
      <c r="D52" s="379"/>
      <c r="E52" s="379"/>
      <c r="F52" s="379"/>
      <c r="G52" s="379"/>
      <c r="H52" s="379"/>
      <c r="I52" s="379"/>
      <c r="J52" s="379"/>
      <c r="K52" s="249"/>
    </row>
    <row r="53" spans="2:11" s="1" customFormat="1" ht="5.25" customHeight="1">
      <c r="B53" s="248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8"/>
      <c r="C54" s="378" t="s">
        <v>1570</v>
      </c>
      <c r="D54" s="378"/>
      <c r="E54" s="378"/>
      <c r="F54" s="378"/>
      <c r="G54" s="378"/>
      <c r="H54" s="378"/>
      <c r="I54" s="378"/>
      <c r="J54" s="378"/>
      <c r="K54" s="249"/>
    </row>
    <row r="55" spans="2:11" s="1" customFormat="1" ht="15" customHeight="1">
      <c r="B55" s="248"/>
      <c r="C55" s="378" t="s">
        <v>1571</v>
      </c>
      <c r="D55" s="378"/>
      <c r="E55" s="378"/>
      <c r="F55" s="378"/>
      <c r="G55" s="378"/>
      <c r="H55" s="378"/>
      <c r="I55" s="378"/>
      <c r="J55" s="378"/>
      <c r="K55" s="249"/>
    </row>
    <row r="56" spans="2:11" s="1" customFormat="1" ht="12.75" customHeight="1">
      <c r="B56" s="248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8"/>
      <c r="C57" s="378" t="s">
        <v>1572</v>
      </c>
      <c r="D57" s="378"/>
      <c r="E57" s="378"/>
      <c r="F57" s="378"/>
      <c r="G57" s="378"/>
      <c r="H57" s="378"/>
      <c r="I57" s="378"/>
      <c r="J57" s="378"/>
      <c r="K57" s="249"/>
    </row>
    <row r="58" spans="2:11" s="1" customFormat="1" ht="15" customHeight="1">
      <c r="B58" s="248"/>
      <c r="C58" s="253"/>
      <c r="D58" s="378" t="s">
        <v>1573</v>
      </c>
      <c r="E58" s="378"/>
      <c r="F58" s="378"/>
      <c r="G58" s="378"/>
      <c r="H58" s="378"/>
      <c r="I58" s="378"/>
      <c r="J58" s="378"/>
      <c r="K58" s="249"/>
    </row>
    <row r="59" spans="2:11" s="1" customFormat="1" ht="15" customHeight="1">
      <c r="B59" s="248"/>
      <c r="C59" s="253"/>
      <c r="D59" s="378" t="s">
        <v>1574</v>
      </c>
      <c r="E59" s="378"/>
      <c r="F59" s="378"/>
      <c r="G59" s="378"/>
      <c r="H59" s="378"/>
      <c r="I59" s="378"/>
      <c r="J59" s="378"/>
      <c r="K59" s="249"/>
    </row>
    <row r="60" spans="2:11" s="1" customFormat="1" ht="15" customHeight="1">
      <c r="B60" s="248"/>
      <c r="C60" s="253"/>
      <c r="D60" s="378" t="s">
        <v>1575</v>
      </c>
      <c r="E60" s="378"/>
      <c r="F60" s="378"/>
      <c r="G60" s="378"/>
      <c r="H60" s="378"/>
      <c r="I60" s="378"/>
      <c r="J60" s="378"/>
      <c r="K60" s="249"/>
    </row>
    <row r="61" spans="2:11" s="1" customFormat="1" ht="15" customHeight="1">
      <c r="B61" s="248"/>
      <c r="C61" s="253"/>
      <c r="D61" s="378" t="s">
        <v>1576</v>
      </c>
      <c r="E61" s="378"/>
      <c r="F61" s="378"/>
      <c r="G61" s="378"/>
      <c r="H61" s="378"/>
      <c r="I61" s="378"/>
      <c r="J61" s="378"/>
      <c r="K61" s="249"/>
    </row>
    <row r="62" spans="2:11" s="1" customFormat="1" ht="15" customHeight="1">
      <c r="B62" s="248"/>
      <c r="C62" s="253"/>
      <c r="D62" s="380" t="s">
        <v>1577</v>
      </c>
      <c r="E62" s="380"/>
      <c r="F62" s="380"/>
      <c r="G62" s="380"/>
      <c r="H62" s="380"/>
      <c r="I62" s="380"/>
      <c r="J62" s="380"/>
      <c r="K62" s="249"/>
    </row>
    <row r="63" spans="2:11" s="1" customFormat="1" ht="15" customHeight="1">
      <c r="B63" s="248"/>
      <c r="C63" s="253"/>
      <c r="D63" s="378" t="s">
        <v>1578</v>
      </c>
      <c r="E63" s="378"/>
      <c r="F63" s="378"/>
      <c r="G63" s="378"/>
      <c r="H63" s="378"/>
      <c r="I63" s="378"/>
      <c r="J63" s="378"/>
      <c r="K63" s="249"/>
    </row>
    <row r="64" spans="2:11" s="1" customFormat="1" ht="12.75" customHeight="1">
      <c r="B64" s="248"/>
      <c r="C64" s="253"/>
      <c r="D64" s="253"/>
      <c r="E64" s="256"/>
      <c r="F64" s="253"/>
      <c r="G64" s="253"/>
      <c r="H64" s="253"/>
      <c r="I64" s="253"/>
      <c r="J64" s="253"/>
      <c r="K64" s="249"/>
    </row>
    <row r="65" spans="2:11" s="1" customFormat="1" ht="15" customHeight="1">
      <c r="B65" s="248"/>
      <c r="C65" s="253"/>
      <c r="D65" s="378" t="s">
        <v>1579</v>
      </c>
      <c r="E65" s="378"/>
      <c r="F65" s="378"/>
      <c r="G65" s="378"/>
      <c r="H65" s="378"/>
      <c r="I65" s="378"/>
      <c r="J65" s="378"/>
      <c r="K65" s="249"/>
    </row>
    <row r="66" spans="2:11" s="1" customFormat="1" ht="15" customHeight="1">
      <c r="B66" s="248"/>
      <c r="C66" s="253"/>
      <c r="D66" s="380" t="s">
        <v>1580</v>
      </c>
      <c r="E66" s="380"/>
      <c r="F66" s="380"/>
      <c r="G66" s="380"/>
      <c r="H66" s="380"/>
      <c r="I66" s="380"/>
      <c r="J66" s="380"/>
      <c r="K66" s="249"/>
    </row>
    <row r="67" spans="2:11" s="1" customFormat="1" ht="15" customHeight="1">
      <c r="B67" s="248"/>
      <c r="C67" s="253"/>
      <c r="D67" s="378" t="s">
        <v>1581</v>
      </c>
      <c r="E67" s="378"/>
      <c r="F67" s="378"/>
      <c r="G67" s="378"/>
      <c r="H67" s="378"/>
      <c r="I67" s="378"/>
      <c r="J67" s="378"/>
      <c r="K67" s="249"/>
    </row>
    <row r="68" spans="2:11" s="1" customFormat="1" ht="15" customHeight="1">
      <c r="B68" s="248"/>
      <c r="C68" s="253"/>
      <c r="D68" s="378" t="s">
        <v>1582</v>
      </c>
      <c r="E68" s="378"/>
      <c r="F68" s="378"/>
      <c r="G68" s="378"/>
      <c r="H68" s="378"/>
      <c r="I68" s="378"/>
      <c r="J68" s="378"/>
      <c r="K68" s="249"/>
    </row>
    <row r="69" spans="2:11" s="1" customFormat="1" ht="15" customHeight="1">
      <c r="B69" s="248"/>
      <c r="C69" s="253"/>
      <c r="D69" s="378" t="s">
        <v>1583</v>
      </c>
      <c r="E69" s="378"/>
      <c r="F69" s="378"/>
      <c r="G69" s="378"/>
      <c r="H69" s="378"/>
      <c r="I69" s="378"/>
      <c r="J69" s="378"/>
      <c r="K69" s="249"/>
    </row>
    <row r="70" spans="2:11" s="1" customFormat="1" ht="15" customHeight="1">
      <c r="B70" s="248"/>
      <c r="C70" s="253"/>
      <c r="D70" s="378" t="s">
        <v>1584</v>
      </c>
      <c r="E70" s="378"/>
      <c r="F70" s="378"/>
      <c r="G70" s="378"/>
      <c r="H70" s="378"/>
      <c r="I70" s="378"/>
      <c r="J70" s="378"/>
      <c r="K70" s="249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373" t="s">
        <v>1585</v>
      </c>
      <c r="D75" s="373"/>
      <c r="E75" s="373"/>
      <c r="F75" s="373"/>
      <c r="G75" s="373"/>
      <c r="H75" s="373"/>
      <c r="I75" s="373"/>
      <c r="J75" s="373"/>
      <c r="K75" s="266"/>
    </row>
    <row r="76" spans="2:11" s="1" customFormat="1" ht="17.25" customHeight="1">
      <c r="B76" s="265"/>
      <c r="C76" s="267" t="s">
        <v>1586</v>
      </c>
      <c r="D76" s="267"/>
      <c r="E76" s="267"/>
      <c r="F76" s="267" t="s">
        <v>1587</v>
      </c>
      <c r="G76" s="268"/>
      <c r="H76" s="267" t="s">
        <v>57</v>
      </c>
      <c r="I76" s="267" t="s">
        <v>60</v>
      </c>
      <c r="J76" s="267" t="s">
        <v>1588</v>
      </c>
      <c r="K76" s="266"/>
    </row>
    <row r="77" spans="2:11" s="1" customFormat="1" ht="17.25" customHeight="1">
      <c r="B77" s="265"/>
      <c r="C77" s="269" t="s">
        <v>1589</v>
      </c>
      <c r="D77" s="269"/>
      <c r="E77" s="269"/>
      <c r="F77" s="270" t="s">
        <v>1590</v>
      </c>
      <c r="G77" s="271"/>
      <c r="H77" s="269"/>
      <c r="I77" s="269"/>
      <c r="J77" s="269" t="s">
        <v>1591</v>
      </c>
      <c r="K77" s="266"/>
    </row>
    <row r="78" spans="2:11" s="1" customFormat="1" ht="5.25" customHeight="1">
      <c r="B78" s="265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5"/>
      <c r="C79" s="254" t="s">
        <v>56</v>
      </c>
      <c r="D79" s="274"/>
      <c r="E79" s="274"/>
      <c r="F79" s="275" t="s">
        <v>1592</v>
      </c>
      <c r="G79" s="276"/>
      <c r="H79" s="254" t="s">
        <v>1593</v>
      </c>
      <c r="I79" s="254" t="s">
        <v>1594</v>
      </c>
      <c r="J79" s="254">
        <v>20</v>
      </c>
      <c r="K79" s="266"/>
    </row>
    <row r="80" spans="2:11" s="1" customFormat="1" ht="15" customHeight="1">
      <c r="B80" s="265"/>
      <c r="C80" s="254" t="s">
        <v>1595</v>
      </c>
      <c r="D80" s="254"/>
      <c r="E80" s="254"/>
      <c r="F80" s="275" t="s">
        <v>1592</v>
      </c>
      <c r="G80" s="276"/>
      <c r="H80" s="254" t="s">
        <v>1596</v>
      </c>
      <c r="I80" s="254" t="s">
        <v>1594</v>
      </c>
      <c r="J80" s="254">
        <v>120</v>
      </c>
      <c r="K80" s="266"/>
    </row>
    <row r="81" spans="2:11" s="1" customFormat="1" ht="15" customHeight="1">
      <c r="B81" s="277"/>
      <c r="C81" s="254" t="s">
        <v>1597</v>
      </c>
      <c r="D81" s="254"/>
      <c r="E81" s="254"/>
      <c r="F81" s="275" t="s">
        <v>1598</v>
      </c>
      <c r="G81" s="276"/>
      <c r="H81" s="254" t="s">
        <v>1599</v>
      </c>
      <c r="I81" s="254" t="s">
        <v>1594</v>
      </c>
      <c r="J81" s="254">
        <v>50</v>
      </c>
      <c r="K81" s="266"/>
    </row>
    <row r="82" spans="2:11" s="1" customFormat="1" ht="15" customHeight="1">
      <c r="B82" s="277"/>
      <c r="C82" s="254" t="s">
        <v>1600</v>
      </c>
      <c r="D82" s="254"/>
      <c r="E82" s="254"/>
      <c r="F82" s="275" t="s">
        <v>1592</v>
      </c>
      <c r="G82" s="276"/>
      <c r="H82" s="254" t="s">
        <v>1601</v>
      </c>
      <c r="I82" s="254" t="s">
        <v>1602</v>
      </c>
      <c r="J82" s="254"/>
      <c r="K82" s="266"/>
    </row>
    <row r="83" spans="2:11" s="1" customFormat="1" ht="15" customHeight="1">
      <c r="B83" s="277"/>
      <c r="C83" s="278" t="s">
        <v>1603</v>
      </c>
      <c r="D83" s="278"/>
      <c r="E83" s="278"/>
      <c r="F83" s="279" t="s">
        <v>1598</v>
      </c>
      <c r="G83" s="278"/>
      <c r="H83" s="278" t="s">
        <v>1604</v>
      </c>
      <c r="I83" s="278" t="s">
        <v>1594</v>
      </c>
      <c r="J83" s="278">
        <v>15</v>
      </c>
      <c r="K83" s="266"/>
    </row>
    <row r="84" spans="2:11" s="1" customFormat="1" ht="15" customHeight="1">
      <c r="B84" s="277"/>
      <c r="C84" s="278" t="s">
        <v>1605</v>
      </c>
      <c r="D84" s="278"/>
      <c r="E84" s="278"/>
      <c r="F84" s="279" t="s">
        <v>1598</v>
      </c>
      <c r="G84" s="278"/>
      <c r="H84" s="278" t="s">
        <v>1606</v>
      </c>
      <c r="I84" s="278" t="s">
        <v>1594</v>
      </c>
      <c r="J84" s="278">
        <v>15</v>
      </c>
      <c r="K84" s="266"/>
    </row>
    <row r="85" spans="2:11" s="1" customFormat="1" ht="15" customHeight="1">
      <c r="B85" s="277"/>
      <c r="C85" s="278" t="s">
        <v>1607</v>
      </c>
      <c r="D85" s="278"/>
      <c r="E85" s="278"/>
      <c r="F85" s="279" t="s">
        <v>1598</v>
      </c>
      <c r="G85" s="278"/>
      <c r="H85" s="278" t="s">
        <v>1608</v>
      </c>
      <c r="I85" s="278" t="s">
        <v>1594</v>
      </c>
      <c r="J85" s="278">
        <v>20</v>
      </c>
      <c r="K85" s="266"/>
    </row>
    <row r="86" spans="2:11" s="1" customFormat="1" ht="15" customHeight="1">
      <c r="B86" s="277"/>
      <c r="C86" s="278" t="s">
        <v>1609</v>
      </c>
      <c r="D86" s="278"/>
      <c r="E86" s="278"/>
      <c r="F86" s="279" t="s">
        <v>1598</v>
      </c>
      <c r="G86" s="278"/>
      <c r="H86" s="278" t="s">
        <v>1610</v>
      </c>
      <c r="I86" s="278" t="s">
        <v>1594</v>
      </c>
      <c r="J86" s="278">
        <v>20</v>
      </c>
      <c r="K86" s="266"/>
    </row>
    <row r="87" spans="2:11" s="1" customFormat="1" ht="15" customHeight="1">
      <c r="B87" s="277"/>
      <c r="C87" s="254" t="s">
        <v>1611</v>
      </c>
      <c r="D87" s="254"/>
      <c r="E87" s="254"/>
      <c r="F87" s="275" t="s">
        <v>1598</v>
      </c>
      <c r="G87" s="276"/>
      <c r="H87" s="254" t="s">
        <v>1612</v>
      </c>
      <c r="I87" s="254" t="s">
        <v>1594</v>
      </c>
      <c r="J87" s="254">
        <v>50</v>
      </c>
      <c r="K87" s="266"/>
    </row>
    <row r="88" spans="2:11" s="1" customFormat="1" ht="15" customHeight="1">
      <c r="B88" s="277"/>
      <c r="C88" s="254" t="s">
        <v>1613</v>
      </c>
      <c r="D88" s="254"/>
      <c r="E88" s="254"/>
      <c r="F88" s="275" t="s">
        <v>1598</v>
      </c>
      <c r="G88" s="276"/>
      <c r="H88" s="254" t="s">
        <v>1614</v>
      </c>
      <c r="I88" s="254" t="s">
        <v>1594</v>
      </c>
      <c r="J88" s="254">
        <v>20</v>
      </c>
      <c r="K88" s="266"/>
    </row>
    <row r="89" spans="2:11" s="1" customFormat="1" ht="15" customHeight="1">
      <c r="B89" s="277"/>
      <c r="C89" s="254" t="s">
        <v>1615</v>
      </c>
      <c r="D89" s="254"/>
      <c r="E89" s="254"/>
      <c r="F89" s="275" t="s">
        <v>1598</v>
      </c>
      <c r="G89" s="276"/>
      <c r="H89" s="254" t="s">
        <v>1616</v>
      </c>
      <c r="I89" s="254" t="s">
        <v>1594</v>
      </c>
      <c r="J89" s="254">
        <v>20</v>
      </c>
      <c r="K89" s="266"/>
    </row>
    <row r="90" spans="2:11" s="1" customFormat="1" ht="15" customHeight="1">
      <c r="B90" s="277"/>
      <c r="C90" s="254" t="s">
        <v>1617</v>
      </c>
      <c r="D90" s="254"/>
      <c r="E90" s="254"/>
      <c r="F90" s="275" t="s">
        <v>1598</v>
      </c>
      <c r="G90" s="276"/>
      <c r="H90" s="254" t="s">
        <v>1618</v>
      </c>
      <c r="I90" s="254" t="s">
        <v>1594</v>
      </c>
      <c r="J90" s="254">
        <v>50</v>
      </c>
      <c r="K90" s="266"/>
    </row>
    <row r="91" spans="2:11" s="1" customFormat="1" ht="15" customHeight="1">
      <c r="B91" s="277"/>
      <c r="C91" s="254" t="s">
        <v>1619</v>
      </c>
      <c r="D91" s="254"/>
      <c r="E91" s="254"/>
      <c r="F91" s="275" t="s">
        <v>1598</v>
      </c>
      <c r="G91" s="276"/>
      <c r="H91" s="254" t="s">
        <v>1619</v>
      </c>
      <c r="I91" s="254" t="s">
        <v>1594</v>
      </c>
      <c r="J91" s="254">
        <v>50</v>
      </c>
      <c r="K91" s="266"/>
    </row>
    <row r="92" spans="2:11" s="1" customFormat="1" ht="15" customHeight="1">
      <c r="B92" s="277"/>
      <c r="C92" s="254" t="s">
        <v>1620</v>
      </c>
      <c r="D92" s="254"/>
      <c r="E92" s="254"/>
      <c r="F92" s="275" t="s">
        <v>1598</v>
      </c>
      <c r="G92" s="276"/>
      <c r="H92" s="254" t="s">
        <v>1621</v>
      </c>
      <c r="I92" s="254" t="s">
        <v>1594</v>
      </c>
      <c r="J92" s="254">
        <v>255</v>
      </c>
      <c r="K92" s="266"/>
    </row>
    <row r="93" spans="2:11" s="1" customFormat="1" ht="15" customHeight="1">
      <c r="B93" s="277"/>
      <c r="C93" s="254" t="s">
        <v>1622</v>
      </c>
      <c r="D93" s="254"/>
      <c r="E93" s="254"/>
      <c r="F93" s="275" t="s">
        <v>1592</v>
      </c>
      <c r="G93" s="276"/>
      <c r="H93" s="254" t="s">
        <v>1623</v>
      </c>
      <c r="I93" s="254" t="s">
        <v>1624</v>
      </c>
      <c r="J93" s="254"/>
      <c r="K93" s="266"/>
    </row>
    <row r="94" spans="2:11" s="1" customFormat="1" ht="15" customHeight="1">
      <c r="B94" s="277"/>
      <c r="C94" s="254" t="s">
        <v>1625</v>
      </c>
      <c r="D94" s="254"/>
      <c r="E94" s="254"/>
      <c r="F94" s="275" t="s">
        <v>1592</v>
      </c>
      <c r="G94" s="276"/>
      <c r="H94" s="254" t="s">
        <v>1626</v>
      </c>
      <c r="I94" s="254" t="s">
        <v>1627</v>
      </c>
      <c r="J94" s="254"/>
      <c r="K94" s="266"/>
    </row>
    <row r="95" spans="2:11" s="1" customFormat="1" ht="15" customHeight="1">
      <c r="B95" s="277"/>
      <c r="C95" s="254" t="s">
        <v>1628</v>
      </c>
      <c r="D95" s="254"/>
      <c r="E95" s="254"/>
      <c r="F95" s="275" t="s">
        <v>1592</v>
      </c>
      <c r="G95" s="276"/>
      <c r="H95" s="254" t="s">
        <v>1628</v>
      </c>
      <c r="I95" s="254" t="s">
        <v>1627</v>
      </c>
      <c r="J95" s="254"/>
      <c r="K95" s="266"/>
    </row>
    <row r="96" spans="2:11" s="1" customFormat="1" ht="15" customHeight="1">
      <c r="B96" s="277"/>
      <c r="C96" s="254" t="s">
        <v>41</v>
      </c>
      <c r="D96" s="254"/>
      <c r="E96" s="254"/>
      <c r="F96" s="275" t="s">
        <v>1592</v>
      </c>
      <c r="G96" s="276"/>
      <c r="H96" s="254" t="s">
        <v>1629</v>
      </c>
      <c r="I96" s="254" t="s">
        <v>1627</v>
      </c>
      <c r="J96" s="254"/>
      <c r="K96" s="266"/>
    </row>
    <row r="97" spans="2:11" s="1" customFormat="1" ht="15" customHeight="1">
      <c r="B97" s="277"/>
      <c r="C97" s="254" t="s">
        <v>51</v>
      </c>
      <c r="D97" s="254"/>
      <c r="E97" s="254"/>
      <c r="F97" s="275" t="s">
        <v>1592</v>
      </c>
      <c r="G97" s="276"/>
      <c r="H97" s="254" t="s">
        <v>1630</v>
      </c>
      <c r="I97" s="254" t="s">
        <v>1627</v>
      </c>
      <c r="J97" s="254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373" t="s">
        <v>1631</v>
      </c>
      <c r="D102" s="373"/>
      <c r="E102" s="373"/>
      <c r="F102" s="373"/>
      <c r="G102" s="373"/>
      <c r="H102" s="373"/>
      <c r="I102" s="373"/>
      <c r="J102" s="373"/>
      <c r="K102" s="266"/>
    </row>
    <row r="103" spans="2:11" s="1" customFormat="1" ht="17.25" customHeight="1">
      <c r="B103" s="265"/>
      <c r="C103" s="267" t="s">
        <v>1586</v>
      </c>
      <c r="D103" s="267"/>
      <c r="E103" s="267"/>
      <c r="F103" s="267" t="s">
        <v>1587</v>
      </c>
      <c r="G103" s="268"/>
      <c r="H103" s="267" t="s">
        <v>57</v>
      </c>
      <c r="I103" s="267" t="s">
        <v>60</v>
      </c>
      <c r="J103" s="267" t="s">
        <v>1588</v>
      </c>
      <c r="K103" s="266"/>
    </row>
    <row r="104" spans="2:11" s="1" customFormat="1" ht="17.25" customHeight="1">
      <c r="B104" s="265"/>
      <c r="C104" s="269" t="s">
        <v>1589</v>
      </c>
      <c r="D104" s="269"/>
      <c r="E104" s="269"/>
      <c r="F104" s="270" t="s">
        <v>1590</v>
      </c>
      <c r="G104" s="271"/>
      <c r="H104" s="269"/>
      <c r="I104" s="269"/>
      <c r="J104" s="269" t="s">
        <v>1591</v>
      </c>
      <c r="K104" s="266"/>
    </row>
    <row r="105" spans="2:11" s="1" customFormat="1" ht="5.25" customHeight="1">
      <c r="B105" s="265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5"/>
      <c r="C106" s="254" t="s">
        <v>56</v>
      </c>
      <c r="D106" s="274"/>
      <c r="E106" s="274"/>
      <c r="F106" s="275" t="s">
        <v>1592</v>
      </c>
      <c r="G106" s="254"/>
      <c r="H106" s="254" t="s">
        <v>1632</v>
      </c>
      <c r="I106" s="254" t="s">
        <v>1594</v>
      </c>
      <c r="J106" s="254">
        <v>20</v>
      </c>
      <c r="K106" s="266"/>
    </row>
    <row r="107" spans="2:11" s="1" customFormat="1" ht="15" customHeight="1">
      <c r="B107" s="265"/>
      <c r="C107" s="254" t="s">
        <v>1595</v>
      </c>
      <c r="D107" s="254"/>
      <c r="E107" s="254"/>
      <c r="F107" s="275" t="s">
        <v>1592</v>
      </c>
      <c r="G107" s="254"/>
      <c r="H107" s="254" t="s">
        <v>1632</v>
      </c>
      <c r="I107" s="254" t="s">
        <v>1594</v>
      </c>
      <c r="J107" s="254">
        <v>120</v>
      </c>
      <c r="K107" s="266"/>
    </row>
    <row r="108" spans="2:11" s="1" customFormat="1" ht="15" customHeight="1">
      <c r="B108" s="277"/>
      <c r="C108" s="254" t="s">
        <v>1597</v>
      </c>
      <c r="D108" s="254"/>
      <c r="E108" s="254"/>
      <c r="F108" s="275" t="s">
        <v>1598</v>
      </c>
      <c r="G108" s="254"/>
      <c r="H108" s="254" t="s">
        <v>1632</v>
      </c>
      <c r="I108" s="254" t="s">
        <v>1594</v>
      </c>
      <c r="J108" s="254">
        <v>50</v>
      </c>
      <c r="K108" s="266"/>
    </row>
    <row r="109" spans="2:11" s="1" customFormat="1" ht="15" customHeight="1">
      <c r="B109" s="277"/>
      <c r="C109" s="254" t="s">
        <v>1600</v>
      </c>
      <c r="D109" s="254"/>
      <c r="E109" s="254"/>
      <c r="F109" s="275" t="s">
        <v>1592</v>
      </c>
      <c r="G109" s="254"/>
      <c r="H109" s="254" t="s">
        <v>1632</v>
      </c>
      <c r="I109" s="254" t="s">
        <v>1602</v>
      </c>
      <c r="J109" s="254"/>
      <c r="K109" s="266"/>
    </row>
    <row r="110" spans="2:11" s="1" customFormat="1" ht="15" customHeight="1">
      <c r="B110" s="277"/>
      <c r="C110" s="254" t="s">
        <v>1611</v>
      </c>
      <c r="D110" s="254"/>
      <c r="E110" s="254"/>
      <c r="F110" s="275" t="s">
        <v>1598</v>
      </c>
      <c r="G110" s="254"/>
      <c r="H110" s="254" t="s">
        <v>1632</v>
      </c>
      <c r="I110" s="254" t="s">
        <v>1594</v>
      </c>
      <c r="J110" s="254">
        <v>50</v>
      </c>
      <c r="K110" s="266"/>
    </row>
    <row r="111" spans="2:11" s="1" customFormat="1" ht="15" customHeight="1">
      <c r="B111" s="277"/>
      <c r="C111" s="254" t="s">
        <v>1619</v>
      </c>
      <c r="D111" s="254"/>
      <c r="E111" s="254"/>
      <c r="F111" s="275" t="s">
        <v>1598</v>
      </c>
      <c r="G111" s="254"/>
      <c r="H111" s="254" t="s">
        <v>1632</v>
      </c>
      <c r="I111" s="254" t="s">
        <v>1594</v>
      </c>
      <c r="J111" s="254">
        <v>50</v>
      </c>
      <c r="K111" s="266"/>
    </row>
    <row r="112" spans="2:11" s="1" customFormat="1" ht="15" customHeight="1">
      <c r="B112" s="277"/>
      <c r="C112" s="254" t="s">
        <v>1617</v>
      </c>
      <c r="D112" s="254"/>
      <c r="E112" s="254"/>
      <c r="F112" s="275" t="s">
        <v>1598</v>
      </c>
      <c r="G112" s="254"/>
      <c r="H112" s="254" t="s">
        <v>1632</v>
      </c>
      <c r="I112" s="254" t="s">
        <v>1594</v>
      </c>
      <c r="J112" s="254">
        <v>50</v>
      </c>
      <c r="K112" s="266"/>
    </row>
    <row r="113" spans="2:11" s="1" customFormat="1" ht="15" customHeight="1">
      <c r="B113" s="277"/>
      <c r="C113" s="254" t="s">
        <v>56</v>
      </c>
      <c r="D113" s="254"/>
      <c r="E113" s="254"/>
      <c r="F113" s="275" t="s">
        <v>1592</v>
      </c>
      <c r="G113" s="254"/>
      <c r="H113" s="254" t="s">
        <v>1633</v>
      </c>
      <c r="I113" s="254" t="s">
        <v>1594</v>
      </c>
      <c r="J113" s="254">
        <v>20</v>
      </c>
      <c r="K113" s="266"/>
    </row>
    <row r="114" spans="2:11" s="1" customFormat="1" ht="15" customHeight="1">
      <c r="B114" s="277"/>
      <c r="C114" s="254" t="s">
        <v>1634</v>
      </c>
      <c r="D114" s="254"/>
      <c r="E114" s="254"/>
      <c r="F114" s="275" t="s">
        <v>1592</v>
      </c>
      <c r="G114" s="254"/>
      <c r="H114" s="254" t="s">
        <v>1635</v>
      </c>
      <c r="I114" s="254" t="s">
        <v>1594</v>
      </c>
      <c r="J114" s="254">
        <v>120</v>
      </c>
      <c r="K114" s="266"/>
    </row>
    <row r="115" spans="2:11" s="1" customFormat="1" ht="15" customHeight="1">
      <c r="B115" s="277"/>
      <c r="C115" s="254" t="s">
        <v>41</v>
      </c>
      <c r="D115" s="254"/>
      <c r="E115" s="254"/>
      <c r="F115" s="275" t="s">
        <v>1592</v>
      </c>
      <c r="G115" s="254"/>
      <c r="H115" s="254" t="s">
        <v>1636</v>
      </c>
      <c r="I115" s="254" t="s">
        <v>1627</v>
      </c>
      <c r="J115" s="254"/>
      <c r="K115" s="266"/>
    </row>
    <row r="116" spans="2:11" s="1" customFormat="1" ht="15" customHeight="1">
      <c r="B116" s="277"/>
      <c r="C116" s="254" t="s">
        <v>51</v>
      </c>
      <c r="D116" s="254"/>
      <c r="E116" s="254"/>
      <c r="F116" s="275" t="s">
        <v>1592</v>
      </c>
      <c r="G116" s="254"/>
      <c r="H116" s="254" t="s">
        <v>1637</v>
      </c>
      <c r="I116" s="254" t="s">
        <v>1627</v>
      </c>
      <c r="J116" s="254"/>
      <c r="K116" s="266"/>
    </row>
    <row r="117" spans="2:11" s="1" customFormat="1" ht="15" customHeight="1">
      <c r="B117" s="277"/>
      <c r="C117" s="254" t="s">
        <v>60</v>
      </c>
      <c r="D117" s="254"/>
      <c r="E117" s="254"/>
      <c r="F117" s="275" t="s">
        <v>1592</v>
      </c>
      <c r="G117" s="254"/>
      <c r="H117" s="254" t="s">
        <v>1638</v>
      </c>
      <c r="I117" s="254" t="s">
        <v>1639</v>
      </c>
      <c r="J117" s="254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374" t="s">
        <v>1640</v>
      </c>
      <c r="D122" s="374"/>
      <c r="E122" s="374"/>
      <c r="F122" s="374"/>
      <c r="G122" s="374"/>
      <c r="H122" s="374"/>
      <c r="I122" s="374"/>
      <c r="J122" s="374"/>
      <c r="K122" s="294"/>
    </row>
    <row r="123" spans="2:11" s="1" customFormat="1" ht="17.25" customHeight="1">
      <c r="B123" s="295"/>
      <c r="C123" s="267" t="s">
        <v>1586</v>
      </c>
      <c r="D123" s="267"/>
      <c r="E123" s="267"/>
      <c r="F123" s="267" t="s">
        <v>1587</v>
      </c>
      <c r="G123" s="268"/>
      <c r="H123" s="267" t="s">
        <v>57</v>
      </c>
      <c r="I123" s="267" t="s">
        <v>60</v>
      </c>
      <c r="J123" s="267" t="s">
        <v>1588</v>
      </c>
      <c r="K123" s="296"/>
    </row>
    <row r="124" spans="2:11" s="1" customFormat="1" ht="17.25" customHeight="1">
      <c r="B124" s="295"/>
      <c r="C124" s="269" t="s">
        <v>1589</v>
      </c>
      <c r="D124" s="269"/>
      <c r="E124" s="269"/>
      <c r="F124" s="270" t="s">
        <v>1590</v>
      </c>
      <c r="G124" s="271"/>
      <c r="H124" s="269"/>
      <c r="I124" s="269"/>
      <c r="J124" s="269" t="s">
        <v>1591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4" t="s">
        <v>1595</v>
      </c>
      <c r="D126" s="274"/>
      <c r="E126" s="274"/>
      <c r="F126" s="275" t="s">
        <v>1592</v>
      </c>
      <c r="G126" s="254"/>
      <c r="H126" s="254" t="s">
        <v>1632</v>
      </c>
      <c r="I126" s="254" t="s">
        <v>1594</v>
      </c>
      <c r="J126" s="254">
        <v>120</v>
      </c>
      <c r="K126" s="300"/>
    </row>
    <row r="127" spans="2:11" s="1" customFormat="1" ht="15" customHeight="1">
      <c r="B127" s="297"/>
      <c r="C127" s="254" t="s">
        <v>1641</v>
      </c>
      <c r="D127" s="254"/>
      <c r="E127" s="254"/>
      <c r="F127" s="275" t="s">
        <v>1592</v>
      </c>
      <c r="G127" s="254"/>
      <c r="H127" s="254" t="s">
        <v>1642</v>
      </c>
      <c r="I127" s="254" t="s">
        <v>1594</v>
      </c>
      <c r="J127" s="254" t="s">
        <v>1643</v>
      </c>
      <c r="K127" s="300"/>
    </row>
    <row r="128" spans="2:11" s="1" customFormat="1" ht="15" customHeight="1">
      <c r="B128" s="297"/>
      <c r="C128" s="254" t="s">
        <v>1540</v>
      </c>
      <c r="D128" s="254"/>
      <c r="E128" s="254"/>
      <c r="F128" s="275" t="s">
        <v>1592</v>
      </c>
      <c r="G128" s="254"/>
      <c r="H128" s="254" t="s">
        <v>1644</v>
      </c>
      <c r="I128" s="254" t="s">
        <v>1594</v>
      </c>
      <c r="J128" s="254" t="s">
        <v>1643</v>
      </c>
      <c r="K128" s="300"/>
    </row>
    <row r="129" spans="2:11" s="1" customFormat="1" ht="15" customHeight="1">
      <c r="B129" s="297"/>
      <c r="C129" s="254" t="s">
        <v>1603</v>
      </c>
      <c r="D129" s="254"/>
      <c r="E129" s="254"/>
      <c r="F129" s="275" t="s">
        <v>1598</v>
      </c>
      <c r="G129" s="254"/>
      <c r="H129" s="254" t="s">
        <v>1604</v>
      </c>
      <c r="I129" s="254" t="s">
        <v>1594</v>
      </c>
      <c r="J129" s="254">
        <v>15</v>
      </c>
      <c r="K129" s="300"/>
    </row>
    <row r="130" spans="2:11" s="1" customFormat="1" ht="15" customHeight="1">
      <c r="B130" s="297"/>
      <c r="C130" s="278" t="s">
        <v>1605</v>
      </c>
      <c r="D130" s="278"/>
      <c r="E130" s="278"/>
      <c r="F130" s="279" t="s">
        <v>1598</v>
      </c>
      <c r="G130" s="278"/>
      <c r="H130" s="278" t="s">
        <v>1606</v>
      </c>
      <c r="I130" s="278" t="s">
        <v>1594</v>
      </c>
      <c r="J130" s="278">
        <v>15</v>
      </c>
      <c r="K130" s="300"/>
    </row>
    <row r="131" spans="2:11" s="1" customFormat="1" ht="15" customHeight="1">
      <c r="B131" s="297"/>
      <c r="C131" s="278" t="s">
        <v>1607</v>
      </c>
      <c r="D131" s="278"/>
      <c r="E131" s="278"/>
      <c r="F131" s="279" t="s">
        <v>1598</v>
      </c>
      <c r="G131" s="278"/>
      <c r="H131" s="278" t="s">
        <v>1608</v>
      </c>
      <c r="I131" s="278" t="s">
        <v>1594</v>
      </c>
      <c r="J131" s="278">
        <v>20</v>
      </c>
      <c r="K131" s="300"/>
    </row>
    <row r="132" spans="2:11" s="1" customFormat="1" ht="15" customHeight="1">
      <c r="B132" s="297"/>
      <c r="C132" s="278" t="s">
        <v>1609</v>
      </c>
      <c r="D132" s="278"/>
      <c r="E132" s="278"/>
      <c r="F132" s="279" t="s">
        <v>1598</v>
      </c>
      <c r="G132" s="278"/>
      <c r="H132" s="278" t="s">
        <v>1610</v>
      </c>
      <c r="I132" s="278" t="s">
        <v>1594</v>
      </c>
      <c r="J132" s="278">
        <v>20</v>
      </c>
      <c r="K132" s="300"/>
    </row>
    <row r="133" spans="2:11" s="1" customFormat="1" ht="15" customHeight="1">
      <c r="B133" s="297"/>
      <c r="C133" s="254" t="s">
        <v>1597</v>
      </c>
      <c r="D133" s="254"/>
      <c r="E133" s="254"/>
      <c r="F133" s="275" t="s">
        <v>1598</v>
      </c>
      <c r="G133" s="254"/>
      <c r="H133" s="254" t="s">
        <v>1632</v>
      </c>
      <c r="I133" s="254" t="s">
        <v>1594</v>
      </c>
      <c r="J133" s="254">
        <v>50</v>
      </c>
      <c r="K133" s="300"/>
    </row>
    <row r="134" spans="2:11" s="1" customFormat="1" ht="15" customHeight="1">
      <c r="B134" s="297"/>
      <c r="C134" s="254" t="s">
        <v>1611</v>
      </c>
      <c r="D134" s="254"/>
      <c r="E134" s="254"/>
      <c r="F134" s="275" t="s">
        <v>1598</v>
      </c>
      <c r="G134" s="254"/>
      <c r="H134" s="254" t="s">
        <v>1632</v>
      </c>
      <c r="I134" s="254" t="s">
        <v>1594</v>
      </c>
      <c r="J134" s="254">
        <v>50</v>
      </c>
      <c r="K134" s="300"/>
    </row>
    <row r="135" spans="2:11" s="1" customFormat="1" ht="15" customHeight="1">
      <c r="B135" s="297"/>
      <c r="C135" s="254" t="s">
        <v>1617</v>
      </c>
      <c r="D135" s="254"/>
      <c r="E135" s="254"/>
      <c r="F135" s="275" t="s">
        <v>1598</v>
      </c>
      <c r="G135" s="254"/>
      <c r="H135" s="254" t="s">
        <v>1632</v>
      </c>
      <c r="I135" s="254" t="s">
        <v>1594</v>
      </c>
      <c r="J135" s="254">
        <v>50</v>
      </c>
      <c r="K135" s="300"/>
    </row>
    <row r="136" spans="2:11" s="1" customFormat="1" ht="15" customHeight="1">
      <c r="B136" s="297"/>
      <c r="C136" s="254" t="s">
        <v>1619</v>
      </c>
      <c r="D136" s="254"/>
      <c r="E136" s="254"/>
      <c r="F136" s="275" t="s">
        <v>1598</v>
      </c>
      <c r="G136" s="254"/>
      <c r="H136" s="254" t="s">
        <v>1632</v>
      </c>
      <c r="I136" s="254" t="s">
        <v>1594</v>
      </c>
      <c r="J136" s="254">
        <v>50</v>
      </c>
      <c r="K136" s="300"/>
    </row>
    <row r="137" spans="2:11" s="1" customFormat="1" ht="15" customHeight="1">
      <c r="B137" s="297"/>
      <c r="C137" s="254" t="s">
        <v>1620</v>
      </c>
      <c r="D137" s="254"/>
      <c r="E137" s="254"/>
      <c r="F137" s="275" t="s">
        <v>1598</v>
      </c>
      <c r="G137" s="254"/>
      <c r="H137" s="254" t="s">
        <v>1645</v>
      </c>
      <c r="I137" s="254" t="s">
        <v>1594</v>
      </c>
      <c r="J137" s="254">
        <v>255</v>
      </c>
      <c r="K137" s="300"/>
    </row>
    <row r="138" spans="2:11" s="1" customFormat="1" ht="15" customHeight="1">
      <c r="B138" s="297"/>
      <c r="C138" s="254" t="s">
        <v>1622</v>
      </c>
      <c r="D138" s="254"/>
      <c r="E138" s="254"/>
      <c r="F138" s="275" t="s">
        <v>1592</v>
      </c>
      <c r="G138" s="254"/>
      <c r="H138" s="254" t="s">
        <v>1646</v>
      </c>
      <c r="I138" s="254" t="s">
        <v>1624</v>
      </c>
      <c r="J138" s="254"/>
      <c r="K138" s="300"/>
    </row>
    <row r="139" spans="2:11" s="1" customFormat="1" ht="15" customHeight="1">
      <c r="B139" s="297"/>
      <c r="C139" s="254" t="s">
        <v>1625</v>
      </c>
      <c r="D139" s="254"/>
      <c r="E139" s="254"/>
      <c r="F139" s="275" t="s">
        <v>1592</v>
      </c>
      <c r="G139" s="254"/>
      <c r="H139" s="254" t="s">
        <v>1647</v>
      </c>
      <c r="I139" s="254" t="s">
        <v>1627</v>
      </c>
      <c r="J139" s="254"/>
      <c r="K139" s="300"/>
    </row>
    <row r="140" spans="2:11" s="1" customFormat="1" ht="15" customHeight="1">
      <c r="B140" s="297"/>
      <c r="C140" s="254" t="s">
        <v>1628</v>
      </c>
      <c r="D140" s="254"/>
      <c r="E140" s="254"/>
      <c r="F140" s="275" t="s">
        <v>1592</v>
      </c>
      <c r="G140" s="254"/>
      <c r="H140" s="254" t="s">
        <v>1628</v>
      </c>
      <c r="I140" s="254" t="s">
        <v>1627</v>
      </c>
      <c r="J140" s="254"/>
      <c r="K140" s="300"/>
    </row>
    <row r="141" spans="2:11" s="1" customFormat="1" ht="15" customHeight="1">
      <c r="B141" s="297"/>
      <c r="C141" s="254" t="s">
        <v>41</v>
      </c>
      <c r="D141" s="254"/>
      <c r="E141" s="254"/>
      <c r="F141" s="275" t="s">
        <v>1592</v>
      </c>
      <c r="G141" s="254"/>
      <c r="H141" s="254" t="s">
        <v>1648</v>
      </c>
      <c r="I141" s="254" t="s">
        <v>1627</v>
      </c>
      <c r="J141" s="254"/>
      <c r="K141" s="300"/>
    </row>
    <row r="142" spans="2:11" s="1" customFormat="1" ht="15" customHeight="1">
      <c r="B142" s="297"/>
      <c r="C142" s="254" t="s">
        <v>1649</v>
      </c>
      <c r="D142" s="254"/>
      <c r="E142" s="254"/>
      <c r="F142" s="275" t="s">
        <v>1592</v>
      </c>
      <c r="G142" s="254"/>
      <c r="H142" s="254" t="s">
        <v>1650</v>
      </c>
      <c r="I142" s="254" t="s">
        <v>1627</v>
      </c>
      <c r="J142" s="254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373" t="s">
        <v>1651</v>
      </c>
      <c r="D147" s="373"/>
      <c r="E147" s="373"/>
      <c r="F147" s="373"/>
      <c r="G147" s="373"/>
      <c r="H147" s="373"/>
      <c r="I147" s="373"/>
      <c r="J147" s="373"/>
      <c r="K147" s="266"/>
    </row>
    <row r="148" spans="2:11" s="1" customFormat="1" ht="17.25" customHeight="1">
      <c r="B148" s="265"/>
      <c r="C148" s="267" t="s">
        <v>1586</v>
      </c>
      <c r="D148" s="267"/>
      <c r="E148" s="267"/>
      <c r="F148" s="267" t="s">
        <v>1587</v>
      </c>
      <c r="G148" s="268"/>
      <c r="H148" s="267" t="s">
        <v>57</v>
      </c>
      <c r="I148" s="267" t="s">
        <v>60</v>
      </c>
      <c r="J148" s="267" t="s">
        <v>1588</v>
      </c>
      <c r="K148" s="266"/>
    </row>
    <row r="149" spans="2:11" s="1" customFormat="1" ht="17.25" customHeight="1">
      <c r="B149" s="265"/>
      <c r="C149" s="269" t="s">
        <v>1589</v>
      </c>
      <c r="D149" s="269"/>
      <c r="E149" s="269"/>
      <c r="F149" s="270" t="s">
        <v>1590</v>
      </c>
      <c r="G149" s="271"/>
      <c r="H149" s="269"/>
      <c r="I149" s="269"/>
      <c r="J149" s="269" t="s">
        <v>1591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1595</v>
      </c>
      <c r="D151" s="254"/>
      <c r="E151" s="254"/>
      <c r="F151" s="305" t="s">
        <v>1592</v>
      </c>
      <c r="G151" s="254"/>
      <c r="H151" s="304" t="s">
        <v>1632</v>
      </c>
      <c r="I151" s="304" t="s">
        <v>1594</v>
      </c>
      <c r="J151" s="304">
        <v>120</v>
      </c>
      <c r="K151" s="300"/>
    </row>
    <row r="152" spans="2:11" s="1" customFormat="1" ht="15" customHeight="1">
      <c r="B152" s="277"/>
      <c r="C152" s="304" t="s">
        <v>1641</v>
      </c>
      <c r="D152" s="254"/>
      <c r="E152" s="254"/>
      <c r="F152" s="305" t="s">
        <v>1592</v>
      </c>
      <c r="G152" s="254"/>
      <c r="H152" s="304" t="s">
        <v>1652</v>
      </c>
      <c r="I152" s="304" t="s">
        <v>1594</v>
      </c>
      <c r="J152" s="304" t="s">
        <v>1643</v>
      </c>
      <c r="K152" s="300"/>
    </row>
    <row r="153" spans="2:11" s="1" customFormat="1" ht="15" customHeight="1">
      <c r="B153" s="277"/>
      <c r="C153" s="304" t="s">
        <v>1540</v>
      </c>
      <c r="D153" s="254"/>
      <c r="E153" s="254"/>
      <c r="F153" s="305" t="s">
        <v>1592</v>
      </c>
      <c r="G153" s="254"/>
      <c r="H153" s="304" t="s">
        <v>1653</v>
      </c>
      <c r="I153" s="304" t="s">
        <v>1594</v>
      </c>
      <c r="J153" s="304" t="s">
        <v>1643</v>
      </c>
      <c r="K153" s="300"/>
    </row>
    <row r="154" spans="2:11" s="1" customFormat="1" ht="15" customHeight="1">
      <c r="B154" s="277"/>
      <c r="C154" s="304" t="s">
        <v>1597</v>
      </c>
      <c r="D154" s="254"/>
      <c r="E154" s="254"/>
      <c r="F154" s="305" t="s">
        <v>1598</v>
      </c>
      <c r="G154" s="254"/>
      <c r="H154" s="304" t="s">
        <v>1632</v>
      </c>
      <c r="I154" s="304" t="s">
        <v>1594</v>
      </c>
      <c r="J154" s="304">
        <v>50</v>
      </c>
      <c r="K154" s="300"/>
    </row>
    <row r="155" spans="2:11" s="1" customFormat="1" ht="15" customHeight="1">
      <c r="B155" s="277"/>
      <c r="C155" s="304" t="s">
        <v>1600</v>
      </c>
      <c r="D155" s="254"/>
      <c r="E155" s="254"/>
      <c r="F155" s="305" t="s">
        <v>1592</v>
      </c>
      <c r="G155" s="254"/>
      <c r="H155" s="304" t="s">
        <v>1632</v>
      </c>
      <c r="I155" s="304" t="s">
        <v>1602</v>
      </c>
      <c r="J155" s="304"/>
      <c r="K155" s="300"/>
    </row>
    <row r="156" spans="2:11" s="1" customFormat="1" ht="15" customHeight="1">
      <c r="B156" s="277"/>
      <c r="C156" s="304" t="s">
        <v>1611</v>
      </c>
      <c r="D156" s="254"/>
      <c r="E156" s="254"/>
      <c r="F156" s="305" t="s">
        <v>1598</v>
      </c>
      <c r="G156" s="254"/>
      <c r="H156" s="304" t="s">
        <v>1632</v>
      </c>
      <c r="I156" s="304" t="s">
        <v>1594</v>
      </c>
      <c r="J156" s="304">
        <v>50</v>
      </c>
      <c r="K156" s="300"/>
    </row>
    <row r="157" spans="2:11" s="1" customFormat="1" ht="15" customHeight="1">
      <c r="B157" s="277"/>
      <c r="C157" s="304" t="s">
        <v>1619</v>
      </c>
      <c r="D157" s="254"/>
      <c r="E157" s="254"/>
      <c r="F157" s="305" t="s">
        <v>1598</v>
      </c>
      <c r="G157" s="254"/>
      <c r="H157" s="304" t="s">
        <v>1632</v>
      </c>
      <c r="I157" s="304" t="s">
        <v>1594</v>
      </c>
      <c r="J157" s="304">
        <v>50</v>
      </c>
      <c r="K157" s="300"/>
    </row>
    <row r="158" spans="2:11" s="1" customFormat="1" ht="15" customHeight="1">
      <c r="B158" s="277"/>
      <c r="C158" s="304" t="s">
        <v>1617</v>
      </c>
      <c r="D158" s="254"/>
      <c r="E158" s="254"/>
      <c r="F158" s="305" t="s">
        <v>1598</v>
      </c>
      <c r="G158" s="254"/>
      <c r="H158" s="304" t="s">
        <v>1632</v>
      </c>
      <c r="I158" s="304" t="s">
        <v>1594</v>
      </c>
      <c r="J158" s="304">
        <v>50</v>
      </c>
      <c r="K158" s="300"/>
    </row>
    <row r="159" spans="2:11" s="1" customFormat="1" ht="15" customHeight="1">
      <c r="B159" s="277"/>
      <c r="C159" s="304" t="s">
        <v>93</v>
      </c>
      <c r="D159" s="254"/>
      <c r="E159" s="254"/>
      <c r="F159" s="305" t="s">
        <v>1592</v>
      </c>
      <c r="G159" s="254"/>
      <c r="H159" s="304" t="s">
        <v>1654</v>
      </c>
      <c r="I159" s="304" t="s">
        <v>1594</v>
      </c>
      <c r="J159" s="304" t="s">
        <v>1655</v>
      </c>
      <c r="K159" s="300"/>
    </row>
    <row r="160" spans="2:11" s="1" customFormat="1" ht="15" customHeight="1">
      <c r="B160" s="277"/>
      <c r="C160" s="304" t="s">
        <v>1656</v>
      </c>
      <c r="D160" s="254"/>
      <c r="E160" s="254"/>
      <c r="F160" s="305" t="s">
        <v>1592</v>
      </c>
      <c r="G160" s="254"/>
      <c r="H160" s="304" t="s">
        <v>1657</v>
      </c>
      <c r="I160" s="304" t="s">
        <v>1627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374" t="s">
        <v>1658</v>
      </c>
      <c r="D165" s="374"/>
      <c r="E165" s="374"/>
      <c r="F165" s="374"/>
      <c r="G165" s="374"/>
      <c r="H165" s="374"/>
      <c r="I165" s="374"/>
      <c r="J165" s="374"/>
      <c r="K165" s="247"/>
    </row>
    <row r="166" spans="2:11" s="1" customFormat="1" ht="17.25" customHeight="1">
      <c r="B166" s="246"/>
      <c r="C166" s="267" t="s">
        <v>1586</v>
      </c>
      <c r="D166" s="267"/>
      <c r="E166" s="267"/>
      <c r="F166" s="267" t="s">
        <v>1587</v>
      </c>
      <c r="G166" s="309"/>
      <c r="H166" s="310" t="s">
        <v>57</v>
      </c>
      <c r="I166" s="310" t="s">
        <v>60</v>
      </c>
      <c r="J166" s="267" t="s">
        <v>1588</v>
      </c>
      <c r="K166" s="247"/>
    </row>
    <row r="167" spans="2:11" s="1" customFormat="1" ht="17.25" customHeight="1">
      <c r="B167" s="248"/>
      <c r="C167" s="269" t="s">
        <v>1589</v>
      </c>
      <c r="D167" s="269"/>
      <c r="E167" s="269"/>
      <c r="F167" s="270" t="s">
        <v>1590</v>
      </c>
      <c r="G167" s="311"/>
      <c r="H167" s="312"/>
      <c r="I167" s="312"/>
      <c r="J167" s="269" t="s">
        <v>1591</v>
      </c>
      <c r="K167" s="249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4" t="s">
        <v>1595</v>
      </c>
      <c r="D169" s="254"/>
      <c r="E169" s="254"/>
      <c r="F169" s="275" t="s">
        <v>1592</v>
      </c>
      <c r="G169" s="254"/>
      <c r="H169" s="254" t="s">
        <v>1632</v>
      </c>
      <c r="I169" s="254" t="s">
        <v>1594</v>
      </c>
      <c r="J169" s="254">
        <v>120</v>
      </c>
      <c r="K169" s="300"/>
    </row>
    <row r="170" spans="2:11" s="1" customFormat="1" ht="15" customHeight="1">
      <c r="B170" s="277"/>
      <c r="C170" s="254" t="s">
        <v>1641</v>
      </c>
      <c r="D170" s="254"/>
      <c r="E170" s="254"/>
      <c r="F170" s="275" t="s">
        <v>1592</v>
      </c>
      <c r="G170" s="254"/>
      <c r="H170" s="254" t="s">
        <v>1642</v>
      </c>
      <c r="I170" s="254" t="s">
        <v>1594</v>
      </c>
      <c r="J170" s="254" t="s">
        <v>1643</v>
      </c>
      <c r="K170" s="300"/>
    </row>
    <row r="171" spans="2:11" s="1" customFormat="1" ht="15" customHeight="1">
      <c r="B171" s="277"/>
      <c r="C171" s="254" t="s">
        <v>1540</v>
      </c>
      <c r="D171" s="254"/>
      <c r="E171" s="254"/>
      <c r="F171" s="275" t="s">
        <v>1592</v>
      </c>
      <c r="G171" s="254"/>
      <c r="H171" s="254" t="s">
        <v>1659</v>
      </c>
      <c r="I171" s="254" t="s">
        <v>1594</v>
      </c>
      <c r="J171" s="254" t="s">
        <v>1643</v>
      </c>
      <c r="K171" s="300"/>
    </row>
    <row r="172" spans="2:11" s="1" customFormat="1" ht="15" customHeight="1">
      <c r="B172" s="277"/>
      <c r="C172" s="254" t="s">
        <v>1597</v>
      </c>
      <c r="D172" s="254"/>
      <c r="E172" s="254"/>
      <c r="F172" s="275" t="s">
        <v>1598</v>
      </c>
      <c r="G172" s="254"/>
      <c r="H172" s="254" t="s">
        <v>1659</v>
      </c>
      <c r="I172" s="254" t="s">
        <v>1594</v>
      </c>
      <c r="J172" s="254">
        <v>50</v>
      </c>
      <c r="K172" s="300"/>
    </row>
    <row r="173" spans="2:11" s="1" customFormat="1" ht="15" customHeight="1">
      <c r="B173" s="277"/>
      <c r="C173" s="254" t="s">
        <v>1600</v>
      </c>
      <c r="D173" s="254"/>
      <c r="E173" s="254"/>
      <c r="F173" s="275" t="s">
        <v>1592</v>
      </c>
      <c r="G173" s="254"/>
      <c r="H173" s="254" t="s">
        <v>1659</v>
      </c>
      <c r="I173" s="254" t="s">
        <v>1602</v>
      </c>
      <c r="J173" s="254"/>
      <c r="K173" s="300"/>
    </row>
    <row r="174" spans="2:11" s="1" customFormat="1" ht="15" customHeight="1">
      <c r="B174" s="277"/>
      <c r="C174" s="254" t="s">
        <v>1611</v>
      </c>
      <c r="D174" s="254"/>
      <c r="E174" s="254"/>
      <c r="F174" s="275" t="s">
        <v>1598</v>
      </c>
      <c r="G174" s="254"/>
      <c r="H174" s="254" t="s">
        <v>1659</v>
      </c>
      <c r="I174" s="254" t="s">
        <v>1594</v>
      </c>
      <c r="J174" s="254">
        <v>50</v>
      </c>
      <c r="K174" s="300"/>
    </row>
    <row r="175" spans="2:11" s="1" customFormat="1" ht="15" customHeight="1">
      <c r="B175" s="277"/>
      <c r="C175" s="254" t="s">
        <v>1619</v>
      </c>
      <c r="D175" s="254"/>
      <c r="E175" s="254"/>
      <c r="F175" s="275" t="s">
        <v>1598</v>
      </c>
      <c r="G175" s="254"/>
      <c r="H175" s="254" t="s">
        <v>1659</v>
      </c>
      <c r="I175" s="254" t="s">
        <v>1594</v>
      </c>
      <c r="J175" s="254">
        <v>50</v>
      </c>
      <c r="K175" s="300"/>
    </row>
    <row r="176" spans="2:11" s="1" customFormat="1" ht="15" customHeight="1">
      <c r="B176" s="277"/>
      <c r="C176" s="254" t="s">
        <v>1617</v>
      </c>
      <c r="D176" s="254"/>
      <c r="E176" s="254"/>
      <c r="F176" s="275" t="s">
        <v>1598</v>
      </c>
      <c r="G176" s="254"/>
      <c r="H176" s="254" t="s">
        <v>1659</v>
      </c>
      <c r="I176" s="254" t="s">
        <v>1594</v>
      </c>
      <c r="J176" s="254">
        <v>50</v>
      </c>
      <c r="K176" s="300"/>
    </row>
    <row r="177" spans="2:11" s="1" customFormat="1" ht="15" customHeight="1">
      <c r="B177" s="277"/>
      <c r="C177" s="254" t="s">
        <v>132</v>
      </c>
      <c r="D177" s="254"/>
      <c r="E177" s="254"/>
      <c r="F177" s="275" t="s">
        <v>1592</v>
      </c>
      <c r="G177" s="254"/>
      <c r="H177" s="254" t="s">
        <v>1660</v>
      </c>
      <c r="I177" s="254" t="s">
        <v>1661</v>
      </c>
      <c r="J177" s="254"/>
      <c r="K177" s="300"/>
    </row>
    <row r="178" spans="2:11" s="1" customFormat="1" ht="15" customHeight="1">
      <c r="B178" s="277"/>
      <c r="C178" s="254" t="s">
        <v>60</v>
      </c>
      <c r="D178" s="254"/>
      <c r="E178" s="254"/>
      <c r="F178" s="275" t="s">
        <v>1592</v>
      </c>
      <c r="G178" s="254"/>
      <c r="H178" s="254" t="s">
        <v>1662</v>
      </c>
      <c r="I178" s="254" t="s">
        <v>1663</v>
      </c>
      <c r="J178" s="254">
        <v>1</v>
      </c>
      <c r="K178" s="300"/>
    </row>
    <row r="179" spans="2:11" s="1" customFormat="1" ht="15" customHeight="1">
      <c r="B179" s="277"/>
      <c r="C179" s="254" t="s">
        <v>56</v>
      </c>
      <c r="D179" s="254"/>
      <c r="E179" s="254"/>
      <c r="F179" s="275" t="s">
        <v>1592</v>
      </c>
      <c r="G179" s="254"/>
      <c r="H179" s="254" t="s">
        <v>1664</v>
      </c>
      <c r="I179" s="254" t="s">
        <v>1594</v>
      </c>
      <c r="J179" s="254">
        <v>20</v>
      </c>
      <c r="K179" s="300"/>
    </row>
    <row r="180" spans="2:11" s="1" customFormat="1" ht="15" customHeight="1">
      <c r="B180" s="277"/>
      <c r="C180" s="254" t="s">
        <v>57</v>
      </c>
      <c r="D180" s="254"/>
      <c r="E180" s="254"/>
      <c r="F180" s="275" t="s">
        <v>1592</v>
      </c>
      <c r="G180" s="254"/>
      <c r="H180" s="254" t="s">
        <v>1665</v>
      </c>
      <c r="I180" s="254" t="s">
        <v>1594</v>
      </c>
      <c r="J180" s="254">
        <v>255</v>
      </c>
      <c r="K180" s="300"/>
    </row>
    <row r="181" spans="2:11" s="1" customFormat="1" ht="15" customHeight="1">
      <c r="B181" s="277"/>
      <c r="C181" s="254" t="s">
        <v>133</v>
      </c>
      <c r="D181" s="254"/>
      <c r="E181" s="254"/>
      <c r="F181" s="275" t="s">
        <v>1592</v>
      </c>
      <c r="G181" s="254"/>
      <c r="H181" s="254" t="s">
        <v>1556</v>
      </c>
      <c r="I181" s="254" t="s">
        <v>1594</v>
      </c>
      <c r="J181" s="254">
        <v>10</v>
      </c>
      <c r="K181" s="300"/>
    </row>
    <row r="182" spans="2:11" s="1" customFormat="1" ht="15" customHeight="1">
      <c r="B182" s="277"/>
      <c r="C182" s="254" t="s">
        <v>134</v>
      </c>
      <c r="D182" s="254"/>
      <c r="E182" s="254"/>
      <c r="F182" s="275" t="s">
        <v>1592</v>
      </c>
      <c r="G182" s="254"/>
      <c r="H182" s="254" t="s">
        <v>1666</v>
      </c>
      <c r="I182" s="254" t="s">
        <v>1627</v>
      </c>
      <c r="J182" s="254"/>
      <c r="K182" s="300"/>
    </row>
    <row r="183" spans="2:11" s="1" customFormat="1" ht="15" customHeight="1">
      <c r="B183" s="277"/>
      <c r="C183" s="254" t="s">
        <v>1667</v>
      </c>
      <c r="D183" s="254"/>
      <c r="E183" s="254"/>
      <c r="F183" s="275" t="s">
        <v>1592</v>
      </c>
      <c r="G183" s="254"/>
      <c r="H183" s="254" t="s">
        <v>1668</v>
      </c>
      <c r="I183" s="254" t="s">
        <v>1627</v>
      </c>
      <c r="J183" s="254"/>
      <c r="K183" s="300"/>
    </row>
    <row r="184" spans="2:11" s="1" customFormat="1" ht="15" customHeight="1">
      <c r="B184" s="277"/>
      <c r="C184" s="254" t="s">
        <v>1656</v>
      </c>
      <c r="D184" s="254"/>
      <c r="E184" s="254"/>
      <c r="F184" s="275" t="s">
        <v>1592</v>
      </c>
      <c r="G184" s="254"/>
      <c r="H184" s="254" t="s">
        <v>1669</v>
      </c>
      <c r="I184" s="254" t="s">
        <v>1627</v>
      </c>
      <c r="J184" s="254"/>
      <c r="K184" s="300"/>
    </row>
    <row r="185" spans="2:11" s="1" customFormat="1" ht="15" customHeight="1">
      <c r="B185" s="277"/>
      <c r="C185" s="254" t="s">
        <v>136</v>
      </c>
      <c r="D185" s="254"/>
      <c r="E185" s="254"/>
      <c r="F185" s="275" t="s">
        <v>1598</v>
      </c>
      <c r="G185" s="254"/>
      <c r="H185" s="254" t="s">
        <v>1670</v>
      </c>
      <c r="I185" s="254" t="s">
        <v>1594</v>
      </c>
      <c r="J185" s="254">
        <v>50</v>
      </c>
      <c r="K185" s="300"/>
    </row>
    <row r="186" spans="2:11" s="1" customFormat="1" ht="15" customHeight="1">
      <c r="B186" s="277"/>
      <c r="C186" s="254" t="s">
        <v>1671</v>
      </c>
      <c r="D186" s="254"/>
      <c r="E186" s="254"/>
      <c r="F186" s="275" t="s">
        <v>1598</v>
      </c>
      <c r="G186" s="254"/>
      <c r="H186" s="254" t="s">
        <v>1672</v>
      </c>
      <c r="I186" s="254" t="s">
        <v>1673</v>
      </c>
      <c r="J186" s="254"/>
      <c r="K186" s="300"/>
    </row>
    <row r="187" spans="2:11" s="1" customFormat="1" ht="15" customHeight="1">
      <c r="B187" s="277"/>
      <c r="C187" s="254" t="s">
        <v>1674</v>
      </c>
      <c r="D187" s="254"/>
      <c r="E187" s="254"/>
      <c r="F187" s="275" t="s">
        <v>1598</v>
      </c>
      <c r="G187" s="254"/>
      <c r="H187" s="254" t="s">
        <v>1675</v>
      </c>
      <c r="I187" s="254" t="s">
        <v>1673</v>
      </c>
      <c r="J187" s="254"/>
      <c r="K187" s="300"/>
    </row>
    <row r="188" spans="2:11" s="1" customFormat="1" ht="15" customHeight="1">
      <c r="B188" s="277"/>
      <c r="C188" s="254" t="s">
        <v>1676</v>
      </c>
      <c r="D188" s="254"/>
      <c r="E188" s="254"/>
      <c r="F188" s="275" t="s">
        <v>1598</v>
      </c>
      <c r="G188" s="254"/>
      <c r="H188" s="254" t="s">
        <v>1677</v>
      </c>
      <c r="I188" s="254" t="s">
        <v>1673</v>
      </c>
      <c r="J188" s="254"/>
      <c r="K188" s="300"/>
    </row>
    <row r="189" spans="2:11" s="1" customFormat="1" ht="15" customHeight="1">
      <c r="B189" s="277"/>
      <c r="C189" s="313" t="s">
        <v>1678</v>
      </c>
      <c r="D189" s="254"/>
      <c r="E189" s="254"/>
      <c r="F189" s="275" t="s">
        <v>1598</v>
      </c>
      <c r="G189" s="254"/>
      <c r="H189" s="254" t="s">
        <v>1679</v>
      </c>
      <c r="I189" s="254" t="s">
        <v>1680</v>
      </c>
      <c r="J189" s="314" t="s">
        <v>1681</v>
      </c>
      <c r="K189" s="300"/>
    </row>
    <row r="190" spans="2:11" s="1" customFormat="1" ht="15" customHeight="1">
      <c r="B190" s="277"/>
      <c r="C190" s="313" t="s">
        <v>45</v>
      </c>
      <c r="D190" s="254"/>
      <c r="E190" s="254"/>
      <c r="F190" s="275" t="s">
        <v>1592</v>
      </c>
      <c r="G190" s="254"/>
      <c r="H190" s="251" t="s">
        <v>1682</v>
      </c>
      <c r="I190" s="254" t="s">
        <v>1683</v>
      </c>
      <c r="J190" s="254"/>
      <c r="K190" s="300"/>
    </row>
    <row r="191" spans="2:11" s="1" customFormat="1" ht="15" customHeight="1">
      <c r="B191" s="277"/>
      <c r="C191" s="313" t="s">
        <v>1684</v>
      </c>
      <c r="D191" s="254"/>
      <c r="E191" s="254"/>
      <c r="F191" s="275" t="s">
        <v>1592</v>
      </c>
      <c r="G191" s="254"/>
      <c r="H191" s="254" t="s">
        <v>1685</v>
      </c>
      <c r="I191" s="254" t="s">
        <v>1627</v>
      </c>
      <c r="J191" s="254"/>
      <c r="K191" s="300"/>
    </row>
    <row r="192" spans="2:11" s="1" customFormat="1" ht="15" customHeight="1">
      <c r="B192" s="277"/>
      <c r="C192" s="313" t="s">
        <v>1686</v>
      </c>
      <c r="D192" s="254"/>
      <c r="E192" s="254"/>
      <c r="F192" s="275" t="s">
        <v>1592</v>
      </c>
      <c r="G192" s="254"/>
      <c r="H192" s="254" t="s">
        <v>1687</v>
      </c>
      <c r="I192" s="254" t="s">
        <v>1627</v>
      </c>
      <c r="J192" s="254"/>
      <c r="K192" s="300"/>
    </row>
    <row r="193" spans="2:11" s="1" customFormat="1" ht="15" customHeight="1">
      <c r="B193" s="277"/>
      <c r="C193" s="313" t="s">
        <v>1688</v>
      </c>
      <c r="D193" s="254"/>
      <c r="E193" s="254"/>
      <c r="F193" s="275" t="s">
        <v>1598</v>
      </c>
      <c r="G193" s="254"/>
      <c r="H193" s="254" t="s">
        <v>1689</v>
      </c>
      <c r="I193" s="254" t="s">
        <v>1627</v>
      </c>
      <c r="J193" s="254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2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2.2">
      <c r="B199" s="246"/>
      <c r="C199" s="374" t="s">
        <v>1690</v>
      </c>
      <c r="D199" s="374"/>
      <c r="E199" s="374"/>
      <c r="F199" s="374"/>
      <c r="G199" s="374"/>
      <c r="H199" s="374"/>
      <c r="I199" s="374"/>
      <c r="J199" s="374"/>
      <c r="K199" s="247"/>
    </row>
    <row r="200" spans="2:11" s="1" customFormat="1" ht="25.5" customHeight="1">
      <c r="B200" s="246"/>
      <c r="C200" s="316" t="s">
        <v>1691</v>
      </c>
      <c r="D200" s="316"/>
      <c r="E200" s="316"/>
      <c r="F200" s="316" t="s">
        <v>1692</v>
      </c>
      <c r="G200" s="317"/>
      <c r="H200" s="375" t="s">
        <v>1693</v>
      </c>
      <c r="I200" s="375"/>
      <c r="J200" s="375"/>
      <c r="K200" s="247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4" t="s">
        <v>1683</v>
      </c>
      <c r="D202" s="254"/>
      <c r="E202" s="254"/>
      <c r="F202" s="275" t="s">
        <v>46</v>
      </c>
      <c r="G202" s="254"/>
      <c r="H202" s="376" t="s">
        <v>1694</v>
      </c>
      <c r="I202" s="376"/>
      <c r="J202" s="376"/>
      <c r="K202" s="300"/>
    </row>
    <row r="203" spans="2:11" s="1" customFormat="1" ht="15" customHeight="1">
      <c r="B203" s="277"/>
      <c r="C203" s="254"/>
      <c r="D203" s="254"/>
      <c r="E203" s="254"/>
      <c r="F203" s="275" t="s">
        <v>47</v>
      </c>
      <c r="G203" s="254"/>
      <c r="H203" s="376" t="s">
        <v>1695</v>
      </c>
      <c r="I203" s="376"/>
      <c r="J203" s="376"/>
      <c r="K203" s="300"/>
    </row>
    <row r="204" spans="2:11" s="1" customFormat="1" ht="15" customHeight="1">
      <c r="B204" s="277"/>
      <c r="C204" s="254"/>
      <c r="D204" s="254"/>
      <c r="E204" s="254"/>
      <c r="F204" s="275" t="s">
        <v>50</v>
      </c>
      <c r="G204" s="254"/>
      <c r="H204" s="376" t="s">
        <v>1696</v>
      </c>
      <c r="I204" s="376"/>
      <c r="J204" s="376"/>
      <c r="K204" s="300"/>
    </row>
    <row r="205" spans="2:11" s="1" customFormat="1" ht="15" customHeight="1">
      <c r="B205" s="277"/>
      <c r="C205" s="254"/>
      <c r="D205" s="254"/>
      <c r="E205" s="254"/>
      <c r="F205" s="275" t="s">
        <v>48</v>
      </c>
      <c r="G205" s="254"/>
      <c r="H205" s="376" t="s">
        <v>1697</v>
      </c>
      <c r="I205" s="376"/>
      <c r="J205" s="376"/>
      <c r="K205" s="300"/>
    </row>
    <row r="206" spans="2:11" s="1" customFormat="1" ht="15" customHeight="1">
      <c r="B206" s="277"/>
      <c r="C206" s="254"/>
      <c r="D206" s="254"/>
      <c r="E206" s="254"/>
      <c r="F206" s="275" t="s">
        <v>49</v>
      </c>
      <c r="G206" s="254"/>
      <c r="H206" s="376" t="s">
        <v>1698</v>
      </c>
      <c r="I206" s="376"/>
      <c r="J206" s="376"/>
      <c r="K206" s="300"/>
    </row>
    <row r="207" spans="2:11" s="1" customFormat="1" ht="15" customHeight="1">
      <c r="B207" s="277"/>
      <c r="C207" s="254"/>
      <c r="D207" s="254"/>
      <c r="E207" s="254"/>
      <c r="F207" s="275"/>
      <c r="G207" s="254"/>
      <c r="H207" s="254"/>
      <c r="I207" s="254"/>
      <c r="J207" s="254"/>
      <c r="K207" s="300"/>
    </row>
    <row r="208" spans="2:11" s="1" customFormat="1" ht="15" customHeight="1">
      <c r="B208" s="277"/>
      <c r="C208" s="254" t="s">
        <v>1639</v>
      </c>
      <c r="D208" s="254"/>
      <c r="E208" s="254"/>
      <c r="F208" s="275" t="s">
        <v>82</v>
      </c>
      <c r="G208" s="254"/>
      <c r="H208" s="376" t="s">
        <v>1699</v>
      </c>
      <c r="I208" s="376"/>
      <c r="J208" s="376"/>
      <c r="K208" s="300"/>
    </row>
    <row r="209" spans="2:11" s="1" customFormat="1" ht="15" customHeight="1">
      <c r="B209" s="277"/>
      <c r="C209" s="254"/>
      <c r="D209" s="254"/>
      <c r="E209" s="254"/>
      <c r="F209" s="275" t="s">
        <v>1536</v>
      </c>
      <c r="G209" s="254"/>
      <c r="H209" s="376" t="s">
        <v>1537</v>
      </c>
      <c r="I209" s="376"/>
      <c r="J209" s="376"/>
      <c r="K209" s="300"/>
    </row>
    <row r="210" spans="2:11" s="1" customFormat="1" ht="15" customHeight="1">
      <c r="B210" s="277"/>
      <c r="C210" s="254"/>
      <c r="D210" s="254"/>
      <c r="E210" s="254"/>
      <c r="F210" s="275" t="s">
        <v>1534</v>
      </c>
      <c r="G210" s="254"/>
      <c r="H210" s="376" t="s">
        <v>1700</v>
      </c>
      <c r="I210" s="376"/>
      <c r="J210" s="376"/>
      <c r="K210" s="300"/>
    </row>
    <row r="211" spans="2:11" s="1" customFormat="1" ht="15" customHeight="1">
      <c r="B211" s="318"/>
      <c r="C211" s="254"/>
      <c r="D211" s="254"/>
      <c r="E211" s="254"/>
      <c r="F211" s="275" t="s">
        <v>87</v>
      </c>
      <c r="G211" s="313"/>
      <c r="H211" s="377" t="s">
        <v>86</v>
      </c>
      <c r="I211" s="377"/>
      <c r="J211" s="377"/>
      <c r="K211" s="319"/>
    </row>
    <row r="212" spans="2:11" s="1" customFormat="1" ht="15" customHeight="1">
      <c r="B212" s="318"/>
      <c r="C212" s="254"/>
      <c r="D212" s="254"/>
      <c r="E212" s="254"/>
      <c r="F212" s="275" t="s">
        <v>1538</v>
      </c>
      <c r="G212" s="313"/>
      <c r="H212" s="377" t="s">
        <v>1701</v>
      </c>
      <c r="I212" s="377"/>
      <c r="J212" s="377"/>
      <c r="K212" s="319"/>
    </row>
    <row r="213" spans="2:11" s="1" customFormat="1" ht="15" customHeight="1">
      <c r="B213" s="318"/>
      <c r="C213" s="254"/>
      <c r="D213" s="254"/>
      <c r="E213" s="254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4" t="s">
        <v>1663</v>
      </c>
      <c r="D214" s="254"/>
      <c r="E214" s="254"/>
      <c r="F214" s="275">
        <v>1</v>
      </c>
      <c r="G214" s="313"/>
      <c r="H214" s="377" t="s">
        <v>1702</v>
      </c>
      <c r="I214" s="377"/>
      <c r="J214" s="377"/>
      <c r="K214" s="319"/>
    </row>
    <row r="215" spans="2:11" s="1" customFormat="1" ht="15" customHeight="1">
      <c r="B215" s="318"/>
      <c r="C215" s="254"/>
      <c r="D215" s="254"/>
      <c r="E215" s="254"/>
      <c r="F215" s="275">
        <v>2</v>
      </c>
      <c r="G215" s="313"/>
      <c r="H215" s="377" t="s">
        <v>1703</v>
      </c>
      <c r="I215" s="377"/>
      <c r="J215" s="377"/>
      <c r="K215" s="319"/>
    </row>
    <row r="216" spans="2:11" s="1" customFormat="1" ht="15" customHeight="1">
      <c r="B216" s="318"/>
      <c r="C216" s="254"/>
      <c r="D216" s="254"/>
      <c r="E216" s="254"/>
      <c r="F216" s="275">
        <v>3</v>
      </c>
      <c r="G216" s="313"/>
      <c r="H216" s="377" t="s">
        <v>1704</v>
      </c>
      <c r="I216" s="377"/>
      <c r="J216" s="377"/>
      <c r="K216" s="319"/>
    </row>
    <row r="217" spans="2:11" s="1" customFormat="1" ht="15" customHeight="1">
      <c r="B217" s="318"/>
      <c r="C217" s="254"/>
      <c r="D217" s="254"/>
      <c r="E217" s="254"/>
      <c r="F217" s="275">
        <v>4</v>
      </c>
      <c r="G217" s="313"/>
      <c r="H217" s="377" t="s">
        <v>1705</v>
      </c>
      <c r="I217" s="377"/>
      <c r="J217" s="377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Walach</dc:creator>
  <cp:keywords/>
  <dc:description/>
  <cp:lastModifiedBy>Marian Walach</cp:lastModifiedBy>
  <dcterms:created xsi:type="dcterms:W3CDTF">2021-08-11T07:17:47Z</dcterms:created>
  <dcterms:modified xsi:type="dcterms:W3CDTF">2021-08-11T07:20:21Z</dcterms:modified>
  <cp:category/>
  <cp:version/>
  <cp:contentType/>
  <cp:contentStatus/>
</cp:coreProperties>
</file>