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85" windowWidth="24420" windowHeight="11700" activeTab="3"/>
  </bookViews>
  <sheets>
    <sheet name="Rekapitulace stavby" sheetId="1" r:id="rId1"/>
    <sheet name="01 - Hydroizolace ojbketu..." sheetId="2" r:id="rId2"/>
    <sheet name="02 - Vedlejší a ostatní n..." sheetId="3" r:id="rId3"/>
    <sheet name="Pokyny pro vyplnění" sheetId="4" r:id="rId4"/>
  </sheets>
  <definedNames>
    <definedName name="_xlnm._FilterDatabase" localSheetId="1" hidden="1">'01 - Hydroizolace ojbketu...'!$C$93:$K$870</definedName>
    <definedName name="_xlnm._FilterDatabase" localSheetId="2" hidden="1">'02 - Vedlejší a ostatní n...'!$C$83:$K$103</definedName>
    <definedName name="_xlnm.Print_Area" localSheetId="1">'01 - Hydroizolace ojbketu...'!$C$4:$J$39,'01 - Hydroizolace ojbketu...'!$C$45:$J$75,'01 - Hydroizolace ojbketu...'!$C$81:$K$870</definedName>
    <definedName name="_xlnm.Print_Area" localSheetId="2">'02 - Vedlejší a ostatní n...'!$C$4:$J$39,'02 - Vedlejší a ostatní n...'!$C$45:$J$65,'02 - Vedlejší a ostatní n...'!$C$71:$K$103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'01 - Hydroizolace ojbketu...'!$93:$93</definedName>
    <definedName name="_xlnm.Print_Titles" localSheetId="2">'02 - Vedlejší a ostatní n...'!$83:$83</definedName>
  </definedNames>
  <calcPr calcId="145621"/>
</workbook>
</file>

<file path=xl/sharedStrings.xml><?xml version="1.0" encoding="utf-8"?>
<sst xmlns="http://schemas.openxmlformats.org/spreadsheetml/2006/main" count="9532" uniqueCount="1397">
  <si>
    <t>Export Komplet</t>
  </si>
  <si>
    <t>VZ</t>
  </si>
  <si>
    <t>2.0</t>
  </si>
  <si>
    <t>ZAMOK</t>
  </si>
  <si>
    <t>False</t>
  </si>
  <si>
    <t>{f11bd480-82f6-457a-a41e-79edba77a0fa}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</si>
  <si>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</si>
  <si>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</si>
  <si>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</si>
  <si>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</si>
  <si>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</si>
  <si>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</si>
  <si>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</si>
  <si>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</si>
  <si>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2020422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</si>
  <si>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</si>
  <si>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</si>
  <si>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Hydroizolace objektu CSPT Třinec, p. o. na ul. Čapkové 708 v Třinci</t>
  </si>
  <si>
    <t>KSO:</t>
  </si>
  <si>
    <t/>
  </si>
  <si>
    <t>CC-CZ:</t>
  </si>
  <si>
    <t>Místo:</t>
  </si>
  <si>
    <t>Čapkova 708, Třinec</t>
  </si>
  <si>
    <t>Datum:</t>
  </si>
  <si>
    <t>22. 4. 2020</t>
  </si>
  <si>
    <t>Zadavatel:</t>
  </si>
  <si>
    <t>IČ:</t>
  </si>
  <si>
    <t>75055473</t>
  </si>
  <si>
    <t>Centrum sociální pomoci Třinec, p. o.</t>
  </si>
  <si>
    <t>DIČ:</t>
  </si>
  <si>
    <t>Uchazeč:</t>
  </si>
  <si>
    <t>Vyplň údaj</t>
  </si>
  <si>
    <t>Projektant:</t>
  </si>
  <si>
    <t>25905813</t>
  </si>
  <si>
    <t>DaF - PROJEKT s.r.o.</t>
  </si>
  <si>
    <t>CZ25905813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</si>
  <si>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</si>
  <si>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</si>
  <si>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</si>
  <si>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</si>
  <si>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</si>
  <si>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</si>
  <si>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</si>
  <si>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</si>
  <si>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</si>
  <si>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</si>
  <si>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</si>
  <si>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</si>
  <si>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</si>
  <si>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</si>
  <si>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</si>
  <si>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</si>
  <si>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</si>
  <si>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</si>
  <si>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</si>
  <si>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</si>
  <si>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</si>
  <si>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</si>
  <si>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</si>
  <si>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</si>
  <si>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</si>
  <si>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</si>
  <si>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</si>
  <si>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</si>
  <si>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</si>
  <si>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</si>
  <si>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</si>
  <si>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</si>
  <si>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</si>
  <si>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</si>
  <si>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</si>
  <si>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</si>
  <si>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</si>
  <si>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</si>
  <si>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</si>
  <si>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</si>
  <si>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</si>
  <si>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</si>
  <si>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</si>
  <si>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</si>
  <si>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</si>
  <si>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Hydroizolace ojbketu CSPT Třinec, p. o. na ul. Čapkové 708 v Třinci</t>
  </si>
  <si>
    <t>STA</t>
  </si>
  <si>
    <t>1</t>
  </si>
  <si>
    <t>{eece839b-5a66-401f-9259-ed0778b71bbc}</t>
  </si>
  <si>
    <t>02</t>
  </si>
  <si>
    <t>Vedlejší a ostatní náklady</t>
  </si>
  <si>
    <t>VON</t>
  </si>
  <si>
    <t>{a66cbe54-f9c9-40a1-8884-6640f69c52ba}</t>
  </si>
  <si>
    <t>KRYCÍ LIST SOUPISU PRACÍ</t>
  </si>
  <si>
    <t>Objekt:</t>
  </si>
  <si>
    <t>01 - Hydroizolace ojbketu CSPT Třinec, p. o. na ul. Čapkové 708 v Třinci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</si>
  <si>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</si>
  <si>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</si>
  <si>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</si>
  <si>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</si>
  <si>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</si>
  <si>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</si>
  <si>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</si>
  <si>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</si>
  <si>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</si>
  <si>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</si>
  <si>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</si>
  <si>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</si>
  <si>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</si>
  <si>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</si>
  <si>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</si>
  <si>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</si>
  <si>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</si>
  <si>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</si>
  <si>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761 - Konstrukce prosvětlovací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</si>
  <si>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</si>
  <si>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</si>
  <si>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</si>
  <si>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</si>
  <si>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</si>
  <si>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</si>
  <si>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</si>
  <si>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</si>
  <si>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</si>
  <si>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</si>
  <si>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</si>
  <si>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</si>
  <si>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</si>
  <si>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</si>
  <si>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</si>
  <si>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</si>
  <si>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</si>
  <si>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</si>
  <si>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</si>
  <si>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</si>
  <si>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</si>
  <si>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2020 01</t>
  </si>
  <si>
    <t>4</t>
  </si>
  <si>
    <t>2</t>
  </si>
  <si>
    <t>-641255790</t>
  </si>
  <si>
    <t>VV</t>
  </si>
  <si>
    <t>Výkres č. D.1.4.01-10</t>
  </si>
  <si>
    <t>5</t>
  </si>
  <si>
    <t>112101124</t>
  </si>
  <si>
    <t>Odstranění stromů s odřezáním kmene a s odvětvením jehličnatých bez odkornění, průměru kmene přes 700 do 900 mm</t>
  </si>
  <si>
    <t>kus</t>
  </si>
  <si>
    <t>2014376271</t>
  </si>
  <si>
    <t>3</t>
  </si>
  <si>
    <t>112251107</t>
  </si>
  <si>
    <t>Odstranění pařezů strojně s jejich vykopáním, vytrháním nebo odstřelením průměru přes 1100 do 1300 mm</t>
  </si>
  <si>
    <t>-323470095</t>
  </si>
  <si>
    <t>111209111</t>
  </si>
  <si>
    <t>Spálení proutí, klestu z prořezávek a odstraněných křovin pro jakoukoliv dřevinu</t>
  </si>
  <si>
    <t>1341573577</t>
  </si>
  <si>
    <t>112111111</t>
  </si>
  <si>
    <t>Spálení větví stromů všech druhů stromů o průměru kmene přes 0,10 m na hromadách</t>
  </si>
  <si>
    <t>1202122959</t>
  </si>
  <si>
    <t>6</t>
  </si>
  <si>
    <t>113106121</t>
  </si>
  <si>
    <t>Rozebrání dlažeb z betonových nebo kamenných dlaždic komunikací pro pěší ručně</t>
  </si>
  <si>
    <t>-902348844</t>
  </si>
  <si>
    <t>2,1+16,9+22+11,3+5,1</t>
  </si>
  <si>
    <t>7</t>
  </si>
  <si>
    <t>113106123</t>
  </si>
  <si>
    <t>Rozebrání dlažeb ze zámkových dlaždic komunikací pro pěší ručně</t>
  </si>
  <si>
    <t>-430159419</t>
  </si>
  <si>
    <t>11</t>
  </si>
  <si>
    <t>8</t>
  </si>
  <si>
    <t>113107025</t>
  </si>
  <si>
    <t>Odstranění podkladů nebo krytů při překopech inženýrských sítí s přemístěním hmot na skládku ve vzdálenosti do 3 m nebo s naložením na dopravní prostředek ručně z kameniva hrubého drceného, o tl. vrstvy přes 400 do 500 mm</t>
  </si>
  <si>
    <t>-988427255</t>
  </si>
  <si>
    <t>1*1,2</t>
  </si>
  <si>
    <t>9</t>
  </si>
  <si>
    <t>113107122</t>
  </si>
  <si>
    <t>Odstranění podkladu z kameniva drceného tl 200 mm ručně</t>
  </si>
  <si>
    <t>766151854</t>
  </si>
  <si>
    <t>57,4+11+9,2+5,31</t>
  </si>
  <si>
    <t>10</t>
  </si>
  <si>
    <t>113107142</t>
  </si>
  <si>
    <t>Odstranění podkladu živičného tl 100 mm ručně</t>
  </si>
  <si>
    <t>-730530022</t>
  </si>
  <si>
    <t>9,2+2,9</t>
  </si>
  <si>
    <t>113201111</t>
  </si>
  <si>
    <t xml:space="preserve">Vytrhání obrub chodníkových </t>
  </si>
  <si>
    <t>m</t>
  </si>
  <si>
    <t>-724190722</t>
  </si>
  <si>
    <t>9,5+14+6,5+18+33,9+21,9+10,3+3</t>
  </si>
  <si>
    <t>12</t>
  </si>
  <si>
    <t>115101201</t>
  </si>
  <si>
    <t>Čerpání vody na dopravní výšku do 10 m s uvažovaným průměrným přítokem do 500 l/min</t>
  </si>
  <si>
    <t>hod</t>
  </si>
  <si>
    <t>1607492415</t>
  </si>
  <si>
    <t>20</t>
  </si>
  <si>
    <t>13</t>
  </si>
  <si>
    <t>115101301</t>
  </si>
  <si>
    <t>Pohotovost záložní čerpací soupravy pro dopravní výšku do 10 m s uvažovaným průměrným přítokem do 500 l/min</t>
  </si>
  <si>
    <t>den</t>
  </si>
  <si>
    <t>1732855689</t>
  </si>
  <si>
    <t>14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</si>
  <si>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</si>
  <si>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</si>
  <si>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-221477783</t>
  </si>
  <si>
    <t>28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</si>
  <si>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</si>
  <si>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</si>
  <si>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-357275951</t>
  </si>
  <si>
    <t>1,2</t>
  </si>
  <si>
    <t>16</t>
  </si>
  <si>
    <t>119002121</t>
  </si>
  <si>
    <t>Pomocné konstrukce při zabezpečení výkopu vodorovné pochozí přechodová lávka délky do 2 m včetně zábradlí zřízení</t>
  </si>
  <si>
    <t>1955799167</t>
  </si>
  <si>
    <t>17</t>
  </si>
  <si>
    <t>119002122</t>
  </si>
  <si>
    <t>Pomocné konstrukce při zabezpečení výkopu vodorovné pochozí přechodová lávka délky do 2 m včetně zábradlí odstranění</t>
  </si>
  <si>
    <t>-2055638958</t>
  </si>
  <si>
    <t>18</t>
  </si>
  <si>
    <t>119004111</t>
  </si>
  <si>
    <t>Pomocné konstrukce při zabezpečení výkopu bezpečný vstup nebo výstup žebříkem zřízení</t>
  </si>
  <si>
    <t>-212688862</t>
  </si>
  <si>
    <t>19</t>
  </si>
  <si>
    <t>119004112</t>
  </si>
  <si>
    <t>Pomocné konstrukce při zabezpečení výkopu bezpečný vstup nebo výstup žebříkem odstranění</t>
  </si>
  <si>
    <t>1531977488</t>
  </si>
  <si>
    <t>121112003</t>
  </si>
  <si>
    <t>Sejmutí ornice ručně při souvislé ploše, tl. vrstvy do 200 mm</t>
  </si>
  <si>
    <t>-859458812</t>
  </si>
  <si>
    <t>89*2</t>
  </si>
  <si>
    <t>16+15+81+78</t>
  </si>
  <si>
    <t>Součet</t>
  </si>
  <si>
    <t>131213102</t>
  </si>
  <si>
    <t>Hloubení jam ručně zapažených i nezapažených s urovnáním dna do předepsaného profilu a spádu v hornině třídy těžitelnosti I skupiny 3 nesoudržných</t>
  </si>
  <si>
    <t>m3</t>
  </si>
  <si>
    <t>242456752</t>
  </si>
  <si>
    <t>(4,5/3*(4,5*4,5+sqrt(4,5*4,5*9,6*9,6)+9,6*9,6))/2</t>
  </si>
  <si>
    <t>22</t>
  </si>
  <si>
    <t>132212212</t>
  </si>
  <si>
    <t>Hloubení rýh šířky přes 800 do 2 000 mm ručně zapažených i nezapažených, s urovnáním dna do předepsaného profilu a spádu v hornině třídy těžitelnosti I skupiny 3 nesoudržných</t>
  </si>
  <si>
    <t>1488259134</t>
  </si>
  <si>
    <t>20*1,2*2/2</t>
  </si>
  <si>
    <t>23,2*1,3*2/2</t>
  </si>
  <si>
    <t>23,4*1,2*1,55/2</t>
  </si>
  <si>
    <t>20,4*1,3*1,9/2</t>
  </si>
  <si>
    <t>20*1,2*2,2/2</t>
  </si>
  <si>
    <t>1,5*1,5*3,35/2</t>
  </si>
  <si>
    <t>9,6*1,3*3/2</t>
  </si>
  <si>
    <t>6,5*1,2*1,7/2</t>
  </si>
  <si>
    <t>18*1,2*1,8/2</t>
  </si>
  <si>
    <t>10*1,2*1,6/2</t>
  </si>
  <si>
    <t>1,5*1,5*2,4/2</t>
  </si>
  <si>
    <t>20*1,2*2,65/2</t>
  </si>
  <si>
    <t>19*1,2*2,9/2</t>
  </si>
  <si>
    <t>1*1,2*2,4/2</t>
  </si>
  <si>
    <t>23</t>
  </si>
  <si>
    <t>132251254</t>
  </si>
  <si>
    <t>Hloubení rýh šířky přes 800 do 2 000 mm strojně s urovnáním dna do předepsaného profilu a spádu v hornině třídy těžitelnosti I skupiny 3 přes 100 do 500 m3</t>
  </si>
  <si>
    <t>-1741778584</t>
  </si>
  <si>
    <t>24</t>
  </si>
  <si>
    <t>131251104</t>
  </si>
  <si>
    <t>Hloubení nezapažených jam a zářezů strojně s urovnáním dna do předepsaného profilu a spádu v hornině třídy těžitelnosti I skupiny 3 přes 100 do 500 m3</t>
  </si>
  <si>
    <t>-1874149884</t>
  </si>
  <si>
    <t>25</t>
  </si>
  <si>
    <t>139911101</t>
  </si>
  <si>
    <t>Bourání konstrukcí v hloubených vykopávkách ručně s přemístěním suti na hromady na vzdálenost do 20 m nebo s naložením na dopravní prostředek ze zdiva cihelného nebo smíšeného na maltu vápennou nebo vápenocementovou</t>
  </si>
  <si>
    <t>200177265</t>
  </si>
  <si>
    <t>1,5*(18+23,5+17,5)*0,07</t>
  </si>
  <si>
    <t>26</t>
  </si>
  <si>
    <t>139951123</t>
  </si>
  <si>
    <t>Bourání kcí v hloubených vykopávkách ze zdiva ze ŽB nebo předpjatého strojně</t>
  </si>
  <si>
    <t>-1853286241</t>
  </si>
  <si>
    <t>6,6</t>
  </si>
  <si>
    <t>27</t>
  </si>
  <si>
    <t>151101101</t>
  </si>
  <si>
    <t>Zřízení pažení a rozepření stěn rýh pro podzemní vedení příložné pro jakoukoliv mezerovitost, hloubky do 2 m</t>
  </si>
  <si>
    <t>1442867593</t>
  </si>
  <si>
    <t>20*2*2</t>
  </si>
  <si>
    <t>23,2*2*2</t>
  </si>
  <si>
    <t>23,4*1,55*2</t>
  </si>
  <si>
    <t>20,4*1,9*2</t>
  </si>
  <si>
    <t>6,5*1,7*2</t>
  </si>
  <si>
    <t>18*1,8*2</t>
  </si>
  <si>
    <t>10*1,6*2</t>
  </si>
  <si>
    <t>151101102</t>
  </si>
  <si>
    <t>Zřízení pažení a rozepření stěn rýh pro podzemní vedení příložné pro jakoukoliv mezerovitost, hloubky do 4 m</t>
  </si>
  <si>
    <t>995872647</t>
  </si>
  <si>
    <t>20*2,2*2</t>
  </si>
  <si>
    <t>1,5*3,35*4</t>
  </si>
  <si>
    <t>9,6*3*2</t>
  </si>
  <si>
    <t>1,5*2,4*4</t>
  </si>
  <si>
    <t>20*2,65*2</t>
  </si>
  <si>
    <t>19*2,9*2</t>
  </si>
  <si>
    <t>1*2,9*2</t>
  </si>
  <si>
    <t>29</t>
  </si>
  <si>
    <t>151101103</t>
  </si>
  <si>
    <t>Zřízení pažení a rozepření stěn rýh pro podzemní vedení příložné pro jakoukoliv mezerovitost, hloubky do 8 m</t>
  </si>
  <si>
    <t>-228262380</t>
  </si>
  <si>
    <t>5*4,5*4</t>
  </si>
  <si>
    <t>30</t>
  </si>
  <si>
    <t>151101111</t>
  </si>
  <si>
    <t>Odstranění pažení a rozepření stěn rýh pro podzemní vedení s uložením materiálu na vzdálenost do 3 m od kraje výkopu příložné, hloubky do 2 m</t>
  </si>
  <si>
    <t>911629671</t>
  </si>
  <si>
    <t>31</t>
  </si>
  <si>
    <t>151101112</t>
  </si>
  <si>
    <t>Odstranění pažení a rozepření stěn rýh pro podzemní vedení s uložením materiálu na vzdálenost do 3 m od kraje výkopu příložné, hloubky přes 2 do 4 m</t>
  </si>
  <si>
    <t>-405853311</t>
  </si>
  <si>
    <t>32</t>
  </si>
  <si>
    <t>151101113</t>
  </si>
  <si>
    <t>Odstranění pažení a rozepření stěn rýh pro podzemní vedení s uložením materiálu na vzdálenost do 3 m od kraje výkopu příložné, hloubky přes 4 do 8 m</t>
  </si>
  <si>
    <t>-1894244650</t>
  </si>
  <si>
    <t>33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</si>
  <si>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</si>
  <si>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</si>
  <si>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2127691036</t>
  </si>
  <si>
    <t>(4,5/3*(4,5*4,5+sqrt(4,5*4,5*9,6*9,6)+9,6*9,6))</t>
  </si>
  <si>
    <t>34</t>
  </si>
  <si>
    <t>162201521</t>
  </si>
  <si>
    <t>Vodorovné přemístění větví, kmenů nebo pařezů s naložením, složením a dopravou do 1000 m pařezů kmenů, průměru přes 1100 do 1300 mm</t>
  </si>
  <si>
    <t>-2124165559</t>
  </si>
  <si>
    <t>35</t>
  </si>
  <si>
    <t>162301976</t>
  </si>
  <si>
    <t>Vodorovné přemístění větví, kmenů nebo pařezů s naložením, složením a dopravou Příplatek k cenám za každých dalších i započatých 1000 m přes 1000 m pařezů kmenů, průměru přes 1100 do 1300 mm</t>
  </si>
  <si>
    <t>553500014</t>
  </si>
  <si>
    <t>1*4 'Přepočtené koeficientem množství</t>
  </si>
  <si>
    <t>36</t>
  </si>
  <si>
    <t>17120123R</t>
  </si>
  <si>
    <t xml:space="preserve">Poplatek za uložení pařezu na skládce (skládkovné) </t>
  </si>
  <si>
    <t>511486065</t>
  </si>
  <si>
    <t>37</t>
  </si>
  <si>
    <t>162751117</t>
  </si>
  <si>
    <t>Vodorovné přemístění výkopku nebo sypaniny po suchu na obvyklém dopravním prostředku, z horniny třídy těžitelnosti I skupiny 1 až 3 na vzdálenost přes 9 000 do 10 000 m</t>
  </si>
  <si>
    <t>-1913172028</t>
  </si>
  <si>
    <t>1,2*0,5</t>
  </si>
  <si>
    <t>82,91*0,2</t>
  </si>
  <si>
    <t>87,426</t>
  </si>
  <si>
    <t>19,428</t>
  </si>
  <si>
    <t>13,6+(PI*0,3*0,3*3,06)</t>
  </si>
  <si>
    <t>(PI*0,3*0,3*2,88)</t>
  </si>
  <si>
    <t>(PI*0,5*0,5*2,42)</t>
  </si>
  <si>
    <t>(PI*0,213*0,213*1,47)</t>
  </si>
  <si>
    <t>(PI*0,213*0,213*1,71)</t>
  </si>
  <si>
    <t>(PI*0,213*0,213*2,1)*7</t>
  </si>
  <si>
    <t>(PI*0,213*0,213*1,55)*2</t>
  </si>
  <si>
    <t>(PI*0,5*0,5*3,55)</t>
  </si>
  <si>
    <t>38</t>
  </si>
  <si>
    <t>171201231</t>
  </si>
  <si>
    <t>Poplatek za uložení stavebního odpadu na recyklační skládce (skládkovné) zeminy a kamení zatříděného do Katalogu odpadů pod kódem 17 05 04</t>
  </si>
  <si>
    <t>t</t>
  </si>
  <si>
    <t>988935994</t>
  </si>
  <si>
    <t>146,995</t>
  </si>
  <si>
    <t>146,995*2 'Přepočtené koeficientem množství</t>
  </si>
  <si>
    <t>39</t>
  </si>
  <si>
    <t>171251201</t>
  </si>
  <si>
    <t>Uložení sypaniny na skládky nebo meziskládky bez hutnění s upravením uložené sypaniny do předepsaného tvaru</t>
  </si>
  <si>
    <t>-1828731046</t>
  </si>
  <si>
    <t>40</t>
  </si>
  <si>
    <t>174151101</t>
  </si>
  <si>
    <t>Zásyp sypaninou z jakékoliv horniny strojně s uložením výkopku ve vrstvách se zhutněním jam, šachet, rýh nebo kolem objektů v těchto vykopávkách</t>
  </si>
  <si>
    <t>-12756973</t>
  </si>
  <si>
    <t>509,35+233,416</t>
  </si>
  <si>
    <t>-146,995</t>
  </si>
  <si>
    <t>41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</si>
  <si>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</si>
  <si>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</si>
  <si>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-1474139230</t>
  </si>
  <si>
    <t>(1,7+10,6+3,8+16,8+15,5+2+6+6+1+13,5+5+2,5+5,5+16+16+20+20)*1,2*0,45</t>
  </si>
  <si>
    <t>42</t>
  </si>
  <si>
    <t>M</t>
  </si>
  <si>
    <t>58337303</t>
  </si>
  <si>
    <t>štěrkopísek frakce 0/8</t>
  </si>
  <si>
    <t>1491790304</t>
  </si>
  <si>
    <t>87,426*2 'Přepočtené koeficientem množství</t>
  </si>
  <si>
    <t>43</t>
  </si>
  <si>
    <t>181311103</t>
  </si>
  <si>
    <t>Rozprostření a urovnání ornice v rovině nebo ve svahu sklonu do 1:5 ručně při souvislé ploše, tl. vrstvy do 200 mm</t>
  </si>
  <si>
    <t>-901027377</t>
  </si>
  <si>
    <t>44</t>
  </si>
  <si>
    <t>181411131</t>
  </si>
  <si>
    <t>Založení trávníku na půdě předem připravené plochy do 1000 m2 výsevem včetně utažení parkového v rovině nebo na svahu do 1:5</t>
  </si>
  <si>
    <t>-1790835565</t>
  </si>
  <si>
    <t>45</t>
  </si>
  <si>
    <t>00572410</t>
  </si>
  <si>
    <t>osivo směs travní parková</t>
  </si>
  <si>
    <t>kg</t>
  </si>
  <si>
    <t>-1371259070</t>
  </si>
  <si>
    <t>368*0,02 'Přepočtené koeficientem množství</t>
  </si>
  <si>
    <t>46</t>
  </si>
  <si>
    <t>184401112</t>
  </si>
  <si>
    <t>Přesazení dřeviny v rovině nebo na svahu do 1:5 s balem, při průměru balu přes 0,8 do 1 m</t>
  </si>
  <si>
    <t>-1416386708</t>
  </si>
  <si>
    <t>47</t>
  </si>
  <si>
    <t>184818239</t>
  </si>
  <si>
    <t>Ochrana kmene bedněním před poškozením stavebním provozem zřízení včetně odstranění výšky bednění do 2 m průměru kmene přes 1100 mm</t>
  </si>
  <si>
    <t>528041585</t>
  </si>
  <si>
    <t>Zakládání</t>
  </si>
  <si>
    <t>48</t>
  </si>
  <si>
    <t>212750102</t>
  </si>
  <si>
    <t>Trativody z drenážních a melioračních trubek pro budovy se zřízením štěrkového lože pod trubky a s jejich obsypem v otevřeném výkopu trubka tyčová PVC-U plocha pro vtékání vody min. 80 cm2/m SN 4 celoperforovaná 360° DN 125</t>
  </si>
  <si>
    <t>-501757629</t>
  </si>
  <si>
    <t>90,6</t>
  </si>
  <si>
    <t>49</t>
  </si>
  <si>
    <t>27332121R</t>
  </si>
  <si>
    <t>Lože pro trativody z betonu prostého C 8/10</t>
  </si>
  <si>
    <t>1491251144</t>
  </si>
  <si>
    <t>10,25</t>
  </si>
  <si>
    <t>Svislé a kompletní konstrukce</t>
  </si>
  <si>
    <t>50</t>
  </si>
  <si>
    <t>36931731R</t>
  </si>
  <si>
    <t>Výplň nefunkčního kanalizačního potrubí DN 150 cementovou suspenzí - dod. a mtž.</t>
  </si>
  <si>
    <t>-2013568340</t>
  </si>
  <si>
    <t>(PI*0,075*0,075*34)</t>
  </si>
  <si>
    <t>Vodorovné konstrukce</t>
  </si>
  <si>
    <t>51</t>
  </si>
  <si>
    <t>451317777</t>
  </si>
  <si>
    <t>Podklad nebo lože pod dlažbu (přídlažbu) v ploše vodorovné nebo ve sklonu do 1:5, tloušťky od 50 do 100 mm z betonu prostého</t>
  </si>
  <si>
    <t>1289483054</t>
  </si>
  <si>
    <t>118</t>
  </si>
  <si>
    <t>52</t>
  </si>
  <si>
    <t>451457777</t>
  </si>
  <si>
    <t>Podklad nebo lože pod dlažbu (přídlažbu) v ploše vodorovné nebo ve sklonu do 1:5, tloušťky od 30 do 50 mm z cementové malty</t>
  </si>
  <si>
    <t>1005728166</t>
  </si>
  <si>
    <t>53</t>
  </si>
  <si>
    <t>451572111</t>
  </si>
  <si>
    <t>Lože pod potrubí, stoky a drobné objekty v otevřeném výkopu z kameniva drobného těženého 0 až 4 mm</t>
  </si>
  <si>
    <t>-578449781</t>
  </si>
  <si>
    <t>(1,7+10,6+3,8+16,8+15,5+2+6+6+1+13,5+5+2,5+5,5+16+16+20+20)*1,2*0,1</t>
  </si>
  <si>
    <t>54</t>
  </si>
  <si>
    <t>457311115</t>
  </si>
  <si>
    <t>Vyrovnávací nebo spádový beton včetně úpravy povrchu C 16/20</t>
  </si>
  <si>
    <t>91557300</t>
  </si>
  <si>
    <t>1,6*0,08</t>
  </si>
  <si>
    <t>Komunikace pozemní</t>
  </si>
  <si>
    <t>55</t>
  </si>
  <si>
    <t>564730011</t>
  </si>
  <si>
    <t>Podklad nebo kryt z praného kameniva - kačírek vel. 4-8 mm s rozprostřením a zhutněním, po zhutnění tl. 100 mm</t>
  </si>
  <si>
    <t>-1771667512</t>
  </si>
  <si>
    <t>4,4*4,4</t>
  </si>
  <si>
    <t>56</t>
  </si>
  <si>
    <t>564770111</t>
  </si>
  <si>
    <t>Podklad nebo kryt z kameniva hrubého drceného vel. 16-32 mm s rozprostřením a zhutněním, po zhutnění tl. 250 mm</t>
  </si>
  <si>
    <t>313686745</t>
  </si>
  <si>
    <t>57</t>
  </si>
  <si>
    <t>564771111</t>
  </si>
  <si>
    <t>Podklad nebo kryt z kameniva hrubého drceného vel. 32-63 mm s rozprostřením a zhutněním, po zhutnění tl. 250 mm</t>
  </si>
  <si>
    <t>-1881072078</t>
  </si>
  <si>
    <t>58</t>
  </si>
  <si>
    <t>564831111</t>
  </si>
  <si>
    <t>Podklad ze štěrkodrti ŠD s rozprostřením a zhutněním, po zhutnění tl. 100 mm</t>
  </si>
  <si>
    <t>-1369338131</t>
  </si>
  <si>
    <t>59</t>
  </si>
  <si>
    <t>564861111</t>
  </si>
  <si>
    <t>Podklad ze štěrkodrti ŠD s rozprostřením a zhutněním, po zhutnění tl. 200 mm</t>
  </si>
  <si>
    <t>420191081</t>
  </si>
  <si>
    <t>22,5</t>
  </si>
  <si>
    <t>60</t>
  </si>
  <si>
    <t>572330111</t>
  </si>
  <si>
    <t>Vyspravení krytu komunikací po překopech inženýrských sítí plochy do 15 m2 živičnou směsí z kameniva těženého nebo ze štěrkopísku obaleného asfaltem po zhutnění tl. přes 20 do 50 mm</t>
  </si>
  <si>
    <t>1855107012</t>
  </si>
  <si>
    <t>1,3*2,2</t>
  </si>
  <si>
    <t>61</t>
  </si>
  <si>
    <t>572340112</t>
  </si>
  <si>
    <t>Vyspravení krytu komunikací po překopech inženýrských sítí plochy do 15 m2 asfaltovým betonem ACO (AB), po zhutnění tl. přes 50 do 70 mm</t>
  </si>
  <si>
    <t>2122236453</t>
  </si>
  <si>
    <t>62</t>
  </si>
  <si>
    <t>573312511</t>
  </si>
  <si>
    <t>Prolití podkladu nebo krytu z kameniva asfaltem, v množství 6,00 kg/m2</t>
  </si>
  <si>
    <t>-248010989</t>
  </si>
  <si>
    <t>63</t>
  </si>
  <si>
    <t>596811311</t>
  </si>
  <si>
    <t>Kladení velkoformátové dlažby pozemních komunikací a komunikací pro pěší, s vyplněním spár, s hutněním, vibrováním a se smetením přebytečného materiálu tl. do 100 mm, velikosti dlaždic do 0,5 m2, pro plochy do 300 m2</t>
  </si>
  <si>
    <t>1766626864</t>
  </si>
  <si>
    <t>118+22,5</t>
  </si>
  <si>
    <t>64</t>
  </si>
  <si>
    <t>59245601</t>
  </si>
  <si>
    <t>dlažba desková betonová 500x500x50mm přírodní</t>
  </si>
  <si>
    <t>719984142</t>
  </si>
  <si>
    <t>140,5*1,05 'Přepočtené koeficientem množství</t>
  </si>
  <si>
    <t>65</t>
  </si>
  <si>
    <t>599141111</t>
  </si>
  <si>
    <t>Vyplnění spár mezi silničními dílci jakékoliv tloušťky živičnou zálivkou</t>
  </si>
  <si>
    <t>2091985248</t>
  </si>
  <si>
    <t>1,3*2</t>
  </si>
  <si>
    <t>Úpravy povrchů, podlahy a osazování výplní</t>
  </si>
  <si>
    <t>66</t>
  </si>
  <si>
    <t>619996127</t>
  </si>
  <si>
    <t>Ochrana stavebních konstrukcí a samostatných prvků obedněním z OSB desek svislých ploch</t>
  </si>
  <si>
    <t>-1944544372</t>
  </si>
  <si>
    <t>2,2*(23+21)</t>
  </si>
  <si>
    <t>67</t>
  </si>
  <si>
    <t>622211011</t>
  </si>
  <si>
    <t>Montáž kontaktního zateplení lepením a mechanickým kotvením z polystyrenových desek nebo z kombinovaných desek na vnější stěny, tloušťky desek přes 40 do 80 mm</t>
  </si>
  <si>
    <t>41475663</t>
  </si>
  <si>
    <t>2*(18+23,5+17,5)</t>
  </si>
  <si>
    <t>68</t>
  </si>
  <si>
    <t>28376441</t>
  </si>
  <si>
    <t>deska z polystyrénu XPS, hrana rovná a strukturovaný povrch 300kPa tl 60mm</t>
  </si>
  <si>
    <t>-1906689056</t>
  </si>
  <si>
    <t>118*1,05 'Přepočtené koeficientem množství</t>
  </si>
  <si>
    <t>69</t>
  </si>
  <si>
    <t>622511111</t>
  </si>
  <si>
    <t>Omítka tenkovrstvá akrylátová vnějších ploch probarvená, včetně penetrace podkladu mozaiková stěn</t>
  </si>
  <si>
    <t>-796179879</t>
  </si>
  <si>
    <t>103*0,1</t>
  </si>
  <si>
    <t>70</t>
  </si>
  <si>
    <t>631311133</t>
  </si>
  <si>
    <t>Mazanina z betonu prostého bez zvýšených nároků na prostředí tl. přes 120 do 240 mm tř. C 12/15</t>
  </si>
  <si>
    <t>1865014656</t>
  </si>
  <si>
    <t>Výkres č. D.1.4.01-10 - vyspravení podlahy v 1S02</t>
  </si>
  <si>
    <t>1*1*0,2</t>
  </si>
  <si>
    <t>71</t>
  </si>
  <si>
    <t>635111241</t>
  </si>
  <si>
    <t>Násyp ze štěrkopísku, písku nebo kameniva pod podlahy se zhutněním z kameniva hrubého 8-16</t>
  </si>
  <si>
    <t>843125604</t>
  </si>
  <si>
    <t>72</t>
  </si>
  <si>
    <t>631362021</t>
  </si>
  <si>
    <t>Výztuž mazanin ze svařovaných sítí z drátů typu KARI</t>
  </si>
  <si>
    <t>-856544809</t>
  </si>
  <si>
    <t>1,6</t>
  </si>
  <si>
    <t>1,6*0,002 'Přepočtené koeficientem množství</t>
  </si>
  <si>
    <t>73</t>
  </si>
  <si>
    <t>637311131</t>
  </si>
  <si>
    <t>Okapový chodník z obrubníků betonových zahradních, se zalitím spár cementovou maltou do lože z betonu prostého</t>
  </si>
  <si>
    <t>-991534687</t>
  </si>
  <si>
    <t>116</t>
  </si>
  <si>
    <t>74</t>
  </si>
  <si>
    <t>59217002</t>
  </si>
  <si>
    <t>obrubník betonový zahradní šedý 1000x50x200mm</t>
  </si>
  <si>
    <t>123688453</t>
  </si>
  <si>
    <t>116*1,05 'Přepočtené koeficientem množství</t>
  </si>
  <si>
    <t>Trubní vedení</t>
  </si>
  <si>
    <t>75</t>
  </si>
  <si>
    <t>830311811</t>
  </si>
  <si>
    <t>Bourání stávajícího kameninového, betonového potrubí DN do 150</t>
  </si>
  <si>
    <t>-772341746</t>
  </si>
  <si>
    <t>72,6</t>
  </si>
  <si>
    <t>76</t>
  </si>
  <si>
    <t>871265211</t>
  </si>
  <si>
    <t>Kanalizační potrubí z tvrdého PVC v otevřeném výkopu ve sklonu do 20 %, hladkého plnostěnného jednovrstvého, tuhost třídy SN 4 DN 110</t>
  </si>
  <si>
    <t>-1690634703</t>
  </si>
  <si>
    <t>2+19+5,5</t>
  </si>
  <si>
    <t>77</t>
  </si>
  <si>
    <t>871275211</t>
  </si>
  <si>
    <t>Kanalizační potrubí z tvrdého PVC v otevřeném výkopu ve sklonu do 20 %, hladkého plnostěnného jednovrstvého, tuhost třídy SN 4 DN 125</t>
  </si>
  <si>
    <t>-1798059829</t>
  </si>
  <si>
    <t>2,5+3+6+5+3,5+4,8+15,5+6,5+13,5</t>
  </si>
  <si>
    <t>78</t>
  </si>
  <si>
    <t>871315211</t>
  </si>
  <si>
    <t>Kanalizační potrubí z tvrdého PVC v otevřeném výkopu ve sklonu do 20 %, hladkého plnostěnného jednovrstvého, tuhost třídy SN 4 DN 160</t>
  </si>
  <si>
    <t>-90514523</t>
  </si>
  <si>
    <t>10,6+16,8+6</t>
  </si>
  <si>
    <t>79</t>
  </si>
  <si>
    <t>871355221</t>
  </si>
  <si>
    <t>Kanalizační potrubí z tvrdého PVC v otevřeném výkopu ve sklonu do 20 %, hladkého plnostěnného jednovrstvého, tuhost třídy SN 8 DN 200</t>
  </si>
  <si>
    <t>-415420955</t>
  </si>
  <si>
    <t>10+16+20+20</t>
  </si>
  <si>
    <t>80</t>
  </si>
  <si>
    <t>877260310</t>
  </si>
  <si>
    <t>Montáž tvarovek na kanalizačním plastovém potrubí z polypropylenu PP hladkého plnostěnného kolen DN 100</t>
  </si>
  <si>
    <t>-1456786835</t>
  </si>
  <si>
    <t>1+13+4+4</t>
  </si>
  <si>
    <t>81</t>
  </si>
  <si>
    <t>28615674</t>
  </si>
  <si>
    <t>koleno kanalizační PP úhel 15° DN 110 pro vysoké teploty</t>
  </si>
  <si>
    <t>-220590220</t>
  </si>
  <si>
    <t>82</t>
  </si>
  <si>
    <t>28611351</t>
  </si>
  <si>
    <t>koleno kanalizační PVC KG 110x45°</t>
  </si>
  <si>
    <t>1955736031</t>
  </si>
  <si>
    <t>83</t>
  </si>
  <si>
    <t>28611350</t>
  </si>
  <si>
    <t>koleno kanalizace PVC KG 110x30°</t>
  </si>
  <si>
    <t>-2004972974</t>
  </si>
  <si>
    <t>84</t>
  </si>
  <si>
    <t>28611349</t>
  </si>
  <si>
    <t>koleno kanalizace PVC KG 110x15°</t>
  </si>
  <si>
    <t>-1941694141</t>
  </si>
  <si>
    <t>85</t>
  </si>
  <si>
    <t>877260320</t>
  </si>
  <si>
    <t>Montáž tvarovek na kanalizačním plastovém potrubí z polypropylenu PP hladkého plnostěnného odboček DN 100</t>
  </si>
  <si>
    <t>229992670</t>
  </si>
  <si>
    <t>1+2</t>
  </si>
  <si>
    <t>86</t>
  </si>
  <si>
    <t>28615594</t>
  </si>
  <si>
    <t>odbočka dvojitá HTDA úhel 87° DN 110/110/110</t>
  </si>
  <si>
    <t>-2063371683</t>
  </si>
  <si>
    <t>87</t>
  </si>
  <si>
    <t>28611908</t>
  </si>
  <si>
    <t>odbočka kanalizační plastová s hrdlem KG 110/110/45°</t>
  </si>
  <si>
    <t>-1781098269</t>
  </si>
  <si>
    <t>88</t>
  </si>
  <si>
    <t>877260330</t>
  </si>
  <si>
    <t>Montáž tvarovek na kanalizačním plastovém potrubí z polypropylenu PP hladkého plnostěnného spojek, redukcí a ostatních tvarovek DN 100</t>
  </si>
  <si>
    <t>-540226330</t>
  </si>
  <si>
    <t>1+2+1</t>
  </si>
  <si>
    <t>89</t>
  </si>
  <si>
    <t>28611944</t>
  </si>
  <si>
    <t>čistící kus kanalizační PVC DN 110</t>
  </si>
  <si>
    <t>-1400001549</t>
  </si>
  <si>
    <t>90</t>
  </si>
  <si>
    <t>28611520</t>
  </si>
  <si>
    <t>přechod kanalizační KG litina-plast DN 110 vč. těsnění</t>
  </si>
  <si>
    <t>157647919</t>
  </si>
  <si>
    <t>91</t>
  </si>
  <si>
    <t>28611524</t>
  </si>
  <si>
    <t>přechod kanalizační KG kamenina-plast DN 110 vč. těsnění</t>
  </si>
  <si>
    <t>-651824344</t>
  </si>
  <si>
    <t>92</t>
  </si>
  <si>
    <t>877270310</t>
  </si>
  <si>
    <t>Montáž tvarovek na kanalizačním plastovém potrubí z polypropylenu PP hladkého plnostěnného kolen DN 125</t>
  </si>
  <si>
    <t>-1899354301</t>
  </si>
  <si>
    <t>6+6+13</t>
  </si>
  <si>
    <t>93</t>
  </si>
  <si>
    <t>28611354</t>
  </si>
  <si>
    <t>koleno kanalizace PVC KG 125x15°</t>
  </si>
  <si>
    <t>-1944322802</t>
  </si>
  <si>
    <t>94</t>
  </si>
  <si>
    <t>28611355</t>
  </si>
  <si>
    <t>koleno kanalizace PVC KG 125x30°</t>
  </si>
  <si>
    <t>-1779700754</t>
  </si>
  <si>
    <t>95</t>
  </si>
  <si>
    <t>28611356</t>
  </si>
  <si>
    <t>koleno kanalizační PVC KG 125x45°</t>
  </si>
  <si>
    <t>1555680231</t>
  </si>
  <si>
    <t>96</t>
  </si>
  <si>
    <t>877270320</t>
  </si>
  <si>
    <t>Montáž tvarovek na kanalizačním plastovém potrubí z polypropylenu PP hladkého plnostěnného odboček DN 125</t>
  </si>
  <si>
    <t>-482203626</t>
  </si>
  <si>
    <t>97</t>
  </si>
  <si>
    <t>28611389</t>
  </si>
  <si>
    <t>odbočka kanalizační PVC s hrdlem 125/125/45°</t>
  </si>
  <si>
    <t>-449332092</t>
  </si>
  <si>
    <t>98</t>
  </si>
  <si>
    <t>877270330</t>
  </si>
  <si>
    <t>Montáž tvarovek na kanalizačním plastovém potrubí z polypropylenu PP hladkého plnostěnného spojek, redukcí a ostatních tvarovek DN 125</t>
  </si>
  <si>
    <t>-1771966037</t>
  </si>
  <si>
    <t>2+1+2</t>
  </si>
  <si>
    <t>99</t>
  </si>
  <si>
    <t>28611502</t>
  </si>
  <si>
    <t>redukce kanalizační PVC 125/110</t>
  </si>
  <si>
    <t>-1004456137</t>
  </si>
  <si>
    <t>100</t>
  </si>
  <si>
    <t>28611526</t>
  </si>
  <si>
    <t>přechod kanalizační KG kamenina-plast DN 125 vč. těsnění</t>
  </si>
  <si>
    <t>-1764258991</t>
  </si>
  <si>
    <t>101</t>
  </si>
  <si>
    <t>28617233</t>
  </si>
  <si>
    <t>spojka přesuvná kanalizační PP DN 125</t>
  </si>
  <si>
    <t>182090919</t>
  </si>
  <si>
    <t>102</t>
  </si>
  <si>
    <t>877310320</t>
  </si>
  <si>
    <t>Montáž tvarovek na kanalizačním plastovém potrubí z polypropylenu PP hladkého plnostěnného odboček DN 150</t>
  </si>
  <si>
    <t>22409827</t>
  </si>
  <si>
    <t>103</t>
  </si>
  <si>
    <t>28611391</t>
  </si>
  <si>
    <t>odbočka kanalizační plastová s hrdlem KG 150/125/45°</t>
  </si>
  <si>
    <t>915336237</t>
  </si>
  <si>
    <t>104</t>
  </si>
  <si>
    <t>877310330</t>
  </si>
  <si>
    <t>Montáž tvarovek na kanalizačním plastovém potrubí z polypropylenu PP hladkého plnostěnného spojek, redukcí a ostatních tvarovek DN 150</t>
  </si>
  <si>
    <t>-196937980</t>
  </si>
  <si>
    <t>105</t>
  </si>
  <si>
    <t>28611506</t>
  </si>
  <si>
    <t>redukce kanalizační PVC 160/125</t>
  </si>
  <si>
    <t>256517744</t>
  </si>
  <si>
    <t>106</t>
  </si>
  <si>
    <t>28611528</t>
  </si>
  <si>
    <t>přechod kanalizační KG kamenina-plast DN 160 vč. těsnění</t>
  </si>
  <si>
    <t>-1811146628</t>
  </si>
  <si>
    <t>107</t>
  </si>
  <si>
    <t>28617235</t>
  </si>
  <si>
    <t>spojka přesuvná kanalizační PP DN 150</t>
  </si>
  <si>
    <t>-196868468</t>
  </si>
  <si>
    <t>108</t>
  </si>
  <si>
    <t>877350310</t>
  </si>
  <si>
    <t>Montáž tvarovek na kanalizačním plastovém potrubí z polypropylenu PP hladkého plnostěnného kolen DN 200</t>
  </si>
  <si>
    <t>-1727060217</t>
  </si>
  <si>
    <t>5+3+1</t>
  </si>
  <si>
    <t>109</t>
  </si>
  <si>
    <t>28611364</t>
  </si>
  <si>
    <t>koleno kanalizace PVC KG 200x15°</t>
  </si>
  <si>
    <t>1669688579</t>
  </si>
  <si>
    <t>110</t>
  </si>
  <si>
    <t>28611365</t>
  </si>
  <si>
    <t>koleno kanalizace PVC KG 200x30°</t>
  </si>
  <si>
    <t>-1502169697</t>
  </si>
  <si>
    <t>111</t>
  </si>
  <si>
    <t>28611366</t>
  </si>
  <si>
    <t>koleno kanalizace PVC KG 200x45°</t>
  </si>
  <si>
    <t>450536943</t>
  </si>
  <si>
    <t>112</t>
  </si>
  <si>
    <t>877350320</t>
  </si>
  <si>
    <t>Montáž tvarovek na kanalizačním plastovém potrubí z polypropylenu PP hladkého plnostěnného odboček DN 200</t>
  </si>
  <si>
    <t>999711740</t>
  </si>
  <si>
    <t>113</t>
  </si>
  <si>
    <t>28611393</t>
  </si>
  <si>
    <t>odbočka kanalizační plastová s hrdlem KG 200/100/45°</t>
  </si>
  <si>
    <t>1562751819</t>
  </si>
  <si>
    <t>114</t>
  </si>
  <si>
    <t>877350330</t>
  </si>
  <si>
    <t>Montáž tvarovek na kanalizačním plastovém potrubí z polypropylenu PP hladkého plnostěnného spojek, redukcí a ostatních tvarovek DN 200</t>
  </si>
  <si>
    <t>1938025918</t>
  </si>
  <si>
    <t>115</t>
  </si>
  <si>
    <t>28617236</t>
  </si>
  <si>
    <t>spojka přesuvná kanalizační PP DN 200</t>
  </si>
  <si>
    <t>1058873811</t>
  </si>
  <si>
    <t>8773503R1</t>
  </si>
  <si>
    <t>Napojení kanalizace do stávající šachty a vyspravení prostupu</t>
  </si>
  <si>
    <t>soubor</t>
  </si>
  <si>
    <t>-1210778150</t>
  </si>
  <si>
    <t>117</t>
  </si>
  <si>
    <t>890351851</t>
  </si>
  <si>
    <t>Bourání šachet a jímek strojně velikosti obestavěného prostoru přes 3 do 5 m3 ze železobetonu</t>
  </si>
  <si>
    <t>513967045</t>
  </si>
  <si>
    <t>(PI*0,5*0,5*2,4)</t>
  </si>
  <si>
    <t>(PI*0,5*0,5*1,7)</t>
  </si>
  <si>
    <t>(PI*0,2*0,2*1,5)</t>
  </si>
  <si>
    <t>892271111</t>
  </si>
  <si>
    <t>Tlakové zkoušky vodou na potrubí DN 100 nebo 125</t>
  </si>
  <si>
    <t>-1077852866</t>
  </si>
  <si>
    <t>28+60,3</t>
  </si>
  <si>
    <t>119</t>
  </si>
  <si>
    <t>892351111</t>
  </si>
  <si>
    <t>Tlakové zkoušky vodou na potrubí DN 150 nebo 200</t>
  </si>
  <si>
    <t>-824197535</t>
  </si>
  <si>
    <t>33,4+66</t>
  </si>
  <si>
    <t>120</t>
  </si>
  <si>
    <t>892372111</t>
  </si>
  <si>
    <t>Zabezpečení konců potrubí DN do 300 při tlakových zkouškách vodou</t>
  </si>
  <si>
    <t>1606087747</t>
  </si>
  <si>
    <t>121</t>
  </si>
  <si>
    <t>894812201</t>
  </si>
  <si>
    <t>Revizní a čistící šachta z polypropylenu PP pro hladké trouby DN 425 šachtové dno (DN šachty / DN trubního vedení) DN 425/150 průtočné</t>
  </si>
  <si>
    <t>-983219096</t>
  </si>
  <si>
    <t>122</t>
  </si>
  <si>
    <t>894812202</t>
  </si>
  <si>
    <t>Revizní a čistící šachta z polypropylenu PP pro hladké trouby DN 425 šachtové dno (DN šachty / DN trubního vedení) DN 425/150 průtočné 30°,60°,90°</t>
  </si>
  <si>
    <t>-360979143</t>
  </si>
  <si>
    <t>123</t>
  </si>
  <si>
    <t>894812231</t>
  </si>
  <si>
    <t>Revizní a čistící šachta z polypropylenu PP pro hladké trouby DN 425 roura šachtová korugovaná bez hrdla, světlé hloubky 1500 mm</t>
  </si>
  <si>
    <t>-652855156</t>
  </si>
  <si>
    <t>124</t>
  </si>
  <si>
    <t>894812232</t>
  </si>
  <si>
    <t>Revizní a čistící šachta z polypropylenu PP pro hladké trouby DN 425 roura šachtová korugovaná bez hrdla, světlé hloubky 2000 mm</t>
  </si>
  <si>
    <t>-159287012</t>
  </si>
  <si>
    <t>125</t>
  </si>
  <si>
    <t>894812249</t>
  </si>
  <si>
    <t>Revizní a čistící šachta z polypropylenu PP pro hladké trouby DN 425 roura šachtová korugovaná Příplatek k cenám 2231 - 2242 za uříznutí šachtové roury</t>
  </si>
  <si>
    <t>104278000</t>
  </si>
  <si>
    <t>126</t>
  </si>
  <si>
    <t>28611588</t>
  </si>
  <si>
    <t>zátka kanalizace plastové KG DN 150</t>
  </si>
  <si>
    <t>1387336870</t>
  </si>
  <si>
    <t>127</t>
  </si>
  <si>
    <t>89481226R</t>
  </si>
  <si>
    <t>Revizní a čistící šachta z polypropylenu PP pro hladké trouby DN 425 poklop litinový 1,5t do šachtové roury</t>
  </si>
  <si>
    <t>-396215398</t>
  </si>
  <si>
    <t>128</t>
  </si>
  <si>
    <t>894812316</t>
  </si>
  <si>
    <t>Revizní a čistící šachta z polypropylenu PP pro hladké trouby DN 600 šachtové dno (DN šachty / DN trubního vedení) DN 600/200 průtočné 30°,60°,90°</t>
  </si>
  <si>
    <t>241866081</t>
  </si>
  <si>
    <t>129</t>
  </si>
  <si>
    <t>894812333</t>
  </si>
  <si>
    <t>Revizní a čistící šachta z polypropylenu PP pro hladké trouby DN 600 roura šachtová korugovaná, světlé hloubky 3 000 mm</t>
  </si>
  <si>
    <t>70475962</t>
  </si>
  <si>
    <t>130</t>
  </si>
  <si>
    <t>894812339</t>
  </si>
  <si>
    <t>Revizní a čistící šachta z polypropylenu PP pro hladké trouby DN 600 Příplatek k cenám 2331 - 2334 za uříznutí šachtové roury</t>
  </si>
  <si>
    <t>1745787067</t>
  </si>
  <si>
    <t>131</t>
  </si>
  <si>
    <t>894812352</t>
  </si>
  <si>
    <t>Revizní a čistící šachta z polypropylenu PP pro hladké trouby DN 600 poklop (mříž) litinový pro třídu zatížení A15 s teleskopickým adaptérem</t>
  </si>
  <si>
    <t>-181658591</t>
  </si>
  <si>
    <t>132</t>
  </si>
  <si>
    <t>894812501</t>
  </si>
  <si>
    <t>Revizní a čistící šachta z polypropylenu PP pro hladké trouby DN 1000 šachtové dno slepé</t>
  </si>
  <si>
    <t>868397469</t>
  </si>
  <si>
    <t>133</t>
  </si>
  <si>
    <t>894812505</t>
  </si>
  <si>
    <t>Revizní a čistící šachta z polypropylenu PP pro hladké trouby DN 1000 šachtové dno (DN šachty / DN trubního vedení) DN 1000/200 průtočné 30°, 60°, 90°</t>
  </si>
  <si>
    <t>-1416640708</t>
  </si>
  <si>
    <t>134</t>
  </si>
  <si>
    <t>894812521</t>
  </si>
  <si>
    <t>Revizní a čistící šachta z polypropylenu PP pro hladké trouby DN 1000 roura šachtová korugovaná, světlé hloubky 1 200 mm</t>
  </si>
  <si>
    <t>1019914688</t>
  </si>
  <si>
    <t>135</t>
  </si>
  <si>
    <t>894812522</t>
  </si>
  <si>
    <t xml:space="preserve">Revizní a čistící šachta z polypropylenu PP pro hladké trouby DN 1000 roura šachtová korugovaná, světlé hloubky 2 400 mm </t>
  </si>
  <si>
    <t>-31299867</t>
  </si>
  <si>
    <t>136</t>
  </si>
  <si>
    <t>28661491</t>
  </si>
  <si>
    <t>těsnění k šachtové rouře korugované DN 1000</t>
  </si>
  <si>
    <t>-207351608</t>
  </si>
  <si>
    <t>137</t>
  </si>
  <si>
    <t>894812529</t>
  </si>
  <si>
    <t>Revizní a čistící šachta z polypropylenu PP pro hladké trouby DN 1000 Příplatek k cenám 2431 - 2438 za uříznutí šachtové roury</t>
  </si>
  <si>
    <t>-1010753056</t>
  </si>
  <si>
    <t>138</t>
  </si>
  <si>
    <t>894812537</t>
  </si>
  <si>
    <t>Revizní a čistící šachta z polypropylenu PP pro hladké trouby DN 1000 poklop (mříž) litinový s přechodovým konusem pro třídu zatížení A15 na teleskopickém adaptéru</t>
  </si>
  <si>
    <t>676338910</t>
  </si>
  <si>
    <t>139</t>
  </si>
  <si>
    <t>28661983</t>
  </si>
  <si>
    <t>žebřík šachtový pro dno DN 1000 dl 2,83m</t>
  </si>
  <si>
    <t>461839916</t>
  </si>
  <si>
    <t>140</t>
  </si>
  <si>
    <t>28661982</t>
  </si>
  <si>
    <t>žebřík šachtový pro dno DN 1000 dl 1,63m</t>
  </si>
  <si>
    <t>-678951231</t>
  </si>
  <si>
    <t>141</t>
  </si>
  <si>
    <t>894812611</t>
  </si>
  <si>
    <t>Revizní a čistící šachta z polypropylenu PP vyříznutí a utěsnění otvoru ve stěně šachty DN 110</t>
  </si>
  <si>
    <t>-1127635231</t>
  </si>
  <si>
    <t>142</t>
  </si>
  <si>
    <t>28661838</t>
  </si>
  <si>
    <t>spojka navrtávané kanalizace DN 100 do korugovaného potrubí</t>
  </si>
  <si>
    <t>-166328944</t>
  </si>
  <si>
    <t>143</t>
  </si>
  <si>
    <t>28661842</t>
  </si>
  <si>
    <t>spojka navrtávané kanalizace DN 150 do korugovaného potrubí</t>
  </si>
  <si>
    <t>-283702413</t>
  </si>
  <si>
    <t>144</t>
  </si>
  <si>
    <t>28661846</t>
  </si>
  <si>
    <t>spojka navrtávané kanalizace DN 200 do korugovaného potrubí</t>
  </si>
  <si>
    <t>-2138037958</t>
  </si>
  <si>
    <t>145</t>
  </si>
  <si>
    <t>894812613</t>
  </si>
  <si>
    <t>Revizní a čistící šachta z polypropylenu PP vyříznutí a utěsnění otvoru ve stěně šachty DN 200</t>
  </si>
  <si>
    <t>837299888</t>
  </si>
  <si>
    <t>146</t>
  </si>
  <si>
    <t>89527010R</t>
  </si>
  <si>
    <t>filtrační šachta 425 včetně koše, bezpečnostního přepadu a poklopu- dod. a mtž. (viz. PD)</t>
  </si>
  <si>
    <t>706657189</t>
  </si>
  <si>
    <t>147</t>
  </si>
  <si>
    <t>89597212R</t>
  </si>
  <si>
    <t>Montáž vsakovacího objektu vč. šachty</t>
  </si>
  <si>
    <t>1206669279</t>
  </si>
  <si>
    <t>148</t>
  </si>
  <si>
    <t>562415R01</t>
  </si>
  <si>
    <t>box z PP akumulační na dešťovou vodu S/D/V 80/80/66 cm, ret. objem 96 %</t>
  </si>
  <si>
    <t>566012054</t>
  </si>
  <si>
    <t>149</t>
  </si>
  <si>
    <t>562415R03</t>
  </si>
  <si>
    <t>vícevrstvá spojka bloku pro vícevrstvou pokládku</t>
  </si>
  <si>
    <t>1102500182</t>
  </si>
  <si>
    <t>150</t>
  </si>
  <si>
    <t>562415R04</t>
  </si>
  <si>
    <t>boční mřížka s rozměry D/S/H 800/660/30 - uzavření vnějších bočních stěn</t>
  </si>
  <si>
    <t>1134165015</t>
  </si>
  <si>
    <t>151</t>
  </si>
  <si>
    <t>562415R06</t>
  </si>
  <si>
    <t xml:space="preserve">kontrolní šachta z PP s přípojkou pro systém šacht. trubky, š x h x v = 800 x 800 x 1 320 mm </t>
  </si>
  <si>
    <t>1495835602</t>
  </si>
  <si>
    <t>152</t>
  </si>
  <si>
    <t>562415R07</t>
  </si>
  <si>
    <t>šachtový prodlužovací nástavec ke kontrolní šachtě, délka 3 m</t>
  </si>
  <si>
    <t>574234303</t>
  </si>
  <si>
    <t>153</t>
  </si>
  <si>
    <t>562415R10</t>
  </si>
  <si>
    <t>těsnící kroužek pro kontrolní šachtu, těsnění k betonovému dosedacímu prstenci</t>
  </si>
  <si>
    <t>653940623</t>
  </si>
  <si>
    <t>154</t>
  </si>
  <si>
    <t>562415R11</t>
  </si>
  <si>
    <t>lapač hrubých nečistot</t>
  </si>
  <si>
    <t>-1206516365</t>
  </si>
  <si>
    <t>155</t>
  </si>
  <si>
    <t>28610585</t>
  </si>
  <si>
    <t>poklop šachtový litinový B125 s odvětráním s litinovým rámem a betonovým prstencem systému drenážních šachet pro liniové stavby</t>
  </si>
  <si>
    <t>2109110266</t>
  </si>
  <si>
    <t>156</t>
  </si>
  <si>
    <t>8948122R1</t>
  </si>
  <si>
    <t>Podbetonování rámu poklopu, beton C 16/20</t>
  </si>
  <si>
    <t>-1504154117</t>
  </si>
  <si>
    <t>157</t>
  </si>
  <si>
    <t>89597224R</t>
  </si>
  <si>
    <t>Dešťový filtr DN 250 se sítkem - dod. a mtž.</t>
  </si>
  <si>
    <t>250010788</t>
  </si>
  <si>
    <t>158</t>
  </si>
  <si>
    <t>899722113</t>
  </si>
  <si>
    <t>Krytí potrubí z plastů výstražnou fólií z PVC šířky 34 cm</t>
  </si>
  <si>
    <t>-666586356</t>
  </si>
  <si>
    <t>(1,7+10,6+3,8+16,8+15,5+2+6+6+1+13,5+5+2,5+5,5+16+16+20+20)</t>
  </si>
  <si>
    <t>Ostatní konstrukce a práce, bourání</t>
  </si>
  <si>
    <t>159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</si>
  <si>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</si>
  <si>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</si>
  <si>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176374819</t>
  </si>
  <si>
    <t>160</t>
  </si>
  <si>
    <t>59217017</t>
  </si>
  <si>
    <t>obrubník betonový chodníkový 1000x100x250mm</t>
  </si>
  <si>
    <t>1765877979</t>
  </si>
  <si>
    <t>161</t>
  </si>
  <si>
    <t>919726121</t>
  </si>
  <si>
    <t>Geotextilie netkaná pro ochranu, separaci nebo filtraci měrná hmotnost do 200 g/m2</t>
  </si>
  <si>
    <t>894492328</t>
  </si>
  <si>
    <t>162</t>
  </si>
  <si>
    <t>919726122</t>
  </si>
  <si>
    <t>Geotextilie netkaná pro ochranu, separaci nebo filtraci měrná hmotnost přes 200 do 300 g/m2</t>
  </si>
  <si>
    <t>-696505114</t>
  </si>
  <si>
    <t>2,64*(18+23,5+17,5)+1,6*(23+21)</t>
  </si>
  <si>
    <t>163</t>
  </si>
  <si>
    <t>935113111</t>
  </si>
  <si>
    <t>Osazení odvodňovacího žlabu s krycím roštem polymerbetonového šířky do 200 mm</t>
  </si>
  <si>
    <t>1583577110</t>
  </si>
  <si>
    <t>17,8</t>
  </si>
  <si>
    <t>164</t>
  </si>
  <si>
    <t>59227010</t>
  </si>
  <si>
    <t>žlab odvodňovací polymerbetonový se spádem dna 0,5% 1000x130 mm</t>
  </si>
  <si>
    <t>-1534987235</t>
  </si>
  <si>
    <t>165</t>
  </si>
  <si>
    <t>59227012</t>
  </si>
  <si>
    <t>rošt můstkový A15 Pz dl 1m 100/13 průřez vtoku 280cm2/m vč. 2 čelních stěn</t>
  </si>
  <si>
    <t>-1839898991</t>
  </si>
  <si>
    <t>166</t>
  </si>
  <si>
    <t>56241499</t>
  </si>
  <si>
    <t xml:space="preserve">přislušenství žlábu - vpusť vč. integrovaného těsnění a kalového koše
</t>
  </si>
  <si>
    <t>-613991351</t>
  </si>
  <si>
    <t>167</t>
  </si>
  <si>
    <t>965042131</t>
  </si>
  <si>
    <t>Bourání mazanin betonových nebo z litého asfaltu tl. do 100 mm, plochy do 4 m2</t>
  </si>
  <si>
    <t>-1677060748</t>
  </si>
  <si>
    <t>168</t>
  </si>
  <si>
    <t>777131111</t>
  </si>
  <si>
    <t xml:space="preserve">Penetrační nátěr podlahy epoxidový </t>
  </si>
  <si>
    <t>532138012</t>
  </si>
  <si>
    <t>169</t>
  </si>
  <si>
    <t>777511131</t>
  </si>
  <si>
    <t xml:space="preserve">Krycí stěrka epoxidová mechanicky odolná a mrazuvzdorná </t>
  </si>
  <si>
    <t>1493526622</t>
  </si>
  <si>
    <t>170</t>
  </si>
  <si>
    <t>966008222</t>
  </si>
  <si>
    <t>Bourání betonového nebo polymerbetonového odvodňovacího žlabu š přes 200 mm</t>
  </si>
  <si>
    <t>-93677723</t>
  </si>
  <si>
    <t>17,7</t>
  </si>
  <si>
    <t>171</t>
  </si>
  <si>
    <t>966080103</t>
  </si>
  <si>
    <t>Bourání kontaktního zateplení včetně povrchové úpravy omítkou nebo nátěrem z polystyrénových desek, tloušťky přes 60 do 120 mm</t>
  </si>
  <si>
    <t>-296352326</t>
  </si>
  <si>
    <t>0,3*(18+23,5+17,5)</t>
  </si>
  <si>
    <t>172</t>
  </si>
  <si>
    <t>977151124</t>
  </si>
  <si>
    <t>Jádrové vrty diamantovými korunkami do stavebních materiálů (železobetonu, betonu, cihel, obkladů, dlažeb, kamene) průměru přes 150 do 180 mm</t>
  </si>
  <si>
    <t>1534114311</t>
  </si>
  <si>
    <t>0,8+0,3</t>
  </si>
  <si>
    <t>173</t>
  </si>
  <si>
    <t>985131111</t>
  </si>
  <si>
    <t>Očištění ploch stěn, rubu kleneb a podlah tlakovou vodou</t>
  </si>
  <si>
    <t>1630783730</t>
  </si>
  <si>
    <t>174</t>
  </si>
  <si>
    <t>985131311</t>
  </si>
  <si>
    <t>Očištění ploch stěn, rubu kleneb a podlah ruční dočištění ocelovými kartáči</t>
  </si>
  <si>
    <t>1127045471</t>
  </si>
  <si>
    <t>997</t>
  </si>
  <si>
    <t>Přesun sutě</t>
  </si>
  <si>
    <t>175</t>
  </si>
  <si>
    <t>997013211</t>
  </si>
  <si>
    <t>Vnitrostaveništní doprava suti a vybouraných hmot vodorovně do 50 m svisle ručně pro budovy a haly výšky do 6 m</t>
  </si>
  <si>
    <t>-1909554659</t>
  </si>
  <si>
    <t>14,64+2,86+26,93+15,84+2,11+1,23+3,52+37,17+0,11</t>
  </si>
  <si>
    <t>2,662</t>
  </si>
  <si>
    <t>0,25+0,01+0,01+0,02+0,03+0,07+0,1</t>
  </si>
  <si>
    <t>176</t>
  </si>
  <si>
    <t>997013501</t>
  </si>
  <si>
    <t>Odvoz suti a vybouraných hmot na skládku nebo meziskládku se složením, na vzdálenost do 1 km</t>
  </si>
  <si>
    <t>-1698735707</t>
  </si>
  <si>
    <t>107,562</t>
  </si>
  <si>
    <t>177</t>
  </si>
  <si>
    <t>997013509</t>
  </si>
  <si>
    <t>Odvoz suti a vybouraných hmot na skládku nebo meziskládku se složením, na vzdálenost Příplatek k ceně za každý další i započatý 1 km přes 1 km</t>
  </si>
  <si>
    <t>945983651</t>
  </si>
  <si>
    <t>107,562*8 'Přepočtené koeficientem množství</t>
  </si>
  <si>
    <t>178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</si>
  <si>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</si>
  <si>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</si>
  <si>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-676479364</t>
  </si>
  <si>
    <t>104,41</t>
  </si>
  <si>
    <t>179</t>
  </si>
  <si>
    <t>997013871</t>
  </si>
  <si>
    <t>Poplatek za uložení stavebního odpadu na recyklační skládce (skládkovné) směsného stavebního a demoličního zatříděného do Katalogu odpadů pod kódem 17 09 04</t>
  </si>
  <si>
    <t>-443792929</t>
  </si>
  <si>
    <t>0,49</t>
  </si>
  <si>
    <t>180</t>
  </si>
  <si>
    <t>997013875</t>
  </si>
  <si>
    <t>Poplatek za uložení stavebního odpadu na recyklační skládce (skládkovné) asfaltového zatříděného do Katalogu odpadů pod kódem 17 03 02</t>
  </si>
  <si>
    <t>-1951987236</t>
  </si>
  <si>
    <t>998</t>
  </si>
  <si>
    <t>Přesun hmot</t>
  </si>
  <si>
    <t>181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</si>
  <si>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</si>
  <si>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</si>
  <si>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-1511032647</t>
  </si>
  <si>
    <t>PSV</t>
  </si>
  <si>
    <t>Práce a dodávky PSV</t>
  </si>
  <si>
    <t>711</t>
  </si>
  <si>
    <t>Izolace proti vodě, vlhkosti a plynům</t>
  </si>
  <si>
    <t>182</t>
  </si>
  <si>
    <t>711112051</t>
  </si>
  <si>
    <t>Provedení izolace proti zemní vlhkosti natěradly a tmely za studena nátěrem tekutou elastickou hydroizolací</t>
  </si>
  <si>
    <t>226975793</t>
  </si>
  <si>
    <t>2,8*2*(18+23,5+17,5)+0,7*(23+21)</t>
  </si>
  <si>
    <t>(2,8*2*(18+23,5+17,5)+0,7*(23+21))/2</t>
  </si>
  <si>
    <t>183</t>
  </si>
  <si>
    <t>24617152</t>
  </si>
  <si>
    <t>silnostěnná asfaltová stěrka modifikovaná přídavkem plastů</t>
  </si>
  <si>
    <t>litr</t>
  </si>
  <si>
    <t>-1695656940</t>
  </si>
  <si>
    <t>541,8*5,5 'Přepočtené koeficientem množství</t>
  </si>
  <si>
    <t>184</t>
  </si>
  <si>
    <t>711142559</t>
  </si>
  <si>
    <t>Provedení izolace proti zemní vlhkosti pásy přitavením NAIP vč. kotvení</t>
  </si>
  <si>
    <t>-1342295745</t>
  </si>
  <si>
    <t>185</t>
  </si>
  <si>
    <t>62853004</t>
  </si>
  <si>
    <t>pás asfaltový natavitelný modifikovaný SBS tl 4,0mm s vložkou ze skleněné tkaniny a spalitelnou PE fólií nebo jemnozrnný minerálním posypem na horním povrchu vč. kotevního materiálu</t>
  </si>
  <si>
    <t>1946016930</t>
  </si>
  <si>
    <t>361,2*1,2 'Přepočtené koeficientem množství</t>
  </si>
  <si>
    <t>186</t>
  </si>
  <si>
    <t>711161222</t>
  </si>
  <si>
    <t>Izolace proti zemní vlhkosti a beztlakové vodě nopovými fóliemi vrstva ochranná, odvětrávací a drenážní s nakašírovanou filtrační textilií výška nopku 8,0 mm, tl. fólie do 0,6 mm</t>
  </si>
  <si>
    <t>-1786623746</t>
  </si>
  <si>
    <t>2,75*(18+23,5+17,5)+2*(23+21)</t>
  </si>
  <si>
    <t>187</t>
  </si>
  <si>
    <t>711161384</t>
  </si>
  <si>
    <t>Izolace proti zemní vlhkosti a beztlakové vodě nopovými fóliemi ostatní ukončení izolace provětrávací lištou</t>
  </si>
  <si>
    <t>1078893637</t>
  </si>
  <si>
    <t>18+23,5+17,5+23+21</t>
  </si>
  <si>
    <t>188</t>
  </si>
  <si>
    <t>711161389</t>
  </si>
  <si>
    <t>Izolace proti zemní vlhkosti a beztlakové vodě nopovými fóliemi ostatní utěsnění spár tmelem elastickým</t>
  </si>
  <si>
    <t>-1271955618</t>
  </si>
  <si>
    <t>189</t>
  </si>
  <si>
    <t>711191101</t>
  </si>
  <si>
    <t>Provedení izolace proti zemní vlhkosti hydroizolační stěrkou na betonu</t>
  </si>
  <si>
    <t>273050348</t>
  </si>
  <si>
    <t>190</t>
  </si>
  <si>
    <t>24551050</t>
  </si>
  <si>
    <t>stěrka hydroizolační cementová kapilárně aktivní s dodatečnou krystalizací do spodní stavby</t>
  </si>
  <si>
    <t>-992976945</t>
  </si>
  <si>
    <t>2*2 'Přepočtené koeficientem množství</t>
  </si>
  <si>
    <t>191</t>
  </si>
  <si>
    <t>711311001</t>
  </si>
  <si>
    <t>Provedení izolace mostovek natěradly a tmely za studena nátěrem lakem asfaltovým penetračním</t>
  </si>
  <si>
    <t>683246576</t>
  </si>
  <si>
    <t>(2,8*2*(18+23,5+17,5)+0,7*(23+21))*2</t>
  </si>
  <si>
    <t>192</t>
  </si>
  <si>
    <t>11163150</t>
  </si>
  <si>
    <t>lak penetrační asfaltový</t>
  </si>
  <si>
    <t>-2068964130</t>
  </si>
  <si>
    <t>722,4*0,0004 'Přepočtené koeficientem množství</t>
  </si>
  <si>
    <t>193</t>
  </si>
  <si>
    <t>711491876</t>
  </si>
  <si>
    <t>Demontáž lišty pro přichycení izolace ukončovací</t>
  </si>
  <si>
    <t>818204851</t>
  </si>
  <si>
    <t>194</t>
  </si>
  <si>
    <t>71149187R</t>
  </si>
  <si>
    <t>Demontáž nopové fólie</t>
  </si>
  <si>
    <t>5124193</t>
  </si>
  <si>
    <t>195</t>
  </si>
  <si>
    <t>711747067</t>
  </si>
  <si>
    <t>Provedení detailů pásy přitavením opracování trubních prostupů pod těsnící objímkou, průměru do 300 mm, NAIP</t>
  </si>
  <si>
    <t>320350851</t>
  </si>
  <si>
    <t>196</t>
  </si>
  <si>
    <t>62851015</t>
  </si>
  <si>
    <t>manžeta těsnící pro prostupy hydroizolací z asfaltového pásu uzavřená kruhová 100-160</t>
  </si>
  <si>
    <t>-1878665505</t>
  </si>
  <si>
    <t>197</t>
  </si>
  <si>
    <t>998711101</t>
  </si>
  <si>
    <t>Přesun hmot pro izolace proti vodě, vlhkosti a plynům stanovený z hmotnosti přesunovaného materiálu vodorovná dopravní vzdálenost do 50 m v objektech výšky do 6 m</t>
  </si>
  <si>
    <t>1586631233</t>
  </si>
  <si>
    <t>198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</si>
  <si>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</si>
  <si>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</si>
  <si>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-1832901256</t>
  </si>
  <si>
    <t>721</t>
  </si>
  <si>
    <t>Zdravotechnika - vnitřní kanalizace</t>
  </si>
  <si>
    <t>199</t>
  </si>
  <si>
    <t>721110961</t>
  </si>
  <si>
    <t>Opravy odpadního potrubí kameninového propojení dosavadního potrubí DN 100</t>
  </si>
  <si>
    <t>-2122419820</t>
  </si>
  <si>
    <t>200</t>
  </si>
  <si>
    <t>721110962</t>
  </si>
  <si>
    <t>Opravy odpadního potrubí kameninového propojení dosavadního potrubí DN 125</t>
  </si>
  <si>
    <t>1231873871</t>
  </si>
  <si>
    <t>201</t>
  </si>
  <si>
    <t>721110963</t>
  </si>
  <si>
    <t>Opravy odpadního potrubí kameninového propojení dosavadního potrubí DN 150</t>
  </si>
  <si>
    <t>-559369260</t>
  </si>
  <si>
    <t>202</t>
  </si>
  <si>
    <t>721140802</t>
  </si>
  <si>
    <t>Demontáž potrubí z litinových trub odpadních nebo dešťových do DN 100</t>
  </si>
  <si>
    <t>-699903481</t>
  </si>
  <si>
    <t>1,5</t>
  </si>
  <si>
    <t>203</t>
  </si>
  <si>
    <t>721140915</t>
  </si>
  <si>
    <t>Opravy odpadního potrubí litinového propojení dosavadního potrubí DN 100</t>
  </si>
  <si>
    <t>-1017882729</t>
  </si>
  <si>
    <t>204</t>
  </si>
  <si>
    <t>721171916</t>
  </si>
  <si>
    <t>Opravy odpadního potrubí plastového propojení dosavadního potrubí DN 125</t>
  </si>
  <si>
    <t>-1202838940</t>
  </si>
  <si>
    <t>205</t>
  </si>
  <si>
    <t>721171917</t>
  </si>
  <si>
    <t>Opravy odpadního potrubí plastového propojení dosavadního potrubí DN 160</t>
  </si>
  <si>
    <t>-1407128363</t>
  </si>
  <si>
    <t>206</t>
  </si>
  <si>
    <t>721171918</t>
  </si>
  <si>
    <t>Opravy odpadního potrubí plastového propojení dosavadního potrubí DN 200</t>
  </si>
  <si>
    <t>1381628574</t>
  </si>
  <si>
    <t>207</t>
  </si>
  <si>
    <t>721174025</t>
  </si>
  <si>
    <t>Potrubí z trub polypropylenových odpadní (svislé) DN 110</t>
  </si>
  <si>
    <t>-292023247</t>
  </si>
  <si>
    <t>208</t>
  </si>
  <si>
    <t>723150373</t>
  </si>
  <si>
    <t>Potrubí z ocelových trubek hladkých chráničky Ø 159/4,5</t>
  </si>
  <si>
    <t>-41439968</t>
  </si>
  <si>
    <t>209</t>
  </si>
  <si>
    <t>721210813</t>
  </si>
  <si>
    <t>Demontáž kanalizačního příslušenství vpustí podlahových z kyselinovzdorné kameniny DN 100</t>
  </si>
  <si>
    <t>-1160463188</t>
  </si>
  <si>
    <t>210</t>
  </si>
  <si>
    <t>721211611</t>
  </si>
  <si>
    <t>Podlahové vpusti dvorní se zápachovou klapkou, uzávěrkou proti zpětnému vzdutí a košíkem na zachycování nečistot DN 110</t>
  </si>
  <si>
    <t>1849602814</t>
  </si>
  <si>
    <t>211</t>
  </si>
  <si>
    <t>721242116</t>
  </si>
  <si>
    <t>Lapače střešních splavenin polypropylenové (PP) s kulovým kloubem na odtoku DN 125</t>
  </si>
  <si>
    <t>-1607152975</t>
  </si>
  <si>
    <t>212</t>
  </si>
  <si>
    <t>72124211R</t>
  </si>
  <si>
    <t>Úprava svodů pro lapač střešních splavenin</t>
  </si>
  <si>
    <t>615918983</t>
  </si>
  <si>
    <t>213</t>
  </si>
  <si>
    <t>721242805</t>
  </si>
  <si>
    <t xml:space="preserve">Demontáž lapačů střešních splavenin </t>
  </si>
  <si>
    <t>579571206</t>
  </si>
  <si>
    <t>214</t>
  </si>
  <si>
    <t>721263123</t>
  </si>
  <si>
    <t>Zpětné klapky z polypropylenu (PP) s automatickým a nouzovým uzávěrem DN 160</t>
  </si>
  <si>
    <t>2131614960</t>
  </si>
  <si>
    <t>215</t>
  </si>
  <si>
    <t>998721101</t>
  </si>
  <si>
    <t>Přesun hmot pro vnitřní kanalizace stanovený z hmotnosti přesunovaného materiálu vodorovná dopravní vzdálenost do 50 m v objektech výšky do 6 m</t>
  </si>
  <si>
    <t>-1129233511</t>
  </si>
  <si>
    <t>216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</si>
  <si>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</si>
  <si>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</si>
  <si>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-1827970786</t>
  </si>
  <si>
    <t>761</t>
  </si>
  <si>
    <t>Konstrukce prosvětlovací</t>
  </si>
  <si>
    <t>217</t>
  </si>
  <si>
    <t>761661031</t>
  </si>
  <si>
    <t>Osazení sklepních světlíků (anglických dvorků) včetně osazení roštu, osazení odvodňovacího prvku a osazení pojistky (proti vloupání ) hloubky přes 0,6 m do 1,0 m, šířky přes 1,0 do 1,25 m</t>
  </si>
  <si>
    <t>-676484934</t>
  </si>
  <si>
    <t>218</t>
  </si>
  <si>
    <t>56245254</t>
  </si>
  <si>
    <t>světlík sklepní (anglický dvorek) včetně odvodňovacího prvku recyklovaný polymer rošt z děrovaného plechu 1250x1000x400mm</t>
  </si>
  <si>
    <t>1686571238</t>
  </si>
  <si>
    <t>219</t>
  </si>
  <si>
    <t>5624525R1</t>
  </si>
  <si>
    <t>světlík sklepní - klapka proti zpětnému vzdutí</t>
  </si>
  <si>
    <t>-1145346049</t>
  </si>
  <si>
    <t>220</t>
  </si>
  <si>
    <t>5624525R2</t>
  </si>
  <si>
    <t>světlík sklepní - ochranná síť, pochozí</t>
  </si>
  <si>
    <t>-536323058</t>
  </si>
  <si>
    <t>221</t>
  </si>
  <si>
    <t>56245287</t>
  </si>
  <si>
    <t>tmel elastický těsnící pro žlaby a světlíky</t>
  </si>
  <si>
    <t>-1952470498</t>
  </si>
  <si>
    <t>222</t>
  </si>
  <si>
    <t>761661805</t>
  </si>
  <si>
    <t>Demontáž sklepních světlíků (anglických dvorků) hloubky přes 1,00 m</t>
  </si>
  <si>
    <t>-465675856</t>
  </si>
  <si>
    <t>223</t>
  </si>
  <si>
    <t>998761101</t>
  </si>
  <si>
    <t>Přesun hmot pro konstrukce prosvětlovací stanovený z hmotnosti přesunovaného materiálu vodorovná dopravní vzdálenost do 50 m v objektech výšky do 6 m</t>
  </si>
  <si>
    <t>1835719428</t>
  </si>
  <si>
    <t>224</t>
  </si>
  <si>
    <t>998761181</t>
  </si>
  <si>
    <t>Přesun hmot pro konstrukce prosvětlovací stanovený z hmotnosti přesunovaného materiálu Příplatek k cenám za přesun prováděný bez použití mechanizace pro jakoukoliv výšku objektu</t>
  </si>
  <si>
    <t>-1979779934</t>
  </si>
  <si>
    <t>02 -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</si>
  <si>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</si>
  <si>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</si>
  <si>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</si>
  <si>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</si>
  <si>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</si>
  <si>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</si>
  <si>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</si>
  <si>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</si>
  <si>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</si>
  <si>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011002000</t>
  </si>
  <si>
    <t>Vytýčení a kontrola inž. sítí</t>
  </si>
  <si>
    <t>1024</t>
  </si>
  <si>
    <t>786480273</t>
  </si>
  <si>
    <t>012002000</t>
  </si>
  <si>
    <t>Geodetické práce</t>
  </si>
  <si>
    <t>662322184</t>
  </si>
  <si>
    <t>013254000</t>
  </si>
  <si>
    <t>Dokumentace skutečného provedení stavby</t>
  </si>
  <si>
    <t>-1420185895</t>
  </si>
  <si>
    <t>VRN3</t>
  </si>
  <si>
    <t>Zařízení staveniště</t>
  </si>
  <si>
    <t>030001000</t>
  </si>
  <si>
    <t>Zařízení staveniště - zřízení, provoz a odstranění</t>
  </si>
  <si>
    <t>400625931</t>
  </si>
  <si>
    <t>034002000</t>
  </si>
  <si>
    <t>Zabezpečení staveniště - dopravní značení, oplocení, výstražné cedule a pásky apod.</t>
  </si>
  <si>
    <t>-1890844680</t>
  </si>
  <si>
    <t>VRN4</t>
  </si>
  <si>
    <t>Inženýrská činnost</t>
  </si>
  <si>
    <t>043154000</t>
  </si>
  <si>
    <t>Zkoušky zhutnění</t>
  </si>
  <si>
    <t>-1064753846</t>
  </si>
  <si>
    <t>VRN9</t>
  </si>
  <si>
    <t>Ostatní náklady</t>
  </si>
  <si>
    <t>090001000</t>
  </si>
  <si>
    <t>Ostatní náklady - vyřízení a úhrada záboru, zvláštního užívání komunikace</t>
  </si>
  <si>
    <t>764190294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</si>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</sst>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2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33" t="s">
        <v>14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3"/>
      <c r="AQ5" s="23"/>
      <c r="AR5" s="21"/>
      <c r="BE5" s="330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5" t="s">
        <v>17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3"/>
      <c r="AQ6" s="23"/>
      <c r="AR6" s="21"/>
      <c r="BE6" s="331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31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31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1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31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31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1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31"/>
      <c r="BS13" s="18" t="s">
        <v>6</v>
      </c>
    </row>
    <row r="14" spans="2:71" ht="12.75">
      <c r="B14" s="22"/>
      <c r="C14" s="23"/>
      <c r="D14" s="23"/>
      <c r="E14" s="336" t="s">
        <v>31</v>
      </c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31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1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31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31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1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31"/>
      <c r="BS19" s="18" t="s">
        <v>6</v>
      </c>
    </row>
    <row r="20" spans="2:71" s="1" customFormat="1" ht="18.4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31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1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1"/>
    </row>
    <row r="23" spans="2:57" s="1" customFormat="1" ht="47.25" customHeight="1">
      <c r="B23" s="22"/>
      <c r="C23" s="23"/>
      <c r="D23" s="23"/>
      <c r="E23" s="338" t="s">
        <v>40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23"/>
      <c r="AP23" s="23"/>
      <c r="AQ23" s="23"/>
      <c r="AR23" s="21"/>
      <c r="BE23" s="331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1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1"/>
    </row>
    <row r="26" spans="1:57" s="2" customFormat="1" ht="25.9" customHeight="1">
      <c r="A26" s="35"/>
      <c r="B26" s="36"/>
      <c r="C26" s="37"/>
      <c r="D26" s="38" t="s">
        <v>41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9">
        <f>ROUND(AG54,2)</f>
        <v>0</v>
      </c>
      <c r="AL26" s="340"/>
      <c r="AM26" s="340"/>
      <c r="AN26" s="340"/>
      <c r="AO26" s="340"/>
      <c r="AP26" s="37"/>
      <c r="AQ26" s="37"/>
      <c r="AR26" s="40"/>
      <c r="BE26" s="331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31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41" t="s">
        <v>42</v>
      </c>
      <c r="M28" s="341"/>
      <c r="N28" s="341"/>
      <c r="O28" s="341"/>
      <c r="P28" s="341"/>
      <c r="Q28" s="37"/>
      <c r="R28" s="37"/>
      <c r="S28" s="37"/>
      <c r="T28" s="37"/>
      <c r="U28" s="37"/>
      <c r="V28" s="37"/>
      <c r="W28" s="341" t="s">
        <v>43</v>
      </c>
      <c r="X28" s="341"/>
      <c r="Y28" s="341"/>
      <c r="Z28" s="341"/>
      <c r="AA28" s="341"/>
      <c r="AB28" s="341"/>
      <c r="AC28" s="341"/>
      <c r="AD28" s="341"/>
      <c r="AE28" s="341"/>
      <c r="AF28" s="37"/>
      <c r="AG28" s="37"/>
      <c r="AH28" s="37"/>
      <c r="AI28" s="37"/>
      <c r="AJ28" s="37"/>
      <c r="AK28" s="341" t="s">
        <v>44</v>
      </c>
      <c r="AL28" s="341"/>
      <c r="AM28" s="341"/>
      <c r="AN28" s="341"/>
      <c r="AO28" s="341"/>
      <c r="AP28" s="37"/>
      <c r="AQ28" s="37"/>
      <c r="AR28" s="40"/>
      <c r="BE28" s="331"/>
    </row>
    <row r="29" spans="2:57" s="3" customFormat="1" ht="14.45" customHeight="1">
      <c r="B29" s="41"/>
      <c r="C29" s="42"/>
      <c r="D29" s="30" t="s">
        <v>45</v>
      </c>
      <c r="E29" s="42"/>
      <c r="F29" s="30" t="s">
        <v>46</v>
      </c>
      <c r="G29" s="42"/>
      <c r="H29" s="42"/>
      <c r="I29" s="42"/>
      <c r="J29" s="42"/>
      <c r="K29" s="42"/>
      <c r="L29" s="344">
        <v>0.21</v>
      </c>
      <c r="M29" s="343"/>
      <c r="N29" s="343"/>
      <c r="O29" s="343"/>
      <c r="P29" s="343"/>
      <c r="Q29" s="42"/>
      <c r="R29" s="42"/>
      <c r="S29" s="42"/>
      <c r="T29" s="42"/>
      <c r="U29" s="42"/>
      <c r="V29" s="42"/>
      <c r="W29" s="342">
        <f>ROUND(AZ54,2)</f>
        <v>0</v>
      </c>
      <c r="X29" s="343"/>
      <c r="Y29" s="343"/>
      <c r="Z29" s="343"/>
      <c r="AA29" s="343"/>
      <c r="AB29" s="343"/>
      <c r="AC29" s="343"/>
      <c r="AD29" s="343"/>
      <c r="AE29" s="343"/>
      <c r="AF29" s="42"/>
      <c r="AG29" s="42"/>
      <c r="AH29" s="42"/>
      <c r="AI29" s="42"/>
      <c r="AJ29" s="42"/>
      <c r="AK29" s="342">
        <f>ROUND(AV54,2)</f>
        <v>0</v>
      </c>
      <c r="AL29" s="343"/>
      <c r="AM29" s="343"/>
      <c r="AN29" s="343"/>
      <c r="AO29" s="343"/>
      <c r="AP29" s="42"/>
      <c r="AQ29" s="42"/>
      <c r="AR29" s="43"/>
      <c r="BE29" s="332"/>
    </row>
    <row r="30" spans="2:57" s="3" customFormat="1" ht="14.45" customHeight="1">
      <c r="B30" s="41"/>
      <c r="C30" s="42"/>
      <c r="D30" s="42"/>
      <c r="E30" s="42"/>
      <c r="F30" s="30" t="s">
        <v>47</v>
      </c>
      <c r="G30" s="42"/>
      <c r="H30" s="42"/>
      <c r="I30" s="42"/>
      <c r="J30" s="42"/>
      <c r="K30" s="42"/>
      <c r="L30" s="344">
        <v>0.15</v>
      </c>
      <c r="M30" s="343"/>
      <c r="N30" s="343"/>
      <c r="O30" s="343"/>
      <c r="P30" s="343"/>
      <c r="Q30" s="42"/>
      <c r="R30" s="42"/>
      <c r="S30" s="42"/>
      <c r="T30" s="42"/>
      <c r="U30" s="42"/>
      <c r="V30" s="42"/>
      <c r="W30" s="342">
        <f>ROUND(BA54,2)</f>
        <v>0</v>
      </c>
      <c r="X30" s="343"/>
      <c r="Y30" s="343"/>
      <c r="Z30" s="343"/>
      <c r="AA30" s="343"/>
      <c r="AB30" s="343"/>
      <c r="AC30" s="343"/>
      <c r="AD30" s="343"/>
      <c r="AE30" s="343"/>
      <c r="AF30" s="42"/>
      <c r="AG30" s="42"/>
      <c r="AH30" s="42"/>
      <c r="AI30" s="42"/>
      <c r="AJ30" s="42"/>
      <c r="AK30" s="342">
        <f>ROUND(AW54,2)</f>
        <v>0</v>
      </c>
      <c r="AL30" s="343"/>
      <c r="AM30" s="343"/>
      <c r="AN30" s="343"/>
      <c r="AO30" s="343"/>
      <c r="AP30" s="42"/>
      <c r="AQ30" s="42"/>
      <c r="AR30" s="43"/>
      <c r="BE30" s="332"/>
    </row>
    <row r="31" spans="2:57" s="3" customFormat="1" ht="14.45" customHeight="1" hidden="1">
      <c r="B31" s="41"/>
      <c r="C31" s="42"/>
      <c r="D31" s="42"/>
      <c r="E31" s="42"/>
      <c r="F31" s="30" t="s">
        <v>48</v>
      </c>
      <c r="G31" s="42"/>
      <c r="H31" s="42"/>
      <c r="I31" s="42"/>
      <c r="J31" s="42"/>
      <c r="K31" s="42"/>
      <c r="L31" s="344">
        <v>0.21</v>
      </c>
      <c r="M31" s="343"/>
      <c r="N31" s="343"/>
      <c r="O31" s="343"/>
      <c r="P31" s="343"/>
      <c r="Q31" s="42"/>
      <c r="R31" s="42"/>
      <c r="S31" s="42"/>
      <c r="T31" s="42"/>
      <c r="U31" s="42"/>
      <c r="V31" s="42"/>
      <c r="W31" s="342">
        <f>ROUND(BB54,2)</f>
        <v>0</v>
      </c>
      <c r="X31" s="343"/>
      <c r="Y31" s="343"/>
      <c r="Z31" s="343"/>
      <c r="AA31" s="343"/>
      <c r="AB31" s="343"/>
      <c r="AC31" s="343"/>
      <c r="AD31" s="343"/>
      <c r="AE31" s="343"/>
      <c r="AF31" s="42"/>
      <c r="AG31" s="42"/>
      <c r="AH31" s="42"/>
      <c r="AI31" s="42"/>
      <c r="AJ31" s="42"/>
      <c r="AK31" s="342">
        <v>0</v>
      </c>
      <c r="AL31" s="343"/>
      <c r="AM31" s="343"/>
      <c r="AN31" s="343"/>
      <c r="AO31" s="343"/>
      <c r="AP31" s="42"/>
      <c r="AQ31" s="42"/>
      <c r="AR31" s="43"/>
      <c r="BE31" s="332"/>
    </row>
    <row r="32" spans="2:57" s="3" customFormat="1" ht="14.45" customHeight="1" hidden="1">
      <c r="B32" s="41"/>
      <c r="C32" s="42"/>
      <c r="D32" s="42"/>
      <c r="E32" s="42"/>
      <c r="F32" s="30" t="s">
        <v>49</v>
      </c>
      <c r="G32" s="42"/>
      <c r="H32" s="42"/>
      <c r="I32" s="42"/>
      <c r="J32" s="42"/>
      <c r="K32" s="42"/>
      <c r="L32" s="344">
        <v>0.15</v>
      </c>
      <c r="M32" s="343"/>
      <c r="N32" s="343"/>
      <c r="O32" s="343"/>
      <c r="P32" s="343"/>
      <c r="Q32" s="42"/>
      <c r="R32" s="42"/>
      <c r="S32" s="42"/>
      <c r="T32" s="42"/>
      <c r="U32" s="42"/>
      <c r="V32" s="42"/>
      <c r="W32" s="342">
        <f>ROUND(BC54,2)</f>
        <v>0</v>
      </c>
      <c r="X32" s="343"/>
      <c r="Y32" s="343"/>
      <c r="Z32" s="343"/>
      <c r="AA32" s="343"/>
      <c r="AB32" s="343"/>
      <c r="AC32" s="343"/>
      <c r="AD32" s="343"/>
      <c r="AE32" s="343"/>
      <c r="AF32" s="42"/>
      <c r="AG32" s="42"/>
      <c r="AH32" s="42"/>
      <c r="AI32" s="42"/>
      <c r="AJ32" s="42"/>
      <c r="AK32" s="342">
        <v>0</v>
      </c>
      <c r="AL32" s="343"/>
      <c r="AM32" s="343"/>
      <c r="AN32" s="343"/>
      <c r="AO32" s="343"/>
      <c r="AP32" s="42"/>
      <c r="AQ32" s="42"/>
      <c r="AR32" s="43"/>
      <c r="BE32" s="332"/>
    </row>
    <row r="33" spans="2:44" s="3" customFormat="1" ht="14.45" customHeight="1" hidden="1">
      <c r="B33" s="41"/>
      <c r="C33" s="42"/>
      <c r="D33" s="42"/>
      <c r="E33" s="42"/>
      <c r="F33" s="30" t="s">
        <v>50</v>
      </c>
      <c r="G33" s="42"/>
      <c r="H33" s="42"/>
      <c r="I33" s="42"/>
      <c r="J33" s="42"/>
      <c r="K33" s="42"/>
      <c r="L33" s="344">
        <v>0</v>
      </c>
      <c r="M33" s="343"/>
      <c r="N33" s="343"/>
      <c r="O33" s="343"/>
      <c r="P33" s="343"/>
      <c r="Q33" s="42"/>
      <c r="R33" s="42"/>
      <c r="S33" s="42"/>
      <c r="T33" s="42"/>
      <c r="U33" s="42"/>
      <c r="V33" s="42"/>
      <c r="W33" s="342">
        <f>ROUND(BD54,2)</f>
        <v>0</v>
      </c>
      <c r="X33" s="343"/>
      <c r="Y33" s="343"/>
      <c r="Z33" s="343"/>
      <c r="AA33" s="343"/>
      <c r="AB33" s="343"/>
      <c r="AC33" s="343"/>
      <c r="AD33" s="343"/>
      <c r="AE33" s="343"/>
      <c r="AF33" s="42"/>
      <c r="AG33" s="42"/>
      <c r="AH33" s="42"/>
      <c r="AI33" s="42"/>
      <c r="AJ33" s="42"/>
      <c r="AK33" s="342">
        <v>0</v>
      </c>
      <c r="AL33" s="343"/>
      <c r="AM33" s="343"/>
      <c r="AN33" s="343"/>
      <c r="AO33" s="343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51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52</v>
      </c>
      <c r="U35" s="46"/>
      <c r="V35" s="46"/>
      <c r="W35" s="46"/>
      <c r="X35" s="345" t="s">
        <v>53</v>
      </c>
      <c r="Y35" s="346"/>
      <c r="Z35" s="346"/>
      <c r="AA35" s="346"/>
      <c r="AB35" s="346"/>
      <c r="AC35" s="46"/>
      <c r="AD35" s="46"/>
      <c r="AE35" s="46"/>
      <c r="AF35" s="46"/>
      <c r="AG35" s="46"/>
      <c r="AH35" s="46"/>
      <c r="AI35" s="46"/>
      <c r="AJ35" s="46"/>
      <c r="AK35" s="347">
        <f>SUM(AK26:AK33)</f>
        <v>0</v>
      </c>
      <c r="AL35" s="346"/>
      <c r="AM35" s="346"/>
      <c r="AN35" s="346"/>
      <c r="AO35" s="348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54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2020422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9" t="str">
        <f>K6</f>
        <v>Hydroizolace objektu CSPT Třinec, p. o. na ul. Čapkové 708 v Třinci</v>
      </c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Čapkova 708, Třinec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51" t="str">
        <f>IF(AN8="","",AN8)</f>
        <v>22. 4. 2020</v>
      </c>
      <c r="AN47" s="351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Centrum sociální pomoci Třinec, p. o.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52" t="str">
        <f>IF(E17="","",E17)</f>
        <v>DaF - PROJEKT s.r.o.</v>
      </c>
      <c r="AN49" s="353"/>
      <c r="AO49" s="353"/>
      <c r="AP49" s="353"/>
      <c r="AQ49" s="37"/>
      <c r="AR49" s="40"/>
      <c r="AS49" s="354" t="s">
        <v>55</v>
      </c>
      <c r="AT49" s="355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37</v>
      </c>
      <c r="AJ50" s="37"/>
      <c r="AK50" s="37"/>
      <c r="AL50" s="37"/>
      <c r="AM50" s="352" t="str">
        <f>IF(E20="","",E20)</f>
        <v xml:space="preserve"> </v>
      </c>
      <c r="AN50" s="353"/>
      <c r="AO50" s="353"/>
      <c r="AP50" s="353"/>
      <c r="AQ50" s="37"/>
      <c r="AR50" s="40"/>
      <c r="AS50" s="356"/>
      <c r="AT50" s="357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8"/>
      <c r="AT51" s="359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60" t="s">
        <v>56</v>
      </c>
      <c r="D52" s="361"/>
      <c r="E52" s="361"/>
      <c r="F52" s="361"/>
      <c r="G52" s="361"/>
      <c r="H52" s="67"/>
      <c r="I52" s="362" t="s">
        <v>57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3" t="s">
        <v>58</v>
      </c>
      <c r="AH52" s="361"/>
      <c r="AI52" s="361"/>
      <c r="AJ52" s="361"/>
      <c r="AK52" s="361"/>
      <c r="AL52" s="361"/>
      <c r="AM52" s="361"/>
      <c r="AN52" s="362" t="s">
        <v>59</v>
      </c>
      <c r="AO52" s="361"/>
      <c r="AP52" s="361"/>
      <c r="AQ52" s="68" t="s">
        <v>60</v>
      </c>
      <c r="AR52" s="40"/>
      <c r="AS52" s="69" t="s">
        <v>61</v>
      </c>
      <c r="AT52" s="70" t="s">
        <v>62</v>
      </c>
      <c r="AU52" s="70" t="s">
        <v>63</v>
      </c>
      <c r="AV52" s="70" t="s">
        <v>64</v>
      </c>
      <c r="AW52" s="70" t="s">
        <v>65</v>
      </c>
      <c r="AX52" s="70" t="s">
        <v>66</v>
      </c>
      <c r="AY52" s="70" t="s">
        <v>67</v>
      </c>
      <c r="AZ52" s="70" t="s">
        <v>68</v>
      </c>
      <c r="BA52" s="70" t="s">
        <v>69</v>
      </c>
      <c r="BB52" s="70" t="s">
        <v>70</v>
      </c>
      <c r="BC52" s="70" t="s">
        <v>71</v>
      </c>
      <c r="BD52" s="71" t="s">
        <v>72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73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7">
        <f>ROUND(SUM(AG55:AG56),2)</f>
        <v>0</v>
      </c>
      <c r="AH54" s="367"/>
      <c r="AI54" s="367"/>
      <c r="AJ54" s="367"/>
      <c r="AK54" s="367"/>
      <c r="AL54" s="367"/>
      <c r="AM54" s="367"/>
      <c r="AN54" s="368">
        <f>SUM(AG54,AT54)</f>
        <v>0</v>
      </c>
      <c r="AO54" s="368"/>
      <c r="AP54" s="368"/>
      <c r="AQ54" s="79" t="s">
        <v>19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74</v>
      </c>
      <c r="BT54" s="85" t="s">
        <v>75</v>
      </c>
      <c r="BU54" s="86" t="s">
        <v>76</v>
      </c>
      <c r="BV54" s="85" t="s">
        <v>77</v>
      </c>
      <c r="BW54" s="85" t="s">
        <v>5</v>
      </c>
      <c r="BX54" s="85" t="s">
        <v>78</v>
      </c>
      <c r="CL54" s="85" t="s">
        <v>19</v>
      </c>
    </row>
    <row r="55" spans="1:91" s="7" customFormat="1" ht="24.75" customHeight="1">
      <c r="A55" s="87" t="s">
        <v>79</v>
      </c>
      <c r="B55" s="88"/>
      <c r="C55" s="89"/>
      <c r="D55" s="366" t="s">
        <v>80</v>
      </c>
      <c r="E55" s="366"/>
      <c r="F55" s="366"/>
      <c r="G55" s="366"/>
      <c r="H55" s="366"/>
      <c r="I55" s="90"/>
      <c r="J55" s="366" t="s">
        <v>81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4">
        <f>'01 - Hydroizolace ojbketu...'!J30</f>
        <v>0</v>
      </c>
      <c r="AH55" s="365"/>
      <c r="AI55" s="365"/>
      <c r="AJ55" s="365"/>
      <c r="AK55" s="365"/>
      <c r="AL55" s="365"/>
      <c r="AM55" s="365"/>
      <c r="AN55" s="364">
        <f>SUM(AG55,AT55)</f>
        <v>0</v>
      </c>
      <c r="AO55" s="365"/>
      <c r="AP55" s="365"/>
      <c r="AQ55" s="91" t="s">
        <v>82</v>
      </c>
      <c r="AR55" s="92"/>
      <c r="AS55" s="93">
        <v>0</v>
      </c>
      <c r="AT55" s="94">
        <f>ROUND(SUM(AV55:AW55),2)</f>
        <v>0</v>
      </c>
      <c r="AU55" s="95">
        <f>'01 - Hydroizolace ojbketu...'!P94</f>
        <v>0</v>
      </c>
      <c r="AV55" s="94">
        <f>'01 - Hydroizolace ojbketu...'!J33</f>
        <v>0</v>
      </c>
      <c r="AW55" s="94">
        <f>'01 - Hydroizolace ojbketu...'!J34</f>
        <v>0</v>
      </c>
      <c r="AX55" s="94">
        <f>'01 - Hydroizolace ojbketu...'!J35</f>
        <v>0</v>
      </c>
      <c r="AY55" s="94">
        <f>'01 - Hydroizolace ojbketu...'!J36</f>
        <v>0</v>
      </c>
      <c r="AZ55" s="94">
        <f>'01 - Hydroizolace ojbketu...'!F33</f>
        <v>0</v>
      </c>
      <c r="BA55" s="94">
        <f>'01 - Hydroizolace ojbketu...'!F34</f>
        <v>0</v>
      </c>
      <c r="BB55" s="94">
        <f>'01 - Hydroizolace ojbketu...'!F35</f>
        <v>0</v>
      </c>
      <c r="BC55" s="94">
        <f>'01 - Hydroizolace ojbketu...'!F36</f>
        <v>0</v>
      </c>
      <c r="BD55" s="96">
        <f>'01 - Hydroizolace ojbketu...'!F37</f>
        <v>0</v>
      </c>
      <c r="BT55" s="97" t="s">
        <v>83</v>
      </c>
      <c r="BV55" s="97" t="s">
        <v>77</v>
      </c>
      <c r="BW55" s="97" t="s">
        <v>84</v>
      </c>
      <c r="BX55" s="97" t="s">
        <v>5</v>
      </c>
      <c r="CL55" s="97" t="s">
        <v>19</v>
      </c>
      <c r="CM55" s="97" t="s">
        <v>83</v>
      </c>
    </row>
    <row r="56" spans="1:91" s="7" customFormat="1" ht="16.5" customHeight="1">
      <c r="A56" s="87" t="s">
        <v>79</v>
      </c>
      <c r="B56" s="88"/>
      <c r="C56" s="89"/>
      <c r="D56" s="366" t="s">
        <v>85</v>
      </c>
      <c r="E56" s="366"/>
      <c r="F56" s="366"/>
      <c r="G56" s="366"/>
      <c r="H56" s="366"/>
      <c r="I56" s="90"/>
      <c r="J56" s="366" t="s">
        <v>86</v>
      </c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4">
        <f>'02 - Vedlejší a ostatní n...'!J30</f>
        <v>0</v>
      </c>
      <c r="AH56" s="365"/>
      <c r="AI56" s="365"/>
      <c r="AJ56" s="365"/>
      <c r="AK56" s="365"/>
      <c r="AL56" s="365"/>
      <c r="AM56" s="365"/>
      <c r="AN56" s="364">
        <f>SUM(AG56,AT56)</f>
        <v>0</v>
      </c>
      <c r="AO56" s="365"/>
      <c r="AP56" s="365"/>
      <c r="AQ56" s="91" t="s">
        <v>87</v>
      </c>
      <c r="AR56" s="92"/>
      <c r="AS56" s="98">
        <v>0</v>
      </c>
      <c r="AT56" s="99">
        <f>ROUND(SUM(AV56:AW56),2)</f>
        <v>0</v>
      </c>
      <c r="AU56" s="100">
        <f>'02 - Vedlejší a ostatní n...'!P84</f>
        <v>0</v>
      </c>
      <c r="AV56" s="99">
        <f>'02 - Vedlejší a ostatní n...'!J33</f>
        <v>0</v>
      </c>
      <c r="AW56" s="99">
        <f>'02 - Vedlejší a ostatní n...'!J34</f>
        <v>0</v>
      </c>
      <c r="AX56" s="99">
        <f>'02 - Vedlejší a ostatní n...'!J35</f>
        <v>0</v>
      </c>
      <c r="AY56" s="99">
        <f>'02 - Vedlejší a ostatní n...'!J36</f>
        <v>0</v>
      </c>
      <c r="AZ56" s="99">
        <f>'02 - Vedlejší a ostatní n...'!F33</f>
        <v>0</v>
      </c>
      <c r="BA56" s="99">
        <f>'02 - Vedlejší a ostatní n...'!F34</f>
        <v>0</v>
      </c>
      <c r="BB56" s="99">
        <f>'02 - Vedlejší a ostatní n...'!F35</f>
        <v>0</v>
      </c>
      <c r="BC56" s="99">
        <f>'02 - Vedlejší a ostatní n...'!F36</f>
        <v>0</v>
      </c>
      <c r="BD56" s="101">
        <f>'02 - Vedlejší a ostatní n...'!F37</f>
        <v>0</v>
      </c>
      <c r="BT56" s="97" t="s">
        <v>83</v>
      </c>
      <c r="BV56" s="97" t="s">
        <v>77</v>
      </c>
      <c r="BW56" s="97" t="s">
        <v>88</v>
      </c>
      <c r="BX56" s="97" t="s">
        <v>5</v>
      </c>
      <c r="CL56" s="97" t="s">
        <v>19</v>
      </c>
      <c r="CM56" s="97" t="s">
        <v>83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SHu51Ye9092F5VjgoSZTI44XXUQOtteWP3z2aJwSppiRRDnib3lsIgQiUbPBFY2XYOqCbSgK1kbemxHwu/W/BQ==" saltValue="9MFxdmRYlDqaNbTqCtOpslcvrP9JtUICgx/7uKaosWzNrzW49Gqs2lxsnn0wd3Bhn0Ym1N6u+VkDX1SNjwec4w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Hydroizolace ojbketu...'!C2" display="/"/>
    <hyperlink ref="A56" location="'02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83</v>
      </c>
    </row>
    <row r="4" spans="2:46" s="1" customFormat="1" ht="24.95" customHeight="1">
      <c r="B4" s="21"/>
      <c r="D4" s="106" t="s">
        <v>89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0" t="str">
        <f>'Rekapitulace stavby'!K6</f>
        <v>Hydroizolace objektu CSPT Třinec, p. o. na ul. Čapkové 708 v Třinci</v>
      </c>
      <c r="F7" s="371"/>
      <c r="G7" s="371"/>
      <c r="H7" s="371"/>
      <c r="I7" s="102"/>
      <c r="L7" s="21"/>
    </row>
    <row r="8" spans="1:31" s="2" customFormat="1" ht="12" customHeight="1">
      <c r="A8" s="35"/>
      <c r="B8" s="40"/>
      <c r="C8" s="35"/>
      <c r="D8" s="108" t="s">
        <v>90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2" t="s">
        <v>91</v>
      </c>
      <c r="F9" s="373"/>
      <c r="G9" s="373"/>
      <c r="H9" s="373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19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8" t="s">
        <v>21</v>
      </c>
      <c r="E12" s="35"/>
      <c r="F12" s="111" t="s">
        <v>22</v>
      </c>
      <c r="G12" s="35"/>
      <c r="H12" s="35"/>
      <c r="I12" s="112" t="s">
        <v>23</v>
      </c>
      <c r="J12" s="113" t="str">
        <f>'Rekapitulace stavby'!AN8</f>
        <v>22. 4. 2020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8" t="s">
        <v>25</v>
      </c>
      <c r="E14" s="35"/>
      <c r="F14" s="35"/>
      <c r="G14" s="35"/>
      <c r="H14" s="35"/>
      <c r="I14" s="112" t="s">
        <v>26</v>
      </c>
      <c r="J14" s="111" t="s">
        <v>27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28</v>
      </c>
      <c r="F15" s="35"/>
      <c r="G15" s="35"/>
      <c r="H15" s="35"/>
      <c r="I15" s="112" t="s">
        <v>29</v>
      </c>
      <c r="J15" s="111" t="s">
        <v>19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8" t="s">
        <v>30</v>
      </c>
      <c r="E17" s="35"/>
      <c r="F17" s="35"/>
      <c r="G17" s="35"/>
      <c r="H17" s="35"/>
      <c r="I17" s="112" t="s">
        <v>26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4" t="str">
        <f>'Rekapitulace stavby'!E14</f>
        <v>Vyplň údaj</v>
      </c>
      <c r="F18" s="375"/>
      <c r="G18" s="375"/>
      <c r="H18" s="375"/>
      <c r="I18" s="112" t="s">
        <v>29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8" t="s">
        <v>32</v>
      </c>
      <c r="E20" s="35"/>
      <c r="F20" s="35"/>
      <c r="G20" s="35"/>
      <c r="H20" s="35"/>
      <c r="I20" s="112" t="s">
        <v>26</v>
      </c>
      <c r="J20" s="111" t="s">
        <v>33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12" t="s">
        <v>29</v>
      </c>
      <c r="J21" s="111" t="s">
        <v>35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8" t="s">
        <v>37</v>
      </c>
      <c r="E23" s="35"/>
      <c r="F23" s="35"/>
      <c r="G23" s="35"/>
      <c r="H23" s="35"/>
      <c r="I23" s="112" t="s">
        <v>26</v>
      </c>
      <c r="J23" s="111" t="str">
        <f>IF('Rekapitulace stavby'!AN19="","",'Rekapitulace stavby'!AN19)</f>
        <v/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12" t="s">
        <v>29</v>
      </c>
      <c r="J24" s="111" t="str">
        <f>IF('Rekapitulace stavby'!AN20="","",'Rekapitulace stavby'!AN20)</f>
        <v/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8" t="s">
        <v>39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4"/>
      <c r="B27" s="115"/>
      <c r="C27" s="114"/>
      <c r="D27" s="114"/>
      <c r="E27" s="376" t="s">
        <v>19</v>
      </c>
      <c r="F27" s="376"/>
      <c r="G27" s="376"/>
      <c r="H27" s="376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41</v>
      </c>
      <c r="E30" s="35"/>
      <c r="F30" s="35"/>
      <c r="G30" s="35"/>
      <c r="H30" s="35"/>
      <c r="I30" s="109"/>
      <c r="J30" s="121">
        <f>ROUND(J94,2)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43</v>
      </c>
      <c r="G32" s="35"/>
      <c r="H32" s="35"/>
      <c r="I32" s="123" t="s">
        <v>42</v>
      </c>
      <c r="J32" s="122" t="s">
        <v>44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45</v>
      </c>
      <c r="E33" s="108" t="s">
        <v>46</v>
      </c>
      <c r="F33" s="125">
        <f>ROUND((SUM(BE94:BE870)),2)</f>
        <v>0</v>
      </c>
      <c r="G33" s="35"/>
      <c r="H33" s="35"/>
      <c r="I33" s="126">
        <v>0.21</v>
      </c>
      <c r="J33" s="125">
        <f>ROUND(((SUM(BE94:BE870))*I33),2)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8" t="s">
        <v>47</v>
      </c>
      <c r="F34" s="125">
        <f>ROUND((SUM(BF94:BF870)),2)</f>
        <v>0</v>
      </c>
      <c r="G34" s="35"/>
      <c r="H34" s="35"/>
      <c r="I34" s="126">
        <v>0.15</v>
      </c>
      <c r="J34" s="125">
        <f>ROUND(((SUM(BF94:BF870))*I34),2)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48</v>
      </c>
      <c r="F35" s="125">
        <f>ROUND((SUM(BG94:BG870)),2)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49</v>
      </c>
      <c r="F36" s="125">
        <f>ROUND((SUM(BH94:BH870)),2)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50</v>
      </c>
      <c r="F37" s="125">
        <f>ROUND((SUM(BI94:BI870)),2)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7" t="str">
        <f>E7</f>
        <v>Hydroizolace objektu CSPT Třinec, p. o. na ul. Čapkové 708 v Třinci</v>
      </c>
      <c r="F48" s="378"/>
      <c r="G48" s="378"/>
      <c r="H48" s="378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9" t="str">
        <f>E9</f>
        <v>01 - Hydroizolace ojbketu CSPT Třinec, p. o. na ul. Čapkové 708 v Třinci</v>
      </c>
      <c r="F50" s="379"/>
      <c r="G50" s="379"/>
      <c r="H50" s="379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Čapkova 708, Třinec</v>
      </c>
      <c r="G52" s="37"/>
      <c r="H52" s="37"/>
      <c r="I52" s="112" t="s">
        <v>23</v>
      </c>
      <c r="J52" s="60" t="str">
        <f>IF(J12="","",J12)</f>
        <v>22. 4. 2020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Centrum sociální pomoci Třinec, p. o.</v>
      </c>
      <c r="G54" s="37"/>
      <c r="H54" s="37"/>
      <c r="I54" s="112" t="s">
        <v>32</v>
      </c>
      <c r="J54" s="33" t="str">
        <f>E21</f>
        <v>DaF - PROJEKT s.r.o.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112" t="s">
        <v>37</v>
      </c>
      <c r="J55" s="33" t="str">
        <f>E24</f>
        <v xml:space="preserve"> 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93</v>
      </c>
      <c r="D57" s="142"/>
      <c r="E57" s="142"/>
      <c r="F57" s="142"/>
      <c r="G57" s="142"/>
      <c r="H57" s="142"/>
      <c r="I57" s="143"/>
      <c r="J57" s="144" t="s">
        <v>94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73</v>
      </c>
      <c r="D59" s="37"/>
      <c r="E59" s="37"/>
      <c r="F59" s="37"/>
      <c r="G59" s="37"/>
      <c r="H59" s="37"/>
      <c r="I59" s="109"/>
      <c r="J59" s="78">
        <f>J94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5" customHeight="1">
      <c r="B60" s="146"/>
      <c r="C60" s="147"/>
      <c r="D60" s="148" t="s">
        <v>96</v>
      </c>
      <c r="E60" s="149"/>
      <c r="F60" s="149"/>
      <c r="G60" s="149"/>
      <c r="H60" s="149"/>
      <c r="I60" s="150"/>
      <c r="J60" s="151">
        <f>J95</f>
        <v>0</v>
      </c>
      <c r="K60" s="147"/>
      <c r="L60" s="152"/>
    </row>
    <row r="61" spans="2:12" s="10" customFormat="1" ht="19.9" customHeight="1">
      <c r="B61" s="153"/>
      <c r="C61" s="154"/>
      <c r="D61" s="155" t="s">
        <v>97</v>
      </c>
      <c r="E61" s="156"/>
      <c r="F61" s="156"/>
      <c r="G61" s="156"/>
      <c r="H61" s="156"/>
      <c r="I61" s="157"/>
      <c r="J61" s="158">
        <f>J96</f>
        <v>0</v>
      </c>
      <c r="K61" s="154"/>
      <c r="L61" s="159"/>
    </row>
    <row r="62" spans="2:12" s="10" customFormat="1" ht="19.9" customHeight="1">
      <c r="B62" s="153"/>
      <c r="C62" s="154"/>
      <c r="D62" s="155" t="s">
        <v>98</v>
      </c>
      <c r="E62" s="156"/>
      <c r="F62" s="156"/>
      <c r="G62" s="156"/>
      <c r="H62" s="156"/>
      <c r="I62" s="157"/>
      <c r="J62" s="158">
        <f>J320</f>
        <v>0</v>
      </c>
      <c r="K62" s="154"/>
      <c r="L62" s="159"/>
    </row>
    <row r="63" spans="2:12" s="10" customFormat="1" ht="19.9" customHeight="1">
      <c r="B63" s="153"/>
      <c r="C63" s="154"/>
      <c r="D63" s="155" t="s">
        <v>99</v>
      </c>
      <c r="E63" s="156"/>
      <c r="F63" s="156"/>
      <c r="G63" s="156"/>
      <c r="H63" s="156"/>
      <c r="I63" s="157"/>
      <c r="J63" s="158">
        <f>J327</f>
        <v>0</v>
      </c>
      <c r="K63" s="154"/>
      <c r="L63" s="159"/>
    </row>
    <row r="64" spans="2:12" s="10" customFormat="1" ht="19.9" customHeight="1">
      <c r="B64" s="153"/>
      <c r="C64" s="154"/>
      <c r="D64" s="155" t="s">
        <v>100</v>
      </c>
      <c r="E64" s="156"/>
      <c r="F64" s="156"/>
      <c r="G64" s="156"/>
      <c r="H64" s="156"/>
      <c r="I64" s="157"/>
      <c r="J64" s="158">
        <f>J331</f>
        <v>0</v>
      </c>
      <c r="K64" s="154"/>
      <c r="L64" s="159"/>
    </row>
    <row r="65" spans="2:12" s="10" customFormat="1" ht="19.9" customHeight="1">
      <c r="B65" s="153"/>
      <c r="C65" s="154"/>
      <c r="D65" s="155" t="s">
        <v>101</v>
      </c>
      <c r="E65" s="156"/>
      <c r="F65" s="156"/>
      <c r="G65" s="156"/>
      <c r="H65" s="156"/>
      <c r="I65" s="157"/>
      <c r="J65" s="158">
        <f>J344</f>
        <v>0</v>
      </c>
      <c r="K65" s="154"/>
      <c r="L65" s="159"/>
    </row>
    <row r="66" spans="2:12" s="10" customFormat="1" ht="19.9" customHeight="1">
      <c r="B66" s="153"/>
      <c r="C66" s="154"/>
      <c r="D66" s="155" t="s">
        <v>102</v>
      </c>
      <c r="E66" s="156"/>
      <c r="F66" s="156"/>
      <c r="G66" s="156"/>
      <c r="H66" s="156"/>
      <c r="I66" s="157"/>
      <c r="J66" s="158">
        <f>J379</f>
        <v>0</v>
      </c>
      <c r="K66" s="154"/>
      <c r="L66" s="159"/>
    </row>
    <row r="67" spans="2:12" s="10" customFormat="1" ht="19.9" customHeight="1">
      <c r="B67" s="153"/>
      <c r="C67" s="154"/>
      <c r="D67" s="155" t="s">
        <v>103</v>
      </c>
      <c r="E67" s="156"/>
      <c r="F67" s="156"/>
      <c r="G67" s="156"/>
      <c r="H67" s="156"/>
      <c r="I67" s="157"/>
      <c r="J67" s="158">
        <f>J410</f>
        <v>0</v>
      </c>
      <c r="K67" s="154"/>
      <c r="L67" s="159"/>
    </row>
    <row r="68" spans="2:12" s="10" customFormat="1" ht="19.9" customHeight="1">
      <c r="B68" s="153"/>
      <c r="C68" s="154"/>
      <c r="D68" s="155" t="s">
        <v>104</v>
      </c>
      <c r="E68" s="156"/>
      <c r="F68" s="156"/>
      <c r="G68" s="156"/>
      <c r="H68" s="156"/>
      <c r="I68" s="157"/>
      <c r="J68" s="158">
        <f>J666</f>
        <v>0</v>
      </c>
      <c r="K68" s="154"/>
      <c r="L68" s="159"/>
    </row>
    <row r="69" spans="2:12" s="10" customFormat="1" ht="19.9" customHeight="1">
      <c r="B69" s="153"/>
      <c r="C69" s="154"/>
      <c r="D69" s="155" t="s">
        <v>105</v>
      </c>
      <c r="E69" s="156"/>
      <c r="F69" s="156"/>
      <c r="G69" s="156"/>
      <c r="H69" s="156"/>
      <c r="I69" s="157"/>
      <c r="J69" s="158">
        <f>J715</f>
        <v>0</v>
      </c>
      <c r="K69" s="154"/>
      <c r="L69" s="159"/>
    </row>
    <row r="70" spans="2:12" s="10" customFormat="1" ht="19.9" customHeight="1">
      <c r="B70" s="153"/>
      <c r="C70" s="154"/>
      <c r="D70" s="155" t="s">
        <v>106</v>
      </c>
      <c r="E70" s="156"/>
      <c r="F70" s="156"/>
      <c r="G70" s="156"/>
      <c r="H70" s="156"/>
      <c r="I70" s="157"/>
      <c r="J70" s="158">
        <f>J738</f>
        <v>0</v>
      </c>
      <c r="K70" s="154"/>
      <c r="L70" s="159"/>
    </row>
    <row r="71" spans="2:12" s="9" customFormat="1" ht="24.95" customHeight="1">
      <c r="B71" s="146"/>
      <c r="C71" s="147"/>
      <c r="D71" s="148" t="s">
        <v>107</v>
      </c>
      <c r="E71" s="149"/>
      <c r="F71" s="149"/>
      <c r="G71" s="149"/>
      <c r="H71" s="149"/>
      <c r="I71" s="150"/>
      <c r="J71" s="151">
        <f>J740</f>
        <v>0</v>
      </c>
      <c r="K71" s="147"/>
      <c r="L71" s="152"/>
    </row>
    <row r="72" spans="2:12" s="10" customFormat="1" ht="19.9" customHeight="1">
      <c r="B72" s="153"/>
      <c r="C72" s="154"/>
      <c r="D72" s="155" t="s">
        <v>108</v>
      </c>
      <c r="E72" s="156"/>
      <c r="F72" s="156"/>
      <c r="G72" s="156"/>
      <c r="H72" s="156"/>
      <c r="I72" s="157"/>
      <c r="J72" s="158">
        <f>J741</f>
        <v>0</v>
      </c>
      <c r="K72" s="154"/>
      <c r="L72" s="159"/>
    </row>
    <row r="73" spans="2:12" s="10" customFormat="1" ht="19.9" customHeight="1">
      <c r="B73" s="153"/>
      <c r="C73" s="154"/>
      <c r="D73" s="155" t="s">
        <v>109</v>
      </c>
      <c r="E73" s="156"/>
      <c r="F73" s="156"/>
      <c r="G73" s="156"/>
      <c r="H73" s="156"/>
      <c r="I73" s="157"/>
      <c r="J73" s="158">
        <f>J799</f>
        <v>0</v>
      </c>
      <c r="K73" s="154"/>
      <c r="L73" s="159"/>
    </row>
    <row r="74" spans="2:12" s="10" customFormat="1" ht="19.9" customHeight="1">
      <c r="B74" s="153"/>
      <c r="C74" s="154"/>
      <c r="D74" s="155" t="s">
        <v>110</v>
      </c>
      <c r="E74" s="156"/>
      <c r="F74" s="156"/>
      <c r="G74" s="156"/>
      <c r="H74" s="156"/>
      <c r="I74" s="157"/>
      <c r="J74" s="158">
        <f>J850</f>
        <v>0</v>
      </c>
      <c r="K74" s="154"/>
      <c r="L74" s="159"/>
    </row>
    <row r="75" spans="1:31" s="2" customFormat="1" ht="21.75" customHeight="1">
      <c r="A75" s="35"/>
      <c r="B75" s="36"/>
      <c r="C75" s="37"/>
      <c r="D75" s="37"/>
      <c r="E75" s="37"/>
      <c r="F75" s="37"/>
      <c r="G75" s="37"/>
      <c r="H75" s="37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48"/>
      <c r="C76" s="49"/>
      <c r="D76" s="49"/>
      <c r="E76" s="49"/>
      <c r="F76" s="49"/>
      <c r="G76" s="49"/>
      <c r="H76" s="49"/>
      <c r="I76" s="137"/>
      <c r="J76" s="49"/>
      <c r="K76" s="49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80" spans="1:31" s="2" customFormat="1" ht="6.95" customHeight="1">
      <c r="A80" s="35"/>
      <c r="B80" s="50"/>
      <c r="C80" s="51"/>
      <c r="D80" s="51"/>
      <c r="E80" s="51"/>
      <c r="F80" s="51"/>
      <c r="G80" s="51"/>
      <c r="H80" s="51"/>
      <c r="I80" s="140"/>
      <c r="J80" s="51"/>
      <c r="K80" s="51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4.95" customHeight="1">
      <c r="A81" s="35"/>
      <c r="B81" s="36"/>
      <c r="C81" s="24" t="s">
        <v>111</v>
      </c>
      <c r="D81" s="37"/>
      <c r="E81" s="37"/>
      <c r="F81" s="37"/>
      <c r="G81" s="37"/>
      <c r="H81" s="37"/>
      <c r="I81" s="109"/>
      <c r="J81" s="37"/>
      <c r="K81" s="37"/>
      <c r="L81" s="11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09"/>
      <c r="J82" s="37"/>
      <c r="K82" s="37"/>
      <c r="L82" s="11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16</v>
      </c>
      <c r="D83" s="37"/>
      <c r="E83" s="37"/>
      <c r="F83" s="37"/>
      <c r="G83" s="37"/>
      <c r="H83" s="37"/>
      <c r="I83" s="109"/>
      <c r="J83" s="37"/>
      <c r="K83" s="37"/>
      <c r="L83" s="11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77" t="str">
        <f>E7</f>
        <v>Hydroizolace objektu CSPT Třinec, p. o. na ul. Čapkové 708 v Třinci</v>
      </c>
      <c r="F84" s="378"/>
      <c r="G84" s="378"/>
      <c r="H84" s="378"/>
      <c r="I84" s="109"/>
      <c r="J84" s="37"/>
      <c r="K84" s="37"/>
      <c r="L84" s="11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90</v>
      </c>
      <c r="D85" s="37"/>
      <c r="E85" s="37"/>
      <c r="F85" s="37"/>
      <c r="G85" s="37"/>
      <c r="H85" s="37"/>
      <c r="I85" s="109"/>
      <c r="J85" s="37"/>
      <c r="K85" s="37"/>
      <c r="L85" s="11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7"/>
      <c r="D86" s="37"/>
      <c r="E86" s="349" t="str">
        <f>E9</f>
        <v>01 - Hydroizolace ojbketu CSPT Třinec, p. o. na ul. Čapkové 708 v Třinci</v>
      </c>
      <c r="F86" s="379"/>
      <c r="G86" s="379"/>
      <c r="H86" s="379"/>
      <c r="I86" s="109"/>
      <c r="J86" s="37"/>
      <c r="K86" s="37"/>
      <c r="L86" s="11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109"/>
      <c r="J87" s="37"/>
      <c r="K87" s="37"/>
      <c r="L87" s="11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21</v>
      </c>
      <c r="D88" s="37"/>
      <c r="E88" s="37"/>
      <c r="F88" s="28" t="str">
        <f>F12</f>
        <v>Čapkova 708, Třinec</v>
      </c>
      <c r="G88" s="37"/>
      <c r="H88" s="37"/>
      <c r="I88" s="112" t="s">
        <v>23</v>
      </c>
      <c r="J88" s="60" t="str">
        <f>IF(J12="","",J12)</f>
        <v>22. 4. 2020</v>
      </c>
      <c r="K88" s="37"/>
      <c r="L88" s="11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7"/>
      <c r="D89" s="37"/>
      <c r="E89" s="37"/>
      <c r="F89" s="37"/>
      <c r="G89" s="37"/>
      <c r="H89" s="37"/>
      <c r="I89" s="109"/>
      <c r="J89" s="37"/>
      <c r="K89" s="37"/>
      <c r="L89" s="11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25.7" customHeight="1">
      <c r="A90" s="35"/>
      <c r="B90" s="36"/>
      <c r="C90" s="30" t="s">
        <v>25</v>
      </c>
      <c r="D90" s="37"/>
      <c r="E90" s="37"/>
      <c r="F90" s="28" t="str">
        <f>E15</f>
        <v>Centrum sociální pomoci Třinec, p. o.</v>
      </c>
      <c r="G90" s="37"/>
      <c r="H90" s="37"/>
      <c r="I90" s="112" t="s">
        <v>32</v>
      </c>
      <c r="J90" s="33" t="str">
        <f>E21</f>
        <v>DaF - PROJEKT s.r.o.</v>
      </c>
      <c r="K90" s="37"/>
      <c r="L90" s="11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30</v>
      </c>
      <c r="D91" s="37"/>
      <c r="E91" s="37"/>
      <c r="F91" s="28" t="str">
        <f>IF(E18="","",E18)</f>
        <v>Vyplň údaj</v>
      </c>
      <c r="G91" s="37"/>
      <c r="H91" s="37"/>
      <c r="I91" s="112" t="s">
        <v>37</v>
      </c>
      <c r="J91" s="33" t="str">
        <f>E24</f>
        <v xml:space="preserve"> </v>
      </c>
      <c r="K91" s="37"/>
      <c r="L91" s="11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0.35" customHeight="1">
      <c r="A92" s="35"/>
      <c r="B92" s="36"/>
      <c r="C92" s="37"/>
      <c r="D92" s="37"/>
      <c r="E92" s="37"/>
      <c r="F92" s="37"/>
      <c r="G92" s="37"/>
      <c r="H92" s="37"/>
      <c r="I92" s="109"/>
      <c r="J92" s="37"/>
      <c r="K92" s="37"/>
      <c r="L92" s="11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1" customFormat="1" ht="29.25" customHeight="1">
      <c r="A93" s="160"/>
      <c r="B93" s="161"/>
      <c r="C93" s="162" t="s">
        <v>112</v>
      </c>
      <c r="D93" s="163" t="s">
        <v>60</v>
      </c>
      <c r="E93" s="163" t="s">
        <v>56</v>
      </c>
      <c r="F93" s="163" t="s">
        <v>57</v>
      </c>
      <c r="G93" s="163" t="s">
        <v>113</v>
      </c>
      <c r="H93" s="163" t="s">
        <v>114</v>
      </c>
      <c r="I93" s="164" t="s">
        <v>115</v>
      </c>
      <c r="J93" s="163" t="s">
        <v>94</v>
      </c>
      <c r="K93" s="165" t="s">
        <v>116</v>
      </c>
      <c r="L93" s="166"/>
      <c r="M93" s="69" t="s">
        <v>19</v>
      </c>
      <c r="N93" s="70" t="s">
        <v>45</v>
      </c>
      <c r="O93" s="70" t="s">
        <v>117</v>
      </c>
      <c r="P93" s="70" t="s">
        <v>118</v>
      </c>
      <c r="Q93" s="70" t="s">
        <v>119</v>
      </c>
      <c r="R93" s="70" t="s">
        <v>120</v>
      </c>
      <c r="S93" s="70" t="s">
        <v>121</v>
      </c>
      <c r="T93" s="71" t="s">
        <v>122</v>
      </c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</row>
    <row r="94" spans="1:63" s="2" customFormat="1" ht="22.9" customHeight="1">
      <c r="A94" s="35"/>
      <c r="B94" s="36"/>
      <c r="C94" s="76" t="s">
        <v>123</v>
      </c>
      <c r="D94" s="37"/>
      <c r="E94" s="37"/>
      <c r="F94" s="37"/>
      <c r="G94" s="37"/>
      <c r="H94" s="37"/>
      <c r="I94" s="109"/>
      <c r="J94" s="167">
        <f>BK94</f>
        <v>0</v>
      </c>
      <c r="K94" s="37"/>
      <c r="L94" s="40"/>
      <c r="M94" s="72"/>
      <c r="N94" s="168"/>
      <c r="O94" s="73"/>
      <c r="P94" s="169">
        <f>P95+P740</f>
        <v>0</v>
      </c>
      <c r="Q94" s="73"/>
      <c r="R94" s="169">
        <f>R95+R740</f>
        <v>121.25448071000001</v>
      </c>
      <c r="S94" s="73"/>
      <c r="T94" s="170">
        <f>T95+T740</f>
        <v>134.43591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74</v>
      </c>
      <c r="AU94" s="18" t="s">
        <v>95</v>
      </c>
      <c r="BK94" s="171">
        <f>BK95+BK740</f>
        <v>0</v>
      </c>
    </row>
    <row r="95" spans="2:63" s="12" customFormat="1" ht="25.9" customHeight="1">
      <c r="B95" s="172"/>
      <c r="C95" s="173"/>
      <c r="D95" s="174" t="s">
        <v>74</v>
      </c>
      <c r="E95" s="175" t="s">
        <v>124</v>
      </c>
      <c r="F95" s="175" t="s">
        <v>125</v>
      </c>
      <c r="G95" s="173"/>
      <c r="H95" s="173"/>
      <c r="I95" s="176"/>
      <c r="J95" s="177">
        <f>BK95</f>
        <v>0</v>
      </c>
      <c r="K95" s="173"/>
      <c r="L95" s="178"/>
      <c r="M95" s="179"/>
      <c r="N95" s="180"/>
      <c r="O95" s="180"/>
      <c r="P95" s="181">
        <f>P96+P320+P327+P331+P344+P379+P410+P666+P715+P738</f>
        <v>0</v>
      </c>
      <c r="Q95" s="180"/>
      <c r="R95" s="181">
        <f>R96+R320+R327+R331+R344+R379+R410+R666+R715+R738</f>
        <v>115.08024971</v>
      </c>
      <c r="S95" s="180"/>
      <c r="T95" s="182">
        <f>T96+T320+T327+T331+T344+T379+T410+T666+T715+T738</f>
        <v>134.19308</v>
      </c>
      <c r="AR95" s="183" t="s">
        <v>83</v>
      </c>
      <c r="AT95" s="184" t="s">
        <v>74</v>
      </c>
      <c r="AU95" s="184" t="s">
        <v>75</v>
      </c>
      <c r="AY95" s="183" t="s">
        <v>126</v>
      </c>
      <c r="BK95" s="185">
        <f>BK96+BK320+BK327+BK331+BK344+BK379+BK410+BK666+BK715+BK738</f>
        <v>0</v>
      </c>
    </row>
    <row r="96" spans="2:63" s="12" customFormat="1" ht="22.9" customHeight="1">
      <c r="B96" s="172"/>
      <c r="C96" s="173"/>
      <c r="D96" s="174" t="s">
        <v>74</v>
      </c>
      <c r="E96" s="186" t="s">
        <v>83</v>
      </c>
      <c r="F96" s="186" t="s">
        <v>127</v>
      </c>
      <c r="G96" s="173"/>
      <c r="H96" s="173"/>
      <c r="I96" s="176"/>
      <c r="J96" s="187">
        <f>BK96</f>
        <v>0</v>
      </c>
      <c r="K96" s="173"/>
      <c r="L96" s="178"/>
      <c r="M96" s="179"/>
      <c r="N96" s="180"/>
      <c r="O96" s="180"/>
      <c r="P96" s="181">
        <f>SUM(P97:P319)</f>
        <v>0</v>
      </c>
      <c r="Q96" s="180"/>
      <c r="R96" s="181">
        <f>SUM(R97:R319)</f>
        <v>2.1476734000000004</v>
      </c>
      <c r="S96" s="180"/>
      <c r="T96" s="182">
        <f>SUM(T97:T319)</f>
        <v>87.8759</v>
      </c>
      <c r="AR96" s="183" t="s">
        <v>83</v>
      </c>
      <c r="AT96" s="184" t="s">
        <v>74</v>
      </c>
      <c r="AU96" s="184" t="s">
        <v>83</v>
      </c>
      <c r="AY96" s="183" t="s">
        <v>126</v>
      </c>
      <c r="BK96" s="185">
        <f>SUM(BK97:BK319)</f>
        <v>0</v>
      </c>
    </row>
    <row r="97" spans="1:65" s="2" customFormat="1" ht="21.75" customHeight="1">
      <c r="A97" s="35"/>
      <c r="B97" s="36"/>
      <c r="C97" s="188" t="s">
        <v>83</v>
      </c>
      <c r="D97" s="188" t="s">
        <v>128</v>
      </c>
      <c r="E97" s="189" t="s">
        <v>129</v>
      </c>
      <c r="F97" s="190" t="s">
        <v>130</v>
      </c>
      <c r="G97" s="191" t="s">
        <v>131</v>
      </c>
      <c r="H97" s="192">
        <v>5</v>
      </c>
      <c r="I97" s="193"/>
      <c r="J97" s="194">
        <f>ROUND(I97*H97,2)</f>
        <v>0</v>
      </c>
      <c r="K97" s="190" t="s">
        <v>132</v>
      </c>
      <c r="L97" s="40"/>
      <c r="M97" s="195" t="s">
        <v>19</v>
      </c>
      <c r="N97" s="196" t="s">
        <v>47</v>
      </c>
      <c r="O97" s="65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9" t="s">
        <v>133</v>
      </c>
      <c r="AT97" s="199" t="s">
        <v>128</v>
      </c>
      <c r="AU97" s="199" t="s">
        <v>134</v>
      </c>
      <c r="AY97" s="18" t="s">
        <v>126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8" t="s">
        <v>134</v>
      </c>
      <c r="BK97" s="200">
        <f>ROUND(I97*H97,2)</f>
        <v>0</v>
      </c>
      <c r="BL97" s="18" t="s">
        <v>133</v>
      </c>
      <c r="BM97" s="199" t="s">
        <v>135</v>
      </c>
    </row>
    <row r="98" spans="2:51" s="13" customFormat="1" ht="11.25">
      <c r="B98" s="201"/>
      <c r="C98" s="202"/>
      <c r="D98" s="203" t="s">
        <v>136</v>
      </c>
      <c r="E98" s="204" t="s">
        <v>19</v>
      </c>
      <c r="F98" s="205" t="s">
        <v>137</v>
      </c>
      <c r="G98" s="202"/>
      <c r="H98" s="204" t="s">
        <v>19</v>
      </c>
      <c r="I98" s="206"/>
      <c r="J98" s="202"/>
      <c r="K98" s="202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136</v>
      </c>
      <c r="AU98" s="211" t="s">
        <v>134</v>
      </c>
      <c r="AV98" s="13" t="s">
        <v>83</v>
      </c>
      <c r="AW98" s="13" t="s">
        <v>36</v>
      </c>
      <c r="AX98" s="13" t="s">
        <v>75</v>
      </c>
      <c r="AY98" s="211" t="s">
        <v>126</v>
      </c>
    </row>
    <row r="99" spans="2:51" s="14" customFormat="1" ht="11.25">
      <c r="B99" s="212"/>
      <c r="C99" s="213"/>
      <c r="D99" s="203" t="s">
        <v>136</v>
      </c>
      <c r="E99" s="214" t="s">
        <v>19</v>
      </c>
      <c r="F99" s="215" t="s">
        <v>138</v>
      </c>
      <c r="G99" s="213"/>
      <c r="H99" s="216">
        <v>5</v>
      </c>
      <c r="I99" s="217"/>
      <c r="J99" s="213"/>
      <c r="K99" s="213"/>
      <c r="L99" s="218"/>
      <c r="M99" s="219"/>
      <c r="N99" s="220"/>
      <c r="O99" s="220"/>
      <c r="P99" s="220"/>
      <c r="Q99" s="220"/>
      <c r="R99" s="220"/>
      <c r="S99" s="220"/>
      <c r="T99" s="221"/>
      <c r="AT99" s="222" t="s">
        <v>136</v>
      </c>
      <c r="AU99" s="222" t="s">
        <v>134</v>
      </c>
      <c r="AV99" s="14" t="s">
        <v>134</v>
      </c>
      <c r="AW99" s="14" t="s">
        <v>36</v>
      </c>
      <c r="AX99" s="14" t="s">
        <v>83</v>
      </c>
      <c r="AY99" s="222" t="s">
        <v>126</v>
      </c>
    </row>
    <row r="100" spans="1:65" s="2" customFormat="1" ht="21.75" customHeight="1">
      <c r="A100" s="35"/>
      <c r="B100" s="36"/>
      <c r="C100" s="188" t="s">
        <v>134</v>
      </c>
      <c r="D100" s="188" t="s">
        <v>128</v>
      </c>
      <c r="E100" s="189" t="s">
        <v>139</v>
      </c>
      <c r="F100" s="190" t="s">
        <v>140</v>
      </c>
      <c r="G100" s="191" t="s">
        <v>141</v>
      </c>
      <c r="H100" s="192">
        <v>1</v>
      </c>
      <c r="I100" s="193"/>
      <c r="J100" s="194">
        <f>ROUND(I100*H100,2)</f>
        <v>0</v>
      </c>
      <c r="K100" s="190" t="s">
        <v>132</v>
      </c>
      <c r="L100" s="40"/>
      <c r="M100" s="195" t="s">
        <v>19</v>
      </c>
      <c r="N100" s="196" t="s">
        <v>47</v>
      </c>
      <c r="O100" s="65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9" t="s">
        <v>133</v>
      </c>
      <c r="AT100" s="199" t="s">
        <v>128</v>
      </c>
      <c r="AU100" s="199" t="s">
        <v>134</v>
      </c>
      <c r="AY100" s="18" t="s">
        <v>126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18" t="s">
        <v>134</v>
      </c>
      <c r="BK100" s="200">
        <f>ROUND(I100*H100,2)</f>
        <v>0</v>
      </c>
      <c r="BL100" s="18" t="s">
        <v>133</v>
      </c>
      <c r="BM100" s="199" t="s">
        <v>142</v>
      </c>
    </row>
    <row r="101" spans="2:51" s="13" customFormat="1" ht="11.25">
      <c r="B101" s="201"/>
      <c r="C101" s="202"/>
      <c r="D101" s="203" t="s">
        <v>136</v>
      </c>
      <c r="E101" s="204" t="s">
        <v>19</v>
      </c>
      <c r="F101" s="205" t="s">
        <v>137</v>
      </c>
      <c r="G101" s="202"/>
      <c r="H101" s="204" t="s">
        <v>19</v>
      </c>
      <c r="I101" s="206"/>
      <c r="J101" s="202"/>
      <c r="K101" s="202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136</v>
      </c>
      <c r="AU101" s="211" t="s">
        <v>134</v>
      </c>
      <c r="AV101" s="13" t="s">
        <v>83</v>
      </c>
      <c r="AW101" s="13" t="s">
        <v>36</v>
      </c>
      <c r="AX101" s="13" t="s">
        <v>75</v>
      </c>
      <c r="AY101" s="211" t="s">
        <v>126</v>
      </c>
    </row>
    <row r="102" spans="2:51" s="14" customFormat="1" ht="11.25">
      <c r="B102" s="212"/>
      <c r="C102" s="213"/>
      <c r="D102" s="203" t="s">
        <v>136</v>
      </c>
      <c r="E102" s="214" t="s">
        <v>19</v>
      </c>
      <c r="F102" s="215" t="s">
        <v>83</v>
      </c>
      <c r="G102" s="213"/>
      <c r="H102" s="216">
        <v>1</v>
      </c>
      <c r="I102" s="217"/>
      <c r="J102" s="213"/>
      <c r="K102" s="213"/>
      <c r="L102" s="218"/>
      <c r="M102" s="219"/>
      <c r="N102" s="220"/>
      <c r="O102" s="220"/>
      <c r="P102" s="220"/>
      <c r="Q102" s="220"/>
      <c r="R102" s="220"/>
      <c r="S102" s="220"/>
      <c r="T102" s="221"/>
      <c r="AT102" s="222" t="s">
        <v>136</v>
      </c>
      <c r="AU102" s="222" t="s">
        <v>134</v>
      </c>
      <c r="AV102" s="14" t="s">
        <v>134</v>
      </c>
      <c r="AW102" s="14" t="s">
        <v>36</v>
      </c>
      <c r="AX102" s="14" t="s">
        <v>83</v>
      </c>
      <c r="AY102" s="222" t="s">
        <v>126</v>
      </c>
    </row>
    <row r="103" spans="1:65" s="2" customFormat="1" ht="16.5" customHeight="1">
      <c r="A103" s="35"/>
      <c r="B103" s="36"/>
      <c r="C103" s="188" t="s">
        <v>143</v>
      </c>
      <c r="D103" s="188" t="s">
        <v>128</v>
      </c>
      <c r="E103" s="189" t="s">
        <v>144</v>
      </c>
      <c r="F103" s="190" t="s">
        <v>145</v>
      </c>
      <c r="G103" s="191" t="s">
        <v>141</v>
      </c>
      <c r="H103" s="192">
        <v>1</v>
      </c>
      <c r="I103" s="193"/>
      <c r="J103" s="194">
        <f>ROUND(I103*H103,2)</f>
        <v>0</v>
      </c>
      <c r="K103" s="190" t="s">
        <v>132</v>
      </c>
      <c r="L103" s="40"/>
      <c r="M103" s="195" t="s">
        <v>19</v>
      </c>
      <c r="N103" s="196" t="s">
        <v>47</v>
      </c>
      <c r="O103" s="65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9" t="s">
        <v>133</v>
      </c>
      <c r="AT103" s="199" t="s">
        <v>128</v>
      </c>
      <c r="AU103" s="199" t="s">
        <v>134</v>
      </c>
      <c r="AY103" s="18" t="s">
        <v>126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8" t="s">
        <v>134</v>
      </c>
      <c r="BK103" s="200">
        <f>ROUND(I103*H103,2)</f>
        <v>0</v>
      </c>
      <c r="BL103" s="18" t="s">
        <v>133</v>
      </c>
      <c r="BM103" s="199" t="s">
        <v>146</v>
      </c>
    </row>
    <row r="104" spans="2:51" s="13" customFormat="1" ht="11.25">
      <c r="B104" s="201"/>
      <c r="C104" s="202"/>
      <c r="D104" s="203" t="s">
        <v>136</v>
      </c>
      <c r="E104" s="204" t="s">
        <v>19</v>
      </c>
      <c r="F104" s="205" t="s">
        <v>137</v>
      </c>
      <c r="G104" s="202"/>
      <c r="H104" s="204" t="s">
        <v>19</v>
      </c>
      <c r="I104" s="206"/>
      <c r="J104" s="202"/>
      <c r="K104" s="202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136</v>
      </c>
      <c r="AU104" s="211" t="s">
        <v>134</v>
      </c>
      <c r="AV104" s="13" t="s">
        <v>83</v>
      </c>
      <c r="AW104" s="13" t="s">
        <v>36</v>
      </c>
      <c r="AX104" s="13" t="s">
        <v>75</v>
      </c>
      <c r="AY104" s="211" t="s">
        <v>126</v>
      </c>
    </row>
    <row r="105" spans="2:51" s="14" customFormat="1" ht="11.25">
      <c r="B105" s="212"/>
      <c r="C105" s="213"/>
      <c r="D105" s="203" t="s">
        <v>136</v>
      </c>
      <c r="E105" s="214" t="s">
        <v>19</v>
      </c>
      <c r="F105" s="215" t="s">
        <v>83</v>
      </c>
      <c r="G105" s="213"/>
      <c r="H105" s="216">
        <v>1</v>
      </c>
      <c r="I105" s="217"/>
      <c r="J105" s="213"/>
      <c r="K105" s="213"/>
      <c r="L105" s="218"/>
      <c r="M105" s="219"/>
      <c r="N105" s="220"/>
      <c r="O105" s="220"/>
      <c r="P105" s="220"/>
      <c r="Q105" s="220"/>
      <c r="R105" s="220"/>
      <c r="S105" s="220"/>
      <c r="T105" s="221"/>
      <c r="AT105" s="222" t="s">
        <v>136</v>
      </c>
      <c r="AU105" s="222" t="s">
        <v>134</v>
      </c>
      <c r="AV105" s="14" t="s">
        <v>134</v>
      </c>
      <c r="AW105" s="14" t="s">
        <v>36</v>
      </c>
      <c r="AX105" s="14" t="s">
        <v>83</v>
      </c>
      <c r="AY105" s="222" t="s">
        <v>126</v>
      </c>
    </row>
    <row r="106" spans="1:65" s="2" customFormat="1" ht="16.5" customHeight="1">
      <c r="A106" s="35"/>
      <c r="B106" s="36"/>
      <c r="C106" s="188" t="s">
        <v>133</v>
      </c>
      <c r="D106" s="188" t="s">
        <v>128</v>
      </c>
      <c r="E106" s="189" t="s">
        <v>147</v>
      </c>
      <c r="F106" s="190" t="s">
        <v>148</v>
      </c>
      <c r="G106" s="191" t="s">
        <v>131</v>
      </c>
      <c r="H106" s="192">
        <v>5</v>
      </c>
      <c r="I106" s="193"/>
      <c r="J106" s="194">
        <f>ROUND(I106*H106,2)</f>
        <v>0</v>
      </c>
      <c r="K106" s="190" t="s">
        <v>132</v>
      </c>
      <c r="L106" s="40"/>
      <c r="M106" s="195" t="s">
        <v>19</v>
      </c>
      <c r="N106" s="196" t="s">
        <v>47</v>
      </c>
      <c r="O106" s="65"/>
      <c r="P106" s="197">
        <f>O106*H106</f>
        <v>0</v>
      </c>
      <c r="Q106" s="197">
        <v>3E-05</v>
      </c>
      <c r="R106" s="197">
        <f>Q106*H106</f>
        <v>0.00015000000000000001</v>
      </c>
      <c r="S106" s="197">
        <v>0</v>
      </c>
      <c r="T106" s="198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133</v>
      </c>
      <c r="AT106" s="199" t="s">
        <v>128</v>
      </c>
      <c r="AU106" s="199" t="s">
        <v>134</v>
      </c>
      <c r="AY106" s="18" t="s">
        <v>126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134</v>
      </c>
      <c r="BK106" s="200">
        <f>ROUND(I106*H106,2)</f>
        <v>0</v>
      </c>
      <c r="BL106" s="18" t="s">
        <v>133</v>
      </c>
      <c r="BM106" s="199" t="s">
        <v>149</v>
      </c>
    </row>
    <row r="107" spans="2:51" s="13" customFormat="1" ht="11.25">
      <c r="B107" s="201"/>
      <c r="C107" s="202"/>
      <c r="D107" s="203" t="s">
        <v>136</v>
      </c>
      <c r="E107" s="204" t="s">
        <v>19</v>
      </c>
      <c r="F107" s="205" t="s">
        <v>137</v>
      </c>
      <c r="G107" s="202"/>
      <c r="H107" s="204" t="s">
        <v>19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136</v>
      </c>
      <c r="AU107" s="211" t="s">
        <v>134</v>
      </c>
      <c r="AV107" s="13" t="s">
        <v>83</v>
      </c>
      <c r="AW107" s="13" t="s">
        <v>36</v>
      </c>
      <c r="AX107" s="13" t="s">
        <v>75</v>
      </c>
      <c r="AY107" s="211" t="s">
        <v>126</v>
      </c>
    </row>
    <row r="108" spans="2:51" s="14" customFormat="1" ht="11.25">
      <c r="B108" s="212"/>
      <c r="C108" s="213"/>
      <c r="D108" s="203" t="s">
        <v>136</v>
      </c>
      <c r="E108" s="214" t="s">
        <v>19</v>
      </c>
      <c r="F108" s="215" t="s">
        <v>138</v>
      </c>
      <c r="G108" s="213"/>
      <c r="H108" s="216">
        <v>5</v>
      </c>
      <c r="I108" s="217"/>
      <c r="J108" s="213"/>
      <c r="K108" s="213"/>
      <c r="L108" s="218"/>
      <c r="M108" s="219"/>
      <c r="N108" s="220"/>
      <c r="O108" s="220"/>
      <c r="P108" s="220"/>
      <c r="Q108" s="220"/>
      <c r="R108" s="220"/>
      <c r="S108" s="220"/>
      <c r="T108" s="221"/>
      <c r="AT108" s="222" t="s">
        <v>136</v>
      </c>
      <c r="AU108" s="222" t="s">
        <v>134</v>
      </c>
      <c r="AV108" s="14" t="s">
        <v>134</v>
      </c>
      <c r="AW108" s="14" t="s">
        <v>36</v>
      </c>
      <c r="AX108" s="14" t="s">
        <v>83</v>
      </c>
      <c r="AY108" s="222" t="s">
        <v>126</v>
      </c>
    </row>
    <row r="109" spans="1:65" s="2" customFormat="1" ht="16.5" customHeight="1">
      <c r="A109" s="35"/>
      <c r="B109" s="36"/>
      <c r="C109" s="188" t="s">
        <v>138</v>
      </c>
      <c r="D109" s="188" t="s">
        <v>128</v>
      </c>
      <c r="E109" s="189" t="s">
        <v>150</v>
      </c>
      <c r="F109" s="190" t="s">
        <v>151</v>
      </c>
      <c r="G109" s="191" t="s">
        <v>141</v>
      </c>
      <c r="H109" s="192">
        <v>1</v>
      </c>
      <c r="I109" s="193"/>
      <c r="J109" s="194">
        <f>ROUND(I109*H109,2)</f>
        <v>0</v>
      </c>
      <c r="K109" s="190" t="s">
        <v>132</v>
      </c>
      <c r="L109" s="40"/>
      <c r="M109" s="195" t="s">
        <v>19</v>
      </c>
      <c r="N109" s="196" t="s">
        <v>47</v>
      </c>
      <c r="O109" s="65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9" t="s">
        <v>133</v>
      </c>
      <c r="AT109" s="199" t="s">
        <v>128</v>
      </c>
      <c r="AU109" s="199" t="s">
        <v>134</v>
      </c>
      <c r="AY109" s="18" t="s">
        <v>126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18" t="s">
        <v>134</v>
      </c>
      <c r="BK109" s="200">
        <f>ROUND(I109*H109,2)</f>
        <v>0</v>
      </c>
      <c r="BL109" s="18" t="s">
        <v>133</v>
      </c>
      <c r="BM109" s="199" t="s">
        <v>152</v>
      </c>
    </row>
    <row r="110" spans="2:51" s="13" customFormat="1" ht="11.25">
      <c r="B110" s="201"/>
      <c r="C110" s="202"/>
      <c r="D110" s="203" t="s">
        <v>136</v>
      </c>
      <c r="E110" s="204" t="s">
        <v>19</v>
      </c>
      <c r="F110" s="205" t="s">
        <v>137</v>
      </c>
      <c r="G110" s="202"/>
      <c r="H110" s="204" t="s">
        <v>19</v>
      </c>
      <c r="I110" s="206"/>
      <c r="J110" s="202"/>
      <c r="K110" s="202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136</v>
      </c>
      <c r="AU110" s="211" t="s">
        <v>134</v>
      </c>
      <c r="AV110" s="13" t="s">
        <v>83</v>
      </c>
      <c r="AW110" s="13" t="s">
        <v>36</v>
      </c>
      <c r="AX110" s="13" t="s">
        <v>75</v>
      </c>
      <c r="AY110" s="211" t="s">
        <v>126</v>
      </c>
    </row>
    <row r="111" spans="2:51" s="14" customFormat="1" ht="11.25">
      <c r="B111" s="212"/>
      <c r="C111" s="213"/>
      <c r="D111" s="203" t="s">
        <v>136</v>
      </c>
      <c r="E111" s="214" t="s">
        <v>19</v>
      </c>
      <c r="F111" s="215" t="s">
        <v>83</v>
      </c>
      <c r="G111" s="213"/>
      <c r="H111" s="216">
        <v>1</v>
      </c>
      <c r="I111" s="217"/>
      <c r="J111" s="213"/>
      <c r="K111" s="213"/>
      <c r="L111" s="218"/>
      <c r="M111" s="219"/>
      <c r="N111" s="220"/>
      <c r="O111" s="220"/>
      <c r="P111" s="220"/>
      <c r="Q111" s="220"/>
      <c r="R111" s="220"/>
      <c r="S111" s="220"/>
      <c r="T111" s="221"/>
      <c r="AT111" s="222" t="s">
        <v>136</v>
      </c>
      <c r="AU111" s="222" t="s">
        <v>134</v>
      </c>
      <c r="AV111" s="14" t="s">
        <v>134</v>
      </c>
      <c r="AW111" s="14" t="s">
        <v>36</v>
      </c>
      <c r="AX111" s="14" t="s">
        <v>83</v>
      </c>
      <c r="AY111" s="222" t="s">
        <v>126</v>
      </c>
    </row>
    <row r="112" spans="1:65" s="2" customFormat="1" ht="16.5" customHeight="1">
      <c r="A112" s="35"/>
      <c r="B112" s="36"/>
      <c r="C112" s="188" t="s">
        <v>153</v>
      </c>
      <c r="D112" s="188" t="s">
        <v>128</v>
      </c>
      <c r="E112" s="189" t="s">
        <v>154</v>
      </c>
      <c r="F112" s="190" t="s">
        <v>155</v>
      </c>
      <c r="G112" s="191" t="s">
        <v>131</v>
      </c>
      <c r="H112" s="192">
        <v>57.4</v>
      </c>
      <c r="I112" s="193"/>
      <c r="J112" s="194">
        <f>ROUND(I112*H112,2)</f>
        <v>0</v>
      </c>
      <c r="K112" s="190" t="s">
        <v>132</v>
      </c>
      <c r="L112" s="40"/>
      <c r="M112" s="195" t="s">
        <v>19</v>
      </c>
      <c r="N112" s="196" t="s">
        <v>47</v>
      </c>
      <c r="O112" s="65"/>
      <c r="P112" s="197">
        <f>O112*H112</f>
        <v>0</v>
      </c>
      <c r="Q112" s="197">
        <v>0</v>
      </c>
      <c r="R112" s="197">
        <f>Q112*H112</f>
        <v>0</v>
      </c>
      <c r="S112" s="197">
        <v>0.255</v>
      </c>
      <c r="T112" s="198">
        <f>S112*H112</f>
        <v>14.637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9" t="s">
        <v>133</v>
      </c>
      <c r="AT112" s="199" t="s">
        <v>128</v>
      </c>
      <c r="AU112" s="199" t="s">
        <v>134</v>
      </c>
      <c r="AY112" s="18" t="s">
        <v>126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18" t="s">
        <v>134</v>
      </c>
      <c r="BK112" s="200">
        <f>ROUND(I112*H112,2)</f>
        <v>0</v>
      </c>
      <c r="BL112" s="18" t="s">
        <v>133</v>
      </c>
      <c r="BM112" s="199" t="s">
        <v>156</v>
      </c>
    </row>
    <row r="113" spans="2:51" s="13" customFormat="1" ht="11.25">
      <c r="B113" s="201"/>
      <c r="C113" s="202"/>
      <c r="D113" s="203" t="s">
        <v>136</v>
      </c>
      <c r="E113" s="204" t="s">
        <v>19</v>
      </c>
      <c r="F113" s="205" t="s">
        <v>137</v>
      </c>
      <c r="G113" s="202"/>
      <c r="H113" s="204" t="s">
        <v>19</v>
      </c>
      <c r="I113" s="206"/>
      <c r="J113" s="202"/>
      <c r="K113" s="202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136</v>
      </c>
      <c r="AU113" s="211" t="s">
        <v>134</v>
      </c>
      <c r="AV113" s="13" t="s">
        <v>83</v>
      </c>
      <c r="AW113" s="13" t="s">
        <v>36</v>
      </c>
      <c r="AX113" s="13" t="s">
        <v>75</v>
      </c>
      <c r="AY113" s="211" t="s">
        <v>126</v>
      </c>
    </row>
    <row r="114" spans="2:51" s="14" customFormat="1" ht="11.25">
      <c r="B114" s="212"/>
      <c r="C114" s="213"/>
      <c r="D114" s="203" t="s">
        <v>136</v>
      </c>
      <c r="E114" s="214" t="s">
        <v>19</v>
      </c>
      <c r="F114" s="215" t="s">
        <v>157</v>
      </c>
      <c r="G114" s="213"/>
      <c r="H114" s="216">
        <v>57.4</v>
      </c>
      <c r="I114" s="217"/>
      <c r="J114" s="213"/>
      <c r="K114" s="213"/>
      <c r="L114" s="218"/>
      <c r="M114" s="219"/>
      <c r="N114" s="220"/>
      <c r="O114" s="220"/>
      <c r="P114" s="220"/>
      <c r="Q114" s="220"/>
      <c r="R114" s="220"/>
      <c r="S114" s="220"/>
      <c r="T114" s="221"/>
      <c r="AT114" s="222" t="s">
        <v>136</v>
      </c>
      <c r="AU114" s="222" t="s">
        <v>134</v>
      </c>
      <c r="AV114" s="14" t="s">
        <v>134</v>
      </c>
      <c r="AW114" s="14" t="s">
        <v>36</v>
      </c>
      <c r="AX114" s="14" t="s">
        <v>83</v>
      </c>
      <c r="AY114" s="222" t="s">
        <v>126</v>
      </c>
    </row>
    <row r="115" spans="1:65" s="2" customFormat="1" ht="16.5" customHeight="1">
      <c r="A115" s="35"/>
      <c r="B115" s="36"/>
      <c r="C115" s="188" t="s">
        <v>158</v>
      </c>
      <c r="D115" s="188" t="s">
        <v>128</v>
      </c>
      <c r="E115" s="189" t="s">
        <v>159</v>
      </c>
      <c r="F115" s="190" t="s">
        <v>160</v>
      </c>
      <c r="G115" s="191" t="s">
        <v>131</v>
      </c>
      <c r="H115" s="192">
        <v>11</v>
      </c>
      <c r="I115" s="193"/>
      <c r="J115" s="194">
        <f>ROUND(I115*H115,2)</f>
        <v>0</v>
      </c>
      <c r="K115" s="190" t="s">
        <v>132</v>
      </c>
      <c r="L115" s="40"/>
      <c r="M115" s="195" t="s">
        <v>19</v>
      </c>
      <c r="N115" s="196" t="s">
        <v>47</v>
      </c>
      <c r="O115" s="65"/>
      <c r="P115" s="197">
        <f>O115*H115</f>
        <v>0</v>
      </c>
      <c r="Q115" s="197">
        <v>0</v>
      </c>
      <c r="R115" s="197">
        <f>Q115*H115</f>
        <v>0</v>
      </c>
      <c r="S115" s="197">
        <v>0.26</v>
      </c>
      <c r="T115" s="198">
        <f>S115*H115</f>
        <v>2.8600000000000003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9" t="s">
        <v>133</v>
      </c>
      <c r="AT115" s="199" t="s">
        <v>128</v>
      </c>
      <c r="AU115" s="199" t="s">
        <v>134</v>
      </c>
      <c r="AY115" s="18" t="s">
        <v>126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8" t="s">
        <v>134</v>
      </c>
      <c r="BK115" s="200">
        <f>ROUND(I115*H115,2)</f>
        <v>0</v>
      </c>
      <c r="BL115" s="18" t="s">
        <v>133</v>
      </c>
      <c r="BM115" s="199" t="s">
        <v>161</v>
      </c>
    </row>
    <row r="116" spans="2:51" s="13" customFormat="1" ht="11.25">
      <c r="B116" s="201"/>
      <c r="C116" s="202"/>
      <c r="D116" s="203" t="s">
        <v>136</v>
      </c>
      <c r="E116" s="204" t="s">
        <v>19</v>
      </c>
      <c r="F116" s="205" t="s">
        <v>137</v>
      </c>
      <c r="G116" s="202"/>
      <c r="H116" s="204" t="s">
        <v>19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136</v>
      </c>
      <c r="AU116" s="211" t="s">
        <v>134</v>
      </c>
      <c r="AV116" s="13" t="s">
        <v>83</v>
      </c>
      <c r="AW116" s="13" t="s">
        <v>36</v>
      </c>
      <c r="AX116" s="13" t="s">
        <v>75</v>
      </c>
      <c r="AY116" s="211" t="s">
        <v>126</v>
      </c>
    </row>
    <row r="117" spans="2:51" s="14" customFormat="1" ht="11.25">
      <c r="B117" s="212"/>
      <c r="C117" s="213"/>
      <c r="D117" s="203" t="s">
        <v>136</v>
      </c>
      <c r="E117" s="214" t="s">
        <v>19</v>
      </c>
      <c r="F117" s="215" t="s">
        <v>162</v>
      </c>
      <c r="G117" s="213"/>
      <c r="H117" s="216">
        <v>11</v>
      </c>
      <c r="I117" s="217"/>
      <c r="J117" s="213"/>
      <c r="K117" s="213"/>
      <c r="L117" s="218"/>
      <c r="M117" s="219"/>
      <c r="N117" s="220"/>
      <c r="O117" s="220"/>
      <c r="P117" s="220"/>
      <c r="Q117" s="220"/>
      <c r="R117" s="220"/>
      <c r="S117" s="220"/>
      <c r="T117" s="221"/>
      <c r="AT117" s="222" t="s">
        <v>136</v>
      </c>
      <c r="AU117" s="222" t="s">
        <v>134</v>
      </c>
      <c r="AV117" s="14" t="s">
        <v>134</v>
      </c>
      <c r="AW117" s="14" t="s">
        <v>36</v>
      </c>
      <c r="AX117" s="14" t="s">
        <v>83</v>
      </c>
      <c r="AY117" s="222" t="s">
        <v>126</v>
      </c>
    </row>
    <row r="118" spans="1:65" s="2" customFormat="1" ht="33" customHeight="1">
      <c r="A118" s="35"/>
      <c r="B118" s="36"/>
      <c r="C118" s="188" t="s">
        <v>163</v>
      </c>
      <c r="D118" s="188" t="s">
        <v>128</v>
      </c>
      <c r="E118" s="189" t="s">
        <v>164</v>
      </c>
      <c r="F118" s="190" t="s">
        <v>165</v>
      </c>
      <c r="G118" s="191" t="s">
        <v>131</v>
      </c>
      <c r="H118" s="192">
        <v>1.2</v>
      </c>
      <c r="I118" s="193"/>
      <c r="J118" s="194">
        <f>ROUND(I118*H118,2)</f>
        <v>0</v>
      </c>
      <c r="K118" s="190" t="s">
        <v>132</v>
      </c>
      <c r="L118" s="40"/>
      <c r="M118" s="195" t="s">
        <v>19</v>
      </c>
      <c r="N118" s="196" t="s">
        <v>47</v>
      </c>
      <c r="O118" s="65"/>
      <c r="P118" s="197">
        <f>O118*H118</f>
        <v>0</v>
      </c>
      <c r="Q118" s="197">
        <v>0</v>
      </c>
      <c r="R118" s="197">
        <f>Q118*H118</f>
        <v>0</v>
      </c>
      <c r="S118" s="197">
        <v>0.75</v>
      </c>
      <c r="T118" s="198">
        <f>S118*H118</f>
        <v>0.8999999999999999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9" t="s">
        <v>133</v>
      </c>
      <c r="AT118" s="199" t="s">
        <v>128</v>
      </c>
      <c r="AU118" s="199" t="s">
        <v>134</v>
      </c>
      <c r="AY118" s="18" t="s">
        <v>126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18" t="s">
        <v>134</v>
      </c>
      <c r="BK118" s="200">
        <f>ROUND(I118*H118,2)</f>
        <v>0</v>
      </c>
      <c r="BL118" s="18" t="s">
        <v>133</v>
      </c>
      <c r="BM118" s="199" t="s">
        <v>166</v>
      </c>
    </row>
    <row r="119" spans="2:51" s="13" customFormat="1" ht="11.25">
      <c r="B119" s="201"/>
      <c r="C119" s="202"/>
      <c r="D119" s="203" t="s">
        <v>136</v>
      </c>
      <c r="E119" s="204" t="s">
        <v>19</v>
      </c>
      <c r="F119" s="205" t="s">
        <v>137</v>
      </c>
      <c r="G119" s="202"/>
      <c r="H119" s="204" t="s">
        <v>19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136</v>
      </c>
      <c r="AU119" s="211" t="s">
        <v>134</v>
      </c>
      <c r="AV119" s="13" t="s">
        <v>83</v>
      </c>
      <c r="AW119" s="13" t="s">
        <v>36</v>
      </c>
      <c r="AX119" s="13" t="s">
        <v>75</v>
      </c>
      <c r="AY119" s="211" t="s">
        <v>126</v>
      </c>
    </row>
    <row r="120" spans="2:51" s="14" customFormat="1" ht="11.25">
      <c r="B120" s="212"/>
      <c r="C120" s="213"/>
      <c r="D120" s="203" t="s">
        <v>136</v>
      </c>
      <c r="E120" s="214" t="s">
        <v>19</v>
      </c>
      <c r="F120" s="215" t="s">
        <v>167</v>
      </c>
      <c r="G120" s="213"/>
      <c r="H120" s="216">
        <v>1.2</v>
      </c>
      <c r="I120" s="217"/>
      <c r="J120" s="213"/>
      <c r="K120" s="213"/>
      <c r="L120" s="218"/>
      <c r="M120" s="219"/>
      <c r="N120" s="220"/>
      <c r="O120" s="220"/>
      <c r="P120" s="220"/>
      <c r="Q120" s="220"/>
      <c r="R120" s="220"/>
      <c r="S120" s="220"/>
      <c r="T120" s="221"/>
      <c r="AT120" s="222" t="s">
        <v>136</v>
      </c>
      <c r="AU120" s="222" t="s">
        <v>134</v>
      </c>
      <c r="AV120" s="14" t="s">
        <v>134</v>
      </c>
      <c r="AW120" s="14" t="s">
        <v>36</v>
      </c>
      <c r="AX120" s="14" t="s">
        <v>83</v>
      </c>
      <c r="AY120" s="222" t="s">
        <v>126</v>
      </c>
    </row>
    <row r="121" spans="1:65" s="2" customFormat="1" ht="16.5" customHeight="1">
      <c r="A121" s="35"/>
      <c r="B121" s="36"/>
      <c r="C121" s="188" t="s">
        <v>168</v>
      </c>
      <c r="D121" s="188" t="s">
        <v>128</v>
      </c>
      <c r="E121" s="189" t="s">
        <v>169</v>
      </c>
      <c r="F121" s="190" t="s">
        <v>170</v>
      </c>
      <c r="G121" s="191" t="s">
        <v>131</v>
      </c>
      <c r="H121" s="192">
        <v>82.91</v>
      </c>
      <c r="I121" s="193"/>
      <c r="J121" s="194">
        <f>ROUND(I121*H121,2)</f>
        <v>0</v>
      </c>
      <c r="K121" s="190" t="s">
        <v>132</v>
      </c>
      <c r="L121" s="40"/>
      <c r="M121" s="195" t="s">
        <v>19</v>
      </c>
      <c r="N121" s="196" t="s">
        <v>47</v>
      </c>
      <c r="O121" s="65"/>
      <c r="P121" s="197">
        <f>O121*H121</f>
        <v>0</v>
      </c>
      <c r="Q121" s="197">
        <v>0</v>
      </c>
      <c r="R121" s="197">
        <f>Q121*H121</f>
        <v>0</v>
      </c>
      <c r="S121" s="197">
        <v>0.29</v>
      </c>
      <c r="T121" s="198">
        <f>S121*H121</f>
        <v>24.043899999999997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9" t="s">
        <v>133</v>
      </c>
      <c r="AT121" s="199" t="s">
        <v>128</v>
      </c>
      <c r="AU121" s="199" t="s">
        <v>134</v>
      </c>
      <c r="AY121" s="18" t="s">
        <v>126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8" t="s">
        <v>134</v>
      </c>
      <c r="BK121" s="200">
        <f>ROUND(I121*H121,2)</f>
        <v>0</v>
      </c>
      <c r="BL121" s="18" t="s">
        <v>133</v>
      </c>
      <c r="BM121" s="199" t="s">
        <v>171</v>
      </c>
    </row>
    <row r="122" spans="2:51" s="13" customFormat="1" ht="11.25">
      <c r="B122" s="201"/>
      <c r="C122" s="202"/>
      <c r="D122" s="203" t="s">
        <v>136</v>
      </c>
      <c r="E122" s="204" t="s">
        <v>19</v>
      </c>
      <c r="F122" s="205" t="s">
        <v>137</v>
      </c>
      <c r="G122" s="202"/>
      <c r="H122" s="204" t="s">
        <v>19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136</v>
      </c>
      <c r="AU122" s="211" t="s">
        <v>134</v>
      </c>
      <c r="AV122" s="13" t="s">
        <v>83</v>
      </c>
      <c r="AW122" s="13" t="s">
        <v>36</v>
      </c>
      <c r="AX122" s="13" t="s">
        <v>75</v>
      </c>
      <c r="AY122" s="211" t="s">
        <v>126</v>
      </c>
    </row>
    <row r="123" spans="2:51" s="14" customFormat="1" ht="11.25">
      <c r="B123" s="212"/>
      <c r="C123" s="213"/>
      <c r="D123" s="203" t="s">
        <v>136</v>
      </c>
      <c r="E123" s="214" t="s">
        <v>19</v>
      </c>
      <c r="F123" s="215" t="s">
        <v>172</v>
      </c>
      <c r="G123" s="213"/>
      <c r="H123" s="216">
        <v>82.91</v>
      </c>
      <c r="I123" s="217"/>
      <c r="J123" s="213"/>
      <c r="K123" s="213"/>
      <c r="L123" s="218"/>
      <c r="M123" s="219"/>
      <c r="N123" s="220"/>
      <c r="O123" s="220"/>
      <c r="P123" s="220"/>
      <c r="Q123" s="220"/>
      <c r="R123" s="220"/>
      <c r="S123" s="220"/>
      <c r="T123" s="221"/>
      <c r="AT123" s="222" t="s">
        <v>136</v>
      </c>
      <c r="AU123" s="222" t="s">
        <v>134</v>
      </c>
      <c r="AV123" s="14" t="s">
        <v>134</v>
      </c>
      <c r="AW123" s="14" t="s">
        <v>36</v>
      </c>
      <c r="AX123" s="14" t="s">
        <v>83</v>
      </c>
      <c r="AY123" s="222" t="s">
        <v>126</v>
      </c>
    </row>
    <row r="124" spans="1:65" s="2" customFormat="1" ht="16.5" customHeight="1">
      <c r="A124" s="35"/>
      <c r="B124" s="36"/>
      <c r="C124" s="188" t="s">
        <v>173</v>
      </c>
      <c r="D124" s="188" t="s">
        <v>128</v>
      </c>
      <c r="E124" s="189" t="s">
        <v>174</v>
      </c>
      <c r="F124" s="190" t="s">
        <v>175</v>
      </c>
      <c r="G124" s="191" t="s">
        <v>131</v>
      </c>
      <c r="H124" s="192">
        <v>12.1</v>
      </c>
      <c r="I124" s="193"/>
      <c r="J124" s="194">
        <f>ROUND(I124*H124,2)</f>
        <v>0</v>
      </c>
      <c r="K124" s="190" t="s">
        <v>132</v>
      </c>
      <c r="L124" s="40"/>
      <c r="M124" s="195" t="s">
        <v>19</v>
      </c>
      <c r="N124" s="196" t="s">
        <v>47</v>
      </c>
      <c r="O124" s="65"/>
      <c r="P124" s="197">
        <f>O124*H124</f>
        <v>0</v>
      </c>
      <c r="Q124" s="197">
        <v>0</v>
      </c>
      <c r="R124" s="197">
        <f>Q124*H124</f>
        <v>0</v>
      </c>
      <c r="S124" s="197">
        <v>0.22</v>
      </c>
      <c r="T124" s="198">
        <f>S124*H124</f>
        <v>2.662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9" t="s">
        <v>133</v>
      </c>
      <c r="AT124" s="199" t="s">
        <v>128</v>
      </c>
      <c r="AU124" s="199" t="s">
        <v>134</v>
      </c>
      <c r="AY124" s="18" t="s">
        <v>126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8" t="s">
        <v>134</v>
      </c>
      <c r="BK124" s="200">
        <f>ROUND(I124*H124,2)</f>
        <v>0</v>
      </c>
      <c r="BL124" s="18" t="s">
        <v>133</v>
      </c>
      <c r="BM124" s="199" t="s">
        <v>176</v>
      </c>
    </row>
    <row r="125" spans="2:51" s="13" customFormat="1" ht="11.25">
      <c r="B125" s="201"/>
      <c r="C125" s="202"/>
      <c r="D125" s="203" t="s">
        <v>136</v>
      </c>
      <c r="E125" s="204" t="s">
        <v>19</v>
      </c>
      <c r="F125" s="205" t="s">
        <v>137</v>
      </c>
      <c r="G125" s="202"/>
      <c r="H125" s="204" t="s">
        <v>19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136</v>
      </c>
      <c r="AU125" s="211" t="s">
        <v>134</v>
      </c>
      <c r="AV125" s="13" t="s">
        <v>83</v>
      </c>
      <c r="AW125" s="13" t="s">
        <v>36</v>
      </c>
      <c r="AX125" s="13" t="s">
        <v>75</v>
      </c>
      <c r="AY125" s="211" t="s">
        <v>126</v>
      </c>
    </row>
    <row r="126" spans="2:51" s="14" customFormat="1" ht="11.25">
      <c r="B126" s="212"/>
      <c r="C126" s="213"/>
      <c r="D126" s="203" t="s">
        <v>136</v>
      </c>
      <c r="E126" s="214" t="s">
        <v>19</v>
      </c>
      <c r="F126" s="215" t="s">
        <v>177</v>
      </c>
      <c r="G126" s="213"/>
      <c r="H126" s="216">
        <v>12.1</v>
      </c>
      <c r="I126" s="217"/>
      <c r="J126" s="213"/>
      <c r="K126" s="213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136</v>
      </c>
      <c r="AU126" s="222" t="s">
        <v>134</v>
      </c>
      <c r="AV126" s="14" t="s">
        <v>134</v>
      </c>
      <c r="AW126" s="14" t="s">
        <v>36</v>
      </c>
      <c r="AX126" s="14" t="s">
        <v>83</v>
      </c>
      <c r="AY126" s="222" t="s">
        <v>126</v>
      </c>
    </row>
    <row r="127" spans="1:65" s="2" customFormat="1" ht="16.5" customHeight="1">
      <c r="A127" s="35"/>
      <c r="B127" s="36"/>
      <c r="C127" s="188" t="s">
        <v>162</v>
      </c>
      <c r="D127" s="188" t="s">
        <v>128</v>
      </c>
      <c r="E127" s="189" t="s">
        <v>178</v>
      </c>
      <c r="F127" s="190" t="s">
        <v>179</v>
      </c>
      <c r="G127" s="191" t="s">
        <v>180</v>
      </c>
      <c r="H127" s="192">
        <v>117.1</v>
      </c>
      <c r="I127" s="193"/>
      <c r="J127" s="194">
        <f>ROUND(I127*H127,2)</f>
        <v>0</v>
      </c>
      <c r="K127" s="190" t="s">
        <v>132</v>
      </c>
      <c r="L127" s="40"/>
      <c r="M127" s="195" t="s">
        <v>19</v>
      </c>
      <c r="N127" s="196" t="s">
        <v>47</v>
      </c>
      <c r="O127" s="65"/>
      <c r="P127" s="197">
        <f>O127*H127</f>
        <v>0</v>
      </c>
      <c r="Q127" s="197">
        <v>0</v>
      </c>
      <c r="R127" s="197">
        <f>Q127*H127</f>
        <v>0</v>
      </c>
      <c r="S127" s="197">
        <v>0.23</v>
      </c>
      <c r="T127" s="198">
        <f>S127*H127</f>
        <v>26.933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9" t="s">
        <v>133</v>
      </c>
      <c r="AT127" s="199" t="s">
        <v>128</v>
      </c>
      <c r="AU127" s="199" t="s">
        <v>134</v>
      </c>
      <c r="AY127" s="18" t="s">
        <v>126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8" t="s">
        <v>134</v>
      </c>
      <c r="BK127" s="200">
        <f>ROUND(I127*H127,2)</f>
        <v>0</v>
      </c>
      <c r="BL127" s="18" t="s">
        <v>133</v>
      </c>
      <c r="BM127" s="199" t="s">
        <v>181</v>
      </c>
    </row>
    <row r="128" spans="2:51" s="13" customFormat="1" ht="11.25">
      <c r="B128" s="201"/>
      <c r="C128" s="202"/>
      <c r="D128" s="203" t="s">
        <v>136</v>
      </c>
      <c r="E128" s="204" t="s">
        <v>19</v>
      </c>
      <c r="F128" s="205" t="s">
        <v>137</v>
      </c>
      <c r="G128" s="202"/>
      <c r="H128" s="204" t="s">
        <v>19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136</v>
      </c>
      <c r="AU128" s="211" t="s">
        <v>134</v>
      </c>
      <c r="AV128" s="13" t="s">
        <v>83</v>
      </c>
      <c r="AW128" s="13" t="s">
        <v>36</v>
      </c>
      <c r="AX128" s="13" t="s">
        <v>75</v>
      </c>
      <c r="AY128" s="211" t="s">
        <v>126</v>
      </c>
    </row>
    <row r="129" spans="2:51" s="14" customFormat="1" ht="11.25">
      <c r="B129" s="212"/>
      <c r="C129" s="213"/>
      <c r="D129" s="203" t="s">
        <v>136</v>
      </c>
      <c r="E129" s="214" t="s">
        <v>19</v>
      </c>
      <c r="F129" s="215" t="s">
        <v>182</v>
      </c>
      <c r="G129" s="213"/>
      <c r="H129" s="216">
        <v>117.1</v>
      </c>
      <c r="I129" s="217"/>
      <c r="J129" s="213"/>
      <c r="K129" s="213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136</v>
      </c>
      <c r="AU129" s="222" t="s">
        <v>134</v>
      </c>
      <c r="AV129" s="14" t="s">
        <v>134</v>
      </c>
      <c r="AW129" s="14" t="s">
        <v>36</v>
      </c>
      <c r="AX129" s="14" t="s">
        <v>83</v>
      </c>
      <c r="AY129" s="222" t="s">
        <v>126</v>
      </c>
    </row>
    <row r="130" spans="1:65" s="2" customFormat="1" ht="16.5" customHeight="1">
      <c r="A130" s="35"/>
      <c r="B130" s="36"/>
      <c r="C130" s="188" t="s">
        <v>183</v>
      </c>
      <c r="D130" s="188" t="s">
        <v>128</v>
      </c>
      <c r="E130" s="189" t="s">
        <v>184</v>
      </c>
      <c r="F130" s="190" t="s">
        <v>185</v>
      </c>
      <c r="G130" s="191" t="s">
        <v>186</v>
      </c>
      <c r="H130" s="192">
        <v>20</v>
      </c>
      <c r="I130" s="193"/>
      <c r="J130" s="194">
        <f>ROUND(I130*H130,2)</f>
        <v>0</v>
      </c>
      <c r="K130" s="190" t="s">
        <v>132</v>
      </c>
      <c r="L130" s="40"/>
      <c r="M130" s="195" t="s">
        <v>19</v>
      </c>
      <c r="N130" s="196" t="s">
        <v>47</v>
      </c>
      <c r="O130" s="65"/>
      <c r="P130" s="197">
        <f>O130*H130</f>
        <v>0</v>
      </c>
      <c r="Q130" s="197">
        <v>3E-05</v>
      </c>
      <c r="R130" s="197">
        <f>Q130*H130</f>
        <v>0.0006000000000000001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133</v>
      </c>
      <c r="AT130" s="199" t="s">
        <v>128</v>
      </c>
      <c r="AU130" s="199" t="s">
        <v>134</v>
      </c>
      <c r="AY130" s="18" t="s">
        <v>126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134</v>
      </c>
      <c r="BK130" s="200">
        <f>ROUND(I130*H130,2)</f>
        <v>0</v>
      </c>
      <c r="BL130" s="18" t="s">
        <v>133</v>
      </c>
      <c r="BM130" s="199" t="s">
        <v>187</v>
      </c>
    </row>
    <row r="131" spans="2:51" s="13" customFormat="1" ht="11.25">
      <c r="B131" s="201"/>
      <c r="C131" s="202"/>
      <c r="D131" s="203" t="s">
        <v>136</v>
      </c>
      <c r="E131" s="204" t="s">
        <v>19</v>
      </c>
      <c r="F131" s="205" t="s">
        <v>137</v>
      </c>
      <c r="G131" s="202"/>
      <c r="H131" s="204" t="s">
        <v>19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136</v>
      </c>
      <c r="AU131" s="211" t="s">
        <v>134</v>
      </c>
      <c r="AV131" s="13" t="s">
        <v>83</v>
      </c>
      <c r="AW131" s="13" t="s">
        <v>36</v>
      </c>
      <c r="AX131" s="13" t="s">
        <v>75</v>
      </c>
      <c r="AY131" s="211" t="s">
        <v>126</v>
      </c>
    </row>
    <row r="132" spans="2:51" s="14" customFormat="1" ht="11.25">
      <c r="B132" s="212"/>
      <c r="C132" s="213"/>
      <c r="D132" s="203" t="s">
        <v>136</v>
      </c>
      <c r="E132" s="214" t="s">
        <v>19</v>
      </c>
      <c r="F132" s="215" t="s">
        <v>188</v>
      </c>
      <c r="G132" s="213"/>
      <c r="H132" s="216">
        <v>20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136</v>
      </c>
      <c r="AU132" s="222" t="s">
        <v>134</v>
      </c>
      <c r="AV132" s="14" t="s">
        <v>134</v>
      </c>
      <c r="AW132" s="14" t="s">
        <v>36</v>
      </c>
      <c r="AX132" s="14" t="s">
        <v>83</v>
      </c>
      <c r="AY132" s="222" t="s">
        <v>126</v>
      </c>
    </row>
    <row r="133" spans="1:65" s="2" customFormat="1" ht="21.75" customHeight="1">
      <c r="A133" s="35"/>
      <c r="B133" s="36"/>
      <c r="C133" s="188" t="s">
        <v>189</v>
      </c>
      <c r="D133" s="188" t="s">
        <v>128</v>
      </c>
      <c r="E133" s="189" t="s">
        <v>190</v>
      </c>
      <c r="F133" s="190" t="s">
        <v>191</v>
      </c>
      <c r="G133" s="191" t="s">
        <v>192</v>
      </c>
      <c r="H133" s="192">
        <v>15</v>
      </c>
      <c r="I133" s="193"/>
      <c r="J133" s="194">
        <f>ROUND(I133*H133,2)</f>
        <v>0</v>
      </c>
      <c r="K133" s="190" t="s">
        <v>132</v>
      </c>
      <c r="L133" s="40"/>
      <c r="M133" s="195" t="s">
        <v>19</v>
      </c>
      <c r="N133" s="196" t="s">
        <v>47</v>
      </c>
      <c r="O133" s="65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133</v>
      </c>
      <c r="AT133" s="199" t="s">
        <v>128</v>
      </c>
      <c r="AU133" s="199" t="s">
        <v>134</v>
      </c>
      <c r="AY133" s="18" t="s">
        <v>126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8" t="s">
        <v>134</v>
      </c>
      <c r="BK133" s="200">
        <f>ROUND(I133*H133,2)</f>
        <v>0</v>
      </c>
      <c r="BL133" s="18" t="s">
        <v>133</v>
      </c>
      <c r="BM133" s="199" t="s">
        <v>193</v>
      </c>
    </row>
    <row r="134" spans="2:51" s="13" customFormat="1" ht="11.25">
      <c r="B134" s="201"/>
      <c r="C134" s="202"/>
      <c r="D134" s="203" t="s">
        <v>136</v>
      </c>
      <c r="E134" s="204" t="s">
        <v>19</v>
      </c>
      <c r="F134" s="205" t="s">
        <v>137</v>
      </c>
      <c r="G134" s="202"/>
      <c r="H134" s="204" t="s">
        <v>19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136</v>
      </c>
      <c r="AU134" s="211" t="s">
        <v>134</v>
      </c>
      <c r="AV134" s="13" t="s">
        <v>83</v>
      </c>
      <c r="AW134" s="13" t="s">
        <v>36</v>
      </c>
      <c r="AX134" s="13" t="s">
        <v>75</v>
      </c>
      <c r="AY134" s="211" t="s">
        <v>126</v>
      </c>
    </row>
    <row r="135" spans="2:51" s="14" customFormat="1" ht="11.25">
      <c r="B135" s="212"/>
      <c r="C135" s="213"/>
      <c r="D135" s="203" t="s">
        <v>136</v>
      </c>
      <c r="E135" s="214" t="s">
        <v>19</v>
      </c>
      <c r="F135" s="215" t="s">
        <v>8</v>
      </c>
      <c r="G135" s="213"/>
      <c r="H135" s="216">
        <v>15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136</v>
      </c>
      <c r="AU135" s="222" t="s">
        <v>134</v>
      </c>
      <c r="AV135" s="14" t="s">
        <v>134</v>
      </c>
      <c r="AW135" s="14" t="s">
        <v>36</v>
      </c>
      <c r="AX135" s="14" t="s">
        <v>83</v>
      </c>
      <c r="AY135" s="222" t="s">
        <v>126</v>
      </c>
    </row>
    <row r="136" spans="1:65" s="2" customFormat="1" ht="44.25" customHeight="1">
      <c r="A136" s="35"/>
      <c r="B136" s="36"/>
      <c r="C136" s="188" t="s">
        <v>194</v>
      </c>
      <c r="D136" s="188" t="s">
        <v>128</v>
      </c>
      <c r="E136" s="189" t="s">
        <v>195</v>
      </c>
      <c r="F136" s="190" t="s">
        <v>196</v>
      </c>
      <c r="G136" s="191" t="s">
        <v>180</v>
      </c>
      <c r="H136" s="192">
        <v>28</v>
      </c>
      <c r="I136" s="193"/>
      <c r="J136" s="194">
        <f>ROUND(I136*H136,2)</f>
        <v>0</v>
      </c>
      <c r="K136" s="190" t="s">
        <v>132</v>
      </c>
      <c r="L136" s="40"/>
      <c r="M136" s="195" t="s">
        <v>19</v>
      </c>
      <c r="N136" s="196" t="s">
        <v>47</v>
      </c>
      <c r="O136" s="65"/>
      <c r="P136" s="197">
        <f>O136*H136</f>
        <v>0</v>
      </c>
      <c r="Q136" s="197">
        <v>0.0369</v>
      </c>
      <c r="R136" s="197">
        <f>Q136*H136</f>
        <v>1.0332000000000001</v>
      </c>
      <c r="S136" s="197">
        <v>0</v>
      </c>
      <c r="T136" s="19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133</v>
      </c>
      <c r="AT136" s="199" t="s">
        <v>128</v>
      </c>
      <c r="AU136" s="199" t="s">
        <v>134</v>
      </c>
      <c r="AY136" s="18" t="s">
        <v>126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8" t="s">
        <v>134</v>
      </c>
      <c r="BK136" s="200">
        <f>ROUND(I136*H136,2)</f>
        <v>0</v>
      </c>
      <c r="BL136" s="18" t="s">
        <v>133</v>
      </c>
      <c r="BM136" s="199" t="s">
        <v>197</v>
      </c>
    </row>
    <row r="137" spans="2:51" s="13" customFormat="1" ht="11.25">
      <c r="B137" s="201"/>
      <c r="C137" s="202"/>
      <c r="D137" s="203" t="s">
        <v>136</v>
      </c>
      <c r="E137" s="204" t="s">
        <v>19</v>
      </c>
      <c r="F137" s="205" t="s">
        <v>137</v>
      </c>
      <c r="G137" s="202"/>
      <c r="H137" s="204" t="s">
        <v>19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136</v>
      </c>
      <c r="AU137" s="211" t="s">
        <v>134</v>
      </c>
      <c r="AV137" s="13" t="s">
        <v>83</v>
      </c>
      <c r="AW137" s="13" t="s">
        <v>36</v>
      </c>
      <c r="AX137" s="13" t="s">
        <v>75</v>
      </c>
      <c r="AY137" s="211" t="s">
        <v>126</v>
      </c>
    </row>
    <row r="138" spans="2:51" s="14" customFormat="1" ht="11.25">
      <c r="B138" s="212"/>
      <c r="C138" s="213"/>
      <c r="D138" s="203" t="s">
        <v>136</v>
      </c>
      <c r="E138" s="214" t="s">
        <v>19</v>
      </c>
      <c r="F138" s="215" t="s">
        <v>198</v>
      </c>
      <c r="G138" s="213"/>
      <c r="H138" s="216">
        <v>28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136</v>
      </c>
      <c r="AU138" s="222" t="s">
        <v>134</v>
      </c>
      <c r="AV138" s="14" t="s">
        <v>134</v>
      </c>
      <c r="AW138" s="14" t="s">
        <v>36</v>
      </c>
      <c r="AX138" s="14" t="s">
        <v>83</v>
      </c>
      <c r="AY138" s="222" t="s">
        <v>126</v>
      </c>
    </row>
    <row r="139" spans="1:65" s="2" customFormat="1" ht="44.25" customHeight="1">
      <c r="A139" s="35"/>
      <c r="B139" s="36"/>
      <c r="C139" s="188" t="s">
        <v>8</v>
      </c>
      <c r="D139" s="188" t="s">
        <v>128</v>
      </c>
      <c r="E139" s="189" t="s">
        <v>199</v>
      </c>
      <c r="F139" s="190" t="s">
        <v>200</v>
      </c>
      <c r="G139" s="191" t="s">
        <v>180</v>
      </c>
      <c r="H139" s="192">
        <v>1.2</v>
      </c>
      <c r="I139" s="193"/>
      <c r="J139" s="194">
        <f>ROUND(I139*H139,2)</f>
        <v>0</v>
      </c>
      <c r="K139" s="190" t="s">
        <v>132</v>
      </c>
      <c r="L139" s="40"/>
      <c r="M139" s="195" t="s">
        <v>19</v>
      </c>
      <c r="N139" s="196" t="s">
        <v>47</v>
      </c>
      <c r="O139" s="65"/>
      <c r="P139" s="197">
        <f>O139*H139</f>
        <v>0</v>
      </c>
      <c r="Q139" s="197">
        <v>0.0369</v>
      </c>
      <c r="R139" s="197">
        <f>Q139*H139</f>
        <v>0.04428</v>
      </c>
      <c r="S139" s="197">
        <v>0</v>
      </c>
      <c r="T139" s="19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133</v>
      </c>
      <c r="AT139" s="199" t="s">
        <v>128</v>
      </c>
      <c r="AU139" s="199" t="s">
        <v>134</v>
      </c>
      <c r="AY139" s="18" t="s">
        <v>126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8" t="s">
        <v>134</v>
      </c>
      <c r="BK139" s="200">
        <f>ROUND(I139*H139,2)</f>
        <v>0</v>
      </c>
      <c r="BL139" s="18" t="s">
        <v>133</v>
      </c>
      <c r="BM139" s="199" t="s">
        <v>201</v>
      </c>
    </row>
    <row r="140" spans="2:51" s="13" customFormat="1" ht="11.25">
      <c r="B140" s="201"/>
      <c r="C140" s="202"/>
      <c r="D140" s="203" t="s">
        <v>136</v>
      </c>
      <c r="E140" s="204" t="s">
        <v>19</v>
      </c>
      <c r="F140" s="205" t="s">
        <v>137</v>
      </c>
      <c r="G140" s="202"/>
      <c r="H140" s="204" t="s">
        <v>19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136</v>
      </c>
      <c r="AU140" s="211" t="s">
        <v>134</v>
      </c>
      <c r="AV140" s="13" t="s">
        <v>83</v>
      </c>
      <c r="AW140" s="13" t="s">
        <v>36</v>
      </c>
      <c r="AX140" s="13" t="s">
        <v>75</v>
      </c>
      <c r="AY140" s="211" t="s">
        <v>126</v>
      </c>
    </row>
    <row r="141" spans="2:51" s="14" customFormat="1" ht="11.25">
      <c r="B141" s="212"/>
      <c r="C141" s="213"/>
      <c r="D141" s="203" t="s">
        <v>136</v>
      </c>
      <c r="E141" s="214" t="s">
        <v>19</v>
      </c>
      <c r="F141" s="215" t="s">
        <v>202</v>
      </c>
      <c r="G141" s="213"/>
      <c r="H141" s="216">
        <v>1.2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136</v>
      </c>
      <c r="AU141" s="222" t="s">
        <v>134</v>
      </c>
      <c r="AV141" s="14" t="s">
        <v>134</v>
      </c>
      <c r="AW141" s="14" t="s">
        <v>36</v>
      </c>
      <c r="AX141" s="14" t="s">
        <v>83</v>
      </c>
      <c r="AY141" s="222" t="s">
        <v>126</v>
      </c>
    </row>
    <row r="142" spans="1:65" s="2" customFormat="1" ht="21.75" customHeight="1">
      <c r="A142" s="35"/>
      <c r="B142" s="36"/>
      <c r="C142" s="188" t="s">
        <v>203</v>
      </c>
      <c r="D142" s="188" t="s">
        <v>128</v>
      </c>
      <c r="E142" s="189" t="s">
        <v>204</v>
      </c>
      <c r="F142" s="190" t="s">
        <v>205</v>
      </c>
      <c r="G142" s="191" t="s">
        <v>141</v>
      </c>
      <c r="H142" s="192">
        <v>1</v>
      </c>
      <c r="I142" s="193"/>
      <c r="J142" s="194">
        <f>ROUND(I142*H142,2)</f>
        <v>0</v>
      </c>
      <c r="K142" s="190" t="s">
        <v>132</v>
      </c>
      <c r="L142" s="40"/>
      <c r="M142" s="195" t="s">
        <v>19</v>
      </c>
      <c r="N142" s="196" t="s">
        <v>47</v>
      </c>
      <c r="O142" s="65"/>
      <c r="P142" s="197">
        <f>O142*H142</f>
        <v>0</v>
      </c>
      <c r="Q142" s="197">
        <v>0.00065</v>
      </c>
      <c r="R142" s="197">
        <f>Q142*H142</f>
        <v>0.00065</v>
      </c>
      <c r="S142" s="197">
        <v>0</v>
      </c>
      <c r="T142" s="19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133</v>
      </c>
      <c r="AT142" s="199" t="s">
        <v>128</v>
      </c>
      <c r="AU142" s="199" t="s">
        <v>134</v>
      </c>
      <c r="AY142" s="18" t="s">
        <v>126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8" t="s">
        <v>134</v>
      </c>
      <c r="BK142" s="200">
        <f>ROUND(I142*H142,2)</f>
        <v>0</v>
      </c>
      <c r="BL142" s="18" t="s">
        <v>133</v>
      </c>
      <c r="BM142" s="199" t="s">
        <v>206</v>
      </c>
    </row>
    <row r="143" spans="2:51" s="13" customFormat="1" ht="11.25">
      <c r="B143" s="201"/>
      <c r="C143" s="202"/>
      <c r="D143" s="203" t="s">
        <v>136</v>
      </c>
      <c r="E143" s="204" t="s">
        <v>19</v>
      </c>
      <c r="F143" s="205" t="s">
        <v>137</v>
      </c>
      <c r="G143" s="202"/>
      <c r="H143" s="204" t="s">
        <v>19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136</v>
      </c>
      <c r="AU143" s="211" t="s">
        <v>134</v>
      </c>
      <c r="AV143" s="13" t="s">
        <v>83</v>
      </c>
      <c r="AW143" s="13" t="s">
        <v>36</v>
      </c>
      <c r="AX143" s="13" t="s">
        <v>75</v>
      </c>
      <c r="AY143" s="211" t="s">
        <v>126</v>
      </c>
    </row>
    <row r="144" spans="2:51" s="14" customFormat="1" ht="11.25">
      <c r="B144" s="212"/>
      <c r="C144" s="213"/>
      <c r="D144" s="203" t="s">
        <v>136</v>
      </c>
      <c r="E144" s="214" t="s">
        <v>19</v>
      </c>
      <c r="F144" s="215" t="s">
        <v>83</v>
      </c>
      <c r="G144" s="213"/>
      <c r="H144" s="216">
        <v>1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136</v>
      </c>
      <c r="AU144" s="222" t="s">
        <v>134</v>
      </c>
      <c r="AV144" s="14" t="s">
        <v>134</v>
      </c>
      <c r="AW144" s="14" t="s">
        <v>36</v>
      </c>
      <c r="AX144" s="14" t="s">
        <v>83</v>
      </c>
      <c r="AY144" s="222" t="s">
        <v>126</v>
      </c>
    </row>
    <row r="145" spans="1:65" s="2" customFormat="1" ht="21.75" customHeight="1">
      <c r="A145" s="35"/>
      <c r="B145" s="36"/>
      <c r="C145" s="188" t="s">
        <v>207</v>
      </c>
      <c r="D145" s="188" t="s">
        <v>128</v>
      </c>
      <c r="E145" s="189" t="s">
        <v>208</v>
      </c>
      <c r="F145" s="190" t="s">
        <v>209</v>
      </c>
      <c r="G145" s="191" t="s">
        <v>141</v>
      </c>
      <c r="H145" s="192">
        <v>1</v>
      </c>
      <c r="I145" s="193"/>
      <c r="J145" s="194">
        <f>ROUND(I145*H145,2)</f>
        <v>0</v>
      </c>
      <c r="K145" s="190" t="s">
        <v>132</v>
      </c>
      <c r="L145" s="40"/>
      <c r="M145" s="195" t="s">
        <v>19</v>
      </c>
      <c r="N145" s="196" t="s">
        <v>47</v>
      </c>
      <c r="O145" s="65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133</v>
      </c>
      <c r="AT145" s="199" t="s">
        <v>128</v>
      </c>
      <c r="AU145" s="199" t="s">
        <v>134</v>
      </c>
      <c r="AY145" s="18" t="s">
        <v>126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8" t="s">
        <v>134</v>
      </c>
      <c r="BK145" s="200">
        <f>ROUND(I145*H145,2)</f>
        <v>0</v>
      </c>
      <c r="BL145" s="18" t="s">
        <v>133</v>
      </c>
      <c r="BM145" s="199" t="s">
        <v>210</v>
      </c>
    </row>
    <row r="146" spans="2:51" s="13" customFormat="1" ht="11.25">
      <c r="B146" s="201"/>
      <c r="C146" s="202"/>
      <c r="D146" s="203" t="s">
        <v>136</v>
      </c>
      <c r="E146" s="204" t="s">
        <v>19</v>
      </c>
      <c r="F146" s="205" t="s">
        <v>137</v>
      </c>
      <c r="G146" s="202"/>
      <c r="H146" s="204" t="s">
        <v>19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136</v>
      </c>
      <c r="AU146" s="211" t="s">
        <v>134</v>
      </c>
      <c r="AV146" s="13" t="s">
        <v>83</v>
      </c>
      <c r="AW146" s="13" t="s">
        <v>36</v>
      </c>
      <c r="AX146" s="13" t="s">
        <v>75</v>
      </c>
      <c r="AY146" s="211" t="s">
        <v>126</v>
      </c>
    </row>
    <row r="147" spans="2:51" s="14" customFormat="1" ht="11.25">
      <c r="B147" s="212"/>
      <c r="C147" s="213"/>
      <c r="D147" s="203" t="s">
        <v>136</v>
      </c>
      <c r="E147" s="214" t="s">
        <v>19</v>
      </c>
      <c r="F147" s="215" t="s">
        <v>83</v>
      </c>
      <c r="G147" s="213"/>
      <c r="H147" s="216">
        <v>1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136</v>
      </c>
      <c r="AU147" s="222" t="s">
        <v>134</v>
      </c>
      <c r="AV147" s="14" t="s">
        <v>134</v>
      </c>
      <c r="AW147" s="14" t="s">
        <v>36</v>
      </c>
      <c r="AX147" s="14" t="s">
        <v>83</v>
      </c>
      <c r="AY147" s="222" t="s">
        <v>126</v>
      </c>
    </row>
    <row r="148" spans="1:65" s="2" customFormat="1" ht="16.5" customHeight="1">
      <c r="A148" s="35"/>
      <c r="B148" s="36"/>
      <c r="C148" s="188" t="s">
        <v>211</v>
      </c>
      <c r="D148" s="188" t="s">
        <v>128</v>
      </c>
      <c r="E148" s="189" t="s">
        <v>212</v>
      </c>
      <c r="F148" s="190" t="s">
        <v>213</v>
      </c>
      <c r="G148" s="191" t="s">
        <v>180</v>
      </c>
      <c r="H148" s="192">
        <v>5</v>
      </c>
      <c r="I148" s="193"/>
      <c r="J148" s="194">
        <f>ROUND(I148*H148,2)</f>
        <v>0</v>
      </c>
      <c r="K148" s="190" t="s">
        <v>132</v>
      </c>
      <c r="L148" s="40"/>
      <c r="M148" s="195" t="s">
        <v>19</v>
      </c>
      <c r="N148" s="196" t="s">
        <v>47</v>
      </c>
      <c r="O148" s="65"/>
      <c r="P148" s="197">
        <f>O148*H148</f>
        <v>0</v>
      </c>
      <c r="Q148" s="197">
        <v>0.00047</v>
      </c>
      <c r="R148" s="197">
        <f>Q148*H148</f>
        <v>0.00235</v>
      </c>
      <c r="S148" s="197">
        <v>0</v>
      </c>
      <c r="T148" s="198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9" t="s">
        <v>133</v>
      </c>
      <c r="AT148" s="199" t="s">
        <v>128</v>
      </c>
      <c r="AU148" s="199" t="s">
        <v>134</v>
      </c>
      <c r="AY148" s="18" t="s">
        <v>126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8" t="s">
        <v>134</v>
      </c>
      <c r="BK148" s="200">
        <f>ROUND(I148*H148,2)</f>
        <v>0</v>
      </c>
      <c r="BL148" s="18" t="s">
        <v>133</v>
      </c>
      <c r="BM148" s="199" t="s">
        <v>214</v>
      </c>
    </row>
    <row r="149" spans="2:51" s="13" customFormat="1" ht="11.25">
      <c r="B149" s="201"/>
      <c r="C149" s="202"/>
      <c r="D149" s="203" t="s">
        <v>136</v>
      </c>
      <c r="E149" s="204" t="s">
        <v>19</v>
      </c>
      <c r="F149" s="205" t="s">
        <v>137</v>
      </c>
      <c r="G149" s="202"/>
      <c r="H149" s="204" t="s">
        <v>19</v>
      </c>
      <c r="I149" s="206"/>
      <c r="J149" s="202"/>
      <c r="K149" s="202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136</v>
      </c>
      <c r="AU149" s="211" t="s">
        <v>134</v>
      </c>
      <c r="AV149" s="13" t="s">
        <v>83</v>
      </c>
      <c r="AW149" s="13" t="s">
        <v>36</v>
      </c>
      <c r="AX149" s="13" t="s">
        <v>75</v>
      </c>
      <c r="AY149" s="211" t="s">
        <v>126</v>
      </c>
    </row>
    <row r="150" spans="2:51" s="14" customFormat="1" ht="11.25">
      <c r="B150" s="212"/>
      <c r="C150" s="213"/>
      <c r="D150" s="203" t="s">
        <v>136</v>
      </c>
      <c r="E150" s="214" t="s">
        <v>19</v>
      </c>
      <c r="F150" s="215" t="s">
        <v>138</v>
      </c>
      <c r="G150" s="213"/>
      <c r="H150" s="216">
        <v>5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136</v>
      </c>
      <c r="AU150" s="222" t="s">
        <v>134</v>
      </c>
      <c r="AV150" s="14" t="s">
        <v>134</v>
      </c>
      <c r="AW150" s="14" t="s">
        <v>36</v>
      </c>
      <c r="AX150" s="14" t="s">
        <v>83</v>
      </c>
      <c r="AY150" s="222" t="s">
        <v>126</v>
      </c>
    </row>
    <row r="151" spans="1:65" s="2" customFormat="1" ht="16.5" customHeight="1">
      <c r="A151" s="35"/>
      <c r="B151" s="36"/>
      <c r="C151" s="188" t="s">
        <v>215</v>
      </c>
      <c r="D151" s="188" t="s">
        <v>128</v>
      </c>
      <c r="E151" s="189" t="s">
        <v>216</v>
      </c>
      <c r="F151" s="190" t="s">
        <v>217</v>
      </c>
      <c r="G151" s="191" t="s">
        <v>180</v>
      </c>
      <c r="H151" s="192">
        <v>5</v>
      </c>
      <c r="I151" s="193"/>
      <c r="J151" s="194">
        <f>ROUND(I151*H151,2)</f>
        <v>0</v>
      </c>
      <c r="K151" s="190" t="s">
        <v>132</v>
      </c>
      <c r="L151" s="40"/>
      <c r="M151" s="195" t="s">
        <v>19</v>
      </c>
      <c r="N151" s="196" t="s">
        <v>47</v>
      </c>
      <c r="O151" s="65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133</v>
      </c>
      <c r="AT151" s="199" t="s">
        <v>128</v>
      </c>
      <c r="AU151" s="199" t="s">
        <v>134</v>
      </c>
      <c r="AY151" s="18" t="s">
        <v>126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134</v>
      </c>
      <c r="BK151" s="200">
        <f>ROUND(I151*H151,2)</f>
        <v>0</v>
      </c>
      <c r="BL151" s="18" t="s">
        <v>133</v>
      </c>
      <c r="BM151" s="199" t="s">
        <v>218</v>
      </c>
    </row>
    <row r="152" spans="2:51" s="13" customFormat="1" ht="11.25">
      <c r="B152" s="201"/>
      <c r="C152" s="202"/>
      <c r="D152" s="203" t="s">
        <v>136</v>
      </c>
      <c r="E152" s="204" t="s">
        <v>19</v>
      </c>
      <c r="F152" s="205" t="s">
        <v>137</v>
      </c>
      <c r="G152" s="202"/>
      <c r="H152" s="204" t="s">
        <v>19</v>
      </c>
      <c r="I152" s="206"/>
      <c r="J152" s="202"/>
      <c r="K152" s="202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136</v>
      </c>
      <c r="AU152" s="211" t="s">
        <v>134</v>
      </c>
      <c r="AV152" s="13" t="s">
        <v>83</v>
      </c>
      <c r="AW152" s="13" t="s">
        <v>36</v>
      </c>
      <c r="AX152" s="13" t="s">
        <v>75</v>
      </c>
      <c r="AY152" s="211" t="s">
        <v>126</v>
      </c>
    </row>
    <row r="153" spans="2:51" s="14" customFormat="1" ht="11.25">
      <c r="B153" s="212"/>
      <c r="C153" s="213"/>
      <c r="D153" s="203" t="s">
        <v>136</v>
      </c>
      <c r="E153" s="214" t="s">
        <v>19</v>
      </c>
      <c r="F153" s="215" t="s">
        <v>138</v>
      </c>
      <c r="G153" s="213"/>
      <c r="H153" s="216">
        <v>5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136</v>
      </c>
      <c r="AU153" s="222" t="s">
        <v>134</v>
      </c>
      <c r="AV153" s="14" t="s">
        <v>134</v>
      </c>
      <c r="AW153" s="14" t="s">
        <v>36</v>
      </c>
      <c r="AX153" s="14" t="s">
        <v>83</v>
      </c>
      <c r="AY153" s="222" t="s">
        <v>126</v>
      </c>
    </row>
    <row r="154" spans="1:65" s="2" customFormat="1" ht="16.5" customHeight="1">
      <c r="A154" s="35"/>
      <c r="B154" s="36"/>
      <c r="C154" s="188" t="s">
        <v>188</v>
      </c>
      <c r="D154" s="188" t="s">
        <v>128</v>
      </c>
      <c r="E154" s="189" t="s">
        <v>219</v>
      </c>
      <c r="F154" s="190" t="s">
        <v>220</v>
      </c>
      <c r="G154" s="191" t="s">
        <v>131</v>
      </c>
      <c r="H154" s="192">
        <v>368</v>
      </c>
      <c r="I154" s="193"/>
      <c r="J154" s="194">
        <f>ROUND(I154*H154,2)</f>
        <v>0</v>
      </c>
      <c r="K154" s="190" t="s">
        <v>132</v>
      </c>
      <c r="L154" s="40"/>
      <c r="M154" s="195" t="s">
        <v>19</v>
      </c>
      <c r="N154" s="196" t="s">
        <v>47</v>
      </c>
      <c r="O154" s="65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133</v>
      </c>
      <c r="AT154" s="199" t="s">
        <v>128</v>
      </c>
      <c r="AU154" s="199" t="s">
        <v>134</v>
      </c>
      <c r="AY154" s="18" t="s">
        <v>126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8" t="s">
        <v>134</v>
      </c>
      <c r="BK154" s="200">
        <f>ROUND(I154*H154,2)</f>
        <v>0</v>
      </c>
      <c r="BL154" s="18" t="s">
        <v>133</v>
      </c>
      <c r="BM154" s="199" t="s">
        <v>221</v>
      </c>
    </row>
    <row r="155" spans="2:51" s="13" customFormat="1" ht="11.25">
      <c r="B155" s="201"/>
      <c r="C155" s="202"/>
      <c r="D155" s="203" t="s">
        <v>136</v>
      </c>
      <c r="E155" s="204" t="s">
        <v>19</v>
      </c>
      <c r="F155" s="205" t="s">
        <v>137</v>
      </c>
      <c r="G155" s="202"/>
      <c r="H155" s="204" t="s">
        <v>19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136</v>
      </c>
      <c r="AU155" s="211" t="s">
        <v>134</v>
      </c>
      <c r="AV155" s="13" t="s">
        <v>83</v>
      </c>
      <c r="AW155" s="13" t="s">
        <v>36</v>
      </c>
      <c r="AX155" s="13" t="s">
        <v>75</v>
      </c>
      <c r="AY155" s="211" t="s">
        <v>126</v>
      </c>
    </row>
    <row r="156" spans="2:51" s="14" customFormat="1" ht="11.25">
      <c r="B156" s="212"/>
      <c r="C156" s="213"/>
      <c r="D156" s="203" t="s">
        <v>136</v>
      </c>
      <c r="E156" s="214" t="s">
        <v>19</v>
      </c>
      <c r="F156" s="215" t="s">
        <v>222</v>
      </c>
      <c r="G156" s="213"/>
      <c r="H156" s="216">
        <v>178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136</v>
      </c>
      <c r="AU156" s="222" t="s">
        <v>134</v>
      </c>
      <c r="AV156" s="14" t="s">
        <v>134</v>
      </c>
      <c r="AW156" s="14" t="s">
        <v>36</v>
      </c>
      <c r="AX156" s="14" t="s">
        <v>75</v>
      </c>
      <c r="AY156" s="222" t="s">
        <v>126</v>
      </c>
    </row>
    <row r="157" spans="2:51" s="14" customFormat="1" ht="11.25">
      <c r="B157" s="212"/>
      <c r="C157" s="213"/>
      <c r="D157" s="203" t="s">
        <v>136</v>
      </c>
      <c r="E157" s="214" t="s">
        <v>19</v>
      </c>
      <c r="F157" s="215" t="s">
        <v>223</v>
      </c>
      <c r="G157" s="213"/>
      <c r="H157" s="216">
        <v>190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136</v>
      </c>
      <c r="AU157" s="222" t="s">
        <v>134</v>
      </c>
      <c r="AV157" s="14" t="s">
        <v>134</v>
      </c>
      <c r="AW157" s="14" t="s">
        <v>36</v>
      </c>
      <c r="AX157" s="14" t="s">
        <v>75</v>
      </c>
      <c r="AY157" s="222" t="s">
        <v>126</v>
      </c>
    </row>
    <row r="158" spans="2:51" s="15" customFormat="1" ht="11.25">
      <c r="B158" s="223"/>
      <c r="C158" s="224"/>
      <c r="D158" s="203" t="s">
        <v>136</v>
      </c>
      <c r="E158" s="225" t="s">
        <v>19</v>
      </c>
      <c r="F158" s="226" t="s">
        <v>224</v>
      </c>
      <c r="G158" s="224"/>
      <c r="H158" s="227">
        <v>368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136</v>
      </c>
      <c r="AU158" s="233" t="s">
        <v>134</v>
      </c>
      <c r="AV158" s="15" t="s">
        <v>133</v>
      </c>
      <c r="AW158" s="15" t="s">
        <v>36</v>
      </c>
      <c r="AX158" s="15" t="s">
        <v>83</v>
      </c>
      <c r="AY158" s="233" t="s">
        <v>126</v>
      </c>
    </row>
    <row r="159" spans="1:65" s="2" customFormat="1" ht="21.75" customHeight="1">
      <c r="A159" s="35"/>
      <c r="B159" s="36"/>
      <c r="C159" s="188" t="s">
        <v>7</v>
      </c>
      <c r="D159" s="188" t="s">
        <v>128</v>
      </c>
      <c r="E159" s="189" t="s">
        <v>225</v>
      </c>
      <c r="F159" s="190" t="s">
        <v>226</v>
      </c>
      <c r="G159" s="191" t="s">
        <v>227</v>
      </c>
      <c r="H159" s="192">
        <v>116.708</v>
      </c>
      <c r="I159" s="193"/>
      <c r="J159" s="194">
        <f>ROUND(I159*H159,2)</f>
        <v>0</v>
      </c>
      <c r="K159" s="190" t="s">
        <v>132</v>
      </c>
      <c r="L159" s="40"/>
      <c r="M159" s="195" t="s">
        <v>19</v>
      </c>
      <c r="N159" s="196" t="s">
        <v>47</v>
      </c>
      <c r="O159" s="65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9" t="s">
        <v>133</v>
      </c>
      <c r="AT159" s="199" t="s">
        <v>128</v>
      </c>
      <c r="AU159" s="199" t="s">
        <v>134</v>
      </c>
      <c r="AY159" s="18" t="s">
        <v>126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8" t="s">
        <v>134</v>
      </c>
      <c r="BK159" s="200">
        <f>ROUND(I159*H159,2)</f>
        <v>0</v>
      </c>
      <c r="BL159" s="18" t="s">
        <v>133</v>
      </c>
      <c r="BM159" s="199" t="s">
        <v>228</v>
      </c>
    </row>
    <row r="160" spans="2:51" s="13" customFormat="1" ht="11.25">
      <c r="B160" s="201"/>
      <c r="C160" s="202"/>
      <c r="D160" s="203" t="s">
        <v>136</v>
      </c>
      <c r="E160" s="204" t="s">
        <v>19</v>
      </c>
      <c r="F160" s="205" t="s">
        <v>137</v>
      </c>
      <c r="G160" s="202"/>
      <c r="H160" s="204" t="s">
        <v>19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136</v>
      </c>
      <c r="AU160" s="211" t="s">
        <v>134</v>
      </c>
      <c r="AV160" s="13" t="s">
        <v>83</v>
      </c>
      <c r="AW160" s="13" t="s">
        <v>36</v>
      </c>
      <c r="AX160" s="13" t="s">
        <v>75</v>
      </c>
      <c r="AY160" s="211" t="s">
        <v>126</v>
      </c>
    </row>
    <row r="161" spans="2:51" s="14" customFormat="1" ht="11.25">
      <c r="B161" s="212"/>
      <c r="C161" s="213"/>
      <c r="D161" s="203" t="s">
        <v>136</v>
      </c>
      <c r="E161" s="214" t="s">
        <v>19</v>
      </c>
      <c r="F161" s="215" t="s">
        <v>229</v>
      </c>
      <c r="G161" s="213"/>
      <c r="H161" s="216">
        <v>116.708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136</v>
      </c>
      <c r="AU161" s="222" t="s">
        <v>134</v>
      </c>
      <c r="AV161" s="14" t="s">
        <v>134</v>
      </c>
      <c r="AW161" s="14" t="s">
        <v>36</v>
      </c>
      <c r="AX161" s="14" t="s">
        <v>83</v>
      </c>
      <c r="AY161" s="222" t="s">
        <v>126</v>
      </c>
    </row>
    <row r="162" spans="1:65" s="2" customFormat="1" ht="21.75" customHeight="1">
      <c r="A162" s="35"/>
      <c r="B162" s="36"/>
      <c r="C162" s="188" t="s">
        <v>230</v>
      </c>
      <c r="D162" s="188" t="s">
        <v>128</v>
      </c>
      <c r="E162" s="189" t="s">
        <v>231</v>
      </c>
      <c r="F162" s="190" t="s">
        <v>232</v>
      </c>
      <c r="G162" s="191" t="s">
        <v>227</v>
      </c>
      <c r="H162" s="192">
        <v>254.675</v>
      </c>
      <c r="I162" s="193"/>
      <c r="J162" s="194">
        <f>ROUND(I162*H162,2)</f>
        <v>0</v>
      </c>
      <c r="K162" s="190" t="s">
        <v>132</v>
      </c>
      <c r="L162" s="40"/>
      <c r="M162" s="195" t="s">
        <v>19</v>
      </c>
      <c r="N162" s="196" t="s">
        <v>47</v>
      </c>
      <c r="O162" s="65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133</v>
      </c>
      <c r="AT162" s="199" t="s">
        <v>128</v>
      </c>
      <c r="AU162" s="199" t="s">
        <v>134</v>
      </c>
      <c r="AY162" s="18" t="s">
        <v>126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8" t="s">
        <v>134</v>
      </c>
      <c r="BK162" s="200">
        <f>ROUND(I162*H162,2)</f>
        <v>0</v>
      </c>
      <c r="BL162" s="18" t="s">
        <v>133</v>
      </c>
      <c r="BM162" s="199" t="s">
        <v>233</v>
      </c>
    </row>
    <row r="163" spans="2:51" s="13" customFormat="1" ht="11.25">
      <c r="B163" s="201"/>
      <c r="C163" s="202"/>
      <c r="D163" s="203" t="s">
        <v>136</v>
      </c>
      <c r="E163" s="204" t="s">
        <v>19</v>
      </c>
      <c r="F163" s="205" t="s">
        <v>137</v>
      </c>
      <c r="G163" s="202"/>
      <c r="H163" s="204" t="s">
        <v>19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136</v>
      </c>
      <c r="AU163" s="211" t="s">
        <v>134</v>
      </c>
      <c r="AV163" s="13" t="s">
        <v>83</v>
      </c>
      <c r="AW163" s="13" t="s">
        <v>36</v>
      </c>
      <c r="AX163" s="13" t="s">
        <v>75</v>
      </c>
      <c r="AY163" s="211" t="s">
        <v>126</v>
      </c>
    </row>
    <row r="164" spans="2:51" s="14" customFormat="1" ht="11.25">
      <c r="B164" s="212"/>
      <c r="C164" s="213"/>
      <c r="D164" s="203" t="s">
        <v>136</v>
      </c>
      <c r="E164" s="214" t="s">
        <v>19</v>
      </c>
      <c r="F164" s="215" t="s">
        <v>234</v>
      </c>
      <c r="G164" s="213"/>
      <c r="H164" s="216">
        <v>24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136</v>
      </c>
      <c r="AU164" s="222" t="s">
        <v>134</v>
      </c>
      <c r="AV164" s="14" t="s">
        <v>134</v>
      </c>
      <c r="AW164" s="14" t="s">
        <v>36</v>
      </c>
      <c r="AX164" s="14" t="s">
        <v>75</v>
      </c>
      <c r="AY164" s="222" t="s">
        <v>126</v>
      </c>
    </row>
    <row r="165" spans="2:51" s="14" customFormat="1" ht="11.25">
      <c r="B165" s="212"/>
      <c r="C165" s="213"/>
      <c r="D165" s="203" t="s">
        <v>136</v>
      </c>
      <c r="E165" s="214" t="s">
        <v>19</v>
      </c>
      <c r="F165" s="215" t="s">
        <v>235</v>
      </c>
      <c r="G165" s="213"/>
      <c r="H165" s="216">
        <v>30.16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136</v>
      </c>
      <c r="AU165" s="222" t="s">
        <v>134</v>
      </c>
      <c r="AV165" s="14" t="s">
        <v>134</v>
      </c>
      <c r="AW165" s="14" t="s">
        <v>36</v>
      </c>
      <c r="AX165" s="14" t="s">
        <v>75</v>
      </c>
      <c r="AY165" s="222" t="s">
        <v>126</v>
      </c>
    </row>
    <row r="166" spans="2:51" s="14" customFormat="1" ht="11.25">
      <c r="B166" s="212"/>
      <c r="C166" s="213"/>
      <c r="D166" s="203" t="s">
        <v>136</v>
      </c>
      <c r="E166" s="214" t="s">
        <v>19</v>
      </c>
      <c r="F166" s="215" t="s">
        <v>236</v>
      </c>
      <c r="G166" s="213"/>
      <c r="H166" s="216">
        <v>21.762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136</v>
      </c>
      <c r="AU166" s="222" t="s">
        <v>134</v>
      </c>
      <c r="AV166" s="14" t="s">
        <v>134</v>
      </c>
      <c r="AW166" s="14" t="s">
        <v>36</v>
      </c>
      <c r="AX166" s="14" t="s">
        <v>75</v>
      </c>
      <c r="AY166" s="222" t="s">
        <v>126</v>
      </c>
    </row>
    <row r="167" spans="2:51" s="14" customFormat="1" ht="11.25">
      <c r="B167" s="212"/>
      <c r="C167" s="213"/>
      <c r="D167" s="203" t="s">
        <v>136</v>
      </c>
      <c r="E167" s="214" t="s">
        <v>19</v>
      </c>
      <c r="F167" s="215" t="s">
        <v>237</v>
      </c>
      <c r="G167" s="213"/>
      <c r="H167" s="216">
        <v>25.194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136</v>
      </c>
      <c r="AU167" s="222" t="s">
        <v>134</v>
      </c>
      <c r="AV167" s="14" t="s">
        <v>134</v>
      </c>
      <c r="AW167" s="14" t="s">
        <v>36</v>
      </c>
      <c r="AX167" s="14" t="s">
        <v>75</v>
      </c>
      <c r="AY167" s="222" t="s">
        <v>126</v>
      </c>
    </row>
    <row r="168" spans="2:51" s="14" customFormat="1" ht="11.25">
      <c r="B168" s="212"/>
      <c r="C168" s="213"/>
      <c r="D168" s="203" t="s">
        <v>136</v>
      </c>
      <c r="E168" s="214" t="s">
        <v>19</v>
      </c>
      <c r="F168" s="215" t="s">
        <v>238</v>
      </c>
      <c r="G168" s="213"/>
      <c r="H168" s="216">
        <v>26.4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136</v>
      </c>
      <c r="AU168" s="222" t="s">
        <v>134</v>
      </c>
      <c r="AV168" s="14" t="s">
        <v>134</v>
      </c>
      <c r="AW168" s="14" t="s">
        <v>36</v>
      </c>
      <c r="AX168" s="14" t="s">
        <v>75</v>
      </c>
      <c r="AY168" s="222" t="s">
        <v>126</v>
      </c>
    </row>
    <row r="169" spans="2:51" s="14" customFormat="1" ht="11.25">
      <c r="B169" s="212"/>
      <c r="C169" s="213"/>
      <c r="D169" s="203" t="s">
        <v>136</v>
      </c>
      <c r="E169" s="214" t="s">
        <v>19</v>
      </c>
      <c r="F169" s="215" t="s">
        <v>239</v>
      </c>
      <c r="G169" s="213"/>
      <c r="H169" s="216">
        <v>3.769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136</v>
      </c>
      <c r="AU169" s="222" t="s">
        <v>134</v>
      </c>
      <c r="AV169" s="14" t="s">
        <v>134</v>
      </c>
      <c r="AW169" s="14" t="s">
        <v>36</v>
      </c>
      <c r="AX169" s="14" t="s">
        <v>75</v>
      </c>
      <c r="AY169" s="222" t="s">
        <v>126</v>
      </c>
    </row>
    <row r="170" spans="2:51" s="14" customFormat="1" ht="11.25">
      <c r="B170" s="212"/>
      <c r="C170" s="213"/>
      <c r="D170" s="203" t="s">
        <v>136</v>
      </c>
      <c r="E170" s="214" t="s">
        <v>19</v>
      </c>
      <c r="F170" s="215" t="s">
        <v>240</v>
      </c>
      <c r="G170" s="213"/>
      <c r="H170" s="216">
        <v>18.72</v>
      </c>
      <c r="I170" s="217"/>
      <c r="J170" s="213"/>
      <c r="K170" s="213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136</v>
      </c>
      <c r="AU170" s="222" t="s">
        <v>134</v>
      </c>
      <c r="AV170" s="14" t="s">
        <v>134</v>
      </c>
      <c r="AW170" s="14" t="s">
        <v>36</v>
      </c>
      <c r="AX170" s="14" t="s">
        <v>75</v>
      </c>
      <c r="AY170" s="222" t="s">
        <v>126</v>
      </c>
    </row>
    <row r="171" spans="2:51" s="14" customFormat="1" ht="11.25">
      <c r="B171" s="212"/>
      <c r="C171" s="213"/>
      <c r="D171" s="203" t="s">
        <v>136</v>
      </c>
      <c r="E171" s="214" t="s">
        <v>19</v>
      </c>
      <c r="F171" s="215" t="s">
        <v>241</v>
      </c>
      <c r="G171" s="213"/>
      <c r="H171" s="216">
        <v>6.63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136</v>
      </c>
      <c r="AU171" s="222" t="s">
        <v>134</v>
      </c>
      <c r="AV171" s="14" t="s">
        <v>134</v>
      </c>
      <c r="AW171" s="14" t="s">
        <v>36</v>
      </c>
      <c r="AX171" s="14" t="s">
        <v>75</v>
      </c>
      <c r="AY171" s="222" t="s">
        <v>126</v>
      </c>
    </row>
    <row r="172" spans="2:51" s="14" customFormat="1" ht="11.25">
      <c r="B172" s="212"/>
      <c r="C172" s="213"/>
      <c r="D172" s="203" t="s">
        <v>136</v>
      </c>
      <c r="E172" s="214" t="s">
        <v>19</v>
      </c>
      <c r="F172" s="215" t="s">
        <v>242</v>
      </c>
      <c r="G172" s="213"/>
      <c r="H172" s="216">
        <v>19.44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136</v>
      </c>
      <c r="AU172" s="222" t="s">
        <v>134</v>
      </c>
      <c r="AV172" s="14" t="s">
        <v>134</v>
      </c>
      <c r="AW172" s="14" t="s">
        <v>36</v>
      </c>
      <c r="AX172" s="14" t="s">
        <v>75</v>
      </c>
      <c r="AY172" s="222" t="s">
        <v>126</v>
      </c>
    </row>
    <row r="173" spans="2:51" s="14" customFormat="1" ht="11.25">
      <c r="B173" s="212"/>
      <c r="C173" s="213"/>
      <c r="D173" s="203" t="s">
        <v>136</v>
      </c>
      <c r="E173" s="214" t="s">
        <v>19</v>
      </c>
      <c r="F173" s="215" t="s">
        <v>243</v>
      </c>
      <c r="G173" s="213"/>
      <c r="H173" s="216">
        <v>9.6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136</v>
      </c>
      <c r="AU173" s="222" t="s">
        <v>134</v>
      </c>
      <c r="AV173" s="14" t="s">
        <v>134</v>
      </c>
      <c r="AW173" s="14" t="s">
        <v>36</v>
      </c>
      <c r="AX173" s="14" t="s">
        <v>75</v>
      </c>
      <c r="AY173" s="222" t="s">
        <v>126</v>
      </c>
    </row>
    <row r="174" spans="2:51" s="14" customFormat="1" ht="11.25">
      <c r="B174" s="212"/>
      <c r="C174" s="213"/>
      <c r="D174" s="203" t="s">
        <v>136</v>
      </c>
      <c r="E174" s="214" t="s">
        <v>19</v>
      </c>
      <c r="F174" s="215" t="s">
        <v>244</v>
      </c>
      <c r="G174" s="213"/>
      <c r="H174" s="216">
        <v>2.7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136</v>
      </c>
      <c r="AU174" s="222" t="s">
        <v>134</v>
      </c>
      <c r="AV174" s="14" t="s">
        <v>134</v>
      </c>
      <c r="AW174" s="14" t="s">
        <v>36</v>
      </c>
      <c r="AX174" s="14" t="s">
        <v>75</v>
      </c>
      <c r="AY174" s="222" t="s">
        <v>126</v>
      </c>
    </row>
    <row r="175" spans="2:51" s="14" customFormat="1" ht="11.25">
      <c r="B175" s="212"/>
      <c r="C175" s="213"/>
      <c r="D175" s="203" t="s">
        <v>136</v>
      </c>
      <c r="E175" s="214" t="s">
        <v>19</v>
      </c>
      <c r="F175" s="215" t="s">
        <v>245</v>
      </c>
      <c r="G175" s="213"/>
      <c r="H175" s="216">
        <v>31.8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136</v>
      </c>
      <c r="AU175" s="222" t="s">
        <v>134</v>
      </c>
      <c r="AV175" s="14" t="s">
        <v>134</v>
      </c>
      <c r="AW175" s="14" t="s">
        <v>36</v>
      </c>
      <c r="AX175" s="14" t="s">
        <v>75</v>
      </c>
      <c r="AY175" s="222" t="s">
        <v>126</v>
      </c>
    </row>
    <row r="176" spans="2:51" s="14" customFormat="1" ht="11.25">
      <c r="B176" s="212"/>
      <c r="C176" s="213"/>
      <c r="D176" s="203" t="s">
        <v>136</v>
      </c>
      <c r="E176" s="214" t="s">
        <v>19</v>
      </c>
      <c r="F176" s="215" t="s">
        <v>246</v>
      </c>
      <c r="G176" s="213"/>
      <c r="H176" s="216">
        <v>33.06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136</v>
      </c>
      <c r="AU176" s="222" t="s">
        <v>134</v>
      </c>
      <c r="AV176" s="14" t="s">
        <v>134</v>
      </c>
      <c r="AW176" s="14" t="s">
        <v>36</v>
      </c>
      <c r="AX176" s="14" t="s">
        <v>75</v>
      </c>
      <c r="AY176" s="222" t="s">
        <v>126</v>
      </c>
    </row>
    <row r="177" spans="2:51" s="14" customFormat="1" ht="11.25">
      <c r="B177" s="212"/>
      <c r="C177" s="213"/>
      <c r="D177" s="203" t="s">
        <v>136</v>
      </c>
      <c r="E177" s="214" t="s">
        <v>19</v>
      </c>
      <c r="F177" s="215" t="s">
        <v>247</v>
      </c>
      <c r="G177" s="213"/>
      <c r="H177" s="216">
        <v>1.44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136</v>
      </c>
      <c r="AU177" s="222" t="s">
        <v>134</v>
      </c>
      <c r="AV177" s="14" t="s">
        <v>134</v>
      </c>
      <c r="AW177" s="14" t="s">
        <v>36</v>
      </c>
      <c r="AX177" s="14" t="s">
        <v>75</v>
      </c>
      <c r="AY177" s="222" t="s">
        <v>126</v>
      </c>
    </row>
    <row r="178" spans="2:51" s="15" customFormat="1" ht="11.25">
      <c r="B178" s="223"/>
      <c r="C178" s="224"/>
      <c r="D178" s="203" t="s">
        <v>136</v>
      </c>
      <c r="E178" s="225" t="s">
        <v>19</v>
      </c>
      <c r="F178" s="226" t="s">
        <v>224</v>
      </c>
      <c r="G178" s="224"/>
      <c r="H178" s="227">
        <v>254.67499999999998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136</v>
      </c>
      <c r="AU178" s="233" t="s">
        <v>134</v>
      </c>
      <c r="AV178" s="15" t="s">
        <v>133</v>
      </c>
      <c r="AW178" s="15" t="s">
        <v>36</v>
      </c>
      <c r="AX178" s="15" t="s">
        <v>83</v>
      </c>
      <c r="AY178" s="233" t="s">
        <v>126</v>
      </c>
    </row>
    <row r="179" spans="1:65" s="2" customFormat="1" ht="21.75" customHeight="1">
      <c r="A179" s="35"/>
      <c r="B179" s="36"/>
      <c r="C179" s="188" t="s">
        <v>248</v>
      </c>
      <c r="D179" s="188" t="s">
        <v>128</v>
      </c>
      <c r="E179" s="189" t="s">
        <v>249</v>
      </c>
      <c r="F179" s="190" t="s">
        <v>250</v>
      </c>
      <c r="G179" s="191" t="s">
        <v>227</v>
      </c>
      <c r="H179" s="192">
        <v>254.675</v>
      </c>
      <c r="I179" s="193"/>
      <c r="J179" s="194">
        <f>ROUND(I179*H179,2)</f>
        <v>0</v>
      </c>
      <c r="K179" s="190" t="s">
        <v>132</v>
      </c>
      <c r="L179" s="40"/>
      <c r="M179" s="195" t="s">
        <v>19</v>
      </c>
      <c r="N179" s="196" t="s">
        <v>47</v>
      </c>
      <c r="O179" s="65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133</v>
      </c>
      <c r="AT179" s="199" t="s">
        <v>128</v>
      </c>
      <c r="AU179" s="199" t="s">
        <v>134</v>
      </c>
      <c r="AY179" s="18" t="s">
        <v>126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8" t="s">
        <v>134</v>
      </c>
      <c r="BK179" s="200">
        <f>ROUND(I179*H179,2)</f>
        <v>0</v>
      </c>
      <c r="BL179" s="18" t="s">
        <v>133</v>
      </c>
      <c r="BM179" s="199" t="s">
        <v>251</v>
      </c>
    </row>
    <row r="180" spans="2:51" s="13" customFormat="1" ht="11.25">
      <c r="B180" s="201"/>
      <c r="C180" s="202"/>
      <c r="D180" s="203" t="s">
        <v>136</v>
      </c>
      <c r="E180" s="204" t="s">
        <v>19</v>
      </c>
      <c r="F180" s="205" t="s">
        <v>137</v>
      </c>
      <c r="G180" s="202"/>
      <c r="H180" s="204" t="s">
        <v>19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136</v>
      </c>
      <c r="AU180" s="211" t="s">
        <v>134</v>
      </c>
      <c r="AV180" s="13" t="s">
        <v>83</v>
      </c>
      <c r="AW180" s="13" t="s">
        <v>36</v>
      </c>
      <c r="AX180" s="13" t="s">
        <v>75</v>
      </c>
      <c r="AY180" s="211" t="s">
        <v>126</v>
      </c>
    </row>
    <row r="181" spans="2:51" s="14" customFormat="1" ht="11.25">
      <c r="B181" s="212"/>
      <c r="C181" s="213"/>
      <c r="D181" s="203" t="s">
        <v>136</v>
      </c>
      <c r="E181" s="214" t="s">
        <v>19</v>
      </c>
      <c r="F181" s="215" t="s">
        <v>234</v>
      </c>
      <c r="G181" s="213"/>
      <c r="H181" s="216">
        <v>24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136</v>
      </c>
      <c r="AU181" s="222" t="s">
        <v>134</v>
      </c>
      <c r="AV181" s="14" t="s">
        <v>134</v>
      </c>
      <c r="AW181" s="14" t="s">
        <v>36</v>
      </c>
      <c r="AX181" s="14" t="s">
        <v>75</v>
      </c>
      <c r="AY181" s="222" t="s">
        <v>126</v>
      </c>
    </row>
    <row r="182" spans="2:51" s="14" customFormat="1" ht="11.25">
      <c r="B182" s="212"/>
      <c r="C182" s="213"/>
      <c r="D182" s="203" t="s">
        <v>136</v>
      </c>
      <c r="E182" s="214" t="s">
        <v>19</v>
      </c>
      <c r="F182" s="215" t="s">
        <v>235</v>
      </c>
      <c r="G182" s="213"/>
      <c r="H182" s="216">
        <v>30.16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136</v>
      </c>
      <c r="AU182" s="222" t="s">
        <v>134</v>
      </c>
      <c r="AV182" s="14" t="s">
        <v>134</v>
      </c>
      <c r="AW182" s="14" t="s">
        <v>36</v>
      </c>
      <c r="AX182" s="14" t="s">
        <v>75</v>
      </c>
      <c r="AY182" s="222" t="s">
        <v>126</v>
      </c>
    </row>
    <row r="183" spans="2:51" s="14" customFormat="1" ht="11.25">
      <c r="B183" s="212"/>
      <c r="C183" s="213"/>
      <c r="D183" s="203" t="s">
        <v>136</v>
      </c>
      <c r="E183" s="214" t="s">
        <v>19</v>
      </c>
      <c r="F183" s="215" t="s">
        <v>236</v>
      </c>
      <c r="G183" s="213"/>
      <c r="H183" s="216">
        <v>21.762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136</v>
      </c>
      <c r="AU183" s="222" t="s">
        <v>134</v>
      </c>
      <c r="AV183" s="14" t="s">
        <v>134</v>
      </c>
      <c r="AW183" s="14" t="s">
        <v>36</v>
      </c>
      <c r="AX183" s="14" t="s">
        <v>75</v>
      </c>
      <c r="AY183" s="222" t="s">
        <v>126</v>
      </c>
    </row>
    <row r="184" spans="2:51" s="14" customFormat="1" ht="11.25">
      <c r="B184" s="212"/>
      <c r="C184" s="213"/>
      <c r="D184" s="203" t="s">
        <v>136</v>
      </c>
      <c r="E184" s="214" t="s">
        <v>19</v>
      </c>
      <c r="F184" s="215" t="s">
        <v>237</v>
      </c>
      <c r="G184" s="213"/>
      <c r="H184" s="216">
        <v>25.194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136</v>
      </c>
      <c r="AU184" s="222" t="s">
        <v>134</v>
      </c>
      <c r="AV184" s="14" t="s">
        <v>134</v>
      </c>
      <c r="AW184" s="14" t="s">
        <v>36</v>
      </c>
      <c r="AX184" s="14" t="s">
        <v>75</v>
      </c>
      <c r="AY184" s="222" t="s">
        <v>126</v>
      </c>
    </row>
    <row r="185" spans="2:51" s="14" customFormat="1" ht="11.25">
      <c r="B185" s="212"/>
      <c r="C185" s="213"/>
      <c r="D185" s="203" t="s">
        <v>136</v>
      </c>
      <c r="E185" s="214" t="s">
        <v>19</v>
      </c>
      <c r="F185" s="215" t="s">
        <v>238</v>
      </c>
      <c r="G185" s="213"/>
      <c r="H185" s="216">
        <v>26.4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136</v>
      </c>
      <c r="AU185" s="222" t="s">
        <v>134</v>
      </c>
      <c r="AV185" s="14" t="s">
        <v>134</v>
      </c>
      <c r="AW185" s="14" t="s">
        <v>36</v>
      </c>
      <c r="AX185" s="14" t="s">
        <v>75</v>
      </c>
      <c r="AY185" s="222" t="s">
        <v>126</v>
      </c>
    </row>
    <row r="186" spans="2:51" s="14" customFormat="1" ht="11.25">
      <c r="B186" s="212"/>
      <c r="C186" s="213"/>
      <c r="D186" s="203" t="s">
        <v>136</v>
      </c>
      <c r="E186" s="214" t="s">
        <v>19</v>
      </c>
      <c r="F186" s="215" t="s">
        <v>239</v>
      </c>
      <c r="G186" s="213"/>
      <c r="H186" s="216">
        <v>3.769</v>
      </c>
      <c r="I186" s="217"/>
      <c r="J186" s="213"/>
      <c r="K186" s="213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136</v>
      </c>
      <c r="AU186" s="222" t="s">
        <v>134</v>
      </c>
      <c r="AV186" s="14" t="s">
        <v>134</v>
      </c>
      <c r="AW186" s="14" t="s">
        <v>36</v>
      </c>
      <c r="AX186" s="14" t="s">
        <v>75</v>
      </c>
      <c r="AY186" s="222" t="s">
        <v>126</v>
      </c>
    </row>
    <row r="187" spans="2:51" s="14" customFormat="1" ht="11.25">
      <c r="B187" s="212"/>
      <c r="C187" s="213"/>
      <c r="D187" s="203" t="s">
        <v>136</v>
      </c>
      <c r="E187" s="214" t="s">
        <v>19</v>
      </c>
      <c r="F187" s="215" t="s">
        <v>240</v>
      </c>
      <c r="G187" s="213"/>
      <c r="H187" s="216">
        <v>18.72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136</v>
      </c>
      <c r="AU187" s="222" t="s">
        <v>134</v>
      </c>
      <c r="AV187" s="14" t="s">
        <v>134</v>
      </c>
      <c r="AW187" s="14" t="s">
        <v>36</v>
      </c>
      <c r="AX187" s="14" t="s">
        <v>75</v>
      </c>
      <c r="AY187" s="222" t="s">
        <v>126</v>
      </c>
    </row>
    <row r="188" spans="2:51" s="14" customFormat="1" ht="11.25">
      <c r="B188" s="212"/>
      <c r="C188" s="213"/>
      <c r="D188" s="203" t="s">
        <v>136</v>
      </c>
      <c r="E188" s="214" t="s">
        <v>19</v>
      </c>
      <c r="F188" s="215" t="s">
        <v>241</v>
      </c>
      <c r="G188" s="213"/>
      <c r="H188" s="216">
        <v>6.63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136</v>
      </c>
      <c r="AU188" s="222" t="s">
        <v>134</v>
      </c>
      <c r="AV188" s="14" t="s">
        <v>134</v>
      </c>
      <c r="AW188" s="14" t="s">
        <v>36</v>
      </c>
      <c r="AX188" s="14" t="s">
        <v>75</v>
      </c>
      <c r="AY188" s="222" t="s">
        <v>126</v>
      </c>
    </row>
    <row r="189" spans="2:51" s="14" customFormat="1" ht="11.25">
      <c r="B189" s="212"/>
      <c r="C189" s="213"/>
      <c r="D189" s="203" t="s">
        <v>136</v>
      </c>
      <c r="E189" s="214" t="s">
        <v>19</v>
      </c>
      <c r="F189" s="215" t="s">
        <v>242</v>
      </c>
      <c r="G189" s="213"/>
      <c r="H189" s="216">
        <v>19.44</v>
      </c>
      <c r="I189" s="217"/>
      <c r="J189" s="213"/>
      <c r="K189" s="213"/>
      <c r="L189" s="218"/>
      <c r="M189" s="219"/>
      <c r="N189" s="220"/>
      <c r="O189" s="220"/>
      <c r="P189" s="220"/>
      <c r="Q189" s="220"/>
      <c r="R189" s="220"/>
      <c r="S189" s="220"/>
      <c r="T189" s="221"/>
      <c r="AT189" s="222" t="s">
        <v>136</v>
      </c>
      <c r="AU189" s="222" t="s">
        <v>134</v>
      </c>
      <c r="AV189" s="14" t="s">
        <v>134</v>
      </c>
      <c r="AW189" s="14" t="s">
        <v>36</v>
      </c>
      <c r="AX189" s="14" t="s">
        <v>75</v>
      </c>
      <c r="AY189" s="222" t="s">
        <v>126</v>
      </c>
    </row>
    <row r="190" spans="2:51" s="14" customFormat="1" ht="11.25">
      <c r="B190" s="212"/>
      <c r="C190" s="213"/>
      <c r="D190" s="203" t="s">
        <v>136</v>
      </c>
      <c r="E190" s="214" t="s">
        <v>19</v>
      </c>
      <c r="F190" s="215" t="s">
        <v>243</v>
      </c>
      <c r="G190" s="213"/>
      <c r="H190" s="216">
        <v>9.6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136</v>
      </c>
      <c r="AU190" s="222" t="s">
        <v>134</v>
      </c>
      <c r="AV190" s="14" t="s">
        <v>134</v>
      </c>
      <c r="AW190" s="14" t="s">
        <v>36</v>
      </c>
      <c r="AX190" s="14" t="s">
        <v>75</v>
      </c>
      <c r="AY190" s="222" t="s">
        <v>126</v>
      </c>
    </row>
    <row r="191" spans="2:51" s="14" customFormat="1" ht="11.25">
      <c r="B191" s="212"/>
      <c r="C191" s="213"/>
      <c r="D191" s="203" t="s">
        <v>136</v>
      </c>
      <c r="E191" s="214" t="s">
        <v>19</v>
      </c>
      <c r="F191" s="215" t="s">
        <v>244</v>
      </c>
      <c r="G191" s="213"/>
      <c r="H191" s="216">
        <v>2.7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136</v>
      </c>
      <c r="AU191" s="222" t="s">
        <v>134</v>
      </c>
      <c r="AV191" s="14" t="s">
        <v>134</v>
      </c>
      <c r="AW191" s="14" t="s">
        <v>36</v>
      </c>
      <c r="AX191" s="14" t="s">
        <v>75</v>
      </c>
      <c r="AY191" s="222" t="s">
        <v>126</v>
      </c>
    </row>
    <row r="192" spans="2:51" s="14" customFormat="1" ht="11.25">
      <c r="B192" s="212"/>
      <c r="C192" s="213"/>
      <c r="D192" s="203" t="s">
        <v>136</v>
      </c>
      <c r="E192" s="214" t="s">
        <v>19</v>
      </c>
      <c r="F192" s="215" t="s">
        <v>245</v>
      </c>
      <c r="G192" s="213"/>
      <c r="H192" s="216">
        <v>31.8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136</v>
      </c>
      <c r="AU192" s="222" t="s">
        <v>134</v>
      </c>
      <c r="AV192" s="14" t="s">
        <v>134</v>
      </c>
      <c r="AW192" s="14" t="s">
        <v>36</v>
      </c>
      <c r="AX192" s="14" t="s">
        <v>75</v>
      </c>
      <c r="AY192" s="222" t="s">
        <v>126</v>
      </c>
    </row>
    <row r="193" spans="2:51" s="14" customFormat="1" ht="11.25">
      <c r="B193" s="212"/>
      <c r="C193" s="213"/>
      <c r="D193" s="203" t="s">
        <v>136</v>
      </c>
      <c r="E193" s="214" t="s">
        <v>19</v>
      </c>
      <c r="F193" s="215" t="s">
        <v>246</v>
      </c>
      <c r="G193" s="213"/>
      <c r="H193" s="216">
        <v>33.06</v>
      </c>
      <c r="I193" s="217"/>
      <c r="J193" s="213"/>
      <c r="K193" s="213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136</v>
      </c>
      <c r="AU193" s="222" t="s">
        <v>134</v>
      </c>
      <c r="AV193" s="14" t="s">
        <v>134</v>
      </c>
      <c r="AW193" s="14" t="s">
        <v>36</v>
      </c>
      <c r="AX193" s="14" t="s">
        <v>75</v>
      </c>
      <c r="AY193" s="222" t="s">
        <v>126</v>
      </c>
    </row>
    <row r="194" spans="2:51" s="14" customFormat="1" ht="11.25">
      <c r="B194" s="212"/>
      <c r="C194" s="213"/>
      <c r="D194" s="203" t="s">
        <v>136</v>
      </c>
      <c r="E194" s="214" t="s">
        <v>19</v>
      </c>
      <c r="F194" s="215" t="s">
        <v>247</v>
      </c>
      <c r="G194" s="213"/>
      <c r="H194" s="216">
        <v>1.44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136</v>
      </c>
      <c r="AU194" s="222" t="s">
        <v>134</v>
      </c>
      <c r="AV194" s="14" t="s">
        <v>134</v>
      </c>
      <c r="AW194" s="14" t="s">
        <v>36</v>
      </c>
      <c r="AX194" s="14" t="s">
        <v>75</v>
      </c>
      <c r="AY194" s="222" t="s">
        <v>126</v>
      </c>
    </row>
    <row r="195" spans="2:51" s="15" customFormat="1" ht="11.25">
      <c r="B195" s="223"/>
      <c r="C195" s="224"/>
      <c r="D195" s="203" t="s">
        <v>136</v>
      </c>
      <c r="E195" s="225" t="s">
        <v>19</v>
      </c>
      <c r="F195" s="226" t="s">
        <v>224</v>
      </c>
      <c r="G195" s="224"/>
      <c r="H195" s="227">
        <v>254.67499999999998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136</v>
      </c>
      <c r="AU195" s="233" t="s">
        <v>134</v>
      </c>
      <c r="AV195" s="15" t="s">
        <v>133</v>
      </c>
      <c r="AW195" s="15" t="s">
        <v>36</v>
      </c>
      <c r="AX195" s="15" t="s">
        <v>83</v>
      </c>
      <c r="AY195" s="233" t="s">
        <v>126</v>
      </c>
    </row>
    <row r="196" spans="1:65" s="2" customFormat="1" ht="21.75" customHeight="1">
      <c r="A196" s="35"/>
      <c r="B196" s="36"/>
      <c r="C196" s="188" t="s">
        <v>252</v>
      </c>
      <c r="D196" s="188" t="s">
        <v>128</v>
      </c>
      <c r="E196" s="189" t="s">
        <v>253</v>
      </c>
      <c r="F196" s="190" t="s">
        <v>254</v>
      </c>
      <c r="G196" s="191" t="s">
        <v>227</v>
      </c>
      <c r="H196" s="192">
        <v>116.708</v>
      </c>
      <c r="I196" s="193"/>
      <c r="J196" s="194">
        <f>ROUND(I196*H196,2)</f>
        <v>0</v>
      </c>
      <c r="K196" s="190" t="s">
        <v>132</v>
      </c>
      <c r="L196" s="40"/>
      <c r="M196" s="195" t="s">
        <v>19</v>
      </c>
      <c r="N196" s="196" t="s">
        <v>47</v>
      </c>
      <c r="O196" s="65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9" t="s">
        <v>133</v>
      </c>
      <c r="AT196" s="199" t="s">
        <v>128</v>
      </c>
      <c r="AU196" s="199" t="s">
        <v>134</v>
      </c>
      <c r="AY196" s="18" t="s">
        <v>126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8" t="s">
        <v>134</v>
      </c>
      <c r="BK196" s="200">
        <f>ROUND(I196*H196,2)</f>
        <v>0</v>
      </c>
      <c r="BL196" s="18" t="s">
        <v>133</v>
      </c>
      <c r="BM196" s="199" t="s">
        <v>255</v>
      </c>
    </row>
    <row r="197" spans="2:51" s="13" customFormat="1" ht="11.25">
      <c r="B197" s="201"/>
      <c r="C197" s="202"/>
      <c r="D197" s="203" t="s">
        <v>136</v>
      </c>
      <c r="E197" s="204" t="s">
        <v>19</v>
      </c>
      <c r="F197" s="205" t="s">
        <v>137</v>
      </c>
      <c r="G197" s="202"/>
      <c r="H197" s="204" t="s">
        <v>19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136</v>
      </c>
      <c r="AU197" s="211" t="s">
        <v>134</v>
      </c>
      <c r="AV197" s="13" t="s">
        <v>83</v>
      </c>
      <c r="AW197" s="13" t="s">
        <v>36</v>
      </c>
      <c r="AX197" s="13" t="s">
        <v>75</v>
      </c>
      <c r="AY197" s="211" t="s">
        <v>126</v>
      </c>
    </row>
    <row r="198" spans="2:51" s="14" customFormat="1" ht="11.25">
      <c r="B198" s="212"/>
      <c r="C198" s="213"/>
      <c r="D198" s="203" t="s">
        <v>136</v>
      </c>
      <c r="E198" s="214" t="s">
        <v>19</v>
      </c>
      <c r="F198" s="215" t="s">
        <v>229</v>
      </c>
      <c r="G198" s="213"/>
      <c r="H198" s="216">
        <v>116.708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136</v>
      </c>
      <c r="AU198" s="222" t="s">
        <v>134</v>
      </c>
      <c r="AV198" s="14" t="s">
        <v>134</v>
      </c>
      <c r="AW198" s="14" t="s">
        <v>36</v>
      </c>
      <c r="AX198" s="14" t="s">
        <v>83</v>
      </c>
      <c r="AY198" s="222" t="s">
        <v>126</v>
      </c>
    </row>
    <row r="199" spans="1:65" s="2" customFormat="1" ht="33" customHeight="1">
      <c r="A199" s="35"/>
      <c r="B199" s="36"/>
      <c r="C199" s="188" t="s">
        <v>256</v>
      </c>
      <c r="D199" s="188" t="s">
        <v>128</v>
      </c>
      <c r="E199" s="189" t="s">
        <v>257</v>
      </c>
      <c r="F199" s="190" t="s">
        <v>258</v>
      </c>
      <c r="G199" s="191" t="s">
        <v>227</v>
      </c>
      <c r="H199" s="192">
        <v>6.195</v>
      </c>
      <c r="I199" s="193"/>
      <c r="J199" s="194">
        <f>ROUND(I199*H199,2)</f>
        <v>0</v>
      </c>
      <c r="K199" s="190" t="s">
        <v>132</v>
      </c>
      <c r="L199" s="40"/>
      <c r="M199" s="195" t="s">
        <v>19</v>
      </c>
      <c r="N199" s="196" t="s">
        <v>47</v>
      </c>
      <c r="O199" s="65"/>
      <c r="P199" s="197">
        <f>O199*H199</f>
        <v>0</v>
      </c>
      <c r="Q199" s="197">
        <v>0</v>
      </c>
      <c r="R199" s="197">
        <f>Q199*H199</f>
        <v>0</v>
      </c>
      <c r="S199" s="197">
        <v>0</v>
      </c>
      <c r="T199" s="198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9" t="s">
        <v>133</v>
      </c>
      <c r="AT199" s="199" t="s">
        <v>128</v>
      </c>
      <c r="AU199" s="199" t="s">
        <v>134</v>
      </c>
      <c r="AY199" s="18" t="s">
        <v>126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8" t="s">
        <v>134</v>
      </c>
      <c r="BK199" s="200">
        <f>ROUND(I199*H199,2)</f>
        <v>0</v>
      </c>
      <c r="BL199" s="18" t="s">
        <v>133</v>
      </c>
      <c r="BM199" s="199" t="s">
        <v>259</v>
      </c>
    </row>
    <row r="200" spans="2:51" s="13" customFormat="1" ht="11.25">
      <c r="B200" s="201"/>
      <c r="C200" s="202"/>
      <c r="D200" s="203" t="s">
        <v>136</v>
      </c>
      <c r="E200" s="204" t="s">
        <v>19</v>
      </c>
      <c r="F200" s="205" t="s">
        <v>137</v>
      </c>
      <c r="G200" s="202"/>
      <c r="H200" s="204" t="s">
        <v>19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136</v>
      </c>
      <c r="AU200" s="211" t="s">
        <v>134</v>
      </c>
      <c r="AV200" s="13" t="s">
        <v>83</v>
      </c>
      <c r="AW200" s="13" t="s">
        <v>36</v>
      </c>
      <c r="AX200" s="13" t="s">
        <v>75</v>
      </c>
      <c r="AY200" s="211" t="s">
        <v>126</v>
      </c>
    </row>
    <row r="201" spans="2:51" s="14" customFormat="1" ht="11.25">
      <c r="B201" s="212"/>
      <c r="C201" s="213"/>
      <c r="D201" s="203" t="s">
        <v>136</v>
      </c>
      <c r="E201" s="214" t="s">
        <v>19</v>
      </c>
      <c r="F201" s="215" t="s">
        <v>260</v>
      </c>
      <c r="G201" s="213"/>
      <c r="H201" s="216">
        <v>6.195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136</v>
      </c>
      <c r="AU201" s="222" t="s">
        <v>134</v>
      </c>
      <c r="AV201" s="14" t="s">
        <v>134</v>
      </c>
      <c r="AW201" s="14" t="s">
        <v>36</v>
      </c>
      <c r="AX201" s="14" t="s">
        <v>83</v>
      </c>
      <c r="AY201" s="222" t="s">
        <v>126</v>
      </c>
    </row>
    <row r="202" spans="1:65" s="2" customFormat="1" ht="16.5" customHeight="1">
      <c r="A202" s="35"/>
      <c r="B202" s="36"/>
      <c r="C202" s="188" t="s">
        <v>261</v>
      </c>
      <c r="D202" s="188" t="s">
        <v>128</v>
      </c>
      <c r="E202" s="189" t="s">
        <v>262</v>
      </c>
      <c r="F202" s="190" t="s">
        <v>263</v>
      </c>
      <c r="G202" s="191" t="s">
        <v>227</v>
      </c>
      <c r="H202" s="192">
        <v>6.6</v>
      </c>
      <c r="I202" s="193"/>
      <c r="J202" s="194">
        <f>ROUND(I202*H202,2)</f>
        <v>0</v>
      </c>
      <c r="K202" s="190" t="s">
        <v>132</v>
      </c>
      <c r="L202" s="40"/>
      <c r="M202" s="195" t="s">
        <v>19</v>
      </c>
      <c r="N202" s="196" t="s">
        <v>47</v>
      </c>
      <c r="O202" s="65"/>
      <c r="P202" s="197">
        <f>O202*H202</f>
        <v>0</v>
      </c>
      <c r="Q202" s="197">
        <v>0</v>
      </c>
      <c r="R202" s="197">
        <f>Q202*H202</f>
        <v>0</v>
      </c>
      <c r="S202" s="197">
        <v>2.4</v>
      </c>
      <c r="T202" s="198">
        <f>S202*H202</f>
        <v>15.839999999999998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9" t="s">
        <v>133</v>
      </c>
      <c r="AT202" s="199" t="s">
        <v>128</v>
      </c>
      <c r="AU202" s="199" t="s">
        <v>134</v>
      </c>
      <c r="AY202" s="18" t="s">
        <v>126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8" t="s">
        <v>134</v>
      </c>
      <c r="BK202" s="200">
        <f>ROUND(I202*H202,2)</f>
        <v>0</v>
      </c>
      <c r="BL202" s="18" t="s">
        <v>133</v>
      </c>
      <c r="BM202" s="199" t="s">
        <v>264</v>
      </c>
    </row>
    <row r="203" spans="2:51" s="13" customFormat="1" ht="11.25">
      <c r="B203" s="201"/>
      <c r="C203" s="202"/>
      <c r="D203" s="203" t="s">
        <v>136</v>
      </c>
      <c r="E203" s="204" t="s">
        <v>19</v>
      </c>
      <c r="F203" s="205" t="s">
        <v>137</v>
      </c>
      <c r="G203" s="202"/>
      <c r="H203" s="204" t="s">
        <v>19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136</v>
      </c>
      <c r="AU203" s="211" t="s">
        <v>134</v>
      </c>
      <c r="AV203" s="13" t="s">
        <v>83</v>
      </c>
      <c r="AW203" s="13" t="s">
        <v>36</v>
      </c>
      <c r="AX203" s="13" t="s">
        <v>75</v>
      </c>
      <c r="AY203" s="211" t="s">
        <v>126</v>
      </c>
    </row>
    <row r="204" spans="2:51" s="14" customFormat="1" ht="11.25">
      <c r="B204" s="212"/>
      <c r="C204" s="213"/>
      <c r="D204" s="203" t="s">
        <v>136</v>
      </c>
      <c r="E204" s="214" t="s">
        <v>19</v>
      </c>
      <c r="F204" s="215" t="s">
        <v>265</v>
      </c>
      <c r="G204" s="213"/>
      <c r="H204" s="216">
        <v>6.6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136</v>
      </c>
      <c r="AU204" s="222" t="s">
        <v>134</v>
      </c>
      <c r="AV204" s="14" t="s">
        <v>134</v>
      </c>
      <c r="AW204" s="14" t="s">
        <v>36</v>
      </c>
      <c r="AX204" s="14" t="s">
        <v>83</v>
      </c>
      <c r="AY204" s="222" t="s">
        <v>126</v>
      </c>
    </row>
    <row r="205" spans="1:65" s="2" customFormat="1" ht="16.5" customHeight="1">
      <c r="A205" s="35"/>
      <c r="B205" s="36"/>
      <c r="C205" s="188" t="s">
        <v>266</v>
      </c>
      <c r="D205" s="188" t="s">
        <v>128</v>
      </c>
      <c r="E205" s="189" t="s">
        <v>267</v>
      </c>
      <c r="F205" s="190" t="s">
        <v>268</v>
      </c>
      <c r="G205" s="191" t="s">
        <v>131</v>
      </c>
      <c r="H205" s="192">
        <v>441.76</v>
      </c>
      <c r="I205" s="193"/>
      <c r="J205" s="194">
        <f>ROUND(I205*H205,2)</f>
        <v>0</v>
      </c>
      <c r="K205" s="190" t="s">
        <v>132</v>
      </c>
      <c r="L205" s="40"/>
      <c r="M205" s="195" t="s">
        <v>19</v>
      </c>
      <c r="N205" s="196" t="s">
        <v>47</v>
      </c>
      <c r="O205" s="65"/>
      <c r="P205" s="197">
        <f>O205*H205</f>
        <v>0</v>
      </c>
      <c r="Q205" s="197">
        <v>0.00084</v>
      </c>
      <c r="R205" s="197">
        <f>Q205*H205</f>
        <v>0.37107840000000003</v>
      </c>
      <c r="S205" s="197">
        <v>0</v>
      </c>
      <c r="T205" s="19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9" t="s">
        <v>133</v>
      </c>
      <c r="AT205" s="199" t="s">
        <v>128</v>
      </c>
      <c r="AU205" s="199" t="s">
        <v>134</v>
      </c>
      <c r="AY205" s="18" t="s">
        <v>126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8" t="s">
        <v>134</v>
      </c>
      <c r="BK205" s="200">
        <f>ROUND(I205*H205,2)</f>
        <v>0</v>
      </c>
      <c r="BL205" s="18" t="s">
        <v>133</v>
      </c>
      <c r="BM205" s="199" t="s">
        <v>269</v>
      </c>
    </row>
    <row r="206" spans="2:51" s="13" customFormat="1" ht="11.25">
      <c r="B206" s="201"/>
      <c r="C206" s="202"/>
      <c r="D206" s="203" t="s">
        <v>136</v>
      </c>
      <c r="E206" s="204" t="s">
        <v>19</v>
      </c>
      <c r="F206" s="205" t="s">
        <v>137</v>
      </c>
      <c r="G206" s="202"/>
      <c r="H206" s="204" t="s">
        <v>19</v>
      </c>
      <c r="I206" s="206"/>
      <c r="J206" s="202"/>
      <c r="K206" s="202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136</v>
      </c>
      <c r="AU206" s="211" t="s">
        <v>134</v>
      </c>
      <c r="AV206" s="13" t="s">
        <v>83</v>
      </c>
      <c r="AW206" s="13" t="s">
        <v>36</v>
      </c>
      <c r="AX206" s="13" t="s">
        <v>75</v>
      </c>
      <c r="AY206" s="211" t="s">
        <v>126</v>
      </c>
    </row>
    <row r="207" spans="2:51" s="14" customFormat="1" ht="11.25">
      <c r="B207" s="212"/>
      <c r="C207" s="213"/>
      <c r="D207" s="203" t="s">
        <v>136</v>
      </c>
      <c r="E207" s="214" t="s">
        <v>19</v>
      </c>
      <c r="F207" s="215" t="s">
        <v>270</v>
      </c>
      <c r="G207" s="213"/>
      <c r="H207" s="216">
        <v>80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136</v>
      </c>
      <c r="AU207" s="222" t="s">
        <v>134</v>
      </c>
      <c r="AV207" s="14" t="s">
        <v>134</v>
      </c>
      <c r="AW207" s="14" t="s">
        <v>36</v>
      </c>
      <c r="AX207" s="14" t="s">
        <v>75</v>
      </c>
      <c r="AY207" s="222" t="s">
        <v>126</v>
      </c>
    </row>
    <row r="208" spans="2:51" s="14" customFormat="1" ht="11.25">
      <c r="B208" s="212"/>
      <c r="C208" s="213"/>
      <c r="D208" s="203" t="s">
        <v>136</v>
      </c>
      <c r="E208" s="214" t="s">
        <v>19</v>
      </c>
      <c r="F208" s="215" t="s">
        <v>271</v>
      </c>
      <c r="G208" s="213"/>
      <c r="H208" s="216">
        <v>92.8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136</v>
      </c>
      <c r="AU208" s="222" t="s">
        <v>134</v>
      </c>
      <c r="AV208" s="14" t="s">
        <v>134</v>
      </c>
      <c r="AW208" s="14" t="s">
        <v>36</v>
      </c>
      <c r="AX208" s="14" t="s">
        <v>75</v>
      </c>
      <c r="AY208" s="222" t="s">
        <v>126</v>
      </c>
    </row>
    <row r="209" spans="2:51" s="14" customFormat="1" ht="11.25">
      <c r="B209" s="212"/>
      <c r="C209" s="213"/>
      <c r="D209" s="203" t="s">
        <v>136</v>
      </c>
      <c r="E209" s="214" t="s">
        <v>19</v>
      </c>
      <c r="F209" s="215" t="s">
        <v>272</v>
      </c>
      <c r="G209" s="213"/>
      <c r="H209" s="216">
        <v>72.54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136</v>
      </c>
      <c r="AU209" s="222" t="s">
        <v>134</v>
      </c>
      <c r="AV209" s="14" t="s">
        <v>134</v>
      </c>
      <c r="AW209" s="14" t="s">
        <v>36</v>
      </c>
      <c r="AX209" s="14" t="s">
        <v>75</v>
      </c>
      <c r="AY209" s="222" t="s">
        <v>126</v>
      </c>
    </row>
    <row r="210" spans="2:51" s="14" customFormat="1" ht="11.25">
      <c r="B210" s="212"/>
      <c r="C210" s="213"/>
      <c r="D210" s="203" t="s">
        <v>136</v>
      </c>
      <c r="E210" s="214" t="s">
        <v>19</v>
      </c>
      <c r="F210" s="215" t="s">
        <v>273</v>
      </c>
      <c r="G210" s="213"/>
      <c r="H210" s="216">
        <v>77.52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136</v>
      </c>
      <c r="AU210" s="222" t="s">
        <v>134</v>
      </c>
      <c r="AV210" s="14" t="s">
        <v>134</v>
      </c>
      <c r="AW210" s="14" t="s">
        <v>36</v>
      </c>
      <c r="AX210" s="14" t="s">
        <v>75</v>
      </c>
      <c r="AY210" s="222" t="s">
        <v>126</v>
      </c>
    </row>
    <row r="211" spans="2:51" s="14" customFormat="1" ht="11.25">
      <c r="B211" s="212"/>
      <c r="C211" s="213"/>
      <c r="D211" s="203" t="s">
        <v>136</v>
      </c>
      <c r="E211" s="214" t="s">
        <v>19</v>
      </c>
      <c r="F211" s="215" t="s">
        <v>274</v>
      </c>
      <c r="G211" s="213"/>
      <c r="H211" s="216">
        <v>22.1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136</v>
      </c>
      <c r="AU211" s="222" t="s">
        <v>134</v>
      </c>
      <c r="AV211" s="14" t="s">
        <v>134</v>
      </c>
      <c r="AW211" s="14" t="s">
        <v>36</v>
      </c>
      <c r="AX211" s="14" t="s">
        <v>75</v>
      </c>
      <c r="AY211" s="222" t="s">
        <v>126</v>
      </c>
    </row>
    <row r="212" spans="2:51" s="14" customFormat="1" ht="11.25">
      <c r="B212" s="212"/>
      <c r="C212" s="213"/>
      <c r="D212" s="203" t="s">
        <v>136</v>
      </c>
      <c r="E212" s="214" t="s">
        <v>19</v>
      </c>
      <c r="F212" s="215" t="s">
        <v>275</v>
      </c>
      <c r="G212" s="213"/>
      <c r="H212" s="216">
        <v>64.8</v>
      </c>
      <c r="I212" s="217"/>
      <c r="J212" s="213"/>
      <c r="K212" s="213"/>
      <c r="L212" s="218"/>
      <c r="M212" s="219"/>
      <c r="N212" s="220"/>
      <c r="O212" s="220"/>
      <c r="P212" s="220"/>
      <c r="Q212" s="220"/>
      <c r="R212" s="220"/>
      <c r="S212" s="220"/>
      <c r="T212" s="221"/>
      <c r="AT212" s="222" t="s">
        <v>136</v>
      </c>
      <c r="AU212" s="222" t="s">
        <v>134</v>
      </c>
      <c r="AV212" s="14" t="s">
        <v>134</v>
      </c>
      <c r="AW212" s="14" t="s">
        <v>36</v>
      </c>
      <c r="AX212" s="14" t="s">
        <v>75</v>
      </c>
      <c r="AY212" s="222" t="s">
        <v>126</v>
      </c>
    </row>
    <row r="213" spans="2:51" s="14" customFormat="1" ht="11.25">
      <c r="B213" s="212"/>
      <c r="C213" s="213"/>
      <c r="D213" s="203" t="s">
        <v>136</v>
      </c>
      <c r="E213" s="214" t="s">
        <v>19</v>
      </c>
      <c r="F213" s="215" t="s">
        <v>276</v>
      </c>
      <c r="G213" s="213"/>
      <c r="H213" s="216">
        <v>32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136</v>
      </c>
      <c r="AU213" s="222" t="s">
        <v>134</v>
      </c>
      <c r="AV213" s="14" t="s">
        <v>134</v>
      </c>
      <c r="AW213" s="14" t="s">
        <v>36</v>
      </c>
      <c r="AX213" s="14" t="s">
        <v>75</v>
      </c>
      <c r="AY213" s="222" t="s">
        <v>126</v>
      </c>
    </row>
    <row r="214" spans="2:51" s="15" customFormat="1" ht="11.25">
      <c r="B214" s="223"/>
      <c r="C214" s="224"/>
      <c r="D214" s="203" t="s">
        <v>136</v>
      </c>
      <c r="E214" s="225" t="s">
        <v>19</v>
      </c>
      <c r="F214" s="226" t="s">
        <v>224</v>
      </c>
      <c r="G214" s="224"/>
      <c r="H214" s="227">
        <v>441.76000000000005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AT214" s="233" t="s">
        <v>136</v>
      </c>
      <c r="AU214" s="233" t="s">
        <v>134</v>
      </c>
      <c r="AV214" s="15" t="s">
        <v>133</v>
      </c>
      <c r="AW214" s="15" t="s">
        <v>36</v>
      </c>
      <c r="AX214" s="15" t="s">
        <v>83</v>
      </c>
      <c r="AY214" s="233" t="s">
        <v>126</v>
      </c>
    </row>
    <row r="215" spans="1:65" s="2" customFormat="1" ht="16.5" customHeight="1">
      <c r="A215" s="35"/>
      <c r="B215" s="36"/>
      <c r="C215" s="188" t="s">
        <v>198</v>
      </c>
      <c r="D215" s="188" t="s">
        <v>128</v>
      </c>
      <c r="E215" s="189" t="s">
        <v>277</v>
      </c>
      <c r="F215" s="190" t="s">
        <v>278</v>
      </c>
      <c r="G215" s="191" t="s">
        <v>131</v>
      </c>
      <c r="H215" s="192">
        <v>402.1</v>
      </c>
      <c r="I215" s="193"/>
      <c r="J215" s="194">
        <f>ROUND(I215*H215,2)</f>
        <v>0</v>
      </c>
      <c r="K215" s="190" t="s">
        <v>132</v>
      </c>
      <c r="L215" s="40"/>
      <c r="M215" s="195" t="s">
        <v>19</v>
      </c>
      <c r="N215" s="196" t="s">
        <v>47</v>
      </c>
      <c r="O215" s="65"/>
      <c r="P215" s="197">
        <f>O215*H215</f>
        <v>0</v>
      </c>
      <c r="Q215" s="197">
        <v>0.00085</v>
      </c>
      <c r="R215" s="197">
        <f>Q215*H215</f>
        <v>0.341785</v>
      </c>
      <c r="S215" s="197">
        <v>0</v>
      </c>
      <c r="T215" s="19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133</v>
      </c>
      <c r="AT215" s="199" t="s">
        <v>128</v>
      </c>
      <c r="AU215" s="199" t="s">
        <v>134</v>
      </c>
      <c r="AY215" s="18" t="s">
        <v>126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8" t="s">
        <v>134</v>
      </c>
      <c r="BK215" s="200">
        <f>ROUND(I215*H215,2)</f>
        <v>0</v>
      </c>
      <c r="BL215" s="18" t="s">
        <v>133</v>
      </c>
      <c r="BM215" s="199" t="s">
        <v>279</v>
      </c>
    </row>
    <row r="216" spans="2:51" s="13" customFormat="1" ht="11.25">
      <c r="B216" s="201"/>
      <c r="C216" s="202"/>
      <c r="D216" s="203" t="s">
        <v>136</v>
      </c>
      <c r="E216" s="204" t="s">
        <v>19</v>
      </c>
      <c r="F216" s="205" t="s">
        <v>137</v>
      </c>
      <c r="G216" s="202"/>
      <c r="H216" s="204" t="s">
        <v>19</v>
      </c>
      <c r="I216" s="206"/>
      <c r="J216" s="202"/>
      <c r="K216" s="202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136</v>
      </c>
      <c r="AU216" s="211" t="s">
        <v>134</v>
      </c>
      <c r="AV216" s="13" t="s">
        <v>83</v>
      </c>
      <c r="AW216" s="13" t="s">
        <v>36</v>
      </c>
      <c r="AX216" s="13" t="s">
        <v>75</v>
      </c>
      <c r="AY216" s="211" t="s">
        <v>126</v>
      </c>
    </row>
    <row r="217" spans="2:51" s="14" customFormat="1" ht="11.25">
      <c r="B217" s="212"/>
      <c r="C217" s="213"/>
      <c r="D217" s="203" t="s">
        <v>136</v>
      </c>
      <c r="E217" s="214" t="s">
        <v>19</v>
      </c>
      <c r="F217" s="215" t="s">
        <v>280</v>
      </c>
      <c r="G217" s="213"/>
      <c r="H217" s="216">
        <v>88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136</v>
      </c>
      <c r="AU217" s="222" t="s">
        <v>134</v>
      </c>
      <c r="AV217" s="14" t="s">
        <v>134</v>
      </c>
      <c r="AW217" s="14" t="s">
        <v>36</v>
      </c>
      <c r="AX217" s="14" t="s">
        <v>75</v>
      </c>
      <c r="AY217" s="222" t="s">
        <v>126</v>
      </c>
    </row>
    <row r="218" spans="2:51" s="14" customFormat="1" ht="11.25">
      <c r="B218" s="212"/>
      <c r="C218" s="213"/>
      <c r="D218" s="203" t="s">
        <v>136</v>
      </c>
      <c r="E218" s="214" t="s">
        <v>19</v>
      </c>
      <c r="F218" s="215" t="s">
        <v>281</v>
      </c>
      <c r="G218" s="213"/>
      <c r="H218" s="216">
        <v>20.1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136</v>
      </c>
      <c r="AU218" s="222" t="s">
        <v>134</v>
      </c>
      <c r="AV218" s="14" t="s">
        <v>134</v>
      </c>
      <c r="AW218" s="14" t="s">
        <v>36</v>
      </c>
      <c r="AX218" s="14" t="s">
        <v>75</v>
      </c>
      <c r="AY218" s="222" t="s">
        <v>126</v>
      </c>
    </row>
    <row r="219" spans="2:51" s="14" customFormat="1" ht="11.25">
      <c r="B219" s="212"/>
      <c r="C219" s="213"/>
      <c r="D219" s="203" t="s">
        <v>136</v>
      </c>
      <c r="E219" s="214" t="s">
        <v>19</v>
      </c>
      <c r="F219" s="215" t="s">
        <v>282</v>
      </c>
      <c r="G219" s="213"/>
      <c r="H219" s="216">
        <v>57.6</v>
      </c>
      <c r="I219" s="217"/>
      <c r="J219" s="213"/>
      <c r="K219" s="213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136</v>
      </c>
      <c r="AU219" s="222" t="s">
        <v>134</v>
      </c>
      <c r="AV219" s="14" t="s">
        <v>134</v>
      </c>
      <c r="AW219" s="14" t="s">
        <v>36</v>
      </c>
      <c r="AX219" s="14" t="s">
        <v>75</v>
      </c>
      <c r="AY219" s="222" t="s">
        <v>126</v>
      </c>
    </row>
    <row r="220" spans="2:51" s="14" customFormat="1" ht="11.25">
      <c r="B220" s="212"/>
      <c r="C220" s="213"/>
      <c r="D220" s="203" t="s">
        <v>136</v>
      </c>
      <c r="E220" s="214" t="s">
        <v>19</v>
      </c>
      <c r="F220" s="215" t="s">
        <v>283</v>
      </c>
      <c r="G220" s="213"/>
      <c r="H220" s="216">
        <v>14.4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136</v>
      </c>
      <c r="AU220" s="222" t="s">
        <v>134</v>
      </c>
      <c r="AV220" s="14" t="s">
        <v>134</v>
      </c>
      <c r="AW220" s="14" t="s">
        <v>36</v>
      </c>
      <c r="AX220" s="14" t="s">
        <v>75</v>
      </c>
      <c r="AY220" s="222" t="s">
        <v>126</v>
      </c>
    </row>
    <row r="221" spans="2:51" s="14" customFormat="1" ht="11.25">
      <c r="B221" s="212"/>
      <c r="C221" s="213"/>
      <c r="D221" s="203" t="s">
        <v>136</v>
      </c>
      <c r="E221" s="214" t="s">
        <v>19</v>
      </c>
      <c r="F221" s="215" t="s">
        <v>284</v>
      </c>
      <c r="G221" s="213"/>
      <c r="H221" s="216">
        <v>106</v>
      </c>
      <c r="I221" s="217"/>
      <c r="J221" s="213"/>
      <c r="K221" s="213"/>
      <c r="L221" s="218"/>
      <c r="M221" s="219"/>
      <c r="N221" s="220"/>
      <c r="O221" s="220"/>
      <c r="P221" s="220"/>
      <c r="Q221" s="220"/>
      <c r="R221" s="220"/>
      <c r="S221" s="220"/>
      <c r="T221" s="221"/>
      <c r="AT221" s="222" t="s">
        <v>136</v>
      </c>
      <c r="AU221" s="222" t="s">
        <v>134</v>
      </c>
      <c r="AV221" s="14" t="s">
        <v>134</v>
      </c>
      <c r="AW221" s="14" t="s">
        <v>36</v>
      </c>
      <c r="AX221" s="14" t="s">
        <v>75</v>
      </c>
      <c r="AY221" s="222" t="s">
        <v>126</v>
      </c>
    </row>
    <row r="222" spans="2:51" s="14" customFormat="1" ht="11.25">
      <c r="B222" s="212"/>
      <c r="C222" s="213"/>
      <c r="D222" s="203" t="s">
        <v>136</v>
      </c>
      <c r="E222" s="214" t="s">
        <v>19</v>
      </c>
      <c r="F222" s="215" t="s">
        <v>285</v>
      </c>
      <c r="G222" s="213"/>
      <c r="H222" s="216">
        <v>110.2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136</v>
      </c>
      <c r="AU222" s="222" t="s">
        <v>134</v>
      </c>
      <c r="AV222" s="14" t="s">
        <v>134</v>
      </c>
      <c r="AW222" s="14" t="s">
        <v>36</v>
      </c>
      <c r="AX222" s="14" t="s">
        <v>75</v>
      </c>
      <c r="AY222" s="222" t="s">
        <v>126</v>
      </c>
    </row>
    <row r="223" spans="2:51" s="14" customFormat="1" ht="11.25">
      <c r="B223" s="212"/>
      <c r="C223" s="213"/>
      <c r="D223" s="203" t="s">
        <v>136</v>
      </c>
      <c r="E223" s="214" t="s">
        <v>19</v>
      </c>
      <c r="F223" s="215" t="s">
        <v>286</v>
      </c>
      <c r="G223" s="213"/>
      <c r="H223" s="216">
        <v>5.8</v>
      </c>
      <c r="I223" s="217"/>
      <c r="J223" s="213"/>
      <c r="K223" s="213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136</v>
      </c>
      <c r="AU223" s="222" t="s">
        <v>134</v>
      </c>
      <c r="AV223" s="14" t="s">
        <v>134</v>
      </c>
      <c r="AW223" s="14" t="s">
        <v>36</v>
      </c>
      <c r="AX223" s="14" t="s">
        <v>75</v>
      </c>
      <c r="AY223" s="222" t="s">
        <v>126</v>
      </c>
    </row>
    <row r="224" spans="2:51" s="15" customFormat="1" ht="11.25">
      <c r="B224" s="223"/>
      <c r="C224" s="224"/>
      <c r="D224" s="203" t="s">
        <v>136</v>
      </c>
      <c r="E224" s="225" t="s">
        <v>19</v>
      </c>
      <c r="F224" s="226" t="s">
        <v>224</v>
      </c>
      <c r="G224" s="224"/>
      <c r="H224" s="227">
        <v>402.1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136</v>
      </c>
      <c r="AU224" s="233" t="s">
        <v>134</v>
      </c>
      <c r="AV224" s="15" t="s">
        <v>133</v>
      </c>
      <c r="AW224" s="15" t="s">
        <v>36</v>
      </c>
      <c r="AX224" s="15" t="s">
        <v>83</v>
      </c>
      <c r="AY224" s="233" t="s">
        <v>126</v>
      </c>
    </row>
    <row r="225" spans="1:65" s="2" customFormat="1" ht="16.5" customHeight="1">
      <c r="A225" s="35"/>
      <c r="B225" s="36"/>
      <c r="C225" s="188" t="s">
        <v>287</v>
      </c>
      <c r="D225" s="188" t="s">
        <v>128</v>
      </c>
      <c r="E225" s="189" t="s">
        <v>288</v>
      </c>
      <c r="F225" s="190" t="s">
        <v>289</v>
      </c>
      <c r="G225" s="191" t="s">
        <v>131</v>
      </c>
      <c r="H225" s="192">
        <v>90</v>
      </c>
      <c r="I225" s="193"/>
      <c r="J225" s="194">
        <f>ROUND(I225*H225,2)</f>
        <v>0</v>
      </c>
      <c r="K225" s="190" t="s">
        <v>132</v>
      </c>
      <c r="L225" s="40"/>
      <c r="M225" s="195" t="s">
        <v>19</v>
      </c>
      <c r="N225" s="196" t="s">
        <v>47</v>
      </c>
      <c r="O225" s="65"/>
      <c r="P225" s="197">
        <f>O225*H225</f>
        <v>0</v>
      </c>
      <c r="Q225" s="197">
        <v>0.00119</v>
      </c>
      <c r="R225" s="197">
        <f>Q225*H225</f>
        <v>0.1071</v>
      </c>
      <c r="S225" s="197">
        <v>0</v>
      </c>
      <c r="T225" s="198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9" t="s">
        <v>133</v>
      </c>
      <c r="AT225" s="199" t="s">
        <v>128</v>
      </c>
      <c r="AU225" s="199" t="s">
        <v>134</v>
      </c>
      <c r="AY225" s="18" t="s">
        <v>126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8" t="s">
        <v>134</v>
      </c>
      <c r="BK225" s="200">
        <f>ROUND(I225*H225,2)</f>
        <v>0</v>
      </c>
      <c r="BL225" s="18" t="s">
        <v>133</v>
      </c>
      <c r="BM225" s="199" t="s">
        <v>290</v>
      </c>
    </row>
    <row r="226" spans="2:51" s="13" customFormat="1" ht="11.25">
      <c r="B226" s="201"/>
      <c r="C226" s="202"/>
      <c r="D226" s="203" t="s">
        <v>136</v>
      </c>
      <c r="E226" s="204" t="s">
        <v>19</v>
      </c>
      <c r="F226" s="205" t="s">
        <v>137</v>
      </c>
      <c r="G226" s="202"/>
      <c r="H226" s="204" t="s">
        <v>19</v>
      </c>
      <c r="I226" s="206"/>
      <c r="J226" s="202"/>
      <c r="K226" s="202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136</v>
      </c>
      <c r="AU226" s="211" t="s">
        <v>134</v>
      </c>
      <c r="AV226" s="13" t="s">
        <v>83</v>
      </c>
      <c r="AW226" s="13" t="s">
        <v>36</v>
      </c>
      <c r="AX226" s="13" t="s">
        <v>75</v>
      </c>
      <c r="AY226" s="211" t="s">
        <v>126</v>
      </c>
    </row>
    <row r="227" spans="2:51" s="14" customFormat="1" ht="11.25">
      <c r="B227" s="212"/>
      <c r="C227" s="213"/>
      <c r="D227" s="203" t="s">
        <v>136</v>
      </c>
      <c r="E227" s="214" t="s">
        <v>19</v>
      </c>
      <c r="F227" s="215" t="s">
        <v>291</v>
      </c>
      <c r="G227" s="213"/>
      <c r="H227" s="216">
        <v>90</v>
      </c>
      <c r="I227" s="217"/>
      <c r="J227" s="213"/>
      <c r="K227" s="213"/>
      <c r="L227" s="218"/>
      <c r="M227" s="219"/>
      <c r="N227" s="220"/>
      <c r="O227" s="220"/>
      <c r="P227" s="220"/>
      <c r="Q227" s="220"/>
      <c r="R227" s="220"/>
      <c r="S227" s="220"/>
      <c r="T227" s="221"/>
      <c r="AT227" s="222" t="s">
        <v>136</v>
      </c>
      <c r="AU227" s="222" t="s">
        <v>134</v>
      </c>
      <c r="AV227" s="14" t="s">
        <v>134</v>
      </c>
      <c r="AW227" s="14" t="s">
        <v>36</v>
      </c>
      <c r="AX227" s="14" t="s">
        <v>83</v>
      </c>
      <c r="AY227" s="222" t="s">
        <v>126</v>
      </c>
    </row>
    <row r="228" spans="1:65" s="2" customFormat="1" ht="21.75" customHeight="1">
      <c r="A228" s="35"/>
      <c r="B228" s="36"/>
      <c r="C228" s="188" t="s">
        <v>292</v>
      </c>
      <c r="D228" s="188" t="s">
        <v>128</v>
      </c>
      <c r="E228" s="189" t="s">
        <v>293</v>
      </c>
      <c r="F228" s="190" t="s">
        <v>294</v>
      </c>
      <c r="G228" s="191" t="s">
        <v>131</v>
      </c>
      <c r="H228" s="192">
        <v>441.76</v>
      </c>
      <c r="I228" s="193"/>
      <c r="J228" s="194">
        <f>ROUND(I228*H228,2)</f>
        <v>0</v>
      </c>
      <c r="K228" s="190" t="s">
        <v>132</v>
      </c>
      <c r="L228" s="40"/>
      <c r="M228" s="195" t="s">
        <v>19</v>
      </c>
      <c r="N228" s="196" t="s">
        <v>47</v>
      </c>
      <c r="O228" s="65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9" t="s">
        <v>133</v>
      </c>
      <c r="AT228" s="199" t="s">
        <v>128</v>
      </c>
      <c r="AU228" s="199" t="s">
        <v>134</v>
      </c>
      <c r="AY228" s="18" t="s">
        <v>126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8" t="s">
        <v>134</v>
      </c>
      <c r="BK228" s="200">
        <f>ROUND(I228*H228,2)</f>
        <v>0</v>
      </c>
      <c r="BL228" s="18" t="s">
        <v>133</v>
      </c>
      <c r="BM228" s="199" t="s">
        <v>295</v>
      </c>
    </row>
    <row r="229" spans="2:51" s="13" customFormat="1" ht="11.25">
      <c r="B229" s="201"/>
      <c r="C229" s="202"/>
      <c r="D229" s="203" t="s">
        <v>136</v>
      </c>
      <c r="E229" s="204" t="s">
        <v>19</v>
      </c>
      <c r="F229" s="205" t="s">
        <v>137</v>
      </c>
      <c r="G229" s="202"/>
      <c r="H229" s="204" t="s">
        <v>19</v>
      </c>
      <c r="I229" s="206"/>
      <c r="J229" s="202"/>
      <c r="K229" s="202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136</v>
      </c>
      <c r="AU229" s="211" t="s">
        <v>134</v>
      </c>
      <c r="AV229" s="13" t="s">
        <v>83</v>
      </c>
      <c r="AW229" s="13" t="s">
        <v>36</v>
      </c>
      <c r="AX229" s="13" t="s">
        <v>75</v>
      </c>
      <c r="AY229" s="211" t="s">
        <v>126</v>
      </c>
    </row>
    <row r="230" spans="2:51" s="14" customFormat="1" ht="11.25">
      <c r="B230" s="212"/>
      <c r="C230" s="213"/>
      <c r="D230" s="203" t="s">
        <v>136</v>
      </c>
      <c r="E230" s="214" t="s">
        <v>19</v>
      </c>
      <c r="F230" s="215" t="s">
        <v>270</v>
      </c>
      <c r="G230" s="213"/>
      <c r="H230" s="216">
        <v>80</v>
      </c>
      <c r="I230" s="217"/>
      <c r="J230" s="213"/>
      <c r="K230" s="213"/>
      <c r="L230" s="218"/>
      <c r="M230" s="219"/>
      <c r="N230" s="220"/>
      <c r="O230" s="220"/>
      <c r="P230" s="220"/>
      <c r="Q230" s="220"/>
      <c r="R230" s="220"/>
      <c r="S230" s="220"/>
      <c r="T230" s="221"/>
      <c r="AT230" s="222" t="s">
        <v>136</v>
      </c>
      <c r="AU230" s="222" t="s">
        <v>134</v>
      </c>
      <c r="AV230" s="14" t="s">
        <v>134</v>
      </c>
      <c r="AW230" s="14" t="s">
        <v>36</v>
      </c>
      <c r="AX230" s="14" t="s">
        <v>75</v>
      </c>
      <c r="AY230" s="222" t="s">
        <v>126</v>
      </c>
    </row>
    <row r="231" spans="2:51" s="14" customFormat="1" ht="11.25">
      <c r="B231" s="212"/>
      <c r="C231" s="213"/>
      <c r="D231" s="203" t="s">
        <v>136</v>
      </c>
      <c r="E231" s="214" t="s">
        <v>19</v>
      </c>
      <c r="F231" s="215" t="s">
        <v>271</v>
      </c>
      <c r="G231" s="213"/>
      <c r="H231" s="216">
        <v>92.8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136</v>
      </c>
      <c r="AU231" s="222" t="s">
        <v>134</v>
      </c>
      <c r="AV231" s="14" t="s">
        <v>134</v>
      </c>
      <c r="AW231" s="14" t="s">
        <v>36</v>
      </c>
      <c r="AX231" s="14" t="s">
        <v>75</v>
      </c>
      <c r="AY231" s="222" t="s">
        <v>126</v>
      </c>
    </row>
    <row r="232" spans="2:51" s="14" customFormat="1" ht="11.25">
      <c r="B232" s="212"/>
      <c r="C232" s="213"/>
      <c r="D232" s="203" t="s">
        <v>136</v>
      </c>
      <c r="E232" s="214" t="s">
        <v>19</v>
      </c>
      <c r="F232" s="215" t="s">
        <v>272</v>
      </c>
      <c r="G232" s="213"/>
      <c r="H232" s="216">
        <v>72.54</v>
      </c>
      <c r="I232" s="217"/>
      <c r="J232" s="213"/>
      <c r="K232" s="213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136</v>
      </c>
      <c r="AU232" s="222" t="s">
        <v>134</v>
      </c>
      <c r="AV232" s="14" t="s">
        <v>134</v>
      </c>
      <c r="AW232" s="14" t="s">
        <v>36</v>
      </c>
      <c r="AX232" s="14" t="s">
        <v>75</v>
      </c>
      <c r="AY232" s="222" t="s">
        <v>126</v>
      </c>
    </row>
    <row r="233" spans="2:51" s="14" customFormat="1" ht="11.25">
      <c r="B233" s="212"/>
      <c r="C233" s="213"/>
      <c r="D233" s="203" t="s">
        <v>136</v>
      </c>
      <c r="E233" s="214" t="s">
        <v>19</v>
      </c>
      <c r="F233" s="215" t="s">
        <v>273</v>
      </c>
      <c r="G233" s="213"/>
      <c r="H233" s="216">
        <v>77.52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136</v>
      </c>
      <c r="AU233" s="222" t="s">
        <v>134</v>
      </c>
      <c r="AV233" s="14" t="s">
        <v>134</v>
      </c>
      <c r="AW233" s="14" t="s">
        <v>36</v>
      </c>
      <c r="AX233" s="14" t="s">
        <v>75</v>
      </c>
      <c r="AY233" s="222" t="s">
        <v>126</v>
      </c>
    </row>
    <row r="234" spans="2:51" s="14" customFormat="1" ht="11.25">
      <c r="B234" s="212"/>
      <c r="C234" s="213"/>
      <c r="D234" s="203" t="s">
        <v>136</v>
      </c>
      <c r="E234" s="214" t="s">
        <v>19</v>
      </c>
      <c r="F234" s="215" t="s">
        <v>274</v>
      </c>
      <c r="G234" s="213"/>
      <c r="H234" s="216">
        <v>22.1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136</v>
      </c>
      <c r="AU234" s="222" t="s">
        <v>134</v>
      </c>
      <c r="AV234" s="14" t="s">
        <v>134</v>
      </c>
      <c r="AW234" s="14" t="s">
        <v>36</v>
      </c>
      <c r="AX234" s="14" t="s">
        <v>75</v>
      </c>
      <c r="AY234" s="222" t="s">
        <v>126</v>
      </c>
    </row>
    <row r="235" spans="2:51" s="14" customFormat="1" ht="11.25">
      <c r="B235" s="212"/>
      <c r="C235" s="213"/>
      <c r="D235" s="203" t="s">
        <v>136</v>
      </c>
      <c r="E235" s="214" t="s">
        <v>19</v>
      </c>
      <c r="F235" s="215" t="s">
        <v>275</v>
      </c>
      <c r="G235" s="213"/>
      <c r="H235" s="216">
        <v>64.8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136</v>
      </c>
      <c r="AU235" s="222" t="s">
        <v>134</v>
      </c>
      <c r="AV235" s="14" t="s">
        <v>134</v>
      </c>
      <c r="AW235" s="14" t="s">
        <v>36</v>
      </c>
      <c r="AX235" s="14" t="s">
        <v>75</v>
      </c>
      <c r="AY235" s="222" t="s">
        <v>126</v>
      </c>
    </row>
    <row r="236" spans="2:51" s="14" customFormat="1" ht="11.25">
      <c r="B236" s="212"/>
      <c r="C236" s="213"/>
      <c r="D236" s="203" t="s">
        <v>136</v>
      </c>
      <c r="E236" s="214" t="s">
        <v>19</v>
      </c>
      <c r="F236" s="215" t="s">
        <v>276</v>
      </c>
      <c r="G236" s="213"/>
      <c r="H236" s="216">
        <v>32</v>
      </c>
      <c r="I236" s="217"/>
      <c r="J236" s="213"/>
      <c r="K236" s="213"/>
      <c r="L236" s="218"/>
      <c r="M236" s="219"/>
      <c r="N236" s="220"/>
      <c r="O236" s="220"/>
      <c r="P236" s="220"/>
      <c r="Q236" s="220"/>
      <c r="R236" s="220"/>
      <c r="S236" s="220"/>
      <c r="T236" s="221"/>
      <c r="AT236" s="222" t="s">
        <v>136</v>
      </c>
      <c r="AU236" s="222" t="s">
        <v>134</v>
      </c>
      <c r="AV236" s="14" t="s">
        <v>134</v>
      </c>
      <c r="AW236" s="14" t="s">
        <v>36</v>
      </c>
      <c r="AX236" s="14" t="s">
        <v>75</v>
      </c>
      <c r="AY236" s="222" t="s">
        <v>126</v>
      </c>
    </row>
    <row r="237" spans="2:51" s="15" customFormat="1" ht="11.25">
      <c r="B237" s="223"/>
      <c r="C237" s="224"/>
      <c r="D237" s="203" t="s">
        <v>136</v>
      </c>
      <c r="E237" s="225" t="s">
        <v>19</v>
      </c>
      <c r="F237" s="226" t="s">
        <v>224</v>
      </c>
      <c r="G237" s="224"/>
      <c r="H237" s="227">
        <v>441.76000000000005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136</v>
      </c>
      <c r="AU237" s="233" t="s">
        <v>134</v>
      </c>
      <c r="AV237" s="15" t="s">
        <v>133</v>
      </c>
      <c r="AW237" s="15" t="s">
        <v>36</v>
      </c>
      <c r="AX237" s="15" t="s">
        <v>83</v>
      </c>
      <c r="AY237" s="233" t="s">
        <v>126</v>
      </c>
    </row>
    <row r="238" spans="1:65" s="2" customFormat="1" ht="21.75" customHeight="1">
      <c r="A238" s="35"/>
      <c r="B238" s="36"/>
      <c r="C238" s="188" t="s">
        <v>296</v>
      </c>
      <c r="D238" s="188" t="s">
        <v>128</v>
      </c>
      <c r="E238" s="189" t="s">
        <v>297</v>
      </c>
      <c r="F238" s="190" t="s">
        <v>298</v>
      </c>
      <c r="G238" s="191" t="s">
        <v>131</v>
      </c>
      <c r="H238" s="192">
        <v>402.1</v>
      </c>
      <c r="I238" s="193"/>
      <c r="J238" s="194">
        <f>ROUND(I238*H238,2)</f>
        <v>0</v>
      </c>
      <c r="K238" s="190" t="s">
        <v>132</v>
      </c>
      <c r="L238" s="40"/>
      <c r="M238" s="195" t="s">
        <v>19</v>
      </c>
      <c r="N238" s="196" t="s">
        <v>47</v>
      </c>
      <c r="O238" s="65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9" t="s">
        <v>133</v>
      </c>
      <c r="AT238" s="199" t="s">
        <v>128</v>
      </c>
      <c r="AU238" s="199" t="s">
        <v>134</v>
      </c>
      <c r="AY238" s="18" t="s">
        <v>126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8" t="s">
        <v>134</v>
      </c>
      <c r="BK238" s="200">
        <f>ROUND(I238*H238,2)</f>
        <v>0</v>
      </c>
      <c r="BL238" s="18" t="s">
        <v>133</v>
      </c>
      <c r="BM238" s="199" t="s">
        <v>299</v>
      </c>
    </row>
    <row r="239" spans="2:51" s="13" customFormat="1" ht="11.25">
      <c r="B239" s="201"/>
      <c r="C239" s="202"/>
      <c r="D239" s="203" t="s">
        <v>136</v>
      </c>
      <c r="E239" s="204" t="s">
        <v>19</v>
      </c>
      <c r="F239" s="205" t="s">
        <v>137</v>
      </c>
      <c r="G239" s="202"/>
      <c r="H239" s="204" t="s">
        <v>19</v>
      </c>
      <c r="I239" s="206"/>
      <c r="J239" s="202"/>
      <c r="K239" s="202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136</v>
      </c>
      <c r="AU239" s="211" t="s">
        <v>134</v>
      </c>
      <c r="AV239" s="13" t="s">
        <v>83</v>
      </c>
      <c r="AW239" s="13" t="s">
        <v>36</v>
      </c>
      <c r="AX239" s="13" t="s">
        <v>75</v>
      </c>
      <c r="AY239" s="211" t="s">
        <v>126</v>
      </c>
    </row>
    <row r="240" spans="2:51" s="14" customFormat="1" ht="11.25">
      <c r="B240" s="212"/>
      <c r="C240" s="213"/>
      <c r="D240" s="203" t="s">
        <v>136</v>
      </c>
      <c r="E240" s="214" t="s">
        <v>19</v>
      </c>
      <c r="F240" s="215" t="s">
        <v>280</v>
      </c>
      <c r="G240" s="213"/>
      <c r="H240" s="216">
        <v>88</v>
      </c>
      <c r="I240" s="217"/>
      <c r="J240" s="213"/>
      <c r="K240" s="213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136</v>
      </c>
      <c r="AU240" s="222" t="s">
        <v>134</v>
      </c>
      <c r="AV240" s="14" t="s">
        <v>134</v>
      </c>
      <c r="AW240" s="14" t="s">
        <v>36</v>
      </c>
      <c r="AX240" s="14" t="s">
        <v>75</v>
      </c>
      <c r="AY240" s="222" t="s">
        <v>126</v>
      </c>
    </row>
    <row r="241" spans="2:51" s="14" customFormat="1" ht="11.25">
      <c r="B241" s="212"/>
      <c r="C241" s="213"/>
      <c r="D241" s="203" t="s">
        <v>136</v>
      </c>
      <c r="E241" s="214" t="s">
        <v>19</v>
      </c>
      <c r="F241" s="215" t="s">
        <v>281</v>
      </c>
      <c r="G241" s="213"/>
      <c r="H241" s="216">
        <v>20.1</v>
      </c>
      <c r="I241" s="217"/>
      <c r="J241" s="213"/>
      <c r="K241" s="213"/>
      <c r="L241" s="218"/>
      <c r="M241" s="219"/>
      <c r="N241" s="220"/>
      <c r="O241" s="220"/>
      <c r="P241" s="220"/>
      <c r="Q241" s="220"/>
      <c r="R241" s="220"/>
      <c r="S241" s="220"/>
      <c r="T241" s="221"/>
      <c r="AT241" s="222" t="s">
        <v>136</v>
      </c>
      <c r="AU241" s="222" t="s">
        <v>134</v>
      </c>
      <c r="AV241" s="14" t="s">
        <v>134</v>
      </c>
      <c r="AW241" s="14" t="s">
        <v>36</v>
      </c>
      <c r="AX241" s="14" t="s">
        <v>75</v>
      </c>
      <c r="AY241" s="222" t="s">
        <v>126</v>
      </c>
    </row>
    <row r="242" spans="2:51" s="14" customFormat="1" ht="11.25">
      <c r="B242" s="212"/>
      <c r="C242" s="213"/>
      <c r="D242" s="203" t="s">
        <v>136</v>
      </c>
      <c r="E242" s="214" t="s">
        <v>19</v>
      </c>
      <c r="F242" s="215" t="s">
        <v>282</v>
      </c>
      <c r="G242" s="213"/>
      <c r="H242" s="216">
        <v>57.6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136</v>
      </c>
      <c r="AU242" s="222" t="s">
        <v>134</v>
      </c>
      <c r="AV242" s="14" t="s">
        <v>134</v>
      </c>
      <c r="AW242" s="14" t="s">
        <v>36</v>
      </c>
      <c r="AX242" s="14" t="s">
        <v>75</v>
      </c>
      <c r="AY242" s="222" t="s">
        <v>126</v>
      </c>
    </row>
    <row r="243" spans="2:51" s="14" customFormat="1" ht="11.25">
      <c r="B243" s="212"/>
      <c r="C243" s="213"/>
      <c r="D243" s="203" t="s">
        <v>136</v>
      </c>
      <c r="E243" s="214" t="s">
        <v>19</v>
      </c>
      <c r="F243" s="215" t="s">
        <v>283</v>
      </c>
      <c r="G243" s="213"/>
      <c r="H243" s="216">
        <v>14.4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136</v>
      </c>
      <c r="AU243" s="222" t="s">
        <v>134</v>
      </c>
      <c r="AV243" s="14" t="s">
        <v>134</v>
      </c>
      <c r="AW243" s="14" t="s">
        <v>36</v>
      </c>
      <c r="AX243" s="14" t="s">
        <v>75</v>
      </c>
      <c r="AY243" s="222" t="s">
        <v>126</v>
      </c>
    </row>
    <row r="244" spans="2:51" s="14" customFormat="1" ht="11.25">
      <c r="B244" s="212"/>
      <c r="C244" s="213"/>
      <c r="D244" s="203" t="s">
        <v>136</v>
      </c>
      <c r="E244" s="214" t="s">
        <v>19</v>
      </c>
      <c r="F244" s="215" t="s">
        <v>284</v>
      </c>
      <c r="G244" s="213"/>
      <c r="H244" s="216">
        <v>106</v>
      </c>
      <c r="I244" s="217"/>
      <c r="J244" s="213"/>
      <c r="K244" s="213"/>
      <c r="L244" s="218"/>
      <c r="M244" s="219"/>
      <c r="N244" s="220"/>
      <c r="O244" s="220"/>
      <c r="P244" s="220"/>
      <c r="Q244" s="220"/>
      <c r="R244" s="220"/>
      <c r="S244" s="220"/>
      <c r="T244" s="221"/>
      <c r="AT244" s="222" t="s">
        <v>136</v>
      </c>
      <c r="AU244" s="222" t="s">
        <v>134</v>
      </c>
      <c r="AV244" s="14" t="s">
        <v>134</v>
      </c>
      <c r="AW244" s="14" t="s">
        <v>36</v>
      </c>
      <c r="AX244" s="14" t="s">
        <v>75</v>
      </c>
      <c r="AY244" s="222" t="s">
        <v>126</v>
      </c>
    </row>
    <row r="245" spans="2:51" s="14" customFormat="1" ht="11.25">
      <c r="B245" s="212"/>
      <c r="C245" s="213"/>
      <c r="D245" s="203" t="s">
        <v>136</v>
      </c>
      <c r="E245" s="214" t="s">
        <v>19</v>
      </c>
      <c r="F245" s="215" t="s">
        <v>285</v>
      </c>
      <c r="G245" s="213"/>
      <c r="H245" s="216">
        <v>110.2</v>
      </c>
      <c r="I245" s="217"/>
      <c r="J245" s="213"/>
      <c r="K245" s="213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136</v>
      </c>
      <c r="AU245" s="222" t="s">
        <v>134</v>
      </c>
      <c r="AV245" s="14" t="s">
        <v>134</v>
      </c>
      <c r="AW245" s="14" t="s">
        <v>36</v>
      </c>
      <c r="AX245" s="14" t="s">
        <v>75</v>
      </c>
      <c r="AY245" s="222" t="s">
        <v>126</v>
      </c>
    </row>
    <row r="246" spans="2:51" s="14" customFormat="1" ht="11.25">
      <c r="B246" s="212"/>
      <c r="C246" s="213"/>
      <c r="D246" s="203" t="s">
        <v>136</v>
      </c>
      <c r="E246" s="214" t="s">
        <v>19</v>
      </c>
      <c r="F246" s="215" t="s">
        <v>286</v>
      </c>
      <c r="G246" s="213"/>
      <c r="H246" s="216">
        <v>5.8</v>
      </c>
      <c r="I246" s="217"/>
      <c r="J246" s="213"/>
      <c r="K246" s="213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136</v>
      </c>
      <c r="AU246" s="222" t="s">
        <v>134</v>
      </c>
      <c r="AV246" s="14" t="s">
        <v>134</v>
      </c>
      <c r="AW246" s="14" t="s">
        <v>36</v>
      </c>
      <c r="AX246" s="14" t="s">
        <v>75</v>
      </c>
      <c r="AY246" s="222" t="s">
        <v>126</v>
      </c>
    </row>
    <row r="247" spans="2:51" s="15" customFormat="1" ht="11.25">
      <c r="B247" s="223"/>
      <c r="C247" s="224"/>
      <c r="D247" s="203" t="s">
        <v>136</v>
      </c>
      <c r="E247" s="225" t="s">
        <v>19</v>
      </c>
      <c r="F247" s="226" t="s">
        <v>224</v>
      </c>
      <c r="G247" s="224"/>
      <c r="H247" s="227">
        <v>402.1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AT247" s="233" t="s">
        <v>136</v>
      </c>
      <c r="AU247" s="233" t="s">
        <v>134</v>
      </c>
      <c r="AV247" s="15" t="s">
        <v>133</v>
      </c>
      <c r="AW247" s="15" t="s">
        <v>36</v>
      </c>
      <c r="AX247" s="15" t="s">
        <v>83</v>
      </c>
      <c r="AY247" s="233" t="s">
        <v>126</v>
      </c>
    </row>
    <row r="248" spans="1:65" s="2" customFormat="1" ht="21.75" customHeight="1">
      <c r="A248" s="35"/>
      <c r="B248" s="36"/>
      <c r="C248" s="188" t="s">
        <v>300</v>
      </c>
      <c r="D248" s="188" t="s">
        <v>128</v>
      </c>
      <c r="E248" s="189" t="s">
        <v>301</v>
      </c>
      <c r="F248" s="190" t="s">
        <v>302</v>
      </c>
      <c r="G248" s="191" t="s">
        <v>131</v>
      </c>
      <c r="H248" s="192">
        <v>90</v>
      </c>
      <c r="I248" s="193"/>
      <c r="J248" s="194">
        <f>ROUND(I248*H248,2)</f>
        <v>0</v>
      </c>
      <c r="K248" s="190" t="s">
        <v>132</v>
      </c>
      <c r="L248" s="40"/>
      <c r="M248" s="195" t="s">
        <v>19</v>
      </c>
      <c r="N248" s="196" t="s">
        <v>47</v>
      </c>
      <c r="O248" s="65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9" t="s">
        <v>133</v>
      </c>
      <c r="AT248" s="199" t="s">
        <v>128</v>
      </c>
      <c r="AU248" s="199" t="s">
        <v>134</v>
      </c>
      <c r="AY248" s="18" t="s">
        <v>126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18" t="s">
        <v>134</v>
      </c>
      <c r="BK248" s="200">
        <f>ROUND(I248*H248,2)</f>
        <v>0</v>
      </c>
      <c r="BL248" s="18" t="s">
        <v>133</v>
      </c>
      <c r="BM248" s="199" t="s">
        <v>303</v>
      </c>
    </row>
    <row r="249" spans="2:51" s="13" customFormat="1" ht="11.25">
      <c r="B249" s="201"/>
      <c r="C249" s="202"/>
      <c r="D249" s="203" t="s">
        <v>136</v>
      </c>
      <c r="E249" s="204" t="s">
        <v>19</v>
      </c>
      <c r="F249" s="205" t="s">
        <v>137</v>
      </c>
      <c r="G249" s="202"/>
      <c r="H249" s="204" t="s">
        <v>19</v>
      </c>
      <c r="I249" s="206"/>
      <c r="J249" s="202"/>
      <c r="K249" s="202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136</v>
      </c>
      <c r="AU249" s="211" t="s">
        <v>134</v>
      </c>
      <c r="AV249" s="13" t="s">
        <v>83</v>
      </c>
      <c r="AW249" s="13" t="s">
        <v>36</v>
      </c>
      <c r="AX249" s="13" t="s">
        <v>75</v>
      </c>
      <c r="AY249" s="211" t="s">
        <v>126</v>
      </c>
    </row>
    <row r="250" spans="2:51" s="14" customFormat="1" ht="11.25">
      <c r="B250" s="212"/>
      <c r="C250" s="213"/>
      <c r="D250" s="203" t="s">
        <v>136</v>
      </c>
      <c r="E250" s="214" t="s">
        <v>19</v>
      </c>
      <c r="F250" s="215" t="s">
        <v>291</v>
      </c>
      <c r="G250" s="213"/>
      <c r="H250" s="216">
        <v>90</v>
      </c>
      <c r="I250" s="217"/>
      <c r="J250" s="213"/>
      <c r="K250" s="213"/>
      <c r="L250" s="218"/>
      <c r="M250" s="219"/>
      <c r="N250" s="220"/>
      <c r="O250" s="220"/>
      <c r="P250" s="220"/>
      <c r="Q250" s="220"/>
      <c r="R250" s="220"/>
      <c r="S250" s="220"/>
      <c r="T250" s="221"/>
      <c r="AT250" s="222" t="s">
        <v>136</v>
      </c>
      <c r="AU250" s="222" t="s">
        <v>134</v>
      </c>
      <c r="AV250" s="14" t="s">
        <v>134</v>
      </c>
      <c r="AW250" s="14" t="s">
        <v>36</v>
      </c>
      <c r="AX250" s="14" t="s">
        <v>83</v>
      </c>
      <c r="AY250" s="222" t="s">
        <v>126</v>
      </c>
    </row>
    <row r="251" spans="1:65" s="2" customFormat="1" ht="33" customHeight="1">
      <c r="A251" s="35"/>
      <c r="B251" s="36"/>
      <c r="C251" s="188" t="s">
        <v>304</v>
      </c>
      <c r="D251" s="188" t="s">
        <v>128</v>
      </c>
      <c r="E251" s="189" t="s">
        <v>305</v>
      </c>
      <c r="F251" s="190" t="s">
        <v>306</v>
      </c>
      <c r="G251" s="191" t="s">
        <v>227</v>
      </c>
      <c r="H251" s="192">
        <v>233.415</v>
      </c>
      <c r="I251" s="193"/>
      <c r="J251" s="194">
        <f>ROUND(I251*H251,2)</f>
        <v>0</v>
      </c>
      <c r="K251" s="190" t="s">
        <v>132</v>
      </c>
      <c r="L251" s="40"/>
      <c r="M251" s="195" t="s">
        <v>19</v>
      </c>
      <c r="N251" s="196" t="s">
        <v>47</v>
      </c>
      <c r="O251" s="65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9" t="s">
        <v>133</v>
      </c>
      <c r="AT251" s="199" t="s">
        <v>128</v>
      </c>
      <c r="AU251" s="199" t="s">
        <v>134</v>
      </c>
      <c r="AY251" s="18" t="s">
        <v>126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8" t="s">
        <v>134</v>
      </c>
      <c r="BK251" s="200">
        <f>ROUND(I251*H251,2)</f>
        <v>0</v>
      </c>
      <c r="BL251" s="18" t="s">
        <v>133</v>
      </c>
      <c r="BM251" s="199" t="s">
        <v>307</v>
      </c>
    </row>
    <row r="252" spans="2:51" s="13" customFormat="1" ht="11.25">
      <c r="B252" s="201"/>
      <c r="C252" s="202"/>
      <c r="D252" s="203" t="s">
        <v>136</v>
      </c>
      <c r="E252" s="204" t="s">
        <v>19</v>
      </c>
      <c r="F252" s="205" t="s">
        <v>137</v>
      </c>
      <c r="G252" s="202"/>
      <c r="H252" s="204" t="s">
        <v>19</v>
      </c>
      <c r="I252" s="206"/>
      <c r="J252" s="202"/>
      <c r="K252" s="202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136</v>
      </c>
      <c r="AU252" s="211" t="s">
        <v>134</v>
      </c>
      <c r="AV252" s="13" t="s">
        <v>83</v>
      </c>
      <c r="AW252" s="13" t="s">
        <v>36</v>
      </c>
      <c r="AX252" s="13" t="s">
        <v>75</v>
      </c>
      <c r="AY252" s="211" t="s">
        <v>126</v>
      </c>
    </row>
    <row r="253" spans="2:51" s="14" customFormat="1" ht="11.25">
      <c r="B253" s="212"/>
      <c r="C253" s="213"/>
      <c r="D253" s="203" t="s">
        <v>136</v>
      </c>
      <c r="E253" s="214" t="s">
        <v>19</v>
      </c>
      <c r="F253" s="215" t="s">
        <v>308</v>
      </c>
      <c r="G253" s="213"/>
      <c r="H253" s="216">
        <v>233.415</v>
      </c>
      <c r="I253" s="217"/>
      <c r="J253" s="213"/>
      <c r="K253" s="213"/>
      <c r="L253" s="218"/>
      <c r="M253" s="219"/>
      <c r="N253" s="220"/>
      <c r="O253" s="220"/>
      <c r="P253" s="220"/>
      <c r="Q253" s="220"/>
      <c r="R253" s="220"/>
      <c r="S253" s="220"/>
      <c r="T253" s="221"/>
      <c r="AT253" s="222" t="s">
        <v>136</v>
      </c>
      <c r="AU253" s="222" t="s">
        <v>134</v>
      </c>
      <c r="AV253" s="14" t="s">
        <v>134</v>
      </c>
      <c r="AW253" s="14" t="s">
        <v>36</v>
      </c>
      <c r="AX253" s="14" t="s">
        <v>83</v>
      </c>
      <c r="AY253" s="222" t="s">
        <v>126</v>
      </c>
    </row>
    <row r="254" spans="1:65" s="2" customFormat="1" ht="21.75" customHeight="1">
      <c r="A254" s="35"/>
      <c r="B254" s="36"/>
      <c r="C254" s="188" t="s">
        <v>309</v>
      </c>
      <c r="D254" s="188" t="s">
        <v>128</v>
      </c>
      <c r="E254" s="189" t="s">
        <v>310</v>
      </c>
      <c r="F254" s="190" t="s">
        <v>311</v>
      </c>
      <c r="G254" s="191" t="s">
        <v>141</v>
      </c>
      <c r="H254" s="192">
        <v>1</v>
      </c>
      <c r="I254" s="193"/>
      <c r="J254" s="194">
        <f>ROUND(I254*H254,2)</f>
        <v>0</v>
      </c>
      <c r="K254" s="190" t="s">
        <v>132</v>
      </c>
      <c r="L254" s="40"/>
      <c r="M254" s="195" t="s">
        <v>19</v>
      </c>
      <c r="N254" s="196" t="s">
        <v>47</v>
      </c>
      <c r="O254" s="65"/>
      <c r="P254" s="197">
        <f>O254*H254</f>
        <v>0</v>
      </c>
      <c r="Q254" s="197">
        <v>0</v>
      </c>
      <c r="R254" s="197">
        <f>Q254*H254</f>
        <v>0</v>
      </c>
      <c r="S254" s="197">
        <v>0</v>
      </c>
      <c r="T254" s="198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9" t="s">
        <v>133</v>
      </c>
      <c r="AT254" s="199" t="s">
        <v>128</v>
      </c>
      <c r="AU254" s="199" t="s">
        <v>134</v>
      </c>
      <c r="AY254" s="18" t="s">
        <v>126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8" t="s">
        <v>134</v>
      </c>
      <c r="BK254" s="200">
        <f>ROUND(I254*H254,2)</f>
        <v>0</v>
      </c>
      <c r="BL254" s="18" t="s">
        <v>133</v>
      </c>
      <c r="BM254" s="199" t="s">
        <v>312</v>
      </c>
    </row>
    <row r="255" spans="2:51" s="13" customFormat="1" ht="11.25">
      <c r="B255" s="201"/>
      <c r="C255" s="202"/>
      <c r="D255" s="203" t="s">
        <v>136</v>
      </c>
      <c r="E255" s="204" t="s">
        <v>19</v>
      </c>
      <c r="F255" s="205" t="s">
        <v>137</v>
      </c>
      <c r="G255" s="202"/>
      <c r="H255" s="204" t="s">
        <v>19</v>
      </c>
      <c r="I255" s="206"/>
      <c r="J255" s="202"/>
      <c r="K255" s="202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136</v>
      </c>
      <c r="AU255" s="211" t="s">
        <v>134</v>
      </c>
      <c r="AV255" s="13" t="s">
        <v>83</v>
      </c>
      <c r="AW255" s="13" t="s">
        <v>36</v>
      </c>
      <c r="AX255" s="13" t="s">
        <v>75</v>
      </c>
      <c r="AY255" s="211" t="s">
        <v>126</v>
      </c>
    </row>
    <row r="256" spans="2:51" s="14" customFormat="1" ht="11.25">
      <c r="B256" s="212"/>
      <c r="C256" s="213"/>
      <c r="D256" s="203" t="s">
        <v>136</v>
      </c>
      <c r="E256" s="214" t="s">
        <v>19</v>
      </c>
      <c r="F256" s="215" t="s">
        <v>83</v>
      </c>
      <c r="G256" s="213"/>
      <c r="H256" s="216">
        <v>1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136</v>
      </c>
      <c r="AU256" s="222" t="s">
        <v>134</v>
      </c>
      <c r="AV256" s="14" t="s">
        <v>134</v>
      </c>
      <c r="AW256" s="14" t="s">
        <v>36</v>
      </c>
      <c r="AX256" s="14" t="s">
        <v>83</v>
      </c>
      <c r="AY256" s="222" t="s">
        <v>126</v>
      </c>
    </row>
    <row r="257" spans="1:65" s="2" customFormat="1" ht="21.75" customHeight="1">
      <c r="A257" s="35"/>
      <c r="B257" s="36"/>
      <c r="C257" s="188" t="s">
        <v>313</v>
      </c>
      <c r="D257" s="188" t="s">
        <v>128</v>
      </c>
      <c r="E257" s="189" t="s">
        <v>314</v>
      </c>
      <c r="F257" s="190" t="s">
        <v>315</v>
      </c>
      <c r="G257" s="191" t="s">
        <v>141</v>
      </c>
      <c r="H257" s="192">
        <v>4</v>
      </c>
      <c r="I257" s="193"/>
      <c r="J257" s="194">
        <f>ROUND(I257*H257,2)</f>
        <v>0</v>
      </c>
      <c r="K257" s="190" t="s">
        <v>132</v>
      </c>
      <c r="L257" s="40"/>
      <c r="M257" s="195" t="s">
        <v>19</v>
      </c>
      <c r="N257" s="196" t="s">
        <v>47</v>
      </c>
      <c r="O257" s="65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9" t="s">
        <v>133</v>
      </c>
      <c r="AT257" s="199" t="s">
        <v>128</v>
      </c>
      <c r="AU257" s="199" t="s">
        <v>134</v>
      </c>
      <c r="AY257" s="18" t="s">
        <v>126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8" t="s">
        <v>134</v>
      </c>
      <c r="BK257" s="200">
        <f>ROUND(I257*H257,2)</f>
        <v>0</v>
      </c>
      <c r="BL257" s="18" t="s">
        <v>133</v>
      </c>
      <c r="BM257" s="199" t="s">
        <v>316</v>
      </c>
    </row>
    <row r="258" spans="2:51" s="13" customFormat="1" ht="11.25">
      <c r="B258" s="201"/>
      <c r="C258" s="202"/>
      <c r="D258" s="203" t="s">
        <v>136</v>
      </c>
      <c r="E258" s="204" t="s">
        <v>19</v>
      </c>
      <c r="F258" s="205" t="s">
        <v>137</v>
      </c>
      <c r="G258" s="202"/>
      <c r="H258" s="204" t="s">
        <v>19</v>
      </c>
      <c r="I258" s="206"/>
      <c r="J258" s="202"/>
      <c r="K258" s="202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136</v>
      </c>
      <c r="AU258" s="211" t="s">
        <v>134</v>
      </c>
      <c r="AV258" s="13" t="s">
        <v>83</v>
      </c>
      <c r="AW258" s="13" t="s">
        <v>36</v>
      </c>
      <c r="AX258" s="13" t="s">
        <v>75</v>
      </c>
      <c r="AY258" s="211" t="s">
        <v>126</v>
      </c>
    </row>
    <row r="259" spans="2:51" s="14" customFormat="1" ht="11.25">
      <c r="B259" s="212"/>
      <c r="C259" s="213"/>
      <c r="D259" s="203" t="s">
        <v>136</v>
      </c>
      <c r="E259" s="214" t="s">
        <v>19</v>
      </c>
      <c r="F259" s="215" t="s">
        <v>83</v>
      </c>
      <c r="G259" s="213"/>
      <c r="H259" s="216">
        <v>1</v>
      </c>
      <c r="I259" s="217"/>
      <c r="J259" s="213"/>
      <c r="K259" s="213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136</v>
      </c>
      <c r="AU259" s="222" t="s">
        <v>134</v>
      </c>
      <c r="AV259" s="14" t="s">
        <v>134</v>
      </c>
      <c r="AW259" s="14" t="s">
        <v>36</v>
      </c>
      <c r="AX259" s="14" t="s">
        <v>83</v>
      </c>
      <c r="AY259" s="222" t="s">
        <v>126</v>
      </c>
    </row>
    <row r="260" spans="2:51" s="14" customFormat="1" ht="11.25">
      <c r="B260" s="212"/>
      <c r="C260" s="213"/>
      <c r="D260" s="203" t="s">
        <v>136</v>
      </c>
      <c r="E260" s="213"/>
      <c r="F260" s="215" t="s">
        <v>317</v>
      </c>
      <c r="G260" s="213"/>
      <c r="H260" s="216">
        <v>4</v>
      </c>
      <c r="I260" s="217"/>
      <c r="J260" s="213"/>
      <c r="K260" s="213"/>
      <c r="L260" s="218"/>
      <c r="M260" s="219"/>
      <c r="N260" s="220"/>
      <c r="O260" s="220"/>
      <c r="P260" s="220"/>
      <c r="Q260" s="220"/>
      <c r="R260" s="220"/>
      <c r="S260" s="220"/>
      <c r="T260" s="221"/>
      <c r="AT260" s="222" t="s">
        <v>136</v>
      </c>
      <c r="AU260" s="222" t="s">
        <v>134</v>
      </c>
      <c r="AV260" s="14" t="s">
        <v>134</v>
      </c>
      <c r="AW260" s="14" t="s">
        <v>4</v>
      </c>
      <c r="AX260" s="14" t="s">
        <v>83</v>
      </c>
      <c r="AY260" s="222" t="s">
        <v>126</v>
      </c>
    </row>
    <row r="261" spans="1:65" s="2" customFormat="1" ht="16.5" customHeight="1">
      <c r="A261" s="35"/>
      <c r="B261" s="36"/>
      <c r="C261" s="188" t="s">
        <v>318</v>
      </c>
      <c r="D261" s="188" t="s">
        <v>128</v>
      </c>
      <c r="E261" s="189" t="s">
        <v>319</v>
      </c>
      <c r="F261" s="190" t="s">
        <v>320</v>
      </c>
      <c r="G261" s="191" t="s">
        <v>141</v>
      </c>
      <c r="H261" s="192">
        <v>1</v>
      </c>
      <c r="I261" s="193"/>
      <c r="J261" s="194">
        <f>ROUND(I261*H261,2)</f>
        <v>0</v>
      </c>
      <c r="K261" s="190" t="s">
        <v>19</v>
      </c>
      <c r="L261" s="40"/>
      <c r="M261" s="195" t="s">
        <v>19</v>
      </c>
      <c r="N261" s="196" t="s">
        <v>47</v>
      </c>
      <c r="O261" s="65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9" t="s">
        <v>133</v>
      </c>
      <c r="AT261" s="199" t="s">
        <v>128</v>
      </c>
      <c r="AU261" s="199" t="s">
        <v>134</v>
      </c>
      <c r="AY261" s="18" t="s">
        <v>126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8" t="s">
        <v>134</v>
      </c>
      <c r="BK261" s="200">
        <f>ROUND(I261*H261,2)</f>
        <v>0</v>
      </c>
      <c r="BL261" s="18" t="s">
        <v>133</v>
      </c>
      <c r="BM261" s="199" t="s">
        <v>321</v>
      </c>
    </row>
    <row r="262" spans="2:51" s="13" customFormat="1" ht="11.25">
      <c r="B262" s="201"/>
      <c r="C262" s="202"/>
      <c r="D262" s="203" t="s">
        <v>136</v>
      </c>
      <c r="E262" s="204" t="s">
        <v>19</v>
      </c>
      <c r="F262" s="205" t="s">
        <v>137</v>
      </c>
      <c r="G262" s="202"/>
      <c r="H262" s="204" t="s">
        <v>19</v>
      </c>
      <c r="I262" s="206"/>
      <c r="J262" s="202"/>
      <c r="K262" s="202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136</v>
      </c>
      <c r="AU262" s="211" t="s">
        <v>134</v>
      </c>
      <c r="AV262" s="13" t="s">
        <v>83</v>
      </c>
      <c r="AW262" s="13" t="s">
        <v>36</v>
      </c>
      <c r="AX262" s="13" t="s">
        <v>75</v>
      </c>
      <c r="AY262" s="211" t="s">
        <v>126</v>
      </c>
    </row>
    <row r="263" spans="2:51" s="14" customFormat="1" ht="11.25">
      <c r="B263" s="212"/>
      <c r="C263" s="213"/>
      <c r="D263" s="203" t="s">
        <v>136</v>
      </c>
      <c r="E263" s="214" t="s">
        <v>19</v>
      </c>
      <c r="F263" s="215" t="s">
        <v>83</v>
      </c>
      <c r="G263" s="213"/>
      <c r="H263" s="216">
        <v>1</v>
      </c>
      <c r="I263" s="217"/>
      <c r="J263" s="213"/>
      <c r="K263" s="213"/>
      <c r="L263" s="218"/>
      <c r="M263" s="219"/>
      <c r="N263" s="220"/>
      <c r="O263" s="220"/>
      <c r="P263" s="220"/>
      <c r="Q263" s="220"/>
      <c r="R263" s="220"/>
      <c r="S263" s="220"/>
      <c r="T263" s="221"/>
      <c r="AT263" s="222" t="s">
        <v>136</v>
      </c>
      <c r="AU263" s="222" t="s">
        <v>134</v>
      </c>
      <c r="AV263" s="14" t="s">
        <v>134</v>
      </c>
      <c r="AW263" s="14" t="s">
        <v>36</v>
      </c>
      <c r="AX263" s="14" t="s">
        <v>83</v>
      </c>
      <c r="AY263" s="222" t="s">
        <v>126</v>
      </c>
    </row>
    <row r="264" spans="1:65" s="2" customFormat="1" ht="21.75" customHeight="1">
      <c r="A264" s="35"/>
      <c r="B264" s="36"/>
      <c r="C264" s="188" t="s">
        <v>322</v>
      </c>
      <c r="D264" s="188" t="s">
        <v>128</v>
      </c>
      <c r="E264" s="189" t="s">
        <v>323</v>
      </c>
      <c r="F264" s="190" t="s">
        <v>324</v>
      </c>
      <c r="G264" s="191" t="s">
        <v>227</v>
      </c>
      <c r="H264" s="192">
        <v>146.995</v>
      </c>
      <c r="I264" s="193"/>
      <c r="J264" s="194">
        <f>ROUND(I264*H264,2)</f>
        <v>0</v>
      </c>
      <c r="K264" s="190" t="s">
        <v>132</v>
      </c>
      <c r="L264" s="40"/>
      <c r="M264" s="195" t="s">
        <v>19</v>
      </c>
      <c r="N264" s="196" t="s">
        <v>47</v>
      </c>
      <c r="O264" s="65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9" t="s">
        <v>133</v>
      </c>
      <c r="AT264" s="199" t="s">
        <v>128</v>
      </c>
      <c r="AU264" s="199" t="s">
        <v>134</v>
      </c>
      <c r="AY264" s="18" t="s">
        <v>126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8" t="s">
        <v>134</v>
      </c>
      <c r="BK264" s="200">
        <f>ROUND(I264*H264,2)</f>
        <v>0</v>
      </c>
      <c r="BL264" s="18" t="s">
        <v>133</v>
      </c>
      <c r="BM264" s="199" t="s">
        <v>325</v>
      </c>
    </row>
    <row r="265" spans="2:51" s="13" customFormat="1" ht="11.25">
      <c r="B265" s="201"/>
      <c r="C265" s="202"/>
      <c r="D265" s="203" t="s">
        <v>136</v>
      </c>
      <c r="E265" s="204" t="s">
        <v>19</v>
      </c>
      <c r="F265" s="205" t="s">
        <v>137</v>
      </c>
      <c r="G265" s="202"/>
      <c r="H265" s="204" t="s">
        <v>19</v>
      </c>
      <c r="I265" s="206"/>
      <c r="J265" s="202"/>
      <c r="K265" s="202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136</v>
      </c>
      <c r="AU265" s="211" t="s">
        <v>134</v>
      </c>
      <c r="AV265" s="13" t="s">
        <v>83</v>
      </c>
      <c r="AW265" s="13" t="s">
        <v>36</v>
      </c>
      <c r="AX265" s="13" t="s">
        <v>75</v>
      </c>
      <c r="AY265" s="211" t="s">
        <v>126</v>
      </c>
    </row>
    <row r="266" spans="2:51" s="14" customFormat="1" ht="11.25">
      <c r="B266" s="212"/>
      <c r="C266" s="213"/>
      <c r="D266" s="203" t="s">
        <v>136</v>
      </c>
      <c r="E266" s="214" t="s">
        <v>19</v>
      </c>
      <c r="F266" s="215" t="s">
        <v>326</v>
      </c>
      <c r="G266" s="213"/>
      <c r="H266" s="216">
        <v>0.6</v>
      </c>
      <c r="I266" s="217"/>
      <c r="J266" s="213"/>
      <c r="K266" s="213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136</v>
      </c>
      <c r="AU266" s="222" t="s">
        <v>134</v>
      </c>
      <c r="AV266" s="14" t="s">
        <v>134</v>
      </c>
      <c r="AW266" s="14" t="s">
        <v>36</v>
      </c>
      <c r="AX266" s="14" t="s">
        <v>75</v>
      </c>
      <c r="AY266" s="222" t="s">
        <v>126</v>
      </c>
    </row>
    <row r="267" spans="2:51" s="14" customFormat="1" ht="11.25">
      <c r="B267" s="212"/>
      <c r="C267" s="213"/>
      <c r="D267" s="203" t="s">
        <v>136</v>
      </c>
      <c r="E267" s="214" t="s">
        <v>19</v>
      </c>
      <c r="F267" s="215" t="s">
        <v>327</v>
      </c>
      <c r="G267" s="213"/>
      <c r="H267" s="216">
        <v>16.582</v>
      </c>
      <c r="I267" s="217"/>
      <c r="J267" s="213"/>
      <c r="K267" s="213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136</v>
      </c>
      <c r="AU267" s="222" t="s">
        <v>134</v>
      </c>
      <c r="AV267" s="14" t="s">
        <v>134</v>
      </c>
      <c r="AW267" s="14" t="s">
        <v>36</v>
      </c>
      <c r="AX267" s="14" t="s">
        <v>75</v>
      </c>
      <c r="AY267" s="222" t="s">
        <v>126</v>
      </c>
    </row>
    <row r="268" spans="2:51" s="14" customFormat="1" ht="11.25">
      <c r="B268" s="212"/>
      <c r="C268" s="213"/>
      <c r="D268" s="203" t="s">
        <v>136</v>
      </c>
      <c r="E268" s="214" t="s">
        <v>19</v>
      </c>
      <c r="F268" s="215" t="s">
        <v>328</v>
      </c>
      <c r="G268" s="213"/>
      <c r="H268" s="216">
        <v>87.426</v>
      </c>
      <c r="I268" s="217"/>
      <c r="J268" s="213"/>
      <c r="K268" s="213"/>
      <c r="L268" s="218"/>
      <c r="M268" s="219"/>
      <c r="N268" s="220"/>
      <c r="O268" s="220"/>
      <c r="P268" s="220"/>
      <c r="Q268" s="220"/>
      <c r="R268" s="220"/>
      <c r="S268" s="220"/>
      <c r="T268" s="221"/>
      <c r="AT268" s="222" t="s">
        <v>136</v>
      </c>
      <c r="AU268" s="222" t="s">
        <v>134</v>
      </c>
      <c r="AV268" s="14" t="s">
        <v>134</v>
      </c>
      <c r="AW268" s="14" t="s">
        <v>36</v>
      </c>
      <c r="AX268" s="14" t="s">
        <v>75</v>
      </c>
      <c r="AY268" s="222" t="s">
        <v>126</v>
      </c>
    </row>
    <row r="269" spans="2:51" s="14" customFormat="1" ht="11.25">
      <c r="B269" s="212"/>
      <c r="C269" s="213"/>
      <c r="D269" s="203" t="s">
        <v>136</v>
      </c>
      <c r="E269" s="214" t="s">
        <v>19</v>
      </c>
      <c r="F269" s="215" t="s">
        <v>329</v>
      </c>
      <c r="G269" s="213"/>
      <c r="H269" s="216">
        <v>19.428</v>
      </c>
      <c r="I269" s="217"/>
      <c r="J269" s="213"/>
      <c r="K269" s="213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136</v>
      </c>
      <c r="AU269" s="222" t="s">
        <v>134</v>
      </c>
      <c r="AV269" s="14" t="s">
        <v>134</v>
      </c>
      <c r="AW269" s="14" t="s">
        <v>36</v>
      </c>
      <c r="AX269" s="14" t="s">
        <v>75</v>
      </c>
      <c r="AY269" s="222" t="s">
        <v>126</v>
      </c>
    </row>
    <row r="270" spans="2:51" s="14" customFormat="1" ht="11.25">
      <c r="B270" s="212"/>
      <c r="C270" s="213"/>
      <c r="D270" s="203" t="s">
        <v>136</v>
      </c>
      <c r="E270" s="214" t="s">
        <v>19</v>
      </c>
      <c r="F270" s="215" t="s">
        <v>330</v>
      </c>
      <c r="G270" s="213"/>
      <c r="H270" s="216">
        <v>14.465</v>
      </c>
      <c r="I270" s="217"/>
      <c r="J270" s="213"/>
      <c r="K270" s="213"/>
      <c r="L270" s="218"/>
      <c r="M270" s="219"/>
      <c r="N270" s="220"/>
      <c r="O270" s="220"/>
      <c r="P270" s="220"/>
      <c r="Q270" s="220"/>
      <c r="R270" s="220"/>
      <c r="S270" s="220"/>
      <c r="T270" s="221"/>
      <c r="AT270" s="222" t="s">
        <v>136</v>
      </c>
      <c r="AU270" s="222" t="s">
        <v>134</v>
      </c>
      <c r="AV270" s="14" t="s">
        <v>134</v>
      </c>
      <c r="AW270" s="14" t="s">
        <v>36</v>
      </c>
      <c r="AX270" s="14" t="s">
        <v>75</v>
      </c>
      <c r="AY270" s="222" t="s">
        <v>126</v>
      </c>
    </row>
    <row r="271" spans="2:51" s="14" customFormat="1" ht="11.25">
      <c r="B271" s="212"/>
      <c r="C271" s="213"/>
      <c r="D271" s="203" t="s">
        <v>136</v>
      </c>
      <c r="E271" s="214" t="s">
        <v>19</v>
      </c>
      <c r="F271" s="215" t="s">
        <v>331</v>
      </c>
      <c r="G271" s="213"/>
      <c r="H271" s="216">
        <v>0.814</v>
      </c>
      <c r="I271" s="217"/>
      <c r="J271" s="213"/>
      <c r="K271" s="213"/>
      <c r="L271" s="218"/>
      <c r="M271" s="219"/>
      <c r="N271" s="220"/>
      <c r="O271" s="220"/>
      <c r="P271" s="220"/>
      <c r="Q271" s="220"/>
      <c r="R271" s="220"/>
      <c r="S271" s="220"/>
      <c r="T271" s="221"/>
      <c r="AT271" s="222" t="s">
        <v>136</v>
      </c>
      <c r="AU271" s="222" t="s">
        <v>134</v>
      </c>
      <c r="AV271" s="14" t="s">
        <v>134</v>
      </c>
      <c r="AW271" s="14" t="s">
        <v>36</v>
      </c>
      <c r="AX271" s="14" t="s">
        <v>75</v>
      </c>
      <c r="AY271" s="222" t="s">
        <v>126</v>
      </c>
    </row>
    <row r="272" spans="2:51" s="14" customFormat="1" ht="11.25">
      <c r="B272" s="212"/>
      <c r="C272" s="213"/>
      <c r="D272" s="203" t="s">
        <v>136</v>
      </c>
      <c r="E272" s="214" t="s">
        <v>19</v>
      </c>
      <c r="F272" s="215" t="s">
        <v>332</v>
      </c>
      <c r="G272" s="213"/>
      <c r="H272" s="216">
        <v>1.901</v>
      </c>
      <c r="I272" s="217"/>
      <c r="J272" s="213"/>
      <c r="K272" s="213"/>
      <c r="L272" s="218"/>
      <c r="M272" s="219"/>
      <c r="N272" s="220"/>
      <c r="O272" s="220"/>
      <c r="P272" s="220"/>
      <c r="Q272" s="220"/>
      <c r="R272" s="220"/>
      <c r="S272" s="220"/>
      <c r="T272" s="221"/>
      <c r="AT272" s="222" t="s">
        <v>136</v>
      </c>
      <c r="AU272" s="222" t="s">
        <v>134</v>
      </c>
      <c r="AV272" s="14" t="s">
        <v>134</v>
      </c>
      <c r="AW272" s="14" t="s">
        <v>36</v>
      </c>
      <c r="AX272" s="14" t="s">
        <v>75</v>
      </c>
      <c r="AY272" s="222" t="s">
        <v>126</v>
      </c>
    </row>
    <row r="273" spans="2:51" s="14" customFormat="1" ht="11.25">
      <c r="B273" s="212"/>
      <c r="C273" s="213"/>
      <c r="D273" s="203" t="s">
        <v>136</v>
      </c>
      <c r="E273" s="214" t="s">
        <v>19</v>
      </c>
      <c r="F273" s="215" t="s">
        <v>333</v>
      </c>
      <c r="G273" s="213"/>
      <c r="H273" s="216">
        <v>0.21</v>
      </c>
      <c r="I273" s="217"/>
      <c r="J273" s="213"/>
      <c r="K273" s="213"/>
      <c r="L273" s="218"/>
      <c r="M273" s="219"/>
      <c r="N273" s="220"/>
      <c r="O273" s="220"/>
      <c r="P273" s="220"/>
      <c r="Q273" s="220"/>
      <c r="R273" s="220"/>
      <c r="S273" s="220"/>
      <c r="T273" s="221"/>
      <c r="AT273" s="222" t="s">
        <v>136</v>
      </c>
      <c r="AU273" s="222" t="s">
        <v>134</v>
      </c>
      <c r="AV273" s="14" t="s">
        <v>134</v>
      </c>
      <c r="AW273" s="14" t="s">
        <v>36</v>
      </c>
      <c r="AX273" s="14" t="s">
        <v>75</v>
      </c>
      <c r="AY273" s="222" t="s">
        <v>126</v>
      </c>
    </row>
    <row r="274" spans="2:51" s="14" customFormat="1" ht="11.25">
      <c r="B274" s="212"/>
      <c r="C274" s="213"/>
      <c r="D274" s="203" t="s">
        <v>136</v>
      </c>
      <c r="E274" s="214" t="s">
        <v>19</v>
      </c>
      <c r="F274" s="215" t="s">
        <v>334</v>
      </c>
      <c r="G274" s="213"/>
      <c r="H274" s="216">
        <v>0.244</v>
      </c>
      <c r="I274" s="217"/>
      <c r="J274" s="213"/>
      <c r="K274" s="213"/>
      <c r="L274" s="218"/>
      <c r="M274" s="219"/>
      <c r="N274" s="220"/>
      <c r="O274" s="220"/>
      <c r="P274" s="220"/>
      <c r="Q274" s="220"/>
      <c r="R274" s="220"/>
      <c r="S274" s="220"/>
      <c r="T274" s="221"/>
      <c r="AT274" s="222" t="s">
        <v>136</v>
      </c>
      <c r="AU274" s="222" t="s">
        <v>134</v>
      </c>
      <c r="AV274" s="14" t="s">
        <v>134</v>
      </c>
      <c r="AW274" s="14" t="s">
        <v>36</v>
      </c>
      <c r="AX274" s="14" t="s">
        <v>75</v>
      </c>
      <c r="AY274" s="222" t="s">
        <v>126</v>
      </c>
    </row>
    <row r="275" spans="2:51" s="14" customFormat="1" ht="11.25">
      <c r="B275" s="212"/>
      <c r="C275" s="213"/>
      <c r="D275" s="203" t="s">
        <v>136</v>
      </c>
      <c r="E275" s="214" t="s">
        <v>19</v>
      </c>
      <c r="F275" s="215" t="s">
        <v>335</v>
      </c>
      <c r="G275" s="213"/>
      <c r="H275" s="216">
        <v>2.095</v>
      </c>
      <c r="I275" s="217"/>
      <c r="J275" s="213"/>
      <c r="K275" s="213"/>
      <c r="L275" s="218"/>
      <c r="M275" s="219"/>
      <c r="N275" s="220"/>
      <c r="O275" s="220"/>
      <c r="P275" s="220"/>
      <c r="Q275" s="220"/>
      <c r="R275" s="220"/>
      <c r="S275" s="220"/>
      <c r="T275" s="221"/>
      <c r="AT275" s="222" t="s">
        <v>136</v>
      </c>
      <c r="AU275" s="222" t="s">
        <v>134</v>
      </c>
      <c r="AV275" s="14" t="s">
        <v>134</v>
      </c>
      <c r="AW275" s="14" t="s">
        <v>36</v>
      </c>
      <c r="AX275" s="14" t="s">
        <v>75</v>
      </c>
      <c r="AY275" s="222" t="s">
        <v>126</v>
      </c>
    </row>
    <row r="276" spans="2:51" s="14" customFormat="1" ht="11.25">
      <c r="B276" s="212"/>
      <c r="C276" s="213"/>
      <c r="D276" s="203" t="s">
        <v>136</v>
      </c>
      <c r="E276" s="214" t="s">
        <v>19</v>
      </c>
      <c r="F276" s="215" t="s">
        <v>336</v>
      </c>
      <c r="G276" s="213"/>
      <c r="H276" s="216">
        <v>0.442</v>
      </c>
      <c r="I276" s="217"/>
      <c r="J276" s="213"/>
      <c r="K276" s="213"/>
      <c r="L276" s="218"/>
      <c r="M276" s="219"/>
      <c r="N276" s="220"/>
      <c r="O276" s="220"/>
      <c r="P276" s="220"/>
      <c r="Q276" s="220"/>
      <c r="R276" s="220"/>
      <c r="S276" s="220"/>
      <c r="T276" s="221"/>
      <c r="AT276" s="222" t="s">
        <v>136</v>
      </c>
      <c r="AU276" s="222" t="s">
        <v>134</v>
      </c>
      <c r="AV276" s="14" t="s">
        <v>134</v>
      </c>
      <c r="AW276" s="14" t="s">
        <v>36</v>
      </c>
      <c r="AX276" s="14" t="s">
        <v>75</v>
      </c>
      <c r="AY276" s="222" t="s">
        <v>126</v>
      </c>
    </row>
    <row r="277" spans="2:51" s="14" customFormat="1" ht="11.25">
      <c r="B277" s="212"/>
      <c r="C277" s="213"/>
      <c r="D277" s="203" t="s">
        <v>136</v>
      </c>
      <c r="E277" s="214" t="s">
        <v>19</v>
      </c>
      <c r="F277" s="215" t="s">
        <v>337</v>
      </c>
      <c r="G277" s="213"/>
      <c r="H277" s="216">
        <v>2.788</v>
      </c>
      <c r="I277" s="217"/>
      <c r="J277" s="213"/>
      <c r="K277" s="213"/>
      <c r="L277" s="218"/>
      <c r="M277" s="219"/>
      <c r="N277" s="220"/>
      <c r="O277" s="220"/>
      <c r="P277" s="220"/>
      <c r="Q277" s="220"/>
      <c r="R277" s="220"/>
      <c r="S277" s="220"/>
      <c r="T277" s="221"/>
      <c r="AT277" s="222" t="s">
        <v>136</v>
      </c>
      <c r="AU277" s="222" t="s">
        <v>134</v>
      </c>
      <c r="AV277" s="14" t="s">
        <v>134</v>
      </c>
      <c r="AW277" s="14" t="s">
        <v>36</v>
      </c>
      <c r="AX277" s="14" t="s">
        <v>75</v>
      </c>
      <c r="AY277" s="222" t="s">
        <v>126</v>
      </c>
    </row>
    <row r="278" spans="2:51" s="15" customFormat="1" ht="11.25">
      <c r="B278" s="223"/>
      <c r="C278" s="224"/>
      <c r="D278" s="203" t="s">
        <v>136</v>
      </c>
      <c r="E278" s="225" t="s">
        <v>19</v>
      </c>
      <c r="F278" s="226" t="s">
        <v>224</v>
      </c>
      <c r="G278" s="224"/>
      <c r="H278" s="227">
        <v>146.99500000000003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AT278" s="233" t="s">
        <v>136</v>
      </c>
      <c r="AU278" s="233" t="s">
        <v>134</v>
      </c>
      <c r="AV278" s="15" t="s">
        <v>133</v>
      </c>
      <c r="AW278" s="15" t="s">
        <v>36</v>
      </c>
      <c r="AX278" s="15" t="s">
        <v>83</v>
      </c>
      <c r="AY278" s="233" t="s">
        <v>126</v>
      </c>
    </row>
    <row r="279" spans="1:65" s="2" customFormat="1" ht="21.75" customHeight="1">
      <c r="A279" s="35"/>
      <c r="B279" s="36"/>
      <c r="C279" s="188" t="s">
        <v>338</v>
      </c>
      <c r="D279" s="188" t="s">
        <v>128</v>
      </c>
      <c r="E279" s="189" t="s">
        <v>339</v>
      </c>
      <c r="F279" s="190" t="s">
        <v>340</v>
      </c>
      <c r="G279" s="191" t="s">
        <v>341</v>
      </c>
      <c r="H279" s="192">
        <v>293.99</v>
      </c>
      <c r="I279" s="193"/>
      <c r="J279" s="194">
        <f>ROUND(I279*H279,2)</f>
        <v>0</v>
      </c>
      <c r="K279" s="190" t="s">
        <v>132</v>
      </c>
      <c r="L279" s="40"/>
      <c r="M279" s="195" t="s">
        <v>19</v>
      </c>
      <c r="N279" s="196" t="s">
        <v>47</v>
      </c>
      <c r="O279" s="65"/>
      <c r="P279" s="197">
        <f>O279*H279</f>
        <v>0</v>
      </c>
      <c r="Q279" s="197">
        <v>0</v>
      </c>
      <c r="R279" s="197">
        <f>Q279*H279</f>
        <v>0</v>
      </c>
      <c r="S279" s="197">
        <v>0</v>
      </c>
      <c r="T279" s="198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9" t="s">
        <v>133</v>
      </c>
      <c r="AT279" s="199" t="s">
        <v>128</v>
      </c>
      <c r="AU279" s="199" t="s">
        <v>134</v>
      </c>
      <c r="AY279" s="18" t="s">
        <v>126</v>
      </c>
      <c r="BE279" s="200">
        <f>IF(N279="základní",J279,0)</f>
        <v>0</v>
      </c>
      <c r="BF279" s="200">
        <f>IF(N279="snížená",J279,0)</f>
        <v>0</v>
      </c>
      <c r="BG279" s="200">
        <f>IF(N279="zákl. přenesená",J279,0)</f>
        <v>0</v>
      </c>
      <c r="BH279" s="200">
        <f>IF(N279="sníž. přenesená",J279,0)</f>
        <v>0</v>
      </c>
      <c r="BI279" s="200">
        <f>IF(N279="nulová",J279,0)</f>
        <v>0</v>
      </c>
      <c r="BJ279" s="18" t="s">
        <v>134</v>
      </c>
      <c r="BK279" s="200">
        <f>ROUND(I279*H279,2)</f>
        <v>0</v>
      </c>
      <c r="BL279" s="18" t="s">
        <v>133</v>
      </c>
      <c r="BM279" s="199" t="s">
        <v>342</v>
      </c>
    </row>
    <row r="280" spans="2:51" s="13" customFormat="1" ht="11.25">
      <c r="B280" s="201"/>
      <c r="C280" s="202"/>
      <c r="D280" s="203" t="s">
        <v>136</v>
      </c>
      <c r="E280" s="204" t="s">
        <v>19</v>
      </c>
      <c r="F280" s="205" t="s">
        <v>137</v>
      </c>
      <c r="G280" s="202"/>
      <c r="H280" s="204" t="s">
        <v>19</v>
      </c>
      <c r="I280" s="206"/>
      <c r="J280" s="202"/>
      <c r="K280" s="202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136</v>
      </c>
      <c r="AU280" s="211" t="s">
        <v>134</v>
      </c>
      <c r="AV280" s="13" t="s">
        <v>83</v>
      </c>
      <c r="AW280" s="13" t="s">
        <v>36</v>
      </c>
      <c r="AX280" s="13" t="s">
        <v>75</v>
      </c>
      <c r="AY280" s="211" t="s">
        <v>126</v>
      </c>
    </row>
    <row r="281" spans="2:51" s="14" customFormat="1" ht="11.25">
      <c r="B281" s="212"/>
      <c r="C281" s="213"/>
      <c r="D281" s="203" t="s">
        <v>136</v>
      </c>
      <c r="E281" s="214" t="s">
        <v>19</v>
      </c>
      <c r="F281" s="215" t="s">
        <v>343</v>
      </c>
      <c r="G281" s="213"/>
      <c r="H281" s="216">
        <v>146.995</v>
      </c>
      <c r="I281" s="217"/>
      <c r="J281" s="213"/>
      <c r="K281" s="213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136</v>
      </c>
      <c r="AU281" s="222" t="s">
        <v>134</v>
      </c>
      <c r="AV281" s="14" t="s">
        <v>134</v>
      </c>
      <c r="AW281" s="14" t="s">
        <v>36</v>
      </c>
      <c r="AX281" s="14" t="s">
        <v>83</v>
      </c>
      <c r="AY281" s="222" t="s">
        <v>126</v>
      </c>
    </row>
    <row r="282" spans="2:51" s="14" customFormat="1" ht="11.25">
      <c r="B282" s="212"/>
      <c r="C282" s="213"/>
      <c r="D282" s="203" t="s">
        <v>136</v>
      </c>
      <c r="E282" s="213"/>
      <c r="F282" s="215" t="s">
        <v>344</v>
      </c>
      <c r="G282" s="213"/>
      <c r="H282" s="216">
        <v>293.99</v>
      </c>
      <c r="I282" s="217"/>
      <c r="J282" s="213"/>
      <c r="K282" s="213"/>
      <c r="L282" s="218"/>
      <c r="M282" s="219"/>
      <c r="N282" s="220"/>
      <c r="O282" s="220"/>
      <c r="P282" s="220"/>
      <c r="Q282" s="220"/>
      <c r="R282" s="220"/>
      <c r="S282" s="220"/>
      <c r="T282" s="221"/>
      <c r="AT282" s="222" t="s">
        <v>136</v>
      </c>
      <c r="AU282" s="222" t="s">
        <v>134</v>
      </c>
      <c r="AV282" s="14" t="s">
        <v>134</v>
      </c>
      <c r="AW282" s="14" t="s">
        <v>4</v>
      </c>
      <c r="AX282" s="14" t="s">
        <v>83</v>
      </c>
      <c r="AY282" s="222" t="s">
        <v>126</v>
      </c>
    </row>
    <row r="283" spans="1:65" s="2" customFormat="1" ht="21.75" customHeight="1">
      <c r="A283" s="35"/>
      <c r="B283" s="36"/>
      <c r="C283" s="188" t="s">
        <v>345</v>
      </c>
      <c r="D283" s="188" t="s">
        <v>128</v>
      </c>
      <c r="E283" s="189" t="s">
        <v>346</v>
      </c>
      <c r="F283" s="190" t="s">
        <v>347</v>
      </c>
      <c r="G283" s="191" t="s">
        <v>227</v>
      </c>
      <c r="H283" s="192">
        <v>146.995</v>
      </c>
      <c r="I283" s="193"/>
      <c r="J283" s="194">
        <f>ROUND(I283*H283,2)</f>
        <v>0</v>
      </c>
      <c r="K283" s="190" t="s">
        <v>132</v>
      </c>
      <c r="L283" s="40"/>
      <c r="M283" s="195" t="s">
        <v>19</v>
      </c>
      <c r="N283" s="196" t="s">
        <v>47</v>
      </c>
      <c r="O283" s="65"/>
      <c r="P283" s="197">
        <f>O283*H283</f>
        <v>0</v>
      </c>
      <c r="Q283" s="197">
        <v>0</v>
      </c>
      <c r="R283" s="197">
        <f>Q283*H283</f>
        <v>0</v>
      </c>
      <c r="S283" s="197">
        <v>0</v>
      </c>
      <c r="T283" s="198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9" t="s">
        <v>133</v>
      </c>
      <c r="AT283" s="199" t="s">
        <v>128</v>
      </c>
      <c r="AU283" s="199" t="s">
        <v>134</v>
      </c>
      <c r="AY283" s="18" t="s">
        <v>126</v>
      </c>
      <c r="BE283" s="200">
        <f>IF(N283="základní",J283,0)</f>
        <v>0</v>
      </c>
      <c r="BF283" s="200">
        <f>IF(N283="snížená",J283,0)</f>
        <v>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18" t="s">
        <v>134</v>
      </c>
      <c r="BK283" s="200">
        <f>ROUND(I283*H283,2)</f>
        <v>0</v>
      </c>
      <c r="BL283" s="18" t="s">
        <v>133</v>
      </c>
      <c r="BM283" s="199" t="s">
        <v>348</v>
      </c>
    </row>
    <row r="284" spans="2:51" s="13" customFormat="1" ht="11.25">
      <c r="B284" s="201"/>
      <c r="C284" s="202"/>
      <c r="D284" s="203" t="s">
        <v>136</v>
      </c>
      <c r="E284" s="204" t="s">
        <v>19</v>
      </c>
      <c r="F284" s="205" t="s">
        <v>137</v>
      </c>
      <c r="G284" s="202"/>
      <c r="H284" s="204" t="s">
        <v>19</v>
      </c>
      <c r="I284" s="206"/>
      <c r="J284" s="202"/>
      <c r="K284" s="202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136</v>
      </c>
      <c r="AU284" s="211" t="s">
        <v>134</v>
      </c>
      <c r="AV284" s="13" t="s">
        <v>83</v>
      </c>
      <c r="AW284" s="13" t="s">
        <v>36</v>
      </c>
      <c r="AX284" s="13" t="s">
        <v>75</v>
      </c>
      <c r="AY284" s="211" t="s">
        <v>126</v>
      </c>
    </row>
    <row r="285" spans="2:51" s="14" customFormat="1" ht="11.25">
      <c r="B285" s="212"/>
      <c r="C285" s="213"/>
      <c r="D285" s="203" t="s">
        <v>136</v>
      </c>
      <c r="E285" s="214" t="s">
        <v>19</v>
      </c>
      <c r="F285" s="215" t="s">
        <v>343</v>
      </c>
      <c r="G285" s="213"/>
      <c r="H285" s="216">
        <v>146.995</v>
      </c>
      <c r="I285" s="217"/>
      <c r="J285" s="213"/>
      <c r="K285" s="213"/>
      <c r="L285" s="218"/>
      <c r="M285" s="219"/>
      <c r="N285" s="220"/>
      <c r="O285" s="220"/>
      <c r="P285" s="220"/>
      <c r="Q285" s="220"/>
      <c r="R285" s="220"/>
      <c r="S285" s="220"/>
      <c r="T285" s="221"/>
      <c r="AT285" s="222" t="s">
        <v>136</v>
      </c>
      <c r="AU285" s="222" t="s">
        <v>134</v>
      </c>
      <c r="AV285" s="14" t="s">
        <v>134</v>
      </c>
      <c r="AW285" s="14" t="s">
        <v>36</v>
      </c>
      <c r="AX285" s="14" t="s">
        <v>83</v>
      </c>
      <c r="AY285" s="222" t="s">
        <v>126</v>
      </c>
    </row>
    <row r="286" spans="1:65" s="2" customFormat="1" ht="21.75" customHeight="1">
      <c r="A286" s="35"/>
      <c r="B286" s="36"/>
      <c r="C286" s="188" t="s">
        <v>349</v>
      </c>
      <c r="D286" s="188" t="s">
        <v>128</v>
      </c>
      <c r="E286" s="189" t="s">
        <v>350</v>
      </c>
      <c r="F286" s="190" t="s">
        <v>351</v>
      </c>
      <c r="G286" s="191" t="s">
        <v>227</v>
      </c>
      <c r="H286" s="192">
        <v>595.771</v>
      </c>
      <c r="I286" s="193"/>
      <c r="J286" s="194">
        <f>ROUND(I286*H286,2)</f>
        <v>0</v>
      </c>
      <c r="K286" s="190" t="s">
        <v>132</v>
      </c>
      <c r="L286" s="40"/>
      <c r="M286" s="195" t="s">
        <v>19</v>
      </c>
      <c r="N286" s="196" t="s">
        <v>47</v>
      </c>
      <c r="O286" s="65"/>
      <c r="P286" s="197">
        <f>O286*H286</f>
        <v>0</v>
      </c>
      <c r="Q286" s="197">
        <v>0</v>
      </c>
      <c r="R286" s="197">
        <f>Q286*H286</f>
        <v>0</v>
      </c>
      <c r="S286" s="197">
        <v>0</v>
      </c>
      <c r="T286" s="198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9" t="s">
        <v>133</v>
      </c>
      <c r="AT286" s="199" t="s">
        <v>128</v>
      </c>
      <c r="AU286" s="199" t="s">
        <v>134</v>
      </c>
      <c r="AY286" s="18" t="s">
        <v>126</v>
      </c>
      <c r="BE286" s="200">
        <f>IF(N286="základní",J286,0)</f>
        <v>0</v>
      </c>
      <c r="BF286" s="200">
        <f>IF(N286="snížená",J286,0)</f>
        <v>0</v>
      </c>
      <c r="BG286" s="200">
        <f>IF(N286="zákl. přenesená",J286,0)</f>
        <v>0</v>
      </c>
      <c r="BH286" s="200">
        <f>IF(N286="sníž. přenesená",J286,0)</f>
        <v>0</v>
      </c>
      <c r="BI286" s="200">
        <f>IF(N286="nulová",J286,0)</f>
        <v>0</v>
      </c>
      <c r="BJ286" s="18" t="s">
        <v>134</v>
      </c>
      <c r="BK286" s="200">
        <f>ROUND(I286*H286,2)</f>
        <v>0</v>
      </c>
      <c r="BL286" s="18" t="s">
        <v>133</v>
      </c>
      <c r="BM286" s="199" t="s">
        <v>352</v>
      </c>
    </row>
    <row r="287" spans="2:51" s="13" customFormat="1" ht="11.25">
      <c r="B287" s="201"/>
      <c r="C287" s="202"/>
      <c r="D287" s="203" t="s">
        <v>136</v>
      </c>
      <c r="E287" s="204" t="s">
        <v>19</v>
      </c>
      <c r="F287" s="205" t="s">
        <v>137</v>
      </c>
      <c r="G287" s="202"/>
      <c r="H287" s="204" t="s">
        <v>19</v>
      </c>
      <c r="I287" s="206"/>
      <c r="J287" s="202"/>
      <c r="K287" s="202"/>
      <c r="L287" s="207"/>
      <c r="M287" s="208"/>
      <c r="N287" s="209"/>
      <c r="O287" s="209"/>
      <c r="P287" s="209"/>
      <c r="Q287" s="209"/>
      <c r="R287" s="209"/>
      <c r="S287" s="209"/>
      <c r="T287" s="210"/>
      <c r="AT287" s="211" t="s">
        <v>136</v>
      </c>
      <c r="AU287" s="211" t="s">
        <v>134</v>
      </c>
      <c r="AV287" s="13" t="s">
        <v>83</v>
      </c>
      <c r="AW287" s="13" t="s">
        <v>36</v>
      </c>
      <c r="AX287" s="13" t="s">
        <v>75</v>
      </c>
      <c r="AY287" s="211" t="s">
        <v>126</v>
      </c>
    </row>
    <row r="288" spans="2:51" s="14" customFormat="1" ht="11.25">
      <c r="B288" s="212"/>
      <c r="C288" s="213"/>
      <c r="D288" s="203" t="s">
        <v>136</v>
      </c>
      <c r="E288" s="214" t="s">
        <v>19</v>
      </c>
      <c r="F288" s="215" t="s">
        <v>353</v>
      </c>
      <c r="G288" s="213"/>
      <c r="H288" s="216">
        <v>742.766</v>
      </c>
      <c r="I288" s="217"/>
      <c r="J288" s="213"/>
      <c r="K288" s="213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136</v>
      </c>
      <c r="AU288" s="222" t="s">
        <v>134</v>
      </c>
      <c r="AV288" s="14" t="s">
        <v>134</v>
      </c>
      <c r="AW288" s="14" t="s">
        <v>36</v>
      </c>
      <c r="AX288" s="14" t="s">
        <v>75</v>
      </c>
      <c r="AY288" s="222" t="s">
        <v>126</v>
      </c>
    </row>
    <row r="289" spans="2:51" s="14" customFormat="1" ht="11.25">
      <c r="B289" s="212"/>
      <c r="C289" s="213"/>
      <c r="D289" s="203" t="s">
        <v>136</v>
      </c>
      <c r="E289" s="214" t="s">
        <v>19</v>
      </c>
      <c r="F289" s="215" t="s">
        <v>354</v>
      </c>
      <c r="G289" s="213"/>
      <c r="H289" s="216">
        <v>-146.995</v>
      </c>
      <c r="I289" s="217"/>
      <c r="J289" s="213"/>
      <c r="K289" s="213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136</v>
      </c>
      <c r="AU289" s="222" t="s">
        <v>134</v>
      </c>
      <c r="AV289" s="14" t="s">
        <v>134</v>
      </c>
      <c r="AW289" s="14" t="s">
        <v>36</v>
      </c>
      <c r="AX289" s="14" t="s">
        <v>75</v>
      </c>
      <c r="AY289" s="222" t="s">
        <v>126</v>
      </c>
    </row>
    <row r="290" spans="2:51" s="15" customFormat="1" ht="11.25">
      <c r="B290" s="223"/>
      <c r="C290" s="224"/>
      <c r="D290" s="203" t="s">
        <v>136</v>
      </c>
      <c r="E290" s="225" t="s">
        <v>19</v>
      </c>
      <c r="F290" s="226" t="s">
        <v>224</v>
      </c>
      <c r="G290" s="224"/>
      <c r="H290" s="227">
        <v>595.771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AT290" s="233" t="s">
        <v>136</v>
      </c>
      <c r="AU290" s="233" t="s">
        <v>134</v>
      </c>
      <c r="AV290" s="15" t="s">
        <v>133</v>
      </c>
      <c r="AW290" s="15" t="s">
        <v>36</v>
      </c>
      <c r="AX290" s="15" t="s">
        <v>83</v>
      </c>
      <c r="AY290" s="233" t="s">
        <v>126</v>
      </c>
    </row>
    <row r="291" spans="1:65" s="2" customFormat="1" ht="33" customHeight="1">
      <c r="A291" s="35"/>
      <c r="B291" s="36"/>
      <c r="C291" s="188" t="s">
        <v>355</v>
      </c>
      <c r="D291" s="188" t="s">
        <v>128</v>
      </c>
      <c r="E291" s="189" t="s">
        <v>356</v>
      </c>
      <c r="F291" s="190" t="s">
        <v>357</v>
      </c>
      <c r="G291" s="191" t="s">
        <v>227</v>
      </c>
      <c r="H291" s="192">
        <v>87.426</v>
      </c>
      <c r="I291" s="193"/>
      <c r="J291" s="194">
        <f>ROUND(I291*H291,2)</f>
        <v>0</v>
      </c>
      <c r="K291" s="190" t="s">
        <v>132</v>
      </c>
      <c r="L291" s="40"/>
      <c r="M291" s="195" t="s">
        <v>19</v>
      </c>
      <c r="N291" s="196" t="s">
        <v>47</v>
      </c>
      <c r="O291" s="65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9" t="s">
        <v>133</v>
      </c>
      <c r="AT291" s="199" t="s">
        <v>128</v>
      </c>
      <c r="AU291" s="199" t="s">
        <v>134</v>
      </c>
      <c r="AY291" s="18" t="s">
        <v>126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8" t="s">
        <v>134</v>
      </c>
      <c r="BK291" s="200">
        <f>ROUND(I291*H291,2)</f>
        <v>0</v>
      </c>
      <c r="BL291" s="18" t="s">
        <v>133</v>
      </c>
      <c r="BM291" s="199" t="s">
        <v>358</v>
      </c>
    </row>
    <row r="292" spans="2:51" s="13" customFormat="1" ht="11.25">
      <c r="B292" s="201"/>
      <c r="C292" s="202"/>
      <c r="D292" s="203" t="s">
        <v>136</v>
      </c>
      <c r="E292" s="204" t="s">
        <v>19</v>
      </c>
      <c r="F292" s="205" t="s">
        <v>137</v>
      </c>
      <c r="G292" s="202"/>
      <c r="H292" s="204" t="s">
        <v>19</v>
      </c>
      <c r="I292" s="206"/>
      <c r="J292" s="202"/>
      <c r="K292" s="202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136</v>
      </c>
      <c r="AU292" s="211" t="s">
        <v>134</v>
      </c>
      <c r="AV292" s="13" t="s">
        <v>83</v>
      </c>
      <c r="AW292" s="13" t="s">
        <v>36</v>
      </c>
      <c r="AX292" s="13" t="s">
        <v>75</v>
      </c>
      <c r="AY292" s="211" t="s">
        <v>126</v>
      </c>
    </row>
    <row r="293" spans="2:51" s="14" customFormat="1" ht="11.25">
      <c r="B293" s="212"/>
      <c r="C293" s="213"/>
      <c r="D293" s="203" t="s">
        <v>136</v>
      </c>
      <c r="E293" s="214" t="s">
        <v>19</v>
      </c>
      <c r="F293" s="215" t="s">
        <v>359</v>
      </c>
      <c r="G293" s="213"/>
      <c r="H293" s="216">
        <v>87.426</v>
      </c>
      <c r="I293" s="217"/>
      <c r="J293" s="213"/>
      <c r="K293" s="213"/>
      <c r="L293" s="218"/>
      <c r="M293" s="219"/>
      <c r="N293" s="220"/>
      <c r="O293" s="220"/>
      <c r="P293" s="220"/>
      <c r="Q293" s="220"/>
      <c r="R293" s="220"/>
      <c r="S293" s="220"/>
      <c r="T293" s="221"/>
      <c r="AT293" s="222" t="s">
        <v>136</v>
      </c>
      <c r="AU293" s="222" t="s">
        <v>134</v>
      </c>
      <c r="AV293" s="14" t="s">
        <v>134</v>
      </c>
      <c r="AW293" s="14" t="s">
        <v>36</v>
      </c>
      <c r="AX293" s="14" t="s">
        <v>83</v>
      </c>
      <c r="AY293" s="222" t="s">
        <v>126</v>
      </c>
    </row>
    <row r="294" spans="1:65" s="2" customFormat="1" ht="16.5" customHeight="1">
      <c r="A294" s="35"/>
      <c r="B294" s="36"/>
      <c r="C294" s="234" t="s">
        <v>360</v>
      </c>
      <c r="D294" s="234" t="s">
        <v>361</v>
      </c>
      <c r="E294" s="235" t="s">
        <v>362</v>
      </c>
      <c r="F294" s="236" t="s">
        <v>363</v>
      </c>
      <c r="G294" s="237" t="s">
        <v>341</v>
      </c>
      <c r="H294" s="238">
        <v>174.852</v>
      </c>
      <c r="I294" s="239"/>
      <c r="J294" s="240">
        <f>ROUND(I294*H294,2)</f>
        <v>0</v>
      </c>
      <c r="K294" s="236" t="s">
        <v>132</v>
      </c>
      <c r="L294" s="241"/>
      <c r="M294" s="242" t="s">
        <v>19</v>
      </c>
      <c r="N294" s="243" t="s">
        <v>47</v>
      </c>
      <c r="O294" s="65"/>
      <c r="P294" s="197">
        <f>O294*H294</f>
        <v>0</v>
      </c>
      <c r="Q294" s="197">
        <v>0</v>
      </c>
      <c r="R294" s="197">
        <f>Q294*H294</f>
        <v>0</v>
      </c>
      <c r="S294" s="197">
        <v>0</v>
      </c>
      <c r="T294" s="198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9" t="s">
        <v>163</v>
      </c>
      <c r="AT294" s="199" t="s">
        <v>361</v>
      </c>
      <c r="AU294" s="199" t="s">
        <v>134</v>
      </c>
      <c r="AY294" s="18" t="s">
        <v>126</v>
      </c>
      <c r="BE294" s="200">
        <f>IF(N294="základní",J294,0)</f>
        <v>0</v>
      </c>
      <c r="BF294" s="200">
        <f>IF(N294="snížená",J294,0)</f>
        <v>0</v>
      </c>
      <c r="BG294" s="200">
        <f>IF(N294="zákl. přenesená",J294,0)</f>
        <v>0</v>
      </c>
      <c r="BH294" s="200">
        <f>IF(N294="sníž. přenesená",J294,0)</f>
        <v>0</v>
      </c>
      <c r="BI294" s="200">
        <f>IF(N294="nulová",J294,0)</f>
        <v>0</v>
      </c>
      <c r="BJ294" s="18" t="s">
        <v>134</v>
      </c>
      <c r="BK294" s="200">
        <f>ROUND(I294*H294,2)</f>
        <v>0</v>
      </c>
      <c r="BL294" s="18" t="s">
        <v>133</v>
      </c>
      <c r="BM294" s="199" t="s">
        <v>364</v>
      </c>
    </row>
    <row r="295" spans="2:51" s="13" customFormat="1" ht="11.25">
      <c r="B295" s="201"/>
      <c r="C295" s="202"/>
      <c r="D295" s="203" t="s">
        <v>136</v>
      </c>
      <c r="E295" s="204" t="s">
        <v>19</v>
      </c>
      <c r="F295" s="205" t="s">
        <v>137</v>
      </c>
      <c r="G295" s="202"/>
      <c r="H295" s="204" t="s">
        <v>19</v>
      </c>
      <c r="I295" s="206"/>
      <c r="J295" s="202"/>
      <c r="K295" s="202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136</v>
      </c>
      <c r="AU295" s="211" t="s">
        <v>134</v>
      </c>
      <c r="AV295" s="13" t="s">
        <v>83</v>
      </c>
      <c r="AW295" s="13" t="s">
        <v>36</v>
      </c>
      <c r="AX295" s="13" t="s">
        <v>75</v>
      </c>
      <c r="AY295" s="211" t="s">
        <v>126</v>
      </c>
    </row>
    <row r="296" spans="2:51" s="14" customFormat="1" ht="11.25">
      <c r="B296" s="212"/>
      <c r="C296" s="213"/>
      <c r="D296" s="203" t="s">
        <v>136</v>
      </c>
      <c r="E296" s="214" t="s">
        <v>19</v>
      </c>
      <c r="F296" s="215" t="s">
        <v>359</v>
      </c>
      <c r="G296" s="213"/>
      <c r="H296" s="216">
        <v>87.426</v>
      </c>
      <c r="I296" s="217"/>
      <c r="J296" s="213"/>
      <c r="K296" s="213"/>
      <c r="L296" s="218"/>
      <c r="M296" s="219"/>
      <c r="N296" s="220"/>
      <c r="O296" s="220"/>
      <c r="P296" s="220"/>
      <c r="Q296" s="220"/>
      <c r="R296" s="220"/>
      <c r="S296" s="220"/>
      <c r="T296" s="221"/>
      <c r="AT296" s="222" t="s">
        <v>136</v>
      </c>
      <c r="AU296" s="222" t="s">
        <v>134</v>
      </c>
      <c r="AV296" s="14" t="s">
        <v>134</v>
      </c>
      <c r="AW296" s="14" t="s">
        <v>36</v>
      </c>
      <c r="AX296" s="14" t="s">
        <v>83</v>
      </c>
      <c r="AY296" s="222" t="s">
        <v>126</v>
      </c>
    </row>
    <row r="297" spans="2:51" s="14" customFormat="1" ht="11.25">
      <c r="B297" s="212"/>
      <c r="C297" s="213"/>
      <c r="D297" s="203" t="s">
        <v>136</v>
      </c>
      <c r="E297" s="213"/>
      <c r="F297" s="215" t="s">
        <v>365</v>
      </c>
      <c r="G297" s="213"/>
      <c r="H297" s="216">
        <v>174.852</v>
      </c>
      <c r="I297" s="217"/>
      <c r="J297" s="213"/>
      <c r="K297" s="213"/>
      <c r="L297" s="218"/>
      <c r="M297" s="219"/>
      <c r="N297" s="220"/>
      <c r="O297" s="220"/>
      <c r="P297" s="220"/>
      <c r="Q297" s="220"/>
      <c r="R297" s="220"/>
      <c r="S297" s="220"/>
      <c r="T297" s="221"/>
      <c r="AT297" s="222" t="s">
        <v>136</v>
      </c>
      <c r="AU297" s="222" t="s">
        <v>134</v>
      </c>
      <c r="AV297" s="14" t="s">
        <v>134</v>
      </c>
      <c r="AW297" s="14" t="s">
        <v>4</v>
      </c>
      <c r="AX297" s="14" t="s">
        <v>83</v>
      </c>
      <c r="AY297" s="222" t="s">
        <v>126</v>
      </c>
    </row>
    <row r="298" spans="1:65" s="2" customFormat="1" ht="21.75" customHeight="1">
      <c r="A298" s="35"/>
      <c r="B298" s="36"/>
      <c r="C298" s="188" t="s">
        <v>366</v>
      </c>
      <c r="D298" s="188" t="s">
        <v>128</v>
      </c>
      <c r="E298" s="189" t="s">
        <v>367</v>
      </c>
      <c r="F298" s="190" t="s">
        <v>368</v>
      </c>
      <c r="G298" s="191" t="s">
        <v>131</v>
      </c>
      <c r="H298" s="192">
        <v>368</v>
      </c>
      <c r="I298" s="193"/>
      <c r="J298" s="194">
        <f>ROUND(I298*H298,2)</f>
        <v>0</v>
      </c>
      <c r="K298" s="190" t="s">
        <v>132</v>
      </c>
      <c r="L298" s="40"/>
      <c r="M298" s="195" t="s">
        <v>19</v>
      </c>
      <c r="N298" s="196" t="s">
        <v>47</v>
      </c>
      <c r="O298" s="65"/>
      <c r="P298" s="197">
        <f>O298*H298</f>
        <v>0</v>
      </c>
      <c r="Q298" s="197">
        <v>0</v>
      </c>
      <c r="R298" s="197">
        <f>Q298*H298</f>
        <v>0</v>
      </c>
      <c r="S298" s="197">
        <v>0</v>
      </c>
      <c r="T298" s="198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9" t="s">
        <v>133</v>
      </c>
      <c r="AT298" s="199" t="s">
        <v>128</v>
      </c>
      <c r="AU298" s="199" t="s">
        <v>134</v>
      </c>
      <c r="AY298" s="18" t="s">
        <v>126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8" t="s">
        <v>134</v>
      </c>
      <c r="BK298" s="200">
        <f>ROUND(I298*H298,2)</f>
        <v>0</v>
      </c>
      <c r="BL298" s="18" t="s">
        <v>133</v>
      </c>
      <c r="BM298" s="199" t="s">
        <v>369</v>
      </c>
    </row>
    <row r="299" spans="2:51" s="13" customFormat="1" ht="11.25">
      <c r="B299" s="201"/>
      <c r="C299" s="202"/>
      <c r="D299" s="203" t="s">
        <v>136</v>
      </c>
      <c r="E299" s="204" t="s">
        <v>19</v>
      </c>
      <c r="F299" s="205" t="s">
        <v>137</v>
      </c>
      <c r="G299" s="202"/>
      <c r="H299" s="204" t="s">
        <v>19</v>
      </c>
      <c r="I299" s="206"/>
      <c r="J299" s="202"/>
      <c r="K299" s="202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136</v>
      </c>
      <c r="AU299" s="211" t="s">
        <v>134</v>
      </c>
      <c r="AV299" s="13" t="s">
        <v>83</v>
      </c>
      <c r="AW299" s="13" t="s">
        <v>36</v>
      </c>
      <c r="AX299" s="13" t="s">
        <v>75</v>
      </c>
      <c r="AY299" s="211" t="s">
        <v>126</v>
      </c>
    </row>
    <row r="300" spans="2:51" s="14" customFormat="1" ht="11.25">
      <c r="B300" s="212"/>
      <c r="C300" s="213"/>
      <c r="D300" s="203" t="s">
        <v>136</v>
      </c>
      <c r="E300" s="214" t="s">
        <v>19</v>
      </c>
      <c r="F300" s="215" t="s">
        <v>222</v>
      </c>
      <c r="G300" s="213"/>
      <c r="H300" s="216">
        <v>178</v>
      </c>
      <c r="I300" s="217"/>
      <c r="J300" s="213"/>
      <c r="K300" s="213"/>
      <c r="L300" s="218"/>
      <c r="M300" s="219"/>
      <c r="N300" s="220"/>
      <c r="O300" s="220"/>
      <c r="P300" s="220"/>
      <c r="Q300" s="220"/>
      <c r="R300" s="220"/>
      <c r="S300" s="220"/>
      <c r="T300" s="221"/>
      <c r="AT300" s="222" t="s">
        <v>136</v>
      </c>
      <c r="AU300" s="222" t="s">
        <v>134</v>
      </c>
      <c r="AV300" s="14" t="s">
        <v>134</v>
      </c>
      <c r="AW300" s="14" t="s">
        <v>36</v>
      </c>
      <c r="AX300" s="14" t="s">
        <v>75</v>
      </c>
      <c r="AY300" s="222" t="s">
        <v>126</v>
      </c>
    </row>
    <row r="301" spans="2:51" s="14" customFormat="1" ht="11.25">
      <c r="B301" s="212"/>
      <c r="C301" s="213"/>
      <c r="D301" s="203" t="s">
        <v>136</v>
      </c>
      <c r="E301" s="214" t="s">
        <v>19</v>
      </c>
      <c r="F301" s="215" t="s">
        <v>223</v>
      </c>
      <c r="G301" s="213"/>
      <c r="H301" s="216">
        <v>190</v>
      </c>
      <c r="I301" s="217"/>
      <c r="J301" s="213"/>
      <c r="K301" s="213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136</v>
      </c>
      <c r="AU301" s="222" t="s">
        <v>134</v>
      </c>
      <c r="AV301" s="14" t="s">
        <v>134</v>
      </c>
      <c r="AW301" s="14" t="s">
        <v>36</v>
      </c>
      <c r="AX301" s="14" t="s">
        <v>75</v>
      </c>
      <c r="AY301" s="222" t="s">
        <v>126</v>
      </c>
    </row>
    <row r="302" spans="2:51" s="15" customFormat="1" ht="11.25">
      <c r="B302" s="223"/>
      <c r="C302" s="224"/>
      <c r="D302" s="203" t="s">
        <v>136</v>
      </c>
      <c r="E302" s="225" t="s">
        <v>19</v>
      </c>
      <c r="F302" s="226" t="s">
        <v>224</v>
      </c>
      <c r="G302" s="224"/>
      <c r="H302" s="227">
        <v>368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AT302" s="233" t="s">
        <v>136</v>
      </c>
      <c r="AU302" s="233" t="s">
        <v>134</v>
      </c>
      <c r="AV302" s="15" t="s">
        <v>133</v>
      </c>
      <c r="AW302" s="15" t="s">
        <v>36</v>
      </c>
      <c r="AX302" s="15" t="s">
        <v>83</v>
      </c>
      <c r="AY302" s="233" t="s">
        <v>126</v>
      </c>
    </row>
    <row r="303" spans="1:65" s="2" customFormat="1" ht="21.75" customHeight="1">
      <c r="A303" s="35"/>
      <c r="B303" s="36"/>
      <c r="C303" s="188" t="s">
        <v>370</v>
      </c>
      <c r="D303" s="188" t="s">
        <v>128</v>
      </c>
      <c r="E303" s="189" t="s">
        <v>371</v>
      </c>
      <c r="F303" s="190" t="s">
        <v>372</v>
      </c>
      <c r="G303" s="191" t="s">
        <v>131</v>
      </c>
      <c r="H303" s="192">
        <v>368</v>
      </c>
      <c r="I303" s="193"/>
      <c r="J303" s="194">
        <f>ROUND(I303*H303,2)</f>
        <v>0</v>
      </c>
      <c r="K303" s="190" t="s">
        <v>132</v>
      </c>
      <c r="L303" s="40"/>
      <c r="M303" s="195" t="s">
        <v>19</v>
      </c>
      <c r="N303" s="196" t="s">
        <v>47</v>
      </c>
      <c r="O303" s="65"/>
      <c r="P303" s="197">
        <f>O303*H303</f>
        <v>0</v>
      </c>
      <c r="Q303" s="197">
        <v>0</v>
      </c>
      <c r="R303" s="197">
        <f>Q303*H303</f>
        <v>0</v>
      </c>
      <c r="S303" s="197">
        <v>0</v>
      </c>
      <c r="T303" s="198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9" t="s">
        <v>133</v>
      </c>
      <c r="AT303" s="199" t="s">
        <v>128</v>
      </c>
      <c r="AU303" s="199" t="s">
        <v>134</v>
      </c>
      <c r="AY303" s="18" t="s">
        <v>126</v>
      </c>
      <c r="BE303" s="200">
        <f>IF(N303="základní",J303,0)</f>
        <v>0</v>
      </c>
      <c r="BF303" s="200">
        <f>IF(N303="snížená",J303,0)</f>
        <v>0</v>
      </c>
      <c r="BG303" s="200">
        <f>IF(N303="zákl. přenesená",J303,0)</f>
        <v>0</v>
      </c>
      <c r="BH303" s="200">
        <f>IF(N303="sníž. přenesená",J303,0)</f>
        <v>0</v>
      </c>
      <c r="BI303" s="200">
        <f>IF(N303="nulová",J303,0)</f>
        <v>0</v>
      </c>
      <c r="BJ303" s="18" t="s">
        <v>134</v>
      </c>
      <c r="BK303" s="200">
        <f>ROUND(I303*H303,2)</f>
        <v>0</v>
      </c>
      <c r="BL303" s="18" t="s">
        <v>133</v>
      </c>
      <c r="BM303" s="199" t="s">
        <v>373</v>
      </c>
    </row>
    <row r="304" spans="2:51" s="13" customFormat="1" ht="11.25">
      <c r="B304" s="201"/>
      <c r="C304" s="202"/>
      <c r="D304" s="203" t="s">
        <v>136</v>
      </c>
      <c r="E304" s="204" t="s">
        <v>19</v>
      </c>
      <c r="F304" s="205" t="s">
        <v>137</v>
      </c>
      <c r="G304" s="202"/>
      <c r="H304" s="204" t="s">
        <v>19</v>
      </c>
      <c r="I304" s="206"/>
      <c r="J304" s="202"/>
      <c r="K304" s="202"/>
      <c r="L304" s="207"/>
      <c r="M304" s="208"/>
      <c r="N304" s="209"/>
      <c r="O304" s="209"/>
      <c r="P304" s="209"/>
      <c r="Q304" s="209"/>
      <c r="R304" s="209"/>
      <c r="S304" s="209"/>
      <c r="T304" s="210"/>
      <c r="AT304" s="211" t="s">
        <v>136</v>
      </c>
      <c r="AU304" s="211" t="s">
        <v>134</v>
      </c>
      <c r="AV304" s="13" t="s">
        <v>83</v>
      </c>
      <c r="AW304" s="13" t="s">
        <v>36</v>
      </c>
      <c r="AX304" s="13" t="s">
        <v>75</v>
      </c>
      <c r="AY304" s="211" t="s">
        <v>126</v>
      </c>
    </row>
    <row r="305" spans="2:51" s="14" customFormat="1" ht="11.25">
      <c r="B305" s="212"/>
      <c r="C305" s="213"/>
      <c r="D305" s="203" t="s">
        <v>136</v>
      </c>
      <c r="E305" s="214" t="s">
        <v>19</v>
      </c>
      <c r="F305" s="215" t="s">
        <v>222</v>
      </c>
      <c r="G305" s="213"/>
      <c r="H305" s="216">
        <v>178</v>
      </c>
      <c r="I305" s="217"/>
      <c r="J305" s="213"/>
      <c r="K305" s="213"/>
      <c r="L305" s="218"/>
      <c r="M305" s="219"/>
      <c r="N305" s="220"/>
      <c r="O305" s="220"/>
      <c r="P305" s="220"/>
      <c r="Q305" s="220"/>
      <c r="R305" s="220"/>
      <c r="S305" s="220"/>
      <c r="T305" s="221"/>
      <c r="AT305" s="222" t="s">
        <v>136</v>
      </c>
      <c r="AU305" s="222" t="s">
        <v>134</v>
      </c>
      <c r="AV305" s="14" t="s">
        <v>134</v>
      </c>
      <c r="AW305" s="14" t="s">
        <v>36</v>
      </c>
      <c r="AX305" s="14" t="s">
        <v>75</v>
      </c>
      <c r="AY305" s="222" t="s">
        <v>126</v>
      </c>
    </row>
    <row r="306" spans="2:51" s="14" customFormat="1" ht="11.25">
      <c r="B306" s="212"/>
      <c r="C306" s="213"/>
      <c r="D306" s="203" t="s">
        <v>136</v>
      </c>
      <c r="E306" s="214" t="s">
        <v>19</v>
      </c>
      <c r="F306" s="215" t="s">
        <v>223</v>
      </c>
      <c r="G306" s="213"/>
      <c r="H306" s="216">
        <v>190</v>
      </c>
      <c r="I306" s="217"/>
      <c r="J306" s="213"/>
      <c r="K306" s="213"/>
      <c r="L306" s="218"/>
      <c r="M306" s="219"/>
      <c r="N306" s="220"/>
      <c r="O306" s="220"/>
      <c r="P306" s="220"/>
      <c r="Q306" s="220"/>
      <c r="R306" s="220"/>
      <c r="S306" s="220"/>
      <c r="T306" s="221"/>
      <c r="AT306" s="222" t="s">
        <v>136</v>
      </c>
      <c r="AU306" s="222" t="s">
        <v>134</v>
      </c>
      <c r="AV306" s="14" t="s">
        <v>134</v>
      </c>
      <c r="AW306" s="14" t="s">
        <v>36</v>
      </c>
      <c r="AX306" s="14" t="s">
        <v>75</v>
      </c>
      <c r="AY306" s="222" t="s">
        <v>126</v>
      </c>
    </row>
    <row r="307" spans="2:51" s="15" customFormat="1" ht="11.25">
      <c r="B307" s="223"/>
      <c r="C307" s="224"/>
      <c r="D307" s="203" t="s">
        <v>136</v>
      </c>
      <c r="E307" s="225" t="s">
        <v>19</v>
      </c>
      <c r="F307" s="226" t="s">
        <v>224</v>
      </c>
      <c r="G307" s="224"/>
      <c r="H307" s="227">
        <v>368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AT307" s="233" t="s">
        <v>136</v>
      </c>
      <c r="AU307" s="233" t="s">
        <v>134</v>
      </c>
      <c r="AV307" s="15" t="s">
        <v>133</v>
      </c>
      <c r="AW307" s="15" t="s">
        <v>36</v>
      </c>
      <c r="AX307" s="15" t="s">
        <v>83</v>
      </c>
      <c r="AY307" s="233" t="s">
        <v>126</v>
      </c>
    </row>
    <row r="308" spans="1:65" s="2" customFormat="1" ht="16.5" customHeight="1">
      <c r="A308" s="35"/>
      <c r="B308" s="36"/>
      <c r="C308" s="234" t="s">
        <v>374</v>
      </c>
      <c r="D308" s="234" t="s">
        <v>361</v>
      </c>
      <c r="E308" s="235" t="s">
        <v>375</v>
      </c>
      <c r="F308" s="236" t="s">
        <v>376</v>
      </c>
      <c r="G308" s="237" t="s">
        <v>377</v>
      </c>
      <c r="H308" s="238">
        <v>7.36</v>
      </c>
      <c r="I308" s="239"/>
      <c r="J308" s="240">
        <f>ROUND(I308*H308,2)</f>
        <v>0</v>
      </c>
      <c r="K308" s="236" t="s">
        <v>132</v>
      </c>
      <c r="L308" s="241"/>
      <c r="M308" s="242" t="s">
        <v>19</v>
      </c>
      <c r="N308" s="243" t="s">
        <v>47</v>
      </c>
      <c r="O308" s="65"/>
      <c r="P308" s="197">
        <f>O308*H308</f>
        <v>0</v>
      </c>
      <c r="Q308" s="197">
        <v>0.001</v>
      </c>
      <c r="R308" s="197">
        <f>Q308*H308</f>
        <v>0.00736</v>
      </c>
      <c r="S308" s="197">
        <v>0</v>
      </c>
      <c r="T308" s="198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9" t="s">
        <v>163</v>
      </c>
      <c r="AT308" s="199" t="s">
        <v>361</v>
      </c>
      <c r="AU308" s="199" t="s">
        <v>134</v>
      </c>
      <c r="AY308" s="18" t="s">
        <v>126</v>
      </c>
      <c r="BE308" s="200">
        <f>IF(N308="základní",J308,0)</f>
        <v>0</v>
      </c>
      <c r="BF308" s="200">
        <f>IF(N308="snížená",J308,0)</f>
        <v>0</v>
      </c>
      <c r="BG308" s="200">
        <f>IF(N308="zákl. přenesená",J308,0)</f>
        <v>0</v>
      </c>
      <c r="BH308" s="200">
        <f>IF(N308="sníž. přenesená",J308,0)</f>
        <v>0</v>
      </c>
      <c r="BI308" s="200">
        <f>IF(N308="nulová",J308,0)</f>
        <v>0</v>
      </c>
      <c r="BJ308" s="18" t="s">
        <v>134</v>
      </c>
      <c r="BK308" s="200">
        <f>ROUND(I308*H308,2)</f>
        <v>0</v>
      </c>
      <c r="BL308" s="18" t="s">
        <v>133</v>
      </c>
      <c r="BM308" s="199" t="s">
        <v>378</v>
      </c>
    </row>
    <row r="309" spans="2:51" s="13" customFormat="1" ht="11.25">
      <c r="B309" s="201"/>
      <c r="C309" s="202"/>
      <c r="D309" s="203" t="s">
        <v>136</v>
      </c>
      <c r="E309" s="204" t="s">
        <v>19</v>
      </c>
      <c r="F309" s="205" t="s">
        <v>137</v>
      </c>
      <c r="G309" s="202"/>
      <c r="H309" s="204" t="s">
        <v>19</v>
      </c>
      <c r="I309" s="206"/>
      <c r="J309" s="202"/>
      <c r="K309" s="202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136</v>
      </c>
      <c r="AU309" s="211" t="s">
        <v>134</v>
      </c>
      <c r="AV309" s="13" t="s">
        <v>83</v>
      </c>
      <c r="AW309" s="13" t="s">
        <v>36</v>
      </c>
      <c r="AX309" s="13" t="s">
        <v>75</v>
      </c>
      <c r="AY309" s="211" t="s">
        <v>126</v>
      </c>
    </row>
    <row r="310" spans="2:51" s="14" customFormat="1" ht="11.25">
      <c r="B310" s="212"/>
      <c r="C310" s="213"/>
      <c r="D310" s="203" t="s">
        <v>136</v>
      </c>
      <c r="E310" s="214" t="s">
        <v>19</v>
      </c>
      <c r="F310" s="215" t="s">
        <v>222</v>
      </c>
      <c r="G310" s="213"/>
      <c r="H310" s="216">
        <v>178</v>
      </c>
      <c r="I310" s="217"/>
      <c r="J310" s="213"/>
      <c r="K310" s="213"/>
      <c r="L310" s="218"/>
      <c r="M310" s="219"/>
      <c r="N310" s="220"/>
      <c r="O310" s="220"/>
      <c r="P310" s="220"/>
      <c r="Q310" s="220"/>
      <c r="R310" s="220"/>
      <c r="S310" s="220"/>
      <c r="T310" s="221"/>
      <c r="AT310" s="222" t="s">
        <v>136</v>
      </c>
      <c r="AU310" s="222" t="s">
        <v>134</v>
      </c>
      <c r="AV310" s="14" t="s">
        <v>134</v>
      </c>
      <c r="AW310" s="14" t="s">
        <v>36</v>
      </c>
      <c r="AX310" s="14" t="s">
        <v>75</v>
      </c>
      <c r="AY310" s="222" t="s">
        <v>126</v>
      </c>
    </row>
    <row r="311" spans="2:51" s="14" customFormat="1" ht="11.25">
      <c r="B311" s="212"/>
      <c r="C311" s="213"/>
      <c r="D311" s="203" t="s">
        <v>136</v>
      </c>
      <c r="E311" s="214" t="s">
        <v>19</v>
      </c>
      <c r="F311" s="215" t="s">
        <v>223</v>
      </c>
      <c r="G311" s="213"/>
      <c r="H311" s="216">
        <v>190</v>
      </c>
      <c r="I311" s="217"/>
      <c r="J311" s="213"/>
      <c r="K311" s="213"/>
      <c r="L311" s="218"/>
      <c r="M311" s="219"/>
      <c r="N311" s="220"/>
      <c r="O311" s="220"/>
      <c r="P311" s="220"/>
      <c r="Q311" s="220"/>
      <c r="R311" s="220"/>
      <c r="S311" s="220"/>
      <c r="T311" s="221"/>
      <c r="AT311" s="222" t="s">
        <v>136</v>
      </c>
      <c r="AU311" s="222" t="s">
        <v>134</v>
      </c>
      <c r="AV311" s="14" t="s">
        <v>134</v>
      </c>
      <c r="AW311" s="14" t="s">
        <v>36</v>
      </c>
      <c r="AX311" s="14" t="s">
        <v>75</v>
      </c>
      <c r="AY311" s="222" t="s">
        <v>126</v>
      </c>
    </row>
    <row r="312" spans="2:51" s="15" customFormat="1" ht="11.25">
      <c r="B312" s="223"/>
      <c r="C312" s="224"/>
      <c r="D312" s="203" t="s">
        <v>136</v>
      </c>
      <c r="E312" s="225" t="s">
        <v>19</v>
      </c>
      <c r="F312" s="226" t="s">
        <v>224</v>
      </c>
      <c r="G312" s="224"/>
      <c r="H312" s="227">
        <v>368</v>
      </c>
      <c r="I312" s="228"/>
      <c r="J312" s="224"/>
      <c r="K312" s="224"/>
      <c r="L312" s="229"/>
      <c r="M312" s="230"/>
      <c r="N312" s="231"/>
      <c r="O312" s="231"/>
      <c r="P312" s="231"/>
      <c r="Q312" s="231"/>
      <c r="R312" s="231"/>
      <c r="S312" s="231"/>
      <c r="T312" s="232"/>
      <c r="AT312" s="233" t="s">
        <v>136</v>
      </c>
      <c r="AU312" s="233" t="s">
        <v>134</v>
      </c>
      <c r="AV312" s="15" t="s">
        <v>133</v>
      </c>
      <c r="AW312" s="15" t="s">
        <v>36</v>
      </c>
      <c r="AX312" s="15" t="s">
        <v>83</v>
      </c>
      <c r="AY312" s="233" t="s">
        <v>126</v>
      </c>
    </row>
    <row r="313" spans="2:51" s="14" customFormat="1" ht="11.25">
      <c r="B313" s="212"/>
      <c r="C313" s="213"/>
      <c r="D313" s="203" t="s">
        <v>136</v>
      </c>
      <c r="E313" s="213"/>
      <c r="F313" s="215" t="s">
        <v>379</v>
      </c>
      <c r="G313" s="213"/>
      <c r="H313" s="216">
        <v>7.36</v>
      </c>
      <c r="I313" s="217"/>
      <c r="J313" s="213"/>
      <c r="K313" s="213"/>
      <c r="L313" s="218"/>
      <c r="M313" s="219"/>
      <c r="N313" s="220"/>
      <c r="O313" s="220"/>
      <c r="P313" s="220"/>
      <c r="Q313" s="220"/>
      <c r="R313" s="220"/>
      <c r="S313" s="220"/>
      <c r="T313" s="221"/>
      <c r="AT313" s="222" t="s">
        <v>136</v>
      </c>
      <c r="AU313" s="222" t="s">
        <v>134</v>
      </c>
      <c r="AV313" s="14" t="s">
        <v>134</v>
      </c>
      <c r="AW313" s="14" t="s">
        <v>4</v>
      </c>
      <c r="AX313" s="14" t="s">
        <v>83</v>
      </c>
      <c r="AY313" s="222" t="s">
        <v>126</v>
      </c>
    </row>
    <row r="314" spans="1:65" s="2" customFormat="1" ht="16.5" customHeight="1">
      <c r="A314" s="35"/>
      <c r="B314" s="36"/>
      <c r="C314" s="188" t="s">
        <v>380</v>
      </c>
      <c r="D314" s="188" t="s">
        <v>128</v>
      </c>
      <c r="E314" s="189" t="s">
        <v>381</v>
      </c>
      <c r="F314" s="190" t="s">
        <v>382</v>
      </c>
      <c r="G314" s="191" t="s">
        <v>141</v>
      </c>
      <c r="H314" s="192">
        <v>2</v>
      </c>
      <c r="I314" s="193"/>
      <c r="J314" s="194">
        <f>ROUND(I314*H314,2)</f>
        <v>0</v>
      </c>
      <c r="K314" s="190" t="s">
        <v>132</v>
      </c>
      <c r="L314" s="40"/>
      <c r="M314" s="195" t="s">
        <v>19</v>
      </c>
      <c r="N314" s="196" t="s">
        <v>47</v>
      </c>
      <c r="O314" s="65"/>
      <c r="P314" s="197">
        <f>O314*H314</f>
        <v>0</v>
      </c>
      <c r="Q314" s="197">
        <v>0</v>
      </c>
      <c r="R314" s="197">
        <f>Q314*H314</f>
        <v>0</v>
      </c>
      <c r="S314" s="197">
        <v>0</v>
      </c>
      <c r="T314" s="198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9" t="s">
        <v>133</v>
      </c>
      <c r="AT314" s="199" t="s">
        <v>128</v>
      </c>
      <c r="AU314" s="199" t="s">
        <v>134</v>
      </c>
      <c r="AY314" s="18" t="s">
        <v>126</v>
      </c>
      <c r="BE314" s="200">
        <f>IF(N314="základní",J314,0)</f>
        <v>0</v>
      </c>
      <c r="BF314" s="200">
        <f>IF(N314="snížená",J314,0)</f>
        <v>0</v>
      </c>
      <c r="BG314" s="200">
        <f>IF(N314="zákl. přenesená",J314,0)</f>
        <v>0</v>
      </c>
      <c r="BH314" s="200">
        <f>IF(N314="sníž. přenesená",J314,0)</f>
        <v>0</v>
      </c>
      <c r="BI314" s="200">
        <f>IF(N314="nulová",J314,0)</f>
        <v>0</v>
      </c>
      <c r="BJ314" s="18" t="s">
        <v>134</v>
      </c>
      <c r="BK314" s="200">
        <f>ROUND(I314*H314,2)</f>
        <v>0</v>
      </c>
      <c r="BL314" s="18" t="s">
        <v>133</v>
      </c>
      <c r="BM314" s="199" t="s">
        <v>383</v>
      </c>
    </row>
    <row r="315" spans="2:51" s="13" customFormat="1" ht="11.25">
      <c r="B315" s="201"/>
      <c r="C315" s="202"/>
      <c r="D315" s="203" t="s">
        <v>136</v>
      </c>
      <c r="E315" s="204" t="s">
        <v>19</v>
      </c>
      <c r="F315" s="205" t="s">
        <v>137</v>
      </c>
      <c r="G315" s="202"/>
      <c r="H315" s="204" t="s">
        <v>19</v>
      </c>
      <c r="I315" s="206"/>
      <c r="J315" s="202"/>
      <c r="K315" s="202"/>
      <c r="L315" s="207"/>
      <c r="M315" s="208"/>
      <c r="N315" s="209"/>
      <c r="O315" s="209"/>
      <c r="P315" s="209"/>
      <c r="Q315" s="209"/>
      <c r="R315" s="209"/>
      <c r="S315" s="209"/>
      <c r="T315" s="210"/>
      <c r="AT315" s="211" t="s">
        <v>136</v>
      </c>
      <c r="AU315" s="211" t="s">
        <v>134</v>
      </c>
      <c r="AV315" s="13" t="s">
        <v>83</v>
      </c>
      <c r="AW315" s="13" t="s">
        <v>36</v>
      </c>
      <c r="AX315" s="13" t="s">
        <v>75</v>
      </c>
      <c r="AY315" s="211" t="s">
        <v>126</v>
      </c>
    </row>
    <row r="316" spans="2:51" s="14" customFormat="1" ht="11.25">
      <c r="B316" s="212"/>
      <c r="C316" s="213"/>
      <c r="D316" s="203" t="s">
        <v>136</v>
      </c>
      <c r="E316" s="214" t="s">
        <v>19</v>
      </c>
      <c r="F316" s="215" t="s">
        <v>134</v>
      </c>
      <c r="G316" s="213"/>
      <c r="H316" s="216">
        <v>2</v>
      </c>
      <c r="I316" s="217"/>
      <c r="J316" s="213"/>
      <c r="K316" s="213"/>
      <c r="L316" s="218"/>
      <c r="M316" s="219"/>
      <c r="N316" s="220"/>
      <c r="O316" s="220"/>
      <c r="P316" s="220"/>
      <c r="Q316" s="220"/>
      <c r="R316" s="220"/>
      <c r="S316" s="220"/>
      <c r="T316" s="221"/>
      <c r="AT316" s="222" t="s">
        <v>136</v>
      </c>
      <c r="AU316" s="222" t="s">
        <v>134</v>
      </c>
      <c r="AV316" s="14" t="s">
        <v>134</v>
      </c>
      <c r="AW316" s="14" t="s">
        <v>36</v>
      </c>
      <c r="AX316" s="14" t="s">
        <v>83</v>
      </c>
      <c r="AY316" s="222" t="s">
        <v>126</v>
      </c>
    </row>
    <row r="317" spans="1:65" s="2" customFormat="1" ht="21.75" customHeight="1">
      <c r="A317" s="35"/>
      <c r="B317" s="36"/>
      <c r="C317" s="188" t="s">
        <v>384</v>
      </c>
      <c r="D317" s="188" t="s">
        <v>128</v>
      </c>
      <c r="E317" s="189" t="s">
        <v>385</v>
      </c>
      <c r="F317" s="190" t="s">
        <v>386</v>
      </c>
      <c r="G317" s="191" t="s">
        <v>141</v>
      </c>
      <c r="H317" s="192">
        <v>4</v>
      </c>
      <c r="I317" s="193"/>
      <c r="J317" s="194">
        <f>ROUND(I317*H317,2)</f>
        <v>0</v>
      </c>
      <c r="K317" s="190" t="s">
        <v>132</v>
      </c>
      <c r="L317" s="40"/>
      <c r="M317" s="195" t="s">
        <v>19</v>
      </c>
      <c r="N317" s="196" t="s">
        <v>47</v>
      </c>
      <c r="O317" s="65"/>
      <c r="P317" s="197">
        <f>O317*H317</f>
        <v>0</v>
      </c>
      <c r="Q317" s="197">
        <v>0.05978</v>
      </c>
      <c r="R317" s="197">
        <f>Q317*H317</f>
        <v>0.23912</v>
      </c>
      <c r="S317" s="197">
        <v>0</v>
      </c>
      <c r="T317" s="198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9" t="s">
        <v>133</v>
      </c>
      <c r="AT317" s="199" t="s">
        <v>128</v>
      </c>
      <c r="AU317" s="199" t="s">
        <v>134</v>
      </c>
      <c r="AY317" s="18" t="s">
        <v>126</v>
      </c>
      <c r="BE317" s="200">
        <f>IF(N317="základní",J317,0)</f>
        <v>0</v>
      </c>
      <c r="BF317" s="200">
        <f>IF(N317="snížená",J317,0)</f>
        <v>0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18" t="s">
        <v>134</v>
      </c>
      <c r="BK317" s="200">
        <f>ROUND(I317*H317,2)</f>
        <v>0</v>
      </c>
      <c r="BL317" s="18" t="s">
        <v>133</v>
      </c>
      <c r="BM317" s="199" t="s">
        <v>387</v>
      </c>
    </row>
    <row r="318" spans="2:51" s="13" customFormat="1" ht="11.25">
      <c r="B318" s="201"/>
      <c r="C318" s="202"/>
      <c r="D318" s="203" t="s">
        <v>136</v>
      </c>
      <c r="E318" s="204" t="s">
        <v>19</v>
      </c>
      <c r="F318" s="205" t="s">
        <v>137</v>
      </c>
      <c r="G318" s="202"/>
      <c r="H318" s="204" t="s">
        <v>19</v>
      </c>
      <c r="I318" s="206"/>
      <c r="J318" s="202"/>
      <c r="K318" s="202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136</v>
      </c>
      <c r="AU318" s="211" t="s">
        <v>134</v>
      </c>
      <c r="AV318" s="13" t="s">
        <v>83</v>
      </c>
      <c r="AW318" s="13" t="s">
        <v>36</v>
      </c>
      <c r="AX318" s="13" t="s">
        <v>75</v>
      </c>
      <c r="AY318" s="211" t="s">
        <v>126</v>
      </c>
    </row>
    <row r="319" spans="2:51" s="14" customFormat="1" ht="11.25">
      <c r="B319" s="212"/>
      <c r="C319" s="213"/>
      <c r="D319" s="203" t="s">
        <v>136</v>
      </c>
      <c r="E319" s="214" t="s">
        <v>19</v>
      </c>
      <c r="F319" s="215" t="s">
        <v>133</v>
      </c>
      <c r="G319" s="213"/>
      <c r="H319" s="216">
        <v>4</v>
      </c>
      <c r="I319" s="217"/>
      <c r="J319" s="213"/>
      <c r="K319" s="213"/>
      <c r="L319" s="218"/>
      <c r="M319" s="219"/>
      <c r="N319" s="220"/>
      <c r="O319" s="220"/>
      <c r="P319" s="220"/>
      <c r="Q319" s="220"/>
      <c r="R319" s="220"/>
      <c r="S319" s="220"/>
      <c r="T319" s="221"/>
      <c r="AT319" s="222" t="s">
        <v>136</v>
      </c>
      <c r="AU319" s="222" t="s">
        <v>134</v>
      </c>
      <c r="AV319" s="14" t="s">
        <v>134</v>
      </c>
      <c r="AW319" s="14" t="s">
        <v>36</v>
      </c>
      <c r="AX319" s="14" t="s">
        <v>83</v>
      </c>
      <c r="AY319" s="222" t="s">
        <v>126</v>
      </c>
    </row>
    <row r="320" spans="2:63" s="12" customFormat="1" ht="22.9" customHeight="1">
      <c r="B320" s="172"/>
      <c r="C320" s="173"/>
      <c r="D320" s="174" t="s">
        <v>74</v>
      </c>
      <c r="E320" s="186" t="s">
        <v>134</v>
      </c>
      <c r="F320" s="186" t="s">
        <v>388</v>
      </c>
      <c r="G320" s="173"/>
      <c r="H320" s="173"/>
      <c r="I320" s="176"/>
      <c r="J320" s="187">
        <f>BK320</f>
        <v>0</v>
      </c>
      <c r="K320" s="173"/>
      <c r="L320" s="178"/>
      <c r="M320" s="179"/>
      <c r="N320" s="180"/>
      <c r="O320" s="180"/>
      <c r="P320" s="181">
        <f>SUM(P321:P326)</f>
        <v>0</v>
      </c>
      <c r="Q320" s="180"/>
      <c r="R320" s="181">
        <f>SUM(R321:R326)</f>
        <v>44.67035299999999</v>
      </c>
      <c r="S320" s="180"/>
      <c r="T320" s="182">
        <f>SUM(T321:T326)</f>
        <v>0</v>
      </c>
      <c r="AR320" s="183" t="s">
        <v>83</v>
      </c>
      <c r="AT320" s="184" t="s">
        <v>74</v>
      </c>
      <c r="AU320" s="184" t="s">
        <v>83</v>
      </c>
      <c r="AY320" s="183" t="s">
        <v>126</v>
      </c>
      <c r="BK320" s="185">
        <f>SUM(BK321:BK326)</f>
        <v>0</v>
      </c>
    </row>
    <row r="321" spans="1:65" s="2" customFormat="1" ht="33" customHeight="1">
      <c r="A321" s="35"/>
      <c r="B321" s="36"/>
      <c r="C321" s="188" t="s">
        <v>389</v>
      </c>
      <c r="D321" s="188" t="s">
        <v>128</v>
      </c>
      <c r="E321" s="189" t="s">
        <v>390</v>
      </c>
      <c r="F321" s="190" t="s">
        <v>391</v>
      </c>
      <c r="G321" s="191" t="s">
        <v>180</v>
      </c>
      <c r="H321" s="192">
        <v>90.6</v>
      </c>
      <c r="I321" s="193"/>
      <c r="J321" s="194">
        <f>ROUND(I321*H321,2)</f>
        <v>0</v>
      </c>
      <c r="K321" s="190" t="s">
        <v>132</v>
      </c>
      <c r="L321" s="40"/>
      <c r="M321" s="195" t="s">
        <v>19</v>
      </c>
      <c r="N321" s="196" t="s">
        <v>47</v>
      </c>
      <c r="O321" s="65"/>
      <c r="P321" s="197">
        <f>O321*H321</f>
        <v>0</v>
      </c>
      <c r="Q321" s="197">
        <v>0.23778</v>
      </c>
      <c r="R321" s="197">
        <f>Q321*H321</f>
        <v>21.542868</v>
      </c>
      <c r="S321" s="197">
        <v>0</v>
      </c>
      <c r="T321" s="198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9" t="s">
        <v>133</v>
      </c>
      <c r="AT321" s="199" t="s">
        <v>128</v>
      </c>
      <c r="AU321" s="199" t="s">
        <v>134</v>
      </c>
      <c r="AY321" s="18" t="s">
        <v>126</v>
      </c>
      <c r="BE321" s="200">
        <f>IF(N321="základní",J321,0)</f>
        <v>0</v>
      </c>
      <c r="BF321" s="200">
        <f>IF(N321="snížená",J321,0)</f>
        <v>0</v>
      </c>
      <c r="BG321" s="200">
        <f>IF(N321="zákl. přenesená",J321,0)</f>
        <v>0</v>
      </c>
      <c r="BH321" s="200">
        <f>IF(N321="sníž. přenesená",J321,0)</f>
        <v>0</v>
      </c>
      <c r="BI321" s="200">
        <f>IF(N321="nulová",J321,0)</f>
        <v>0</v>
      </c>
      <c r="BJ321" s="18" t="s">
        <v>134</v>
      </c>
      <c r="BK321" s="200">
        <f>ROUND(I321*H321,2)</f>
        <v>0</v>
      </c>
      <c r="BL321" s="18" t="s">
        <v>133</v>
      </c>
      <c r="BM321" s="199" t="s">
        <v>392</v>
      </c>
    </row>
    <row r="322" spans="2:51" s="13" customFormat="1" ht="11.25">
      <c r="B322" s="201"/>
      <c r="C322" s="202"/>
      <c r="D322" s="203" t="s">
        <v>136</v>
      </c>
      <c r="E322" s="204" t="s">
        <v>19</v>
      </c>
      <c r="F322" s="205" t="s">
        <v>137</v>
      </c>
      <c r="G322" s="202"/>
      <c r="H322" s="204" t="s">
        <v>19</v>
      </c>
      <c r="I322" s="206"/>
      <c r="J322" s="202"/>
      <c r="K322" s="202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136</v>
      </c>
      <c r="AU322" s="211" t="s">
        <v>134</v>
      </c>
      <c r="AV322" s="13" t="s">
        <v>83</v>
      </c>
      <c r="AW322" s="13" t="s">
        <v>36</v>
      </c>
      <c r="AX322" s="13" t="s">
        <v>75</v>
      </c>
      <c r="AY322" s="211" t="s">
        <v>126</v>
      </c>
    </row>
    <row r="323" spans="2:51" s="14" customFormat="1" ht="11.25">
      <c r="B323" s="212"/>
      <c r="C323" s="213"/>
      <c r="D323" s="203" t="s">
        <v>136</v>
      </c>
      <c r="E323" s="214" t="s">
        <v>19</v>
      </c>
      <c r="F323" s="215" t="s">
        <v>393</v>
      </c>
      <c r="G323" s="213"/>
      <c r="H323" s="216">
        <v>90.6</v>
      </c>
      <c r="I323" s="217"/>
      <c r="J323" s="213"/>
      <c r="K323" s="213"/>
      <c r="L323" s="218"/>
      <c r="M323" s="219"/>
      <c r="N323" s="220"/>
      <c r="O323" s="220"/>
      <c r="P323" s="220"/>
      <c r="Q323" s="220"/>
      <c r="R323" s="220"/>
      <c r="S323" s="220"/>
      <c r="T323" s="221"/>
      <c r="AT323" s="222" t="s">
        <v>136</v>
      </c>
      <c r="AU323" s="222" t="s">
        <v>134</v>
      </c>
      <c r="AV323" s="14" t="s">
        <v>134</v>
      </c>
      <c r="AW323" s="14" t="s">
        <v>36</v>
      </c>
      <c r="AX323" s="14" t="s">
        <v>83</v>
      </c>
      <c r="AY323" s="222" t="s">
        <v>126</v>
      </c>
    </row>
    <row r="324" spans="1:65" s="2" customFormat="1" ht="16.5" customHeight="1">
      <c r="A324" s="35"/>
      <c r="B324" s="36"/>
      <c r="C324" s="188" t="s">
        <v>394</v>
      </c>
      <c r="D324" s="188" t="s">
        <v>128</v>
      </c>
      <c r="E324" s="189" t="s">
        <v>395</v>
      </c>
      <c r="F324" s="190" t="s">
        <v>396</v>
      </c>
      <c r="G324" s="191" t="s">
        <v>227</v>
      </c>
      <c r="H324" s="192">
        <v>10.25</v>
      </c>
      <c r="I324" s="193"/>
      <c r="J324" s="194">
        <f>ROUND(I324*H324,2)</f>
        <v>0</v>
      </c>
      <c r="K324" s="190" t="s">
        <v>19</v>
      </c>
      <c r="L324" s="40"/>
      <c r="M324" s="195" t="s">
        <v>19</v>
      </c>
      <c r="N324" s="196" t="s">
        <v>47</v>
      </c>
      <c r="O324" s="65"/>
      <c r="P324" s="197">
        <f>O324*H324</f>
        <v>0</v>
      </c>
      <c r="Q324" s="197">
        <v>2.25634</v>
      </c>
      <c r="R324" s="197">
        <f>Q324*H324</f>
        <v>23.127484999999997</v>
      </c>
      <c r="S324" s="197">
        <v>0</v>
      </c>
      <c r="T324" s="198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9" t="s">
        <v>133</v>
      </c>
      <c r="AT324" s="199" t="s">
        <v>128</v>
      </c>
      <c r="AU324" s="199" t="s">
        <v>134</v>
      </c>
      <c r="AY324" s="18" t="s">
        <v>126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18" t="s">
        <v>134</v>
      </c>
      <c r="BK324" s="200">
        <f>ROUND(I324*H324,2)</f>
        <v>0</v>
      </c>
      <c r="BL324" s="18" t="s">
        <v>133</v>
      </c>
      <c r="BM324" s="199" t="s">
        <v>397</v>
      </c>
    </row>
    <row r="325" spans="2:51" s="13" customFormat="1" ht="11.25">
      <c r="B325" s="201"/>
      <c r="C325" s="202"/>
      <c r="D325" s="203" t="s">
        <v>136</v>
      </c>
      <c r="E325" s="204" t="s">
        <v>19</v>
      </c>
      <c r="F325" s="205" t="s">
        <v>137</v>
      </c>
      <c r="G325" s="202"/>
      <c r="H325" s="204" t="s">
        <v>19</v>
      </c>
      <c r="I325" s="206"/>
      <c r="J325" s="202"/>
      <c r="K325" s="202"/>
      <c r="L325" s="207"/>
      <c r="M325" s="208"/>
      <c r="N325" s="209"/>
      <c r="O325" s="209"/>
      <c r="P325" s="209"/>
      <c r="Q325" s="209"/>
      <c r="R325" s="209"/>
      <c r="S325" s="209"/>
      <c r="T325" s="210"/>
      <c r="AT325" s="211" t="s">
        <v>136</v>
      </c>
      <c r="AU325" s="211" t="s">
        <v>134</v>
      </c>
      <c r="AV325" s="13" t="s">
        <v>83</v>
      </c>
      <c r="AW325" s="13" t="s">
        <v>36</v>
      </c>
      <c r="AX325" s="13" t="s">
        <v>75</v>
      </c>
      <c r="AY325" s="211" t="s">
        <v>126</v>
      </c>
    </row>
    <row r="326" spans="2:51" s="14" customFormat="1" ht="11.25">
      <c r="B326" s="212"/>
      <c r="C326" s="213"/>
      <c r="D326" s="203" t="s">
        <v>136</v>
      </c>
      <c r="E326" s="214" t="s">
        <v>19</v>
      </c>
      <c r="F326" s="215" t="s">
        <v>398</v>
      </c>
      <c r="G326" s="213"/>
      <c r="H326" s="216">
        <v>10.25</v>
      </c>
      <c r="I326" s="217"/>
      <c r="J326" s="213"/>
      <c r="K326" s="213"/>
      <c r="L326" s="218"/>
      <c r="M326" s="219"/>
      <c r="N326" s="220"/>
      <c r="O326" s="220"/>
      <c r="P326" s="220"/>
      <c r="Q326" s="220"/>
      <c r="R326" s="220"/>
      <c r="S326" s="220"/>
      <c r="T326" s="221"/>
      <c r="AT326" s="222" t="s">
        <v>136</v>
      </c>
      <c r="AU326" s="222" t="s">
        <v>134</v>
      </c>
      <c r="AV326" s="14" t="s">
        <v>134</v>
      </c>
      <c r="AW326" s="14" t="s">
        <v>36</v>
      </c>
      <c r="AX326" s="14" t="s">
        <v>83</v>
      </c>
      <c r="AY326" s="222" t="s">
        <v>126</v>
      </c>
    </row>
    <row r="327" spans="2:63" s="12" customFormat="1" ht="22.9" customHeight="1">
      <c r="B327" s="172"/>
      <c r="C327" s="173"/>
      <c r="D327" s="174" t="s">
        <v>74</v>
      </c>
      <c r="E327" s="186" t="s">
        <v>143</v>
      </c>
      <c r="F327" s="186" t="s">
        <v>399</v>
      </c>
      <c r="G327" s="173"/>
      <c r="H327" s="173"/>
      <c r="I327" s="176"/>
      <c r="J327" s="187">
        <f>BK327</f>
        <v>0</v>
      </c>
      <c r="K327" s="173"/>
      <c r="L327" s="178"/>
      <c r="M327" s="179"/>
      <c r="N327" s="180"/>
      <c r="O327" s="180"/>
      <c r="P327" s="181">
        <f>SUM(P328:P330)</f>
        <v>0</v>
      </c>
      <c r="Q327" s="180"/>
      <c r="R327" s="181">
        <f>SUM(R328:R330)</f>
        <v>0</v>
      </c>
      <c r="S327" s="180"/>
      <c r="T327" s="182">
        <f>SUM(T328:T330)</f>
        <v>0</v>
      </c>
      <c r="AR327" s="183" t="s">
        <v>83</v>
      </c>
      <c r="AT327" s="184" t="s">
        <v>74</v>
      </c>
      <c r="AU327" s="184" t="s">
        <v>83</v>
      </c>
      <c r="AY327" s="183" t="s">
        <v>126</v>
      </c>
      <c r="BK327" s="185">
        <f>SUM(BK328:BK330)</f>
        <v>0</v>
      </c>
    </row>
    <row r="328" spans="1:65" s="2" customFormat="1" ht="16.5" customHeight="1">
      <c r="A328" s="35"/>
      <c r="B328" s="36"/>
      <c r="C328" s="188" t="s">
        <v>400</v>
      </c>
      <c r="D328" s="188" t="s">
        <v>128</v>
      </c>
      <c r="E328" s="189" t="s">
        <v>401</v>
      </c>
      <c r="F328" s="190" t="s">
        <v>402</v>
      </c>
      <c r="G328" s="191" t="s">
        <v>227</v>
      </c>
      <c r="H328" s="192">
        <v>0.601</v>
      </c>
      <c r="I328" s="193"/>
      <c r="J328" s="194">
        <f>ROUND(I328*H328,2)</f>
        <v>0</v>
      </c>
      <c r="K328" s="190" t="s">
        <v>19</v>
      </c>
      <c r="L328" s="40"/>
      <c r="M328" s="195" t="s">
        <v>19</v>
      </c>
      <c r="N328" s="196" t="s">
        <v>47</v>
      </c>
      <c r="O328" s="65"/>
      <c r="P328" s="197">
        <f>O328*H328</f>
        <v>0</v>
      </c>
      <c r="Q328" s="197">
        <v>0</v>
      </c>
      <c r="R328" s="197">
        <f>Q328*H328</f>
        <v>0</v>
      </c>
      <c r="S328" s="197">
        <v>0</v>
      </c>
      <c r="T328" s="198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9" t="s">
        <v>133</v>
      </c>
      <c r="AT328" s="199" t="s">
        <v>128</v>
      </c>
      <c r="AU328" s="199" t="s">
        <v>134</v>
      </c>
      <c r="AY328" s="18" t="s">
        <v>126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18" t="s">
        <v>134</v>
      </c>
      <c r="BK328" s="200">
        <f>ROUND(I328*H328,2)</f>
        <v>0</v>
      </c>
      <c r="BL328" s="18" t="s">
        <v>133</v>
      </c>
      <c r="BM328" s="199" t="s">
        <v>403</v>
      </c>
    </row>
    <row r="329" spans="2:51" s="13" customFormat="1" ht="11.25">
      <c r="B329" s="201"/>
      <c r="C329" s="202"/>
      <c r="D329" s="203" t="s">
        <v>136</v>
      </c>
      <c r="E329" s="204" t="s">
        <v>19</v>
      </c>
      <c r="F329" s="205" t="s">
        <v>137</v>
      </c>
      <c r="G329" s="202"/>
      <c r="H329" s="204" t="s">
        <v>19</v>
      </c>
      <c r="I329" s="206"/>
      <c r="J329" s="202"/>
      <c r="K329" s="202"/>
      <c r="L329" s="207"/>
      <c r="M329" s="208"/>
      <c r="N329" s="209"/>
      <c r="O329" s="209"/>
      <c r="P329" s="209"/>
      <c r="Q329" s="209"/>
      <c r="R329" s="209"/>
      <c r="S329" s="209"/>
      <c r="T329" s="210"/>
      <c r="AT329" s="211" t="s">
        <v>136</v>
      </c>
      <c r="AU329" s="211" t="s">
        <v>134</v>
      </c>
      <c r="AV329" s="13" t="s">
        <v>83</v>
      </c>
      <c r="AW329" s="13" t="s">
        <v>36</v>
      </c>
      <c r="AX329" s="13" t="s">
        <v>75</v>
      </c>
      <c r="AY329" s="211" t="s">
        <v>126</v>
      </c>
    </row>
    <row r="330" spans="2:51" s="14" customFormat="1" ht="11.25">
      <c r="B330" s="212"/>
      <c r="C330" s="213"/>
      <c r="D330" s="203" t="s">
        <v>136</v>
      </c>
      <c r="E330" s="214" t="s">
        <v>19</v>
      </c>
      <c r="F330" s="215" t="s">
        <v>404</v>
      </c>
      <c r="G330" s="213"/>
      <c r="H330" s="216">
        <v>0.601</v>
      </c>
      <c r="I330" s="217"/>
      <c r="J330" s="213"/>
      <c r="K330" s="213"/>
      <c r="L330" s="218"/>
      <c r="M330" s="219"/>
      <c r="N330" s="220"/>
      <c r="O330" s="220"/>
      <c r="P330" s="220"/>
      <c r="Q330" s="220"/>
      <c r="R330" s="220"/>
      <c r="S330" s="220"/>
      <c r="T330" s="221"/>
      <c r="AT330" s="222" t="s">
        <v>136</v>
      </c>
      <c r="AU330" s="222" t="s">
        <v>134</v>
      </c>
      <c r="AV330" s="14" t="s">
        <v>134</v>
      </c>
      <c r="AW330" s="14" t="s">
        <v>36</v>
      </c>
      <c r="AX330" s="14" t="s">
        <v>83</v>
      </c>
      <c r="AY330" s="222" t="s">
        <v>126</v>
      </c>
    </row>
    <row r="331" spans="2:63" s="12" customFormat="1" ht="22.9" customHeight="1">
      <c r="B331" s="172"/>
      <c r="C331" s="173"/>
      <c r="D331" s="174" t="s">
        <v>74</v>
      </c>
      <c r="E331" s="186" t="s">
        <v>133</v>
      </c>
      <c r="F331" s="186" t="s">
        <v>405</v>
      </c>
      <c r="G331" s="173"/>
      <c r="H331" s="173"/>
      <c r="I331" s="176"/>
      <c r="J331" s="187">
        <f>BK331</f>
        <v>0</v>
      </c>
      <c r="K331" s="173"/>
      <c r="L331" s="178"/>
      <c r="M331" s="179"/>
      <c r="N331" s="180"/>
      <c r="O331" s="180"/>
      <c r="P331" s="181">
        <f>SUM(P332:P343)</f>
        <v>0</v>
      </c>
      <c r="Q331" s="180"/>
      <c r="R331" s="181">
        <f>SUM(R332:R343)</f>
        <v>0</v>
      </c>
      <c r="S331" s="180"/>
      <c r="T331" s="182">
        <f>SUM(T332:T343)</f>
        <v>0</v>
      </c>
      <c r="AR331" s="183" t="s">
        <v>83</v>
      </c>
      <c r="AT331" s="184" t="s">
        <v>74</v>
      </c>
      <c r="AU331" s="184" t="s">
        <v>83</v>
      </c>
      <c r="AY331" s="183" t="s">
        <v>126</v>
      </c>
      <c r="BK331" s="185">
        <f>SUM(BK332:BK343)</f>
        <v>0</v>
      </c>
    </row>
    <row r="332" spans="1:65" s="2" customFormat="1" ht="21.75" customHeight="1">
      <c r="A332" s="35"/>
      <c r="B332" s="36"/>
      <c r="C332" s="188" t="s">
        <v>406</v>
      </c>
      <c r="D332" s="188" t="s">
        <v>128</v>
      </c>
      <c r="E332" s="189" t="s">
        <v>407</v>
      </c>
      <c r="F332" s="190" t="s">
        <v>408</v>
      </c>
      <c r="G332" s="191" t="s">
        <v>131</v>
      </c>
      <c r="H332" s="192">
        <v>118</v>
      </c>
      <c r="I332" s="193"/>
      <c r="J332" s="194">
        <f>ROUND(I332*H332,2)</f>
        <v>0</v>
      </c>
      <c r="K332" s="190" t="s">
        <v>132</v>
      </c>
      <c r="L332" s="40"/>
      <c r="M332" s="195" t="s">
        <v>19</v>
      </c>
      <c r="N332" s="196" t="s">
        <v>47</v>
      </c>
      <c r="O332" s="65"/>
      <c r="P332" s="197">
        <f>O332*H332</f>
        <v>0</v>
      </c>
      <c r="Q332" s="197">
        <v>0</v>
      </c>
      <c r="R332" s="197">
        <f>Q332*H332</f>
        <v>0</v>
      </c>
      <c r="S332" s="197">
        <v>0</v>
      </c>
      <c r="T332" s="198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9" t="s">
        <v>133</v>
      </c>
      <c r="AT332" s="199" t="s">
        <v>128</v>
      </c>
      <c r="AU332" s="199" t="s">
        <v>134</v>
      </c>
      <c r="AY332" s="18" t="s">
        <v>126</v>
      </c>
      <c r="BE332" s="200">
        <f>IF(N332="základní",J332,0)</f>
        <v>0</v>
      </c>
      <c r="BF332" s="200">
        <f>IF(N332="snížená",J332,0)</f>
        <v>0</v>
      </c>
      <c r="BG332" s="200">
        <f>IF(N332="zákl. přenesená",J332,0)</f>
        <v>0</v>
      </c>
      <c r="BH332" s="200">
        <f>IF(N332="sníž. přenesená",J332,0)</f>
        <v>0</v>
      </c>
      <c r="BI332" s="200">
        <f>IF(N332="nulová",J332,0)</f>
        <v>0</v>
      </c>
      <c r="BJ332" s="18" t="s">
        <v>134</v>
      </c>
      <c r="BK332" s="200">
        <f>ROUND(I332*H332,2)</f>
        <v>0</v>
      </c>
      <c r="BL332" s="18" t="s">
        <v>133</v>
      </c>
      <c r="BM332" s="199" t="s">
        <v>409</v>
      </c>
    </row>
    <row r="333" spans="2:51" s="13" customFormat="1" ht="11.25">
      <c r="B333" s="201"/>
      <c r="C333" s="202"/>
      <c r="D333" s="203" t="s">
        <v>136</v>
      </c>
      <c r="E333" s="204" t="s">
        <v>19</v>
      </c>
      <c r="F333" s="205" t="s">
        <v>137</v>
      </c>
      <c r="G333" s="202"/>
      <c r="H333" s="204" t="s">
        <v>19</v>
      </c>
      <c r="I333" s="206"/>
      <c r="J333" s="202"/>
      <c r="K333" s="202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136</v>
      </c>
      <c r="AU333" s="211" t="s">
        <v>134</v>
      </c>
      <c r="AV333" s="13" t="s">
        <v>83</v>
      </c>
      <c r="AW333" s="13" t="s">
        <v>36</v>
      </c>
      <c r="AX333" s="13" t="s">
        <v>75</v>
      </c>
      <c r="AY333" s="211" t="s">
        <v>126</v>
      </c>
    </row>
    <row r="334" spans="2:51" s="14" customFormat="1" ht="11.25">
      <c r="B334" s="212"/>
      <c r="C334" s="213"/>
      <c r="D334" s="203" t="s">
        <v>136</v>
      </c>
      <c r="E334" s="214" t="s">
        <v>19</v>
      </c>
      <c r="F334" s="215" t="s">
        <v>410</v>
      </c>
      <c r="G334" s="213"/>
      <c r="H334" s="216">
        <v>118</v>
      </c>
      <c r="I334" s="217"/>
      <c r="J334" s="213"/>
      <c r="K334" s="213"/>
      <c r="L334" s="218"/>
      <c r="M334" s="219"/>
      <c r="N334" s="220"/>
      <c r="O334" s="220"/>
      <c r="P334" s="220"/>
      <c r="Q334" s="220"/>
      <c r="R334" s="220"/>
      <c r="S334" s="220"/>
      <c r="T334" s="221"/>
      <c r="AT334" s="222" t="s">
        <v>136</v>
      </c>
      <c r="AU334" s="222" t="s">
        <v>134</v>
      </c>
      <c r="AV334" s="14" t="s">
        <v>134</v>
      </c>
      <c r="AW334" s="14" t="s">
        <v>36</v>
      </c>
      <c r="AX334" s="14" t="s">
        <v>83</v>
      </c>
      <c r="AY334" s="222" t="s">
        <v>126</v>
      </c>
    </row>
    <row r="335" spans="1:65" s="2" customFormat="1" ht="21.75" customHeight="1">
      <c r="A335" s="35"/>
      <c r="B335" s="36"/>
      <c r="C335" s="188" t="s">
        <v>411</v>
      </c>
      <c r="D335" s="188" t="s">
        <v>128</v>
      </c>
      <c r="E335" s="189" t="s">
        <v>412</v>
      </c>
      <c r="F335" s="190" t="s">
        <v>413</v>
      </c>
      <c r="G335" s="191" t="s">
        <v>131</v>
      </c>
      <c r="H335" s="192">
        <v>118</v>
      </c>
      <c r="I335" s="193"/>
      <c r="J335" s="194">
        <f>ROUND(I335*H335,2)</f>
        <v>0</v>
      </c>
      <c r="K335" s="190" t="s">
        <v>132</v>
      </c>
      <c r="L335" s="40"/>
      <c r="M335" s="195" t="s">
        <v>19</v>
      </c>
      <c r="N335" s="196" t="s">
        <v>47</v>
      </c>
      <c r="O335" s="65"/>
      <c r="P335" s="197">
        <f>O335*H335</f>
        <v>0</v>
      </c>
      <c r="Q335" s="197">
        <v>0</v>
      </c>
      <c r="R335" s="197">
        <f>Q335*H335</f>
        <v>0</v>
      </c>
      <c r="S335" s="197">
        <v>0</v>
      </c>
      <c r="T335" s="198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9" t="s">
        <v>133</v>
      </c>
      <c r="AT335" s="199" t="s">
        <v>128</v>
      </c>
      <c r="AU335" s="199" t="s">
        <v>134</v>
      </c>
      <c r="AY335" s="18" t="s">
        <v>126</v>
      </c>
      <c r="BE335" s="200">
        <f>IF(N335="základní",J335,0)</f>
        <v>0</v>
      </c>
      <c r="BF335" s="200">
        <f>IF(N335="snížená",J335,0)</f>
        <v>0</v>
      </c>
      <c r="BG335" s="200">
        <f>IF(N335="zákl. přenesená",J335,0)</f>
        <v>0</v>
      </c>
      <c r="BH335" s="200">
        <f>IF(N335="sníž. přenesená",J335,0)</f>
        <v>0</v>
      </c>
      <c r="BI335" s="200">
        <f>IF(N335="nulová",J335,0)</f>
        <v>0</v>
      </c>
      <c r="BJ335" s="18" t="s">
        <v>134</v>
      </c>
      <c r="BK335" s="200">
        <f>ROUND(I335*H335,2)</f>
        <v>0</v>
      </c>
      <c r="BL335" s="18" t="s">
        <v>133</v>
      </c>
      <c r="BM335" s="199" t="s">
        <v>414</v>
      </c>
    </row>
    <row r="336" spans="2:51" s="13" customFormat="1" ht="11.25">
      <c r="B336" s="201"/>
      <c r="C336" s="202"/>
      <c r="D336" s="203" t="s">
        <v>136</v>
      </c>
      <c r="E336" s="204" t="s">
        <v>19</v>
      </c>
      <c r="F336" s="205" t="s">
        <v>137</v>
      </c>
      <c r="G336" s="202"/>
      <c r="H336" s="204" t="s">
        <v>19</v>
      </c>
      <c r="I336" s="206"/>
      <c r="J336" s="202"/>
      <c r="K336" s="202"/>
      <c r="L336" s="207"/>
      <c r="M336" s="208"/>
      <c r="N336" s="209"/>
      <c r="O336" s="209"/>
      <c r="P336" s="209"/>
      <c r="Q336" s="209"/>
      <c r="R336" s="209"/>
      <c r="S336" s="209"/>
      <c r="T336" s="210"/>
      <c r="AT336" s="211" t="s">
        <v>136</v>
      </c>
      <c r="AU336" s="211" t="s">
        <v>134</v>
      </c>
      <c r="AV336" s="13" t="s">
        <v>83</v>
      </c>
      <c r="AW336" s="13" t="s">
        <v>36</v>
      </c>
      <c r="AX336" s="13" t="s">
        <v>75</v>
      </c>
      <c r="AY336" s="211" t="s">
        <v>126</v>
      </c>
    </row>
    <row r="337" spans="2:51" s="14" customFormat="1" ht="11.25">
      <c r="B337" s="212"/>
      <c r="C337" s="213"/>
      <c r="D337" s="203" t="s">
        <v>136</v>
      </c>
      <c r="E337" s="214" t="s">
        <v>19</v>
      </c>
      <c r="F337" s="215" t="s">
        <v>410</v>
      </c>
      <c r="G337" s="213"/>
      <c r="H337" s="216">
        <v>118</v>
      </c>
      <c r="I337" s="217"/>
      <c r="J337" s="213"/>
      <c r="K337" s="213"/>
      <c r="L337" s="218"/>
      <c r="M337" s="219"/>
      <c r="N337" s="220"/>
      <c r="O337" s="220"/>
      <c r="P337" s="220"/>
      <c r="Q337" s="220"/>
      <c r="R337" s="220"/>
      <c r="S337" s="220"/>
      <c r="T337" s="221"/>
      <c r="AT337" s="222" t="s">
        <v>136</v>
      </c>
      <c r="AU337" s="222" t="s">
        <v>134</v>
      </c>
      <c r="AV337" s="14" t="s">
        <v>134</v>
      </c>
      <c r="AW337" s="14" t="s">
        <v>36</v>
      </c>
      <c r="AX337" s="14" t="s">
        <v>83</v>
      </c>
      <c r="AY337" s="222" t="s">
        <v>126</v>
      </c>
    </row>
    <row r="338" spans="1:65" s="2" customFormat="1" ht="16.5" customHeight="1">
      <c r="A338" s="35"/>
      <c r="B338" s="36"/>
      <c r="C338" s="188" t="s">
        <v>415</v>
      </c>
      <c r="D338" s="188" t="s">
        <v>128</v>
      </c>
      <c r="E338" s="189" t="s">
        <v>416</v>
      </c>
      <c r="F338" s="190" t="s">
        <v>417</v>
      </c>
      <c r="G338" s="191" t="s">
        <v>227</v>
      </c>
      <c r="H338" s="192">
        <v>19.428</v>
      </c>
      <c r="I338" s="193"/>
      <c r="J338" s="194">
        <f>ROUND(I338*H338,2)</f>
        <v>0</v>
      </c>
      <c r="K338" s="190" t="s">
        <v>132</v>
      </c>
      <c r="L338" s="40"/>
      <c r="M338" s="195" t="s">
        <v>19</v>
      </c>
      <c r="N338" s="196" t="s">
        <v>47</v>
      </c>
      <c r="O338" s="65"/>
      <c r="P338" s="197">
        <f>O338*H338</f>
        <v>0</v>
      </c>
      <c r="Q338" s="197">
        <v>0</v>
      </c>
      <c r="R338" s="197">
        <f>Q338*H338</f>
        <v>0</v>
      </c>
      <c r="S338" s="197">
        <v>0</v>
      </c>
      <c r="T338" s="198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9" t="s">
        <v>133</v>
      </c>
      <c r="AT338" s="199" t="s">
        <v>128</v>
      </c>
      <c r="AU338" s="199" t="s">
        <v>134</v>
      </c>
      <c r="AY338" s="18" t="s">
        <v>126</v>
      </c>
      <c r="BE338" s="200">
        <f>IF(N338="základní",J338,0)</f>
        <v>0</v>
      </c>
      <c r="BF338" s="200">
        <f>IF(N338="snížená",J338,0)</f>
        <v>0</v>
      </c>
      <c r="BG338" s="200">
        <f>IF(N338="zákl. přenesená",J338,0)</f>
        <v>0</v>
      </c>
      <c r="BH338" s="200">
        <f>IF(N338="sníž. přenesená",J338,0)</f>
        <v>0</v>
      </c>
      <c r="BI338" s="200">
        <f>IF(N338="nulová",J338,0)</f>
        <v>0</v>
      </c>
      <c r="BJ338" s="18" t="s">
        <v>134</v>
      </c>
      <c r="BK338" s="200">
        <f>ROUND(I338*H338,2)</f>
        <v>0</v>
      </c>
      <c r="BL338" s="18" t="s">
        <v>133</v>
      </c>
      <c r="BM338" s="199" t="s">
        <v>418</v>
      </c>
    </row>
    <row r="339" spans="2:51" s="13" customFormat="1" ht="11.25">
      <c r="B339" s="201"/>
      <c r="C339" s="202"/>
      <c r="D339" s="203" t="s">
        <v>136</v>
      </c>
      <c r="E339" s="204" t="s">
        <v>19</v>
      </c>
      <c r="F339" s="205" t="s">
        <v>137</v>
      </c>
      <c r="G339" s="202"/>
      <c r="H339" s="204" t="s">
        <v>19</v>
      </c>
      <c r="I339" s="206"/>
      <c r="J339" s="202"/>
      <c r="K339" s="202"/>
      <c r="L339" s="207"/>
      <c r="M339" s="208"/>
      <c r="N339" s="209"/>
      <c r="O339" s="209"/>
      <c r="P339" s="209"/>
      <c r="Q339" s="209"/>
      <c r="R339" s="209"/>
      <c r="S339" s="209"/>
      <c r="T339" s="210"/>
      <c r="AT339" s="211" t="s">
        <v>136</v>
      </c>
      <c r="AU339" s="211" t="s">
        <v>134</v>
      </c>
      <c r="AV339" s="13" t="s">
        <v>83</v>
      </c>
      <c r="AW339" s="13" t="s">
        <v>36</v>
      </c>
      <c r="AX339" s="13" t="s">
        <v>75</v>
      </c>
      <c r="AY339" s="211" t="s">
        <v>126</v>
      </c>
    </row>
    <row r="340" spans="2:51" s="14" customFormat="1" ht="11.25">
      <c r="B340" s="212"/>
      <c r="C340" s="213"/>
      <c r="D340" s="203" t="s">
        <v>136</v>
      </c>
      <c r="E340" s="214" t="s">
        <v>19</v>
      </c>
      <c r="F340" s="215" t="s">
        <v>419</v>
      </c>
      <c r="G340" s="213"/>
      <c r="H340" s="216">
        <v>19.428</v>
      </c>
      <c r="I340" s="217"/>
      <c r="J340" s="213"/>
      <c r="K340" s="213"/>
      <c r="L340" s="218"/>
      <c r="M340" s="219"/>
      <c r="N340" s="220"/>
      <c r="O340" s="220"/>
      <c r="P340" s="220"/>
      <c r="Q340" s="220"/>
      <c r="R340" s="220"/>
      <c r="S340" s="220"/>
      <c r="T340" s="221"/>
      <c r="AT340" s="222" t="s">
        <v>136</v>
      </c>
      <c r="AU340" s="222" t="s">
        <v>134</v>
      </c>
      <c r="AV340" s="14" t="s">
        <v>134</v>
      </c>
      <c r="AW340" s="14" t="s">
        <v>36</v>
      </c>
      <c r="AX340" s="14" t="s">
        <v>83</v>
      </c>
      <c r="AY340" s="222" t="s">
        <v>126</v>
      </c>
    </row>
    <row r="341" spans="1:65" s="2" customFormat="1" ht="16.5" customHeight="1">
      <c r="A341" s="35"/>
      <c r="B341" s="36"/>
      <c r="C341" s="188" t="s">
        <v>420</v>
      </c>
      <c r="D341" s="188" t="s">
        <v>128</v>
      </c>
      <c r="E341" s="189" t="s">
        <v>421</v>
      </c>
      <c r="F341" s="190" t="s">
        <v>422</v>
      </c>
      <c r="G341" s="191" t="s">
        <v>227</v>
      </c>
      <c r="H341" s="192">
        <v>0.128</v>
      </c>
      <c r="I341" s="193"/>
      <c r="J341" s="194">
        <f>ROUND(I341*H341,2)</f>
        <v>0</v>
      </c>
      <c r="K341" s="190" t="s">
        <v>132</v>
      </c>
      <c r="L341" s="40"/>
      <c r="M341" s="195" t="s">
        <v>19</v>
      </c>
      <c r="N341" s="196" t="s">
        <v>47</v>
      </c>
      <c r="O341" s="65"/>
      <c r="P341" s="197">
        <f>O341*H341</f>
        <v>0</v>
      </c>
      <c r="Q341" s="197">
        <v>0</v>
      </c>
      <c r="R341" s="197">
        <f>Q341*H341</f>
        <v>0</v>
      </c>
      <c r="S341" s="197">
        <v>0</v>
      </c>
      <c r="T341" s="198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9" t="s">
        <v>133</v>
      </c>
      <c r="AT341" s="199" t="s">
        <v>128</v>
      </c>
      <c r="AU341" s="199" t="s">
        <v>134</v>
      </c>
      <c r="AY341" s="18" t="s">
        <v>126</v>
      </c>
      <c r="BE341" s="200">
        <f>IF(N341="základní",J341,0)</f>
        <v>0</v>
      </c>
      <c r="BF341" s="200">
        <f>IF(N341="snížená",J341,0)</f>
        <v>0</v>
      </c>
      <c r="BG341" s="200">
        <f>IF(N341="zákl. přenesená",J341,0)</f>
        <v>0</v>
      </c>
      <c r="BH341" s="200">
        <f>IF(N341="sníž. přenesená",J341,0)</f>
        <v>0</v>
      </c>
      <c r="BI341" s="200">
        <f>IF(N341="nulová",J341,0)</f>
        <v>0</v>
      </c>
      <c r="BJ341" s="18" t="s">
        <v>134</v>
      </c>
      <c r="BK341" s="200">
        <f>ROUND(I341*H341,2)</f>
        <v>0</v>
      </c>
      <c r="BL341" s="18" t="s">
        <v>133</v>
      </c>
      <c r="BM341" s="199" t="s">
        <v>423</v>
      </c>
    </row>
    <row r="342" spans="2:51" s="13" customFormat="1" ht="11.25">
      <c r="B342" s="201"/>
      <c r="C342" s="202"/>
      <c r="D342" s="203" t="s">
        <v>136</v>
      </c>
      <c r="E342" s="204" t="s">
        <v>19</v>
      </c>
      <c r="F342" s="205" t="s">
        <v>137</v>
      </c>
      <c r="G342" s="202"/>
      <c r="H342" s="204" t="s">
        <v>19</v>
      </c>
      <c r="I342" s="206"/>
      <c r="J342" s="202"/>
      <c r="K342" s="202"/>
      <c r="L342" s="207"/>
      <c r="M342" s="208"/>
      <c r="N342" s="209"/>
      <c r="O342" s="209"/>
      <c r="P342" s="209"/>
      <c r="Q342" s="209"/>
      <c r="R342" s="209"/>
      <c r="S342" s="209"/>
      <c r="T342" s="210"/>
      <c r="AT342" s="211" t="s">
        <v>136</v>
      </c>
      <c r="AU342" s="211" t="s">
        <v>134</v>
      </c>
      <c r="AV342" s="13" t="s">
        <v>83</v>
      </c>
      <c r="AW342" s="13" t="s">
        <v>36</v>
      </c>
      <c r="AX342" s="13" t="s">
        <v>75</v>
      </c>
      <c r="AY342" s="211" t="s">
        <v>126</v>
      </c>
    </row>
    <row r="343" spans="2:51" s="14" customFormat="1" ht="11.25">
      <c r="B343" s="212"/>
      <c r="C343" s="213"/>
      <c r="D343" s="203" t="s">
        <v>136</v>
      </c>
      <c r="E343" s="214" t="s">
        <v>19</v>
      </c>
      <c r="F343" s="215" t="s">
        <v>424</v>
      </c>
      <c r="G343" s="213"/>
      <c r="H343" s="216">
        <v>0.128</v>
      </c>
      <c r="I343" s="217"/>
      <c r="J343" s="213"/>
      <c r="K343" s="213"/>
      <c r="L343" s="218"/>
      <c r="M343" s="219"/>
      <c r="N343" s="220"/>
      <c r="O343" s="220"/>
      <c r="P343" s="220"/>
      <c r="Q343" s="220"/>
      <c r="R343" s="220"/>
      <c r="S343" s="220"/>
      <c r="T343" s="221"/>
      <c r="AT343" s="222" t="s">
        <v>136</v>
      </c>
      <c r="AU343" s="222" t="s">
        <v>134</v>
      </c>
      <c r="AV343" s="14" t="s">
        <v>134</v>
      </c>
      <c r="AW343" s="14" t="s">
        <v>36</v>
      </c>
      <c r="AX343" s="14" t="s">
        <v>83</v>
      </c>
      <c r="AY343" s="222" t="s">
        <v>126</v>
      </c>
    </row>
    <row r="344" spans="2:63" s="12" customFormat="1" ht="22.9" customHeight="1">
      <c r="B344" s="172"/>
      <c r="C344" s="173"/>
      <c r="D344" s="174" t="s">
        <v>74</v>
      </c>
      <c r="E344" s="186" t="s">
        <v>138</v>
      </c>
      <c r="F344" s="186" t="s">
        <v>425</v>
      </c>
      <c r="G344" s="173"/>
      <c r="H344" s="173"/>
      <c r="I344" s="176"/>
      <c r="J344" s="187">
        <f>BK344</f>
        <v>0</v>
      </c>
      <c r="K344" s="173"/>
      <c r="L344" s="178"/>
      <c r="M344" s="179"/>
      <c r="N344" s="180"/>
      <c r="O344" s="180"/>
      <c r="P344" s="181">
        <f>SUM(P345:P378)</f>
        <v>0</v>
      </c>
      <c r="Q344" s="180"/>
      <c r="R344" s="181">
        <f>SUM(R345:R378)</f>
        <v>29.3889438</v>
      </c>
      <c r="S344" s="180"/>
      <c r="T344" s="182">
        <f>SUM(T345:T378)</f>
        <v>0</v>
      </c>
      <c r="AR344" s="183" t="s">
        <v>83</v>
      </c>
      <c r="AT344" s="184" t="s">
        <v>74</v>
      </c>
      <c r="AU344" s="184" t="s">
        <v>83</v>
      </c>
      <c r="AY344" s="183" t="s">
        <v>126</v>
      </c>
      <c r="BK344" s="185">
        <f>SUM(BK345:BK378)</f>
        <v>0</v>
      </c>
    </row>
    <row r="345" spans="1:65" s="2" customFormat="1" ht="21.75" customHeight="1">
      <c r="A345" s="35"/>
      <c r="B345" s="36"/>
      <c r="C345" s="188" t="s">
        <v>426</v>
      </c>
      <c r="D345" s="188" t="s">
        <v>128</v>
      </c>
      <c r="E345" s="189" t="s">
        <v>427</v>
      </c>
      <c r="F345" s="190" t="s">
        <v>428</v>
      </c>
      <c r="G345" s="191" t="s">
        <v>131</v>
      </c>
      <c r="H345" s="192">
        <v>19.36</v>
      </c>
      <c r="I345" s="193"/>
      <c r="J345" s="194">
        <f>ROUND(I345*H345,2)</f>
        <v>0</v>
      </c>
      <c r="K345" s="190" t="s">
        <v>132</v>
      </c>
      <c r="L345" s="40"/>
      <c r="M345" s="195" t="s">
        <v>19</v>
      </c>
      <c r="N345" s="196" t="s">
        <v>47</v>
      </c>
      <c r="O345" s="65"/>
      <c r="P345" s="197">
        <f>O345*H345</f>
        <v>0</v>
      </c>
      <c r="Q345" s="197">
        <v>0</v>
      </c>
      <c r="R345" s="197">
        <f>Q345*H345</f>
        <v>0</v>
      </c>
      <c r="S345" s="197">
        <v>0</v>
      </c>
      <c r="T345" s="198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9" t="s">
        <v>133</v>
      </c>
      <c r="AT345" s="199" t="s">
        <v>128</v>
      </c>
      <c r="AU345" s="199" t="s">
        <v>134</v>
      </c>
      <c r="AY345" s="18" t="s">
        <v>126</v>
      </c>
      <c r="BE345" s="200">
        <f>IF(N345="základní",J345,0)</f>
        <v>0</v>
      </c>
      <c r="BF345" s="200">
        <f>IF(N345="snížená",J345,0)</f>
        <v>0</v>
      </c>
      <c r="BG345" s="200">
        <f>IF(N345="zákl. přenesená",J345,0)</f>
        <v>0</v>
      </c>
      <c r="BH345" s="200">
        <f>IF(N345="sníž. přenesená",J345,0)</f>
        <v>0</v>
      </c>
      <c r="BI345" s="200">
        <f>IF(N345="nulová",J345,0)</f>
        <v>0</v>
      </c>
      <c r="BJ345" s="18" t="s">
        <v>134</v>
      </c>
      <c r="BK345" s="200">
        <f>ROUND(I345*H345,2)</f>
        <v>0</v>
      </c>
      <c r="BL345" s="18" t="s">
        <v>133</v>
      </c>
      <c r="BM345" s="199" t="s">
        <v>429</v>
      </c>
    </row>
    <row r="346" spans="2:51" s="13" customFormat="1" ht="11.25">
      <c r="B346" s="201"/>
      <c r="C346" s="202"/>
      <c r="D346" s="203" t="s">
        <v>136</v>
      </c>
      <c r="E346" s="204" t="s">
        <v>19</v>
      </c>
      <c r="F346" s="205" t="s">
        <v>137</v>
      </c>
      <c r="G346" s="202"/>
      <c r="H346" s="204" t="s">
        <v>19</v>
      </c>
      <c r="I346" s="206"/>
      <c r="J346" s="202"/>
      <c r="K346" s="202"/>
      <c r="L346" s="207"/>
      <c r="M346" s="208"/>
      <c r="N346" s="209"/>
      <c r="O346" s="209"/>
      <c r="P346" s="209"/>
      <c r="Q346" s="209"/>
      <c r="R346" s="209"/>
      <c r="S346" s="209"/>
      <c r="T346" s="210"/>
      <c r="AT346" s="211" t="s">
        <v>136</v>
      </c>
      <c r="AU346" s="211" t="s">
        <v>134</v>
      </c>
      <c r="AV346" s="13" t="s">
        <v>83</v>
      </c>
      <c r="AW346" s="13" t="s">
        <v>36</v>
      </c>
      <c r="AX346" s="13" t="s">
        <v>75</v>
      </c>
      <c r="AY346" s="211" t="s">
        <v>126</v>
      </c>
    </row>
    <row r="347" spans="2:51" s="14" customFormat="1" ht="11.25">
      <c r="B347" s="212"/>
      <c r="C347" s="213"/>
      <c r="D347" s="203" t="s">
        <v>136</v>
      </c>
      <c r="E347" s="214" t="s">
        <v>19</v>
      </c>
      <c r="F347" s="215" t="s">
        <v>430</v>
      </c>
      <c r="G347" s="213"/>
      <c r="H347" s="216">
        <v>19.36</v>
      </c>
      <c r="I347" s="217"/>
      <c r="J347" s="213"/>
      <c r="K347" s="213"/>
      <c r="L347" s="218"/>
      <c r="M347" s="219"/>
      <c r="N347" s="220"/>
      <c r="O347" s="220"/>
      <c r="P347" s="220"/>
      <c r="Q347" s="220"/>
      <c r="R347" s="220"/>
      <c r="S347" s="220"/>
      <c r="T347" s="221"/>
      <c r="AT347" s="222" t="s">
        <v>136</v>
      </c>
      <c r="AU347" s="222" t="s">
        <v>134</v>
      </c>
      <c r="AV347" s="14" t="s">
        <v>134</v>
      </c>
      <c r="AW347" s="14" t="s">
        <v>36</v>
      </c>
      <c r="AX347" s="14" t="s">
        <v>83</v>
      </c>
      <c r="AY347" s="222" t="s">
        <v>126</v>
      </c>
    </row>
    <row r="348" spans="1:65" s="2" customFormat="1" ht="21.75" customHeight="1">
      <c r="A348" s="35"/>
      <c r="B348" s="36"/>
      <c r="C348" s="188" t="s">
        <v>431</v>
      </c>
      <c r="D348" s="188" t="s">
        <v>128</v>
      </c>
      <c r="E348" s="189" t="s">
        <v>432</v>
      </c>
      <c r="F348" s="190" t="s">
        <v>433</v>
      </c>
      <c r="G348" s="191" t="s">
        <v>131</v>
      </c>
      <c r="H348" s="192">
        <v>1.2</v>
      </c>
      <c r="I348" s="193"/>
      <c r="J348" s="194">
        <f>ROUND(I348*H348,2)</f>
        <v>0</v>
      </c>
      <c r="K348" s="190" t="s">
        <v>132</v>
      </c>
      <c r="L348" s="40"/>
      <c r="M348" s="195" t="s">
        <v>19</v>
      </c>
      <c r="N348" s="196" t="s">
        <v>47</v>
      </c>
      <c r="O348" s="65"/>
      <c r="P348" s="197">
        <f>O348*H348</f>
        <v>0</v>
      </c>
      <c r="Q348" s="197">
        <v>0</v>
      </c>
      <c r="R348" s="197">
        <f>Q348*H348</f>
        <v>0</v>
      </c>
      <c r="S348" s="197">
        <v>0</v>
      </c>
      <c r="T348" s="198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9" t="s">
        <v>133</v>
      </c>
      <c r="AT348" s="199" t="s">
        <v>128</v>
      </c>
      <c r="AU348" s="199" t="s">
        <v>134</v>
      </c>
      <c r="AY348" s="18" t="s">
        <v>126</v>
      </c>
      <c r="BE348" s="200">
        <f>IF(N348="základní",J348,0)</f>
        <v>0</v>
      </c>
      <c r="BF348" s="200">
        <f>IF(N348="snížená",J348,0)</f>
        <v>0</v>
      </c>
      <c r="BG348" s="200">
        <f>IF(N348="zákl. přenesená",J348,0)</f>
        <v>0</v>
      </c>
      <c r="BH348" s="200">
        <f>IF(N348="sníž. přenesená",J348,0)</f>
        <v>0</v>
      </c>
      <c r="BI348" s="200">
        <f>IF(N348="nulová",J348,0)</f>
        <v>0</v>
      </c>
      <c r="BJ348" s="18" t="s">
        <v>134</v>
      </c>
      <c r="BK348" s="200">
        <f>ROUND(I348*H348,2)</f>
        <v>0</v>
      </c>
      <c r="BL348" s="18" t="s">
        <v>133</v>
      </c>
      <c r="BM348" s="199" t="s">
        <v>434</v>
      </c>
    </row>
    <row r="349" spans="2:51" s="13" customFormat="1" ht="11.25">
      <c r="B349" s="201"/>
      <c r="C349" s="202"/>
      <c r="D349" s="203" t="s">
        <v>136</v>
      </c>
      <c r="E349" s="204" t="s">
        <v>19</v>
      </c>
      <c r="F349" s="205" t="s">
        <v>137</v>
      </c>
      <c r="G349" s="202"/>
      <c r="H349" s="204" t="s">
        <v>19</v>
      </c>
      <c r="I349" s="206"/>
      <c r="J349" s="202"/>
      <c r="K349" s="202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136</v>
      </c>
      <c r="AU349" s="211" t="s">
        <v>134</v>
      </c>
      <c r="AV349" s="13" t="s">
        <v>83</v>
      </c>
      <c r="AW349" s="13" t="s">
        <v>36</v>
      </c>
      <c r="AX349" s="13" t="s">
        <v>75</v>
      </c>
      <c r="AY349" s="211" t="s">
        <v>126</v>
      </c>
    </row>
    <row r="350" spans="2:51" s="14" customFormat="1" ht="11.25">
      <c r="B350" s="212"/>
      <c r="C350" s="213"/>
      <c r="D350" s="203" t="s">
        <v>136</v>
      </c>
      <c r="E350" s="214" t="s">
        <v>19</v>
      </c>
      <c r="F350" s="215" t="s">
        <v>167</v>
      </c>
      <c r="G350" s="213"/>
      <c r="H350" s="216">
        <v>1.2</v>
      </c>
      <c r="I350" s="217"/>
      <c r="J350" s="213"/>
      <c r="K350" s="213"/>
      <c r="L350" s="218"/>
      <c r="M350" s="219"/>
      <c r="N350" s="220"/>
      <c r="O350" s="220"/>
      <c r="P350" s="220"/>
      <c r="Q350" s="220"/>
      <c r="R350" s="220"/>
      <c r="S350" s="220"/>
      <c r="T350" s="221"/>
      <c r="AT350" s="222" t="s">
        <v>136</v>
      </c>
      <c r="AU350" s="222" t="s">
        <v>134</v>
      </c>
      <c r="AV350" s="14" t="s">
        <v>134</v>
      </c>
      <c r="AW350" s="14" t="s">
        <v>36</v>
      </c>
      <c r="AX350" s="14" t="s">
        <v>83</v>
      </c>
      <c r="AY350" s="222" t="s">
        <v>126</v>
      </c>
    </row>
    <row r="351" spans="1:65" s="2" customFormat="1" ht="21.75" customHeight="1">
      <c r="A351" s="35"/>
      <c r="B351" s="36"/>
      <c r="C351" s="188" t="s">
        <v>435</v>
      </c>
      <c r="D351" s="188" t="s">
        <v>128</v>
      </c>
      <c r="E351" s="189" t="s">
        <v>436</v>
      </c>
      <c r="F351" s="190" t="s">
        <v>437</v>
      </c>
      <c r="G351" s="191" t="s">
        <v>131</v>
      </c>
      <c r="H351" s="192">
        <v>1.2</v>
      </c>
      <c r="I351" s="193"/>
      <c r="J351" s="194">
        <f>ROUND(I351*H351,2)</f>
        <v>0</v>
      </c>
      <c r="K351" s="190" t="s">
        <v>132</v>
      </c>
      <c r="L351" s="40"/>
      <c r="M351" s="195" t="s">
        <v>19</v>
      </c>
      <c r="N351" s="196" t="s">
        <v>47</v>
      </c>
      <c r="O351" s="65"/>
      <c r="P351" s="197">
        <f>O351*H351</f>
        <v>0</v>
      </c>
      <c r="Q351" s="197">
        <v>0</v>
      </c>
      <c r="R351" s="197">
        <f>Q351*H351</f>
        <v>0</v>
      </c>
      <c r="S351" s="197">
        <v>0</v>
      </c>
      <c r="T351" s="198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9" t="s">
        <v>133</v>
      </c>
      <c r="AT351" s="199" t="s">
        <v>128</v>
      </c>
      <c r="AU351" s="199" t="s">
        <v>134</v>
      </c>
      <c r="AY351" s="18" t="s">
        <v>126</v>
      </c>
      <c r="BE351" s="200">
        <f>IF(N351="základní",J351,0)</f>
        <v>0</v>
      </c>
      <c r="BF351" s="200">
        <f>IF(N351="snížená",J351,0)</f>
        <v>0</v>
      </c>
      <c r="BG351" s="200">
        <f>IF(N351="zákl. přenesená",J351,0)</f>
        <v>0</v>
      </c>
      <c r="BH351" s="200">
        <f>IF(N351="sníž. přenesená",J351,0)</f>
        <v>0</v>
      </c>
      <c r="BI351" s="200">
        <f>IF(N351="nulová",J351,0)</f>
        <v>0</v>
      </c>
      <c r="BJ351" s="18" t="s">
        <v>134</v>
      </c>
      <c r="BK351" s="200">
        <f>ROUND(I351*H351,2)</f>
        <v>0</v>
      </c>
      <c r="BL351" s="18" t="s">
        <v>133</v>
      </c>
      <c r="BM351" s="199" t="s">
        <v>438</v>
      </c>
    </row>
    <row r="352" spans="2:51" s="13" customFormat="1" ht="11.25">
      <c r="B352" s="201"/>
      <c r="C352" s="202"/>
      <c r="D352" s="203" t="s">
        <v>136</v>
      </c>
      <c r="E352" s="204" t="s">
        <v>19</v>
      </c>
      <c r="F352" s="205" t="s">
        <v>137</v>
      </c>
      <c r="G352" s="202"/>
      <c r="H352" s="204" t="s">
        <v>19</v>
      </c>
      <c r="I352" s="206"/>
      <c r="J352" s="202"/>
      <c r="K352" s="202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136</v>
      </c>
      <c r="AU352" s="211" t="s">
        <v>134</v>
      </c>
      <c r="AV352" s="13" t="s">
        <v>83</v>
      </c>
      <c r="AW352" s="13" t="s">
        <v>36</v>
      </c>
      <c r="AX352" s="13" t="s">
        <v>75</v>
      </c>
      <c r="AY352" s="211" t="s">
        <v>126</v>
      </c>
    </row>
    <row r="353" spans="2:51" s="14" customFormat="1" ht="11.25">
      <c r="B353" s="212"/>
      <c r="C353" s="213"/>
      <c r="D353" s="203" t="s">
        <v>136</v>
      </c>
      <c r="E353" s="214" t="s">
        <v>19</v>
      </c>
      <c r="F353" s="215" t="s">
        <v>167</v>
      </c>
      <c r="G353" s="213"/>
      <c r="H353" s="216">
        <v>1.2</v>
      </c>
      <c r="I353" s="217"/>
      <c r="J353" s="213"/>
      <c r="K353" s="213"/>
      <c r="L353" s="218"/>
      <c r="M353" s="219"/>
      <c r="N353" s="220"/>
      <c r="O353" s="220"/>
      <c r="P353" s="220"/>
      <c r="Q353" s="220"/>
      <c r="R353" s="220"/>
      <c r="S353" s="220"/>
      <c r="T353" s="221"/>
      <c r="AT353" s="222" t="s">
        <v>136</v>
      </c>
      <c r="AU353" s="222" t="s">
        <v>134</v>
      </c>
      <c r="AV353" s="14" t="s">
        <v>134</v>
      </c>
      <c r="AW353" s="14" t="s">
        <v>36</v>
      </c>
      <c r="AX353" s="14" t="s">
        <v>83</v>
      </c>
      <c r="AY353" s="222" t="s">
        <v>126</v>
      </c>
    </row>
    <row r="354" spans="1:65" s="2" customFormat="1" ht="16.5" customHeight="1">
      <c r="A354" s="35"/>
      <c r="B354" s="36"/>
      <c r="C354" s="188" t="s">
        <v>439</v>
      </c>
      <c r="D354" s="188" t="s">
        <v>128</v>
      </c>
      <c r="E354" s="189" t="s">
        <v>440</v>
      </c>
      <c r="F354" s="190" t="s">
        <v>441</v>
      </c>
      <c r="G354" s="191" t="s">
        <v>131</v>
      </c>
      <c r="H354" s="192">
        <v>118</v>
      </c>
      <c r="I354" s="193"/>
      <c r="J354" s="194">
        <f>ROUND(I354*H354,2)</f>
        <v>0</v>
      </c>
      <c r="K354" s="190" t="s">
        <v>132</v>
      </c>
      <c r="L354" s="40"/>
      <c r="M354" s="195" t="s">
        <v>19</v>
      </c>
      <c r="N354" s="196" t="s">
        <v>47</v>
      </c>
      <c r="O354" s="65"/>
      <c r="P354" s="197">
        <f>O354*H354</f>
        <v>0</v>
      </c>
      <c r="Q354" s="197">
        <v>0</v>
      </c>
      <c r="R354" s="197">
        <f>Q354*H354</f>
        <v>0</v>
      </c>
      <c r="S354" s="197">
        <v>0</v>
      </c>
      <c r="T354" s="198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9" t="s">
        <v>133</v>
      </c>
      <c r="AT354" s="199" t="s">
        <v>128</v>
      </c>
      <c r="AU354" s="199" t="s">
        <v>134</v>
      </c>
      <c r="AY354" s="18" t="s">
        <v>126</v>
      </c>
      <c r="BE354" s="200">
        <f>IF(N354="základní",J354,0)</f>
        <v>0</v>
      </c>
      <c r="BF354" s="200">
        <f>IF(N354="snížená",J354,0)</f>
        <v>0</v>
      </c>
      <c r="BG354" s="200">
        <f>IF(N354="zákl. přenesená",J354,0)</f>
        <v>0</v>
      </c>
      <c r="BH354" s="200">
        <f>IF(N354="sníž. přenesená",J354,0)</f>
        <v>0</v>
      </c>
      <c r="BI354" s="200">
        <f>IF(N354="nulová",J354,0)</f>
        <v>0</v>
      </c>
      <c r="BJ354" s="18" t="s">
        <v>134</v>
      </c>
      <c r="BK354" s="200">
        <f>ROUND(I354*H354,2)</f>
        <v>0</v>
      </c>
      <c r="BL354" s="18" t="s">
        <v>133</v>
      </c>
      <c r="BM354" s="199" t="s">
        <v>442</v>
      </c>
    </row>
    <row r="355" spans="2:51" s="13" customFormat="1" ht="11.25">
      <c r="B355" s="201"/>
      <c r="C355" s="202"/>
      <c r="D355" s="203" t="s">
        <v>136</v>
      </c>
      <c r="E355" s="204" t="s">
        <v>19</v>
      </c>
      <c r="F355" s="205" t="s">
        <v>137</v>
      </c>
      <c r="G355" s="202"/>
      <c r="H355" s="204" t="s">
        <v>19</v>
      </c>
      <c r="I355" s="206"/>
      <c r="J355" s="202"/>
      <c r="K355" s="202"/>
      <c r="L355" s="207"/>
      <c r="M355" s="208"/>
      <c r="N355" s="209"/>
      <c r="O355" s="209"/>
      <c r="P355" s="209"/>
      <c r="Q355" s="209"/>
      <c r="R355" s="209"/>
      <c r="S355" s="209"/>
      <c r="T355" s="210"/>
      <c r="AT355" s="211" t="s">
        <v>136</v>
      </c>
      <c r="AU355" s="211" t="s">
        <v>134</v>
      </c>
      <c r="AV355" s="13" t="s">
        <v>83</v>
      </c>
      <c r="AW355" s="13" t="s">
        <v>36</v>
      </c>
      <c r="AX355" s="13" t="s">
        <v>75</v>
      </c>
      <c r="AY355" s="211" t="s">
        <v>126</v>
      </c>
    </row>
    <row r="356" spans="2:51" s="14" customFormat="1" ht="11.25">
      <c r="B356" s="212"/>
      <c r="C356" s="213"/>
      <c r="D356" s="203" t="s">
        <v>136</v>
      </c>
      <c r="E356" s="214" t="s">
        <v>19</v>
      </c>
      <c r="F356" s="215" t="s">
        <v>410</v>
      </c>
      <c r="G356" s="213"/>
      <c r="H356" s="216">
        <v>118</v>
      </c>
      <c r="I356" s="217"/>
      <c r="J356" s="213"/>
      <c r="K356" s="213"/>
      <c r="L356" s="218"/>
      <c r="M356" s="219"/>
      <c r="N356" s="220"/>
      <c r="O356" s="220"/>
      <c r="P356" s="220"/>
      <c r="Q356" s="220"/>
      <c r="R356" s="220"/>
      <c r="S356" s="220"/>
      <c r="T356" s="221"/>
      <c r="AT356" s="222" t="s">
        <v>136</v>
      </c>
      <c r="AU356" s="222" t="s">
        <v>134</v>
      </c>
      <c r="AV356" s="14" t="s">
        <v>134</v>
      </c>
      <c r="AW356" s="14" t="s">
        <v>36</v>
      </c>
      <c r="AX356" s="14" t="s">
        <v>83</v>
      </c>
      <c r="AY356" s="222" t="s">
        <v>126</v>
      </c>
    </row>
    <row r="357" spans="1:65" s="2" customFormat="1" ht="16.5" customHeight="1">
      <c r="A357" s="35"/>
      <c r="B357" s="36"/>
      <c r="C357" s="188" t="s">
        <v>443</v>
      </c>
      <c r="D357" s="188" t="s">
        <v>128</v>
      </c>
      <c r="E357" s="189" t="s">
        <v>444</v>
      </c>
      <c r="F357" s="190" t="s">
        <v>445</v>
      </c>
      <c r="G357" s="191" t="s">
        <v>131</v>
      </c>
      <c r="H357" s="192">
        <v>22.5</v>
      </c>
      <c r="I357" s="193"/>
      <c r="J357" s="194">
        <f>ROUND(I357*H357,2)</f>
        <v>0</v>
      </c>
      <c r="K357" s="190" t="s">
        <v>132</v>
      </c>
      <c r="L357" s="40"/>
      <c r="M357" s="195" t="s">
        <v>19</v>
      </c>
      <c r="N357" s="196" t="s">
        <v>47</v>
      </c>
      <c r="O357" s="65"/>
      <c r="P357" s="197">
        <f>O357*H357</f>
        <v>0</v>
      </c>
      <c r="Q357" s="197">
        <v>0</v>
      </c>
      <c r="R357" s="197">
        <f>Q357*H357</f>
        <v>0</v>
      </c>
      <c r="S357" s="197">
        <v>0</v>
      </c>
      <c r="T357" s="198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99" t="s">
        <v>133</v>
      </c>
      <c r="AT357" s="199" t="s">
        <v>128</v>
      </c>
      <c r="AU357" s="199" t="s">
        <v>134</v>
      </c>
      <c r="AY357" s="18" t="s">
        <v>126</v>
      </c>
      <c r="BE357" s="200">
        <f>IF(N357="základní",J357,0)</f>
        <v>0</v>
      </c>
      <c r="BF357" s="200">
        <f>IF(N357="snížená",J357,0)</f>
        <v>0</v>
      </c>
      <c r="BG357" s="200">
        <f>IF(N357="zákl. přenesená",J357,0)</f>
        <v>0</v>
      </c>
      <c r="BH357" s="200">
        <f>IF(N357="sníž. přenesená",J357,0)</f>
        <v>0</v>
      </c>
      <c r="BI357" s="200">
        <f>IF(N357="nulová",J357,0)</f>
        <v>0</v>
      </c>
      <c r="BJ357" s="18" t="s">
        <v>134</v>
      </c>
      <c r="BK357" s="200">
        <f>ROUND(I357*H357,2)</f>
        <v>0</v>
      </c>
      <c r="BL357" s="18" t="s">
        <v>133</v>
      </c>
      <c r="BM357" s="199" t="s">
        <v>446</v>
      </c>
    </row>
    <row r="358" spans="2:51" s="13" customFormat="1" ht="11.25">
      <c r="B358" s="201"/>
      <c r="C358" s="202"/>
      <c r="D358" s="203" t="s">
        <v>136</v>
      </c>
      <c r="E358" s="204" t="s">
        <v>19</v>
      </c>
      <c r="F358" s="205" t="s">
        <v>137</v>
      </c>
      <c r="G358" s="202"/>
      <c r="H358" s="204" t="s">
        <v>19</v>
      </c>
      <c r="I358" s="206"/>
      <c r="J358" s="202"/>
      <c r="K358" s="202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136</v>
      </c>
      <c r="AU358" s="211" t="s">
        <v>134</v>
      </c>
      <c r="AV358" s="13" t="s">
        <v>83</v>
      </c>
      <c r="AW358" s="13" t="s">
        <v>36</v>
      </c>
      <c r="AX358" s="13" t="s">
        <v>75</v>
      </c>
      <c r="AY358" s="211" t="s">
        <v>126</v>
      </c>
    </row>
    <row r="359" spans="2:51" s="14" customFormat="1" ht="11.25">
      <c r="B359" s="212"/>
      <c r="C359" s="213"/>
      <c r="D359" s="203" t="s">
        <v>136</v>
      </c>
      <c r="E359" s="214" t="s">
        <v>19</v>
      </c>
      <c r="F359" s="215" t="s">
        <v>447</v>
      </c>
      <c r="G359" s="213"/>
      <c r="H359" s="216">
        <v>22.5</v>
      </c>
      <c r="I359" s="217"/>
      <c r="J359" s="213"/>
      <c r="K359" s="213"/>
      <c r="L359" s="218"/>
      <c r="M359" s="219"/>
      <c r="N359" s="220"/>
      <c r="O359" s="220"/>
      <c r="P359" s="220"/>
      <c r="Q359" s="220"/>
      <c r="R359" s="220"/>
      <c r="S359" s="220"/>
      <c r="T359" s="221"/>
      <c r="AT359" s="222" t="s">
        <v>136</v>
      </c>
      <c r="AU359" s="222" t="s">
        <v>134</v>
      </c>
      <c r="AV359" s="14" t="s">
        <v>134</v>
      </c>
      <c r="AW359" s="14" t="s">
        <v>36</v>
      </c>
      <c r="AX359" s="14" t="s">
        <v>83</v>
      </c>
      <c r="AY359" s="222" t="s">
        <v>126</v>
      </c>
    </row>
    <row r="360" spans="1:65" s="2" customFormat="1" ht="21.75" customHeight="1">
      <c r="A360" s="35"/>
      <c r="B360" s="36"/>
      <c r="C360" s="188" t="s">
        <v>448</v>
      </c>
      <c r="D360" s="188" t="s">
        <v>128</v>
      </c>
      <c r="E360" s="189" t="s">
        <v>449</v>
      </c>
      <c r="F360" s="190" t="s">
        <v>450</v>
      </c>
      <c r="G360" s="191" t="s">
        <v>131</v>
      </c>
      <c r="H360" s="192">
        <v>2.86</v>
      </c>
      <c r="I360" s="193"/>
      <c r="J360" s="194">
        <f>ROUND(I360*H360,2)</f>
        <v>0</v>
      </c>
      <c r="K360" s="190" t="s">
        <v>132</v>
      </c>
      <c r="L360" s="40"/>
      <c r="M360" s="195" t="s">
        <v>19</v>
      </c>
      <c r="N360" s="196" t="s">
        <v>47</v>
      </c>
      <c r="O360" s="65"/>
      <c r="P360" s="197">
        <f>O360*H360</f>
        <v>0</v>
      </c>
      <c r="Q360" s="197">
        <v>0.13188</v>
      </c>
      <c r="R360" s="197">
        <f>Q360*H360</f>
        <v>0.3771768</v>
      </c>
      <c r="S360" s="197">
        <v>0</v>
      </c>
      <c r="T360" s="198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9" t="s">
        <v>133</v>
      </c>
      <c r="AT360" s="199" t="s">
        <v>128</v>
      </c>
      <c r="AU360" s="199" t="s">
        <v>134</v>
      </c>
      <c r="AY360" s="18" t="s">
        <v>126</v>
      </c>
      <c r="BE360" s="200">
        <f>IF(N360="základní",J360,0)</f>
        <v>0</v>
      </c>
      <c r="BF360" s="200">
        <f>IF(N360="snížená",J360,0)</f>
        <v>0</v>
      </c>
      <c r="BG360" s="200">
        <f>IF(N360="zákl. přenesená",J360,0)</f>
        <v>0</v>
      </c>
      <c r="BH360" s="200">
        <f>IF(N360="sníž. přenesená",J360,0)</f>
        <v>0</v>
      </c>
      <c r="BI360" s="200">
        <f>IF(N360="nulová",J360,0)</f>
        <v>0</v>
      </c>
      <c r="BJ360" s="18" t="s">
        <v>134</v>
      </c>
      <c r="BK360" s="200">
        <f>ROUND(I360*H360,2)</f>
        <v>0</v>
      </c>
      <c r="BL360" s="18" t="s">
        <v>133</v>
      </c>
      <c r="BM360" s="199" t="s">
        <v>451</v>
      </c>
    </row>
    <row r="361" spans="2:51" s="13" customFormat="1" ht="11.25">
      <c r="B361" s="201"/>
      <c r="C361" s="202"/>
      <c r="D361" s="203" t="s">
        <v>136</v>
      </c>
      <c r="E361" s="204" t="s">
        <v>19</v>
      </c>
      <c r="F361" s="205" t="s">
        <v>137</v>
      </c>
      <c r="G361" s="202"/>
      <c r="H361" s="204" t="s">
        <v>19</v>
      </c>
      <c r="I361" s="206"/>
      <c r="J361" s="202"/>
      <c r="K361" s="202"/>
      <c r="L361" s="207"/>
      <c r="M361" s="208"/>
      <c r="N361" s="209"/>
      <c r="O361" s="209"/>
      <c r="P361" s="209"/>
      <c r="Q361" s="209"/>
      <c r="R361" s="209"/>
      <c r="S361" s="209"/>
      <c r="T361" s="210"/>
      <c r="AT361" s="211" t="s">
        <v>136</v>
      </c>
      <c r="AU361" s="211" t="s">
        <v>134</v>
      </c>
      <c r="AV361" s="13" t="s">
        <v>83</v>
      </c>
      <c r="AW361" s="13" t="s">
        <v>36</v>
      </c>
      <c r="AX361" s="13" t="s">
        <v>75</v>
      </c>
      <c r="AY361" s="211" t="s">
        <v>126</v>
      </c>
    </row>
    <row r="362" spans="2:51" s="14" customFormat="1" ht="11.25">
      <c r="B362" s="212"/>
      <c r="C362" s="213"/>
      <c r="D362" s="203" t="s">
        <v>136</v>
      </c>
      <c r="E362" s="214" t="s">
        <v>19</v>
      </c>
      <c r="F362" s="215" t="s">
        <v>452</v>
      </c>
      <c r="G362" s="213"/>
      <c r="H362" s="216">
        <v>2.86</v>
      </c>
      <c r="I362" s="217"/>
      <c r="J362" s="213"/>
      <c r="K362" s="213"/>
      <c r="L362" s="218"/>
      <c r="M362" s="219"/>
      <c r="N362" s="220"/>
      <c r="O362" s="220"/>
      <c r="P362" s="220"/>
      <c r="Q362" s="220"/>
      <c r="R362" s="220"/>
      <c r="S362" s="220"/>
      <c r="T362" s="221"/>
      <c r="AT362" s="222" t="s">
        <v>136</v>
      </c>
      <c r="AU362" s="222" t="s">
        <v>134</v>
      </c>
      <c r="AV362" s="14" t="s">
        <v>134</v>
      </c>
      <c r="AW362" s="14" t="s">
        <v>36</v>
      </c>
      <c r="AX362" s="14" t="s">
        <v>83</v>
      </c>
      <c r="AY362" s="222" t="s">
        <v>126</v>
      </c>
    </row>
    <row r="363" spans="1:65" s="2" customFormat="1" ht="21.75" customHeight="1">
      <c r="A363" s="35"/>
      <c r="B363" s="36"/>
      <c r="C363" s="188" t="s">
        <v>453</v>
      </c>
      <c r="D363" s="188" t="s">
        <v>128</v>
      </c>
      <c r="E363" s="189" t="s">
        <v>454</v>
      </c>
      <c r="F363" s="190" t="s">
        <v>455</v>
      </c>
      <c r="G363" s="191" t="s">
        <v>131</v>
      </c>
      <c r="H363" s="192">
        <v>2.86</v>
      </c>
      <c r="I363" s="193"/>
      <c r="J363" s="194">
        <f>ROUND(I363*H363,2)</f>
        <v>0</v>
      </c>
      <c r="K363" s="190" t="s">
        <v>132</v>
      </c>
      <c r="L363" s="40"/>
      <c r="M363" s="195" t="s">
        <v>19</v>
      </c>
      <c r="N363" s="196" t="s">
        <v>47</v>
      </c>
      <c r="O363" s="65"/>
      <c r="P363" s="197">
        <f>O363*H363</f>
        <v>0</v>
      </c>
      <c r="Q363" s="197">
        <v>0.20745</v>
      </c>
      <c r="R363" s="197">
        <f>Q363*H363</f>
        <v>0.5933069999999999</v>
      </c>
      <c r="S363" s="197">
        <v>0</v>
      </c>
      <c r="T363" s="198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9" t="s">
        <v>133</v>
      </c>
      <c r="AT363" s="199" t="s">
        <v>128</v>
      </c>
      <c r="AU363" s="199" t="s">
        <v>134</v>
      </c>
      <c r="AY363" s="18" t="s">
        <v>126</v>
      </c>
      <c r="BE363" s="200">
        <f>IF(N363="základní",J363,0)</f>
        <v>0</v>
      </c>
      <c r="BF363" s="200">
        <f>IF(N363="snížená",J363,0)</f>
        <v>0</v>
      </c>
      <c r="BG363" s="200">
        <f>IF(N363="zákl. přenesená",J363,0)</f>
        <v>0</v>
      </c>
      <c r="BH363" s="200">
        <f>IF(N363="sníž. přenesená",J363,0)</f>
        <v>0</v>
      </c>
      <c r="BI363" s="200">
        <f>IF(N363="nulová",J363,0)</f>
        <v>0</v>
      </c>
      <c r="BJ363" s="18" t="s">
        <v>134</v>
      </c>
      <c r="BK363" s="200">
        <f>ROUND(I363*H363,2)</f>
        <v>0</v>
      </c>
      <c r="BL363" s="18" t="s">
        <v>133</v>
      </c>
      <c r="BM363" s="199" t="s">
        <v>456</v>
      </c>
    </row>
    <row r="364" spans="2:51" s="13" customFormat="1" ht="11.25">
      <c r="B364" s="201"/>
      <c r="C364" s="202"/>
      <c r="D364" s="203" t="s">
        <v>136</v>
      </c>
      <c r="E364" s="204" t="s">
        <v>19</v>
      </c>
      <c r="F364" s="205" t="s">
        <v>137</v>
      </c>
      <c r="G364" s="202"/>
      <c r="H364" s="204" t="s">
        <v>19</v>
      </c>
      <c r="I364" s="206"/>
      <c r="J364" s="202"/>
      <c r="K364" s="202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136</v>
      </c>
      <c r="AU364" s="211" t="s">
        <v>134</v>
      </c>
      <c r="AV364" s="13" t="s">
        <v>83</v>
      </c>
      <c r="AW364" s="13" t="s">
        <v>36</v>
      </c>
      <c r="AX364" s="13" t="s">
        <v>75</v>
      </c>
      <c r="AY364" s="211" t="s">
        <v>126</v>
      </c>
    </row>
    <row r="365" spans="2:51" s="14" customFormat="1" ht="11.25">
      <c r="B365" s="212"/>
      <c r="C365" s="213"/>
      <c r="D365" s="203" t="s">
        <v>136</v>
      </c>
      <c r="E365" s="214" t="s">
        <v>19</v>
      </c>
      <c r="F365" s="215" t="s">
        <v>452</v>
      </c>
      <c r="G365" s="213"/>
      <c r="H365" s="216">
        <v>2.86</v>
      </c>
      <c r="I365" s="217"/>
      <c r="J365" s="213"/>
      <c r="K365" s="213"/>
      <c r="L365" s="218"/>
      <c r="M365" s="219"/>
      <c r="N365" s="220"/>
      <c r="O365" s="220"/>
      <c r="P365" s="220"/>
      <c r="Q365" s="220"/>
      <c r="R365" s="220"/>
      <c r="S365" s="220"/>
      <c r="T365" s="221"/>
      <c r="AT365" s="222" t="s">
        <v>136</v>
      </c>
      <c r="AU365" s="222" t="s">
        <v>134</v>
      </c>
      <c r="AV365" s="14" t="s">
        <v>134</v>
      </c>
      <c r="AW365" s="14" t="s">
        <v>36</v>
      </c>
      <c r="AX365" s="14" t="s">
        <v>83</v>
      </c>
      <c r="AY365" s="222" t="s">
        <v>126</v>
      </c>
    </row>
    <row r="366" spans="1:65" s="2" customFormat="1" ht="16.5" customHeight="1">
      <c r="A366" s="35"/>
      <c r="B366" s="36"/>
      <c r="C366" s="188" t="s">
        <v>457</v>
      </c>
      <c r="D366" s="188" t="s">
        <v>128</v>
      </c>
      <c r="E366" s="189" t="s">
        <v>458</v>
      </c>
      <c r="F366" s="190" t="s">
        <v>459</v>
      </c>
      <c r="G366" s="191" t="s">
        <v>131</v>
      </c>
      <c r="H366" s="192">
        <v>2.86</v>
      </c>
      <c r="I366" s="193"/>
      <c r="J366" s="194">
        <f>ROUND(I366*H366,2)</f>
        <v>0</v>
      </c>
      <c r="K366" s="190" t="s">
        <v>132</v>
      </c>
      <c r="L366" s="40"/>
      <c r="M366" s="195" t="s">
        <v>19</v>
      </c>
      <c r="N366" s="196" t="s">
        <v>47</v>
      </c>
      <c r="O366" s="65"/>
      <c r="P366" s="197">
        <f>O366*H366</f>
        <v>0</v>
      </c>
      <c r="Q366" s="197">
        <v>0</v>
      </c>
      <c r="R366" s="197">
        <f>Q366*H366</f>
        <v>0</v>
      </c>
      <c r="S366" s="197">
        <v>0</v>
      </c>
      <c r="T366" s="198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99" t="s">
        <v>133</v>
      </c>
      <c r="AT366" s="199" t="s">
        <v>128</v>
      </c>
      <c r="AU366" s="199" t="s">
        <v>134</v>
      </c>
      <c r="AY366" s="18" t="s">
        <v>126</v>
      </c>
      <c r="BE366" s="200">
        <f>IF(N366="základní",J366,0)</f>
        <v>0</v>
      </c>
      <c r="BF366" s="200">
        <f>IF(N366="snížená",J366,0)</f>
        <v>0</v>
      </c>
      <c r="BG366" s="200">
        <f>IF(N366="zákl. přenesená",J366,0)</f>
        <v>0</v>
      </c>
      <c r="BH366" s="200">
        <f>IF(N366="sníž. přenesená",J366,0)</f>
        <v>0</v>
      </c>
      <c r="BI366" s="200">
        <f>IF(N366="nulová",J366,0)</f>
        <v>0</v>
      </c>
      <c r="BJ366" s="18" t="s">
        <v>134</v>
      </c>
      <c r="BK366" s="200">
        <f>ROUND(I366*H366,2)</f>
        <v>0</v>
      </c>
      <c r="BL366" s="18" t="s">
        <v>133</v>
      </c>
      <c r="BM366" s="199" t="s">
        <v>460</v>
      </c>
    </row>
    <row r="367" spans="2:51" s="13" customFormat="1" ht="11.25">
      <c r="B367" s="201"/>
      <c r="C367" s="202"/>
      <c r="D367" s="203" t="s">
        <v>136</v>
      </c>
      <c r="E367" s="204" t="s">
        <v>19</v>
      </c>
      <c r="F367" s="205" t="s">
        <v>137</v>
      </c>
      <c r="G367" s="202"/>
      <c r="H367" s="204" t="s">
        <v>19</v>
      </c>
      <c r="I367" s="206"/>
      <c r="J367" s="202"/>
      <c r="K367" s="202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136</v>
      </c>
      <c r="AU367" s="211" t="s">
        <v>134</v>
      </c>
      <c r="AV367" s="13" t="s">
        <v>83</v>
      </c>
      <c r="AW367" s="13" t="s">
        <v>36</v>
      </c>
      <c r="AX367" s="13" t="s">
        <v>75</v>
      </c>
      <c r="AY367" s="211" t="s">
        <v>126</v>
      </c>
    </row>
    <row r="368" spans="2:51" s="14" customFormat="1" ht="11.25">
      <c r="B368" s="212"/>
      <c r="C368" s="213"/>
      <c r="D368" s="203" t="s">
        <v>136</v>
      </c>
      <c r="E368" s="214" t="s">
        <v>19</v>
      </c>
      <c r="F368" s="215" t="s">
        <v>452</v>
      </c>
      <c r="G368" s="213"/>
      <c r="H368" s="216">
        <v>2.86</v>
      </c>
      <c r="I368" s="217"/>
      <c r="J368" s="213"/>
      <c r="K368" s="213"/>
      <c r="L368" s="218"/>
      <c r="M368" s="219"/>
      <c r="N368" s="220"/>
      <c r="O368" s="220"/>
      <c r="P368" s="220"/>
      <c r="Q368" s="220"/>
      <c r="R368" s="220"/>
      <c r="S368" s="220"/>
      <c r="T368" s="221"/>
      <c r="AT368" s="222" t="s">
        <v>136</v>
      </c>
      <c r="AU368" s="222" t="s">
        <v>134</v>
      </c>
      <c r="AV368" s="14" t="s">
        <v>134</v>
      </c>
      <c r="AW368" s="14" t="s">
        <v>36</v>
      </c>
      <c r="AX368" s="14" t="s">
        <v>83</v>
      </c>
      <c r="AY368" s="222" t="s">
        <v>126</v>
      </c>
    </row>
    <row r="369" spans="1:65" s="2" customFormat="1" ht="33" customHeight="1">
      <c r="A369" s="35"/>
      <c r="B369" s="36"/>
      <c r="C369" s="188" t="s">
        <v>461</v>
      </c>
      <c r="D369" s="188" t="s">
        <v>128</v>
      </c>
      <c r="E369" s="189" t="s">
        <v>462</v>
      </c>
      <c r="F369" s="190" t="s">
        <v>463</v>
      </c>
      <c r="G369" s="191" t="s">
        <v>131</v>
      </c>
      <c r="H369" s="192">
        <v>140.5</v>
      </c>
      <c r="I369" s="193"/>
      <c r="J369" s="194">
        <f>ROUND(I369*H369,2)</f>
        <v>0</v>
      </c>
      <c r="K369" s="190" t="s">
        <v>132</v>
      </c>
      <c r="L369" s="40"/>
      <c r="M369" s="195" t="s">
        <v>19</v>
      </c>
      <c r="N369" s="196" t="s">
        <v>47</v>
      </c>
      <c r="O369" s="65"/>
      <c r="P369" s="197">
        <f>O369*H369</f>
        <v>0</v>
      </c>
      <c r="Q369" s="197">
        <v>0.0888</v>
      </c>
      <c r="R369" s="197">
        <f>Q369*H369</f>
        <v>12.4764</v>
      </c>
      <c r="S369" s="197">
        <v>0</v>
      </c>
      <c r="T369" s="198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9" t="s">
        <v>133</v>
      </c>
      <c r="AT369" s="199" t="s">
        <v>128</v>
      </c>
      <c r="AU369" s="199" t="s">
        <v>134</v>
      </c>
      <c r="AY369" s="18" t="s">
        <v>126</v>
      </c>
      <c r="BE369" s="200">
        <f>IF(N369="základní",J369,0)</f>
        <v>0</v>
      </c>
      <c r="BF369" s="200">
        <f>IF(N369="snížená",J369,0)</f>
        <v>0</v>
      </c>
      <c r="BG369" s="200">
        <f>IF(N369="zákl. přenesená",J369,0)</f>
        <v>0</v>
      </c>
      <c r="BH369" s="200">
        <f>IF(N369="sníž. přenesená",J369,0)</f>
        <v>0</v>
      </c>
      <c r="BI369" s="200">
        <f>IF(N369="nulová",J369,0)</f>
        <v>0</v>
      </c>
      <c r="BJ369" s="18" t="s">
        <v>134</v>
      </c>
      <c r="BK369" s="200">
        <f>ROUND(I369*H369,2)</f>
        <v>0</v>
      </c>
      <c r="BL369" s="18" t="s">
        <v>133</v>
      </c>
      <c r="BM369" s="199" t="s">
        <v>464</v>
      </c>
    </row>
    <row r="370" spans="2:51" s="13" customFormat="1" ht="11.25">
      <c r="B370" s="201"/>
      <c r="C370" s="202"/>
      <c r="D370" s="203" t="s">
        <v>136</v>
      </c>
      <c r="E370" s="204" t="s">
        <v>19</v>
      </c>
      <c r="F370" s="205" t="s">
        <v>137</v>
      </c>
      <c r="G370" s="202"/>
      <c r="H370" s="204" t="s">
        <v>19</v>
      </c>
      <c r="I370" s="206"/>
      <c r="J370" s="202"/>
      <c r="K370" s="202"/>
      <c r="L370" s="207"/>
      <c r="M370" s="208"/>
      <c r="N370" s="209"/>
      <c r="O370" s="209"/>
      <c r="P370" s="209"/>
      <c r="Q370" s="209"/>
      <c r="R370" s="209"/>
      <c r="S370" s="209"/>
      <c r="T370" s="210"/>
      <c r="AT370" s="211" t="s">
        <v>136</v>
      </c>
      <c r="AU370" s="211" t="s">
        <v>134</v>
      </c>
      <c r="AV370" s="13" t="s">
        <v>83</v>
      </c>
      <c r="AW370" s="13" t="s">
        <v>36</v>
      </c>
      <c r="AX370" s="13" t="s">
        <v>75</v>
      </c>
      <c r="AY370" s="211" t="s">
        <v>126</v>
      </c>
    </row>
    <row r="371" spans="2:51" s="14" customFormat="1" ht="11.25">
      <c r="B371" s="212"/>
      <c r="C371" s="213"/>
      <c r="D371" s="203" t="s">
        <v>136</v>
      </c>
      <c r="E371" s="214" t="s">
        <v>19</v>
      </c>
      <c r="F371" s="215" t="s">
        <v>465</v>
      </c>
      <c r="G371" s="213"/>
      <c r="H371" s="216">
        <v>140.5</v>
      </c>
      <c r="I371" s="217"/>
      <c r="J371" s="213"/>
      <c r="K371" s="213"/>
      <c r="L371" s="218"/>
      <c r="M371" s="219"/>
      <c r="N371" s="220"/>
      <c r="O371" s="220"/>
      <c r="P371" s="220"/>
      <c r="Q371" s="220"/>
      <c r="R371" s="220"/>
      <c r="S371" s="220"/>
      <c r="T371" s="221"/>
      <c r="AT371" s="222" t="s">
        <v>136</v>
      </c>
      <c r="AU371" s="222" t="s">
        <v>134</v>
      </c>
      <c r="AV371" s="14" t="s">
        <v>134</v>
      </c>
      <c r="AW371" s="14" t="s">
        <v>36</v>
      </c>
      <c r="AX371" s="14" t="s">
        <v>83</v>
      </c>
      <c r="AY371" s="222" t="s">
        <v>126</v>
      </c>
    </row>
    <row r="372" spans="1:65" s="2" customFormat="1" ht="16.5" customHeight="1">
      <c r="A372" s="35"/>
      <c r="B372" s="36"/>
      <c r="C372" s="234" t="s">
        <v>466</v>
      </c>
      <c r="D372" s="234" t="s">
        <v>361</v>
      </c>
      <c r="E372" s="235" t="s">
        <v>467</v>
      </c>
      <c r="F372" s="236" t="s">
        <v>468</v>
      </c>
      <c r="G372" s="237" t="s">
        <v>131</v>
      </c>
      <c r="H372" s="238">
        <v>147.525</v>
      </c>
      <c r="I372" s="239"/>
      <c r="J372" s="240">
        <f>ROUND(I372*H372,2)</f>
        <v>0</v>
      </c>
      <c r="K372" s="236" t="s">
        <v>132</v>
      </c>
      <c r="L372" s="241"/>
      <c r="M372" s="242" t="s">
        <v>19</v>
      </c>
      <c r="N372" s="243" t="s">
        <v>47</v>
      </c>
      <c r="O372" s="65"/>
      <c r="P372" s="197">
        <f>O372*H372</f>
        <v>0</v>
      </c>
      <c r="Q372" s="197">
        <v>0.108</v>
      </c>
      <c r="R372" s="197">
        <f>Q372*H372</f>
        <v>15.9327</v>
      </c>
      <c r="S372" s="197">
        <v>0</v>
      </c>
      <c r="T372" s="198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9" t="s">
        <v>163</v>
      </c>
      <c r="AT372" s="199" t="s">
        <v>361</v>
      </c>
      <c r="AU372" s="199" t="s">
        <v>134</v>
      </c>
      <c r="AY372" s="18" t="s">
        <v>126</v>
      </c>
      <c r="BE372" s="200">
        <f>IF(N372="základní",J372,0)</f>
        <v>0</v>
      </c>
      <c r="BF372" s="200">
        <f>IF(N372="snížená",J372,0)</f>
        <v>0</v>
      </c>
      <c r="BG372" s="200">
        <f>IF(N372="zákl. přenesená",J372,0)</f>
        <v>0</v>
      </c>
      <c r="BH372" s="200">
        <f>IF(N372="sníž. přenesená",J372,0)</f>
        <v>0</v>
      </c>
      <c r="BI372" s="200">
        <f>IF(N372="nulová",J372,0)</f>
        <v>0</v>
      </c>
      <c r="BJ372" s="18" t="s">
        <v>134</v>
      </c>
      <c r="BK372" s="200">
        <f>ROUND(I372*H372,2)</f>
        <v>0</v>
      </c>
      <c r="BL372" s="18" t="s">
        <v>133</v>
      </c>
      <c r="BM372" s="199" t="s">
        <v>469</v>
      </c>
    </row>
    <row r="373" spans="2:51" s="13" customFormat="1" ht="11.25">
      <c r="B373" s="201"/>
      <c r="C373" s="202"/>
      <c r="D373" s="203" t="s">
        <v>136</v>
      </c>
      <c r="E373" s="204" t="s">
        <v>19</v>
      </c>
      <c r="F373" s="205" t="s">
        <v>137</v>
      </c>
      <c r="G373" s="202"/>
      <c r="H373" s="204" t="s">
        <v>19</v>
      </c>
      <c r="I373" s="206"/>
      <c r="J373" s="202"/>
      <c r="K373" s="202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136</v>
      </c>
      <c r="AU373" s="211" t="s">
        <v>134</v>
      </c>
      <c r="AV373" s="13" t="s">
        <v>83</v>
      </c>
      <c r="AW373" s="13" t="s">
        <v>36</v>
      </c>
      <c r="AX373" s="13" t="s">
        <v>75</v>
      </c>
      <c r="AY373" s="211" t="s">
        <v>126</v>
      </c>
    </row>
    <row r="374" spans="2:51" s="14" customFormat="1" ht="11.25">
      <c r="B374" s="212"/>
      <c r="C374" s="213"/>
      <c r="D374" s="203" t="s">
        <v>136</v>
      </c>
      <c r="E374" s="214" t="s">
        <v>19</v>
      </c>
      <c r="F374" s="215" t="s">
        <v>465</v>
      </c>
      <c r="G374" s="213"/>
      <c r="H374" s="216">
        <v>140.5</v>
      </c>
      <c r="I374" s="217"/>
      <c r="J374" s="213"/>
      <c r="K374" s="213"/>
      <c r="L374" s="218"/>
      <c r="M374" s="219"/>
      <c r="N374" s="220"/>
      <c r="O374" s="220"/>
      <c r="P374" s="220"/>
      <c r="Q374" s="220"/>
      <c r="R374" s="220"/>
      <c r="S374" s="220"/>
      <c r="T374" s="221"/>
      <c r="AT374" s="222" t="s">
        <v>136</v>
      </c>
      <c r="AU374" s="222" t="s">
        <v>134</v>
      </c>
      <c r="AV374" s="14" t="s">
        <v>134</v>
      </c>
      <c r="AW374" s="14" t="s">
        <v>36</v>
      </c>
      <c r="AX374" s="14" t="s">
        <v>83</v>
      </c>
      <c r="AY374" s="222" t="s">
        <v>126</v>
      </c>
    </row>
    <row r="375" spans="2:51" s="14" customFormat="1" ht="11.25">
      <c r="B375" s="212"/>
      <c r="C375" s="213"/>
      <c r="D375" s="203" t="s">
        <v>136</v>
      </c>
      <c r="E375" s="213"/>
      <c r="F375" s="215" t="s">
        <v>470</v>
      </c>
      <c r="G375" s="213"/>
      <c r="H375" s="216">
        <v>147.525</v>
      </c>
      <c r="I375" s="217"/>
      <c r="J375" s="213"/>
      <c r="K375" s="213"/>
      <c r="L375" s="218"/>
      <c r="M375" s="219"/>
      <c r="N375" s="220"/>
      <c r="O375" s="220"/>
      <c r="P375" s="220"/>
      <c r="Q375" s="220"/>
      <c r="R375" s="220"/>
      <c r="S375" s="220"/>
      <c r="T375" s="221"/>
      <c r="AT375" s="222" t="s">
        <v>136</v>
      </c>
      <c r="AU375" s="222" t="s">
        <v>134</v>
      </c>
      <c r="AV375" s="14" t="s">
        <v>134</v>
      </c>
      <c r="AW375" s="14" t="s">
        <v>4</v>
      </c>
      <c r="AX375" s="14" t="s">
        <v>83</v>
      </c>
      <c r="AY375" s="222" t="s">
        <v>126</v>
      </c>
    </row>
    <row r="376" spans="1:65" s="2" customFormat="1" ht="16.5" customHeight="1">
      <c r="A376" s="35"/>
      <c r="B376" s="36"/>
      <c r="C376" s="188" t="s">
        <v>471</v>
      </c>
      <c r="D376" s="188" t="s">
        <v>128</v>
      </c>
      <c r="E376" s="189" t="s">
        <v>472</v>
      </c>
      <c r="F376" s="190" t="s">
        <v>473</v>
      </c>
      <c r="G376" s="191" t="s">
        <v>180</v>
      </c>
      <c r="H376" s="192">
        <v>2.6</v>
      </c>
      <c r="I376" s="193"/>
      <c r="J376" s="194">
        <f>ROUND(I376*H376,2)</f>
        <v>0</v>
      </c>
      <c r="K376" s="190" t="s">
        <v>132</v>
      </c>
      <c r="L376" s="40"/>
      <c r="M376" s="195" t="s">
        <v>19</v>
      </c>
      <c r="N376" s="196" t="s">
        <v>47</v>
      </c>
      <c r="O376" s="65"/>
      <c r="P376" s="197">
        <f>O376*H376</f>
        <v>0</v>
      </c>
      <c r="Q376" s="197">
        <v>0.0036</v>
      </c>
      <c r="R376" s="197">
        <f>Q376*H376</f>
        <v>0.00936</v>
      </c>
      <c r="S376" s="197">
        <v>0</v>
      </c>
      <c r="T376" s="198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99" t="s">
        <v>133</v>
      </c>
      <c r="AT376" s="199" t="s">
        <v>128</v>
      </c>
      <c r="AU376" s="199" t="s">
        <v>134</v>
      </c>
      <c r="AY376" s="18" t="s">
        <v>126</v>
      </c>
      <c r="BE376" s="200">
        <f>IF(N376="základní",J376,0)</f>
        <v>0</v>
      </c>
      <c r="BF376" s="200">
        <f>IF(N376="snížená",J376,0)</f>
        <v>0</v>
      </c>
      <c r="BG376" s="200">
        <f>IF(N376="zákl. přenesená",J376,0)</f>
        <v>0</v>
      </c>
      <c r="BH376" s="200">
        <f>IF(N376="sníž. přenesená",J376,0)</f>
        <v>0</v>
      </c>
      <c r="BI376" s="200">
        <f>IF(N376="nulová",J376,0)</f>
        <v>0</v>
      </c>
      <c r="BJ376" s="18" t="s">
        <v>134</v>
      </c>
      <c r="BK376" s="200">
        <f>ROUND(I376*H376,2)</f>
        <v>0</v>
      </c>
      <c r="BL376" s="18" t="s">
        <v>133</v>
      </c>
      <c r="BM376" s="199" t="s">
        <v>474</v>
      </c>
    </row>
    <row r="377" spans="2:51" s="13" customFormat="1" ht="11.25">
      <c r="B377" s="201"/>
      <c r="C377" s="202"/>
      <c r="D377" s="203" t="s">
        <v>136</v>
      </c>
      <c r="E377" s="204" t="s">
        <v>19</v>
      </c>
      <c r="F377" s="205" t="s">
        <v>137</v>
      </c>
      <c r="G377" s="202"/>
      <c r="H377" s="204" t="s">
        <v>19</v>
      </c>
      <c r="I377" s="206"/>
      <c r="J377" s="202"/>
      <c r="K377" s="202"/>
      <c r="L377" s="207"/>
      <c r="M377" s="208"/>
      <c r="N377" s="209"/>
      <c r="O377" s="209"/>
      <c r="P377" s="209"/>
      <c r="Q377" s="209"/>
      <c r="R377" s="209"/>
      <c r="S377" s="209"/>
      <c r="T377" s="210"/>
      <c r="AT377" s="211" t="s">
        <v>136</v>
      </c>
      <c r="AU377" s="211" t="s">
        <v>134</v>
      </c>
      <c r="AV377" s="13" t="s">
        <v>83</v>
      </c>
      <c r="AW377" s="13" t="s">
        <v>36</v>
      </c>
      <c r="AX377" s="13" t="s">
        <v>75</v>
      </c>
      <c r="AY377" s="211" t="s">
        <v>126</v>
      </c>
    </row>
    <row r="378" spans="2:51" s="14" customFormat="1" ht="11.25">
      <c r="B378" s="212"/>
      <c r="C378" s="213"/>
      <c r="D378" s="203" t="s">
        <v>136</v>
      </c>
      <c r="E378" s="214" t="s">
        <v>19</v>
      </c>
      <c r="F378" s="215" t="s">
        <v>475</v>
      </c>
      <c r="G378" s="213"/>
      <c r="H378" s="216">
        <v>2.6</v>
      </c>
      <c r="I378" s="217"/>
      <c r="J378" s="213"/>
      <c r="K378" s="213"/>
      <c r="L378" s="218"/>
      <c r="M378" s="219"/>
      <c r="N378" s="220"/>
      <c r="O378" s="220"/>
      <c r="P378" s="220"/>
      <c r="Q378" s="220"/>
      <c r="R378" s="220"/>
      <c r="S378" s="220"/>
      <c r="T378" s="221"/>
      <c r="AT378" s="222" t="s">
        <v>136</v>
      </c>
      <c r="AU378" s="222" t="s">
        <v>134</v>
      </c>
      <c r="AV378" s="14" t="s">
        <v>134</v>
      </c>
      <c r="AW378" s="14" t="s">
        <v>36</v>
      </c>
      <c r="AX378" s="14" t="s">
        <v>83</v>
      </c>
      <c r="AY378" s="222" t="s">
        <v>126</v>
      </c>
    </row>
    <row r="379" spans="2:63" s="12" customFormat="1" ht="22.9" customHeight="1">
      <c r="B379" s="172"/>
      <c r="C379" s="173"/>
      <c r="D379" s="174" t="s">
        <v>74</v>
      </c>
      <c r="E379" s="186" t="s">
        <v>153</v>
      </c>
      <c r="F379" s="186" t="s">
        <v>476</v>
      </c>
      <c r="G379" s="173"/>
      <c r="H379" s="173"/>
      <c r="I379" s="176"/>
      <c r="J379" s="187">
        <f>BK379</f>
        <v>0</v>
      </c>
      <c r="K379" s="173"/>
      <c r="L379" s="178"/>
      <c r="M379" s="179"/>
      <c r="N379" s="180"/>
      <c r="O379" s="180"/>
      <c r="P379" s="181">
        <f>SUM(P380:P409)</f>
        <v>0</v>
      </c>
      <c r="Q379" s="180"/>
      <c r="R379" s="181">
        <f>SUM(R380:R409)</f>
        <v>21.904260310000005</v>
      </c>
      <c r="S379" s="180"/>
      <c r="T379" s="182">
        <f>SUM(T380:T409)</f>
        <v>1.936</v>
      </c>
      <c r="AR379" s="183" t="s">
        <v>83</v>
      </c>
      <c r="AT379" s="184" t="s">
        <v>74</v>
      </c>
      <c r="AU379" s="184" t="s">
        <v>83</v>
      </c>
      <c r="AY379" s="183" t="s">
        <v>126</v>
      </c>
      <c r="BK379" s="185">
        <f>SUM(BK380:BK409)</f>
        <v>0</v>
      </c>
    </row>
    <row r="380" spans="1:65" s="2" customFormat="1" ht="16.5" customHeight="1">
      <c r="A380" s="35"/>
      <c r="B380" s="36"/>
      <c r="C380" s="188" t="s">
        <v>477</v>
      </c>
      <c r="D380" s="188" t="s">
        <v>128</v>
      </c>
      <c r="E380" s="189" t="s">
        <v>478</v>
      </c>
      <c r="F380" s="190" t="s">
        <v>479</v>
      </c>
      <c r="G380" s="191" t="s">
        <v>131</v>
      </c>
      <c r="H380" s="192">
        <v>96.8</v>
      </c>
      <c r="I380" s="193"/>
      <c r="J380" s="194">
        <f>ROUND(I380*H380,2)</f>
        <v>0</v>
      </c>
      <c r="K380" s="190" t="s">
        <v>132</v>
      </c>
      <c r="L380" s="40"/>
      <c r="M380" s="195" t="s">
        <v>19</v>
      </c>
      <c r="N380" s="196" t="s">
        <v>47</v>
      </c>
      <c r="O380" s="65"/>
      <c r="P380" s="197">
        <f>O380*H380</f>
        <v>0</v>
      </c>
      <c r="Q380" s="197">
        <v>0.01925</v>
      </c>
      <c r="R380" s="197">
        <f>Q380*H380</f>
        <v>1.8634</v>
      </c>
      <c r="S380" s="197">
        <v>0.02</v>
      </c>
      <c r="T380" s="198">
        <f>S380*H380</f>
        <v>1.936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99" t="s">
        <v>133</v>
      </c>
      <c r="AT380" s="199" t="s">
        <v>128</v>
      </c>
      <c r="AU380" s="199" t="s">
        <v>134</v>
      </c>
      <c r="AY380" s="18" t="s">
        <v>126</v>
      </c>
      <c r="BE380" s="200">
        <f>IF(N380="základní",J380,0)</f>
        <v>0</v>
      </c>
      <c r="BF380" s="200">
        <f>IF(N380="snížená",J380,0)</f>
        <v>0</v>
      </c>
      <c r="BG380" s="200">
        <f>IF(N380="zákl. přenesená",J380,0)</f>
        <v>0</v>
      </c>
      <c r="BH380" s="200">
        <f>IF(N380="sníž. přenesená",J380,0)</f>
        <v>0</v>
      </c>
      <c r="BI380" s="200">
        <f>IF(N380="nulová",J380,0)</f>
        <v>0</v>
      </c>
      <c r="BJ380" s="18" t="s">
        <v>134</v>
      </c>
      <c r="BK380" s="200">
        <f>ROUND(I380*H380,2)</f>
        <v>0</v>
      </c>
      <c r="BL380" s="18" t="s">
        <v>133</v>
      </c>
      <c r="BM380" s="199" t="s">
        <v>480</v>
      </c>
    </row>
    <row r="381" spans="2:51" s="13" customFormat="1" ht="11.25">
      <c r="B381" s="201"/>
      <c r="C381" s="202"/>
      <c r="D381" s="203" t="s">
        <v>136</v>
      </c>
      <c r="E381" s="204" t="s">
        <v>19</v>
      </c>
      <c r="F381" s="205" t="s">
        <v>137</v>
      </c>
      <c r="G381" s="202"/>
      <c r="H381" s="204" t="s">
        <v>19</v>
      </c>
      <c r="I381" s="206"/>
      <c r="J381" s="202"/>
      <c r="K381" s="202"/>
      <c r="L381" s="207"/>
      <c r="M381" s="208"/>
      <c r="N381" s="209"/>
      <c r="O381" s="209"/>
      <c r="P381" s="209"/>
      <c r="Q381" s="209"/>
      <c r="R381" s="209"/>
      <c r="S381" s="209"/>
      <c r="T381" s="210"/>
      <c r="AT381" s="211" t="s">
        <v>136</v>
      </c>
      <c r="AU381" s="211" t="s">
        <v>134</v>
      </c>
      <c r="AV381" s="13" t="s">
        <v>83</v>
      </c>
      <c r="AW381" s="13" t="s">
        <v>36</v>
      </c>
      <c r="AX381" s="13" t="s">
        <v>75</v>
      </c>
      <c r="AY381" s="211" t="s">
        <v>126</v>
      </c>
    </row>
    <row r="382" spans="2:51" s="14" customFormat="1" ht="11.25">
      <c r="B382" s="212"/>
      <c r="C382" s="213"/>
      <c r="D382" s="203" t="s">
        <v>136</v>
      </c>
      <c r="E382" s="214" t="s">
        <v>19</v>
      </c>
      <c r="F382" s="215" t="s">
        <v>481</v>
      </c>
      <c r="G382" s="213"/>
      <c r="H382" s="216">
        <v>96.8</v>
      </c>
      <c r="I382" s="217"/>
      <c r="J382" s="213"/>
      <c r="K382" s="213"/>
      <c r="L382" s="218"/>
      <c r="M382" s="219"/>
      <c r="N382" s="220"/>
      <c r="O382" s="220"/>
      <c r="P382" s="220"/>
      <c r="Q382" s="220"/>
      <c r="R382" s="220"/>
      <c r="S382" s="220"/>
      <c r="T382" s="221"/>
      <c r="AT382" s="222" t="s">
        <v>136</v>
      </c>
      <c r="AU382" s="222" t="s">
        <v>134</v>
      </c>
      <c r="AV382" s="14" t="s">
        <v>134</v>
      </c>
      <c r="AW382" s="14" t="s">
        <v>36</v>
      </c>
      <c r="AX382" s="14" t="s">
        <v>83</v>
      </c>
      <c r="AY382" s="222" t="s">
        <v>126</v>
      </c>
    </row>
    <row r="383" spans="1:65" s="2" customFormat="1" ht="21.75" customHeight="1">
      <c r="A383" s="35"/>
      <c r="B383" s="36"/>
      <c r="C383" s="188" t="s">
        <v>482</v>
      </c>
      <c r="D383" s="188" t="s">
        <v>128</v>
      </c>
      <c r="E383" s="189" t="s">
        <v>483</v>
      </c>
      <c r="F383" s="190" t="s">
        <v>484</v>
      </c>
      <c r="G383" s="191" t="s">
        <v>131</v>
      </c>
      <c r="H383" s="192">
        <v>118</v>
      </c>
      <c r="I383" s="193"/>
      <c r="J383" s="194">
        <f>ROUND(I383*H383,2)</f>
        <v>0</v>
      </c>
      <c r="K383" s="190" t="s">
        <v>132</v>
      </c>
      <c r="L383" s="40"/>
      <c r="M383" s="195" t="s">
        <v>19</v>
      </c>
      <c r="N383" s="196" t="s">
        <v>47</v>
      </c>
      <c r="O383" s="65"/>
      <c r="P383" s="197">
        <f>O383*H383</f>
        <v>0</v>
      </c>
      <c r="Q383" s="197">
        <v>0.00835</v>
      </c>
      <c r="R383" s="197">
        <f>Q383*H383</f>
        <v>0.9853</v>
      </c>
      <c r="S383" s="197">
        <v>0</v>
      </c>
      <c r="T383" s="198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99" t="s">
        <v>133</v>
      </c>
      <c r="AT383" s="199" t="s">
        <v>128</v>
      </c>
      <c r="AU383" s="199" t="s">
        <v>134</v>
      </c>
      <c r="AY383" s="18" t="s">
        <v>126</v>
      </c>
      <c r="BE383" s="200">
        <f>IF(N383="základní",J383,0)</f>
        <v>0</v>
      </c>
      <c r="BF383" s="200">
        <f>IF(N383="snížená",J383,0)</f>
        <v>0</v>
      </c>
      <c r="BG383" s="200">
        <f>IF(N383="zákl. přenesená",J383,0)</f>
        <v>0</v>
      </c>
      <c r="BH383" s="200">
        <f>IF(N383="sníž. přenesená",J383,0)</f>
        <v>0</v>
      </c>
      <c r="BI383" s="200">
        <f>IF(N383="nulová",J383,0)</f>
        <v>0</v>
      </c>
      <c r="BJ383" s="18" t="s">
        <v>134</v>
      </c>
      <c r="BK383" s="200">
        <f>ROUND(I383*H383,2)</f>
        <v>0</v>
      </c>
      <c r="BL383" s="18" t="s">
        <v>133</v>
      </c>
      <c r="BM383" s="199" t="s">
        <v>485</v>
      </c>
    </row>
    <row r="384" spans="2:51" s="13" customFormat="1" ht="11.25">
      <c r="B384" s="201"/>
      <c r="C384" s="202"/>
      <c r="D384" s="203" t="s">
        <v>136</v>
      </c>
      <c r="E384" s="204" t="s">
        <v>19</v>
      </c>
      <c r="F384" s="205" t="s">
        <v>137</v>
      </c>
      <c r="G384" s="202"/>
      <c r="H384" s="204" t="s">
        <v>19</v>
      </c>
      <c r="I384" s="206"/>
      <c r="J384" s="202"/>
      <c r="K384" s="202"/>
      <c r="L384" s="207"/>
      <c r="M384" s="208"/>
      <c r="N384" s="209"/>
      <c r="O384" s="209"/>
      <c r="P384" s="209"/>
      <c r="Q384" s="209"/>
      <c r="R384" s="209"/>
      <c r="S384" s="209"/>
      <c r="T384" s="210"/>
      <c r="AT384" s="211" t="s">
        <v>136</v>
      </c>
      <c r="AU384" s="211" t="s">
        <v>134</v>
      </c>
      <c r="AV384" s="13" t="s">
        <v>83</v>
      </c>
      <c r="AW384" s="13" t="s">
        <v>36</v>
      </c>
      <c r="AX384" s="13" t="s">
        <v>75</v>
      </c>
      <c r="AY384" s="211" t="s">
        <v>126</v>
      </c>
    </row>
    <row r="385" spans="2:51" s="14" customFormat="1" ht="11.25">
      <c r="B385" s="212"/>
      <c r="C385" s="213"/>
      <c r="D385" s="203" t="s">
        <v>136</v>
      </c>
      <c r="E385" s="214" t="s">
        <v>19</v>
      </c>
      <c r="F385" s="215" t="s">
        <v>486</v>
      </c>
      <c r="G385" s="213"/>
      <c r="H385" s="216">
        <v>118</v>
      </c>
      <c r="I385" s="217"/>
      <c r="J385" s="213"/>
      <c r="K385" s="213"/>
      <c r="L385" s="218"/>
      <c r="M385" s="219"/>
      <c r="N385" s="220"/>
      <c r="O385" s="220"/>
      <c r="P385" s="220"/>
      <c r="Q385" s="220"/>
      <c r="R385" s="220"/>
      <c r="S385" s="220"/>
      <c r="T385" s="221"/>
      <c r="AT385" s="222" t="s">
        <v>136</v>
      </c>
      <c r="AU385" s="222" t="s">
        <v>134</v>
      </c>
      <c r="AV385" s="14" t="s">
        <v>134</v>
      </c>
      <c r="AW385" s="14" t="s">
        <v>36</v>
      </c>
      <c r="AX385" s="14" t="s">
        <v>83</v>
      </c>
      <c r="AY385" s="222" t="s">
        <v>126</v>
      </c>
    </row>
    <row r="386" spans="1:65" s="2" customFormat="1" ht="16.5" customHeight="1">
      <c r="A386" s="35"/>
      <c r="B386" s="36"/>
      <c r="C386" s="234" t="s">
        <v>487</v>
      </c>
      <c r="D386" s="234" t="s">
        <v>361</v>
      </c>
      <c r="E386" s="235" t="s">
        <v>488</v>
      </c>
      <c r="F386" s="236" t="s">
        <v>489</v>
      </c>
      <c r="G386" s="237" t="s">
        <v>131</v>
      </c>
      <c r="H386" s="238">
        <v>123.9</v>
      </c>
      <c r="I386" s="239"/>
      <c r="J386" s="240">
        <f>ROUND(I386*H386,2)</f>
        <v>0</v>
      </c>
      <c r="K386" s="236" t="s">
        <v>132</v>
      </c>
      <c r="L386" s="241"/>
      <c r="M386" s="242" t="s">
        <v>19</v>
      </c>
      <c r="N386" s="243" t="s">
        <v>47</v>
      </c>
      <c r="O386" s="65"/>
      <c r="P386" s="197">
        <f>O386*H386</f>
        <v>0</v>
      </c>
      <c r="Q386" s="197">
        <v>0.0018</v>
      </c>
      <c r="R386" s="197">
        <f>Q386*H386</f>
        <v>0.22302</v>
      </c>
      <c r="S386" s="197">
        <v>0</v>
      </c>
      <c r="T386" s="198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99" t="s">
        <v>163</v>
      </c>
      <c r="AT386" s="199" t="s">
        <v>361</v>
      </c>
      <c r="AU386" s="199" t="s">
        <v>134</v>
      </c>
      <c r="AY386" s="18" t="s">
        <v>126</v>
      </c>
      <c r="BE386" s="200">
        <f>IF(N386="základní",J386,0)</f>
        <v>0</v>
      </c>
      <c r="BF386" s="200">
        <f>IF(N386="snížená",J386,0)</f>
        <v>0</v>
      </c>
      <c r="BG386" s="200">
        <f>IF(N386="zákl. přenesená",J386,0)</f>
        <v>0</v>
      </c>
      <c r="BH386" s="200">
        <f>IF(N386="sníž. přenesená",J386,0)</f>
        <v>0</v>
      </c>
      <c r="BI386" s="200">
        <f>IF(N386="nulová",J386,0)</f>
        <v>0</v>
      </c>
      <c r="BJ386" s="18" t="s">
        <v>134</v>
      </c>
      <c r="BK386" s="200">
        <f>ROUND(I386*H386,2)</f>
        <v>0</v>
      </c>
      <c r="BL386" s="18" t="s">
        <v>133</v>
      </c>
      <c r="BM386" s="199" t="s">
        <v>490</v>
      </c>
    </row>
    <row r="387" spans="2:51" s="13" customFormat="1" ht="11.25">
      <c r="B387" s="201"/>
      <c r="C387" s="202"/>
      <c r="D387" s="203" t="s">
        <v>136</v>
      </c>
      <c r="E387" s="204" t="s">
        <v>19</v>
      </c>
      <c r="F387" s="205" t="s">
        <v>137</v>
      </c>
      <c r="G387" s="202"/>
      <c r="H387" s="204" t="s">
        <v>19</v>
      </c>
      <c r="I387" s="206"/>
      <c r="J387" s="202"/>
      <c r="K387" s="202"/>
      <c r="L387" s="207"/>
      <c r="M387" s="208"/>
      <c r="N387" s="209"/>
      <c r="O387" s="209"/>
      <c r="P387" s="209"/>
      <c r="Q387" s="209"/>
      <c r="R387" s="209"/>
      <c r="S387" s="209"/>
      <c r="T387" s="210"/>
      <c r="AT387" s="211" t="s">
        <v>136</v>
      </c>
      <c r="AU387" s="211" t="s">
        <v>134</v>
      </c>
      <c r="AV387" s="13" t="s">
        <v>83</v>
      </c>
      <c r="AW387" s="13" t="s">
        <v>36</v>
      </c>
      <c r="AX387" s="13" t="s">
        <v>75</v>
      </c>
      <c r="AY387" s="211" t="s">
        <v>126</v>
      </c>
    </row>
    <row r="388" spans="2:51" s="14" customFormat="1" ht="11.25">
      <c r="B388" s="212"/>
      <c r="C388" s="213"/>
      <c r="D388" s="203" t="s">
        <v>136</v>
      </c>
      <c r="E388" s="214" t="s">
        <v>19</v>
      </c>
      <c r="F388" s="215" t="s">
        <v>486</v>
      </c>
      <c r="G388" s="213"/>
      <c r="H388" s="216">
        <v>118</v>
      </c>
      <c r="I388" s="217"/>
      <c r="J388" s="213"/>
      <c r="K388" s="213"/>
      <c r="L388" s="218"/>
      <c r="M388" s="219"/>
      <c r="N388" s="220"/>
      <c r="O388" s="220"/>
      <c r="P388" s="220"/>
      <c r="Q388" s="220"/>
      <c r="R388" s="220"/>
      <c r="S388" s="220"/>
      <c r="T388" s="221"/>
      <c r="AT388" s="222" t="s">
        <v>136</v>
      </c>
      <c r="AU388" s="222" t="s">
        <v>134</v>
      </c>
      <c r="AV388" s="14" t="s">
        <v>134</v>
      </c>
      <c r="AW388" s="14" t="s">
        <v>36</v>
      </c>
      <c r="AX388" s="14" t="s">
        <v>83</v>
      </c>
      <c r="AY388" s="222" t="s">
        <v>126</v>
      </c>
    </row>
    <row r="389" spans="2:51" s="14" customFormat="1" ht="11.25">
      <c r="B389" s="212"/>
      <c r="C389" s="213"/>
      <c r="D389" s="203" t="s">
        <v>136</v>
      </c>
      <c r="E389" s="213"/>
      <c r="F389" s="215" t="s">
        <v>491</v>
      </c>
      <c r="G389" s="213"/>
      <c r="H389" s="216">
        <v>123.9</v>
      </c>
      <c r="I389" s="217"/>
      <c r="J389" s="213"/>
      <c r="K389" s="213"/>
      <c r="L389" s="218"/>
      <c r="M389" s="219"/>
      <c r="N389" s="220"/>
      <c r="O389" s="220"/>
      <c r="P389" s="220"/>
      <c r="Q389" s="220"/>
      <c r="R389" s="220"/>
      <c r="S389" s="220"/>
      <c r="T389" s="221"/>
      <c r="AT389" s="222" t="s">
        <v>136</v>
      </c>
      <c r="AU389" s="222" t="s">
        <v>134</v>
      </c>
      <c r="AV389" s="14" t="s">
        <v>134</v>
      </c>
      <c r="AW389" s="14" t="s">
        <v>4</v>
      </c>
      <c r="AX389" s="14" t="s">
        <v>83</v>
      </c>
      <c r="AY389" s="222" t="s">
        <v>126</v>
      </c>
    </row>
    <row r="390" spans="1:65" s="2" customFormat="1" ht="16.5" customHeight="1">
      <c r="A390" s="35"/>
      <c r="B390" s="36"/>
      <c r="C390" s="188" t="s">
        <v>492</v>
      </c>
      <c r="D390" s="188" t="s">
        <v>128</v>
      </c>
      <c r="E390" s="189" t="s">
        <v>493</v>
      </c>
      <c r="F390" s="190" t="s">
        <v>494</v>
      </c>
      <c r="G390" s="191" t="s">
        <v>131</v>
      </c>
      <c r="H390" s="192">
        <v>10.3</v>
      </c>
      <c r="I390" s="193"/>
      <c r="J390" s="194">
        <f>ROUND(I390*H390,2)</f>
        <v>0</v>
      </c>
      <c r="K390" s="190" t="s">
        <v>132</v>
      </c>
      <c r="L390" s="40"/>
      <c r="M390" s="195" t="s">
        <v>19</v>
      </c>
      <c r="N390" s="196" t="s">
        <v>47</v>
      </c>
      <c r="O390" s="65"/>
      <c r="P390" s="197">
        <f>O390*H390</f>
        <v>0</v>
      </c>
      <c r="Q390" s="197">
        <v>0.00628</v>
      </c>
      <c r="R390" s="197">
        <f>Q390*H390</f>
        <v>0.064684</v>
      </c>
      <c r="S390" s="197">
        <v>0</v>
      </c>
      <c r="T390" s="198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99" t="s">
        <v>133</v>
      </c>
      <c r="AT390" s="199" t="s">
        <v>128</v>
      </c>
      <c r="AU390" s="199" t="s">
        <v>134</v>
      </c>
      <c r="AY390" s="18" t="s">
        <v>126</v>
      </c>
      <c r="BE390" s="200">
        <f>IF(N390="základní",J390,0)</f>
        <v>0</v>
      </c>
      <c r="BF390" s="200">
        <f>IF(N390="snížená",J390,0)</f>
        <v>0</v>
      </c>
      <c r="BG390" s="200">
        <f>IF(N390="zákl. přenesená",J390,0)</f>
        <v>0</v>
      </c>
      <c r="BH390" s="200">
        <f>IF(N390="sníž. přenesená",J390,0)</f>
        <v>0</v>
      </c>
      <c r="BI390" s="200">
        <f>IF(N390="nulová",J390,0)</f>
        <v>0</v>
      </c>
      <c r="BJ390" s="18" t="s">
        <v>134</v>
      </c>
      <c r="BK390" s="200">
        <f>ROUND(I390*H390,2)</f>
        <v>0</v>
      </c>
      <c r="BL390" s="18" t="s">
        <v>133</v>
      </c>
      <c r="BM390" s="199" t="s">
        <v>495</v>
      </c>
    </row>
    <row r="391" spans="2:51" s="13" customFormat="1" ht="11.25">
      <c r="B391" s="201"/>
      <c r="C391" s="202"/>
      <c r="D391" s="203" t="s">
        <v>136</v>
      </c>
      <c r="E391" s="204" t="s">
        <v>19</v>
      </c>
      <c r="F391" s="205" t="s">
        <v>137</v>
      </c>
      <c r="G391" s="202"/>
      <c r="H391" s="204" t="s">
        <v>19</v>
      </c>
      <c r="I391" s="206"/>
      <c r="J391" s="202"/>
      <c r="K391" s="202"/>
      <c r="L391" s="207"/>
      <c r="M391" s="208"/>
      <c r="N391" s="209"/>
      <c r="O391" s="209"/>
      <c r="P391" s="209"/>
      <c r="Q391" s="209"/>
      <c r="R391" s="209"/>
      <c r="S391" s="209"/>
      <c r="T391" s="210"/>
      <c r="AT391" s="211" t="s">
        <v>136</v>
      </c>
      <c r="AU391" s="211" t="s">
        <v>134</v>
      </c>
      <c r="AV391" s="13" t="s">
        <v>83</v>
      </c>
      <c r="AW391" s="13" t="s">
        <v>36</v>
      </c>
      <c r="AX391" s="13" t="s">
        <v>75</v>
      </c>
      <c r="AY391" s="211" t="s">
        <v>126</v>
      </c>
    </row>
    <row r="392" spans="2:51" s="14" customFormat="1" ht="11.25">
      <c r="B392" s="212"/>
      <c r="C392" s="213"/>
      <c r="D392" s="203" t="s">
        <v>136</v>
      </c>
      <c r="E392" s="214" t="s">
        <v>19</v>
      </c>
      <c r="F392" s="215" t="s">
        <v>496</v>
      </c>
      <c r="G392" s="213"/>
      <c r="H392" s="216">
        <v>10.3</v>
      </c>
      <c r="I392" s="217"/>
      <c r="J392" s="213"/>
      <c r="K392" s="213"/>
      <c r="L392" s="218"/>
      <c r="M392" s="219"/>
      <c r="N392" s="220"/>
      <c r="O392" s="220"/>
      <c r="P392" s="220"/>
      <c r="Q392" s="220"/>
      <c r="R392" s="220"/>
      <c r="S392" s="220"/>
      <c r="T392" s="221"/>
      <c r="AT392" s="222" t="s">
        <v>136</v>
      </c>
      <c r="AU392" s="222" t="s">
        <v>134</v>
      </c>
      <c r="AV392" s="14" t="s">
        <v>134</v>
      </c>
      <c r="AW392" s="14" t="s">
        <v>36</v>
      </c>
      <c r="AX392" s="14" t="s">
        <v>83</v>
      </c>
      <c r="AY392" s="222" t="s">
        <v>126</v>
      </c>
    </row>
    <row r="393" spans="1:65" s="2" customFormat="1" ht="16.5" customHeight="1">
      <c r="A393" s="35"/>
      <c r="B393" s="36"/>
      <c r="C393" s="188" t="s">
        <v>497</v>
      </c>
      <c r="D393" s="188" t="s">
        <v>128</v>
      </c>
      <c r="E393" s="189" t="s">
        <v>498</v>
      </c>
      <c r="F393" s="190" t="s">
        <v>499</v>
      </c>
      <c r="G393" s="191" t="s">
        <v>227</v>
      </c>
      <c r="H393" s="192">
        <v>0.2</v>
      </c>
      <c r="I393" s="193"/>
      <c r="J393" s="194">
        <f>ROUND(I393*H393,2)</f>
        <v>0</v>
      </c>
      <c r="K393" s="190" t="s">
        <v>132</v>
      </c>
      <c r="L393" s="40"/>
      <c r="M393" s="195" t="s">
        <v>19</v>
      </c>
      <c r="N393" s="196" t="s">
        <v>47</v>
      </c>
      <c r="O393" s="65"/>
      <c r="P393" s="197">
        <f>O393*H393</f>
        <v>0</v>
      </c>
      <c r="Q393" s="197">
        <v>2.25634</v>
      </c>
      <c r="R393" s="197">
        <f>Q393*H393</f>
        <v>0.451268</v>
      </c>
      <c r="S393" s="197">
        <v>0</v>
      </c>
      <c r="T393" s="198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99" t="s">
        <v>133</v>
      </c>
      <c r="AT393" s="199" t="s">
        <v>128</v>
      </c>
      <c r="AU393" s="199" t="s">
        <v>134</v>
      </c>
      <c r="AY393" s="18" t="s">
        <v>126</v>
      </c>
      <c r="BE393" s="200">
        <f>IF(N393="základní",J393,0)</f>
        <v>0</v>
      </c>
      <c r="BF393" s="200">
        <f>IF(N393="snížená",J393,0)</f>
        <v>0</v>
      </c>
      <c r="BG393" s="200">
        <f>IF(N393="zákl. přenesená",J393,0)</f>
        <v>0</v>
      </c>
      <c r="BH393" s="200">
        <f>IF(N393="sníž. přenesená",J393,0)</f>
        <v>0</v>
      </c>
      <c r="BI393" s="200">
        <f>IF(N393="nulová",J393,0)</f>
        <v>0</v>
      </c>
      <c r="BJ393" s="18" t="s">
        <v>134</v>
      </c>
      <c r="BK393" s="200">
        <f>ROUND(I393*H393,2)</f>
        <v>0</v>
      </c>
      <c r="BL393" s="18" t="s">
        <v>133</v>
      </c>
      <c r="BM393" s="199" t="s">
        <v>500</v>
      </c>
    </row>
    <row r="394" spans="2:51" s="13" customFormat="1" ht="11.25">
      <c r="B394" s="201"/>
      <c r="C394" s="202"/>
      <c r="D394" s="203" t="s">
        <v>136</v>
      </c>
      <c r="E394" s="204" t="s">
        <v>19</v>
      </c>
      <c r="F394" s="205" t="s">
        <v>501</v>
      </c>
      <c r="G394" s="202"/>
      <c r="H394" s="204" t="s">
        <v>19</v>
      </c>
      <c r="I394" s="206"/>
      <c r="J394" s="202"/>
      <c r="K394" s="202"/>
      <c r="L394" s="207"/>
      <c r="M394" s="208"/>
      <c r="N394" s="209"/>
      <c r="O394" s="209"/>
      <c r="P394" s="209"/>
      <c r="Q394" s="209"/>
      <c r="R394" s="209"/>
      <c r="S394" s="209"/>
      <c r="T394" s="210"/>
      <c r="AT394" s="211" t="s">
        <v>136</v>
      </c>
      <c r="AU394" s="211" t="s">
        <v>134</v>
      </c>
      <c r="AV394" s="13" t="s">
        <v>83</v>
      </c>
      <c r="AW394" s="13" t="s">
        <v>36</v>
      </c>
      <c r="AX394" s="13" t="s">
        <v>75</v>
      </c>
      <c r="AY394" s="211" t="s">
        <v>126</v>
      </c>
    </row>
    <row r="395" spans="2:51" s="14" customFormat="1" ht="11.25">
      <c r="B395" s="212"/>
      <c r="C395" s="213"/>
      <c r="D395" s="203" t="s">
        <v>136</v>
      </c>
      <c r="E395" s="214" t="s">
        <v>19</v>
      </c>
      <c r="F395" s="215" t="s">
        <v>502</v>
      </c>
      <c r="G395" s="213"/>
      <c r="H395" s="216">
        <v>0.2</v>
      </c>
      <c r="I395" s="217"/>
      <c r="J395" s="213"/>
      <c r="K395" s="213"/>
      <c r="L395" s="218"/>
      <c r="M395" s="219"/>
      <c r="N395" s="220"/>
      <c r="O395" s="220"/>
      <c r="P395" s="220"/>
      <c r="Q395" s="220"/>
      <c r="R395" s="220"/>
      <c r="S395" s="220"/>
      <c r="T395" s="221"/>
      <c r="AT395" s="222" t="s">
        <v>136</v>
      </c>
      <c r="AU395" s="222" t="s">
        <v>134</v>
      </c>
      <c r="AV395" s="14" t="s">
        <v>134</v>
      </c>
      <c r="AW395" s="14" t="s">
        <v>36</v>
      </c>
      <c r="AX395" s="14" t="s">
        <v>83</v>
      </c>
      <c r="AY395" s="222" t="s">
        <v>126</v>
      </c>
    </row>
    <row r="396" spans="1:65" s="2" customFormat="1" ht="16.5" customHeight="1">
      <c r="A396" s="35"/>
      <c r="B396" s="36"/>
      <c r="C396" s="188" t="s">
        <v>503</v>
      </c>
      <c r="D396" s="188" t="s">
        <v>128</v>
      </c>
      <c r="E396" s="189" t="s">
        <v>504</v>
      </c>
      <c r="F396" s="190" t="s">
        <v>505</v>
      </c>
      <c r="G396" s="191" t="s">
        <v>227</v>
      </c>
      <c r="H396" s="192">
        <v>0.2</v>
      </c>
      <c r="I396" s="193"/>
      <c r="J396" s="194">
        <f>ROUND(I396*H396,2)</f>
        <v>0</v>
      </c>
      <c r="K396" s="190" t="s">
        <v>132</v>
      </c>
      <c r="L396" s="40"/>
      <c r="M396" s="195" t="s">
        <v>19</v>
      </c>
      <c r="N396" s="196" t="s">
        <v>47</v>
      </c>
      <c r="O396" s="65"/>
      <c r="P396" s="197">
        <f>O396*H396</f>
        <v>0</v>
      </c>
      <c r="Q396" s="197">
        <v>2.16</v>
      </c>
      <c r="R396" s="197">
        <f>Q396*H396</f>
        <v>0.43200000000000005</v>
      </c>
      <c r="S396" s="197">
        <v>0</v>
      </c>
      <c r="T396" s="198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99" t="s">
        <v>133</v>
      </c>
      <c r="AT396" s="199" t="s">
        <v>128</v>
      </c>
      <c r="AU396" s="199" t="s">
        <v>134</v>
      </c>
      <c r="AY396" s="18" t="s">
        <v>126</v>
      </c>
      <c r="BE396" s="200">
        <f>IF(N396="základní",J396,0)</f>
        <v>0</v>
      </c>
      <c r="BF396" s="200">
        <f>IF(N396="snížená",J396,0)</f>
        <v>0</v>
      </c>
      <c r="BG396" s="200">
        <f>IF(N396="zákl. přenesená",J396,0)</f>
        <v>0</v>
      </c>
      <c r="BH396" s="200">
        <f>IF(N396="sníž. přenesená",J396,0)</f>
        <v>0</v>
      </c>
      <c r="BI396" s="200">
        <f>IF(N396="nulová",J396,0)</f>
        <v>0</v>
      </c>
      <c r="BJ396" s="18" t="s">
        <v>134</v>
      </c>
      <c r="BK396" s="200">
        <f>ROUND(I396*H396,2)</f>
        <v>0</v>
      </c>
      <c r="BL396" s="18" t="s">
        <v>133</v>
      </c>
      <c r="BM396" s="199" t="s">
        <v>506</v>
      </c>
    </row>
    <row r="397" spans="2:51" s="13" customFormat="1" ht="11.25">
      <c r="B397" s="201"/>
      <c r="C397" s="202"/>
      <c r="D397" s="203" t="s">
        <v>136</v>
      </c>
      <c r="E397" s="204" t="s">
        <v>19</v>
      </c>
      <c r="F397" s="205" t="s">
        <v>501</v>
      </c>
      <c r="G397" s="202"/>
      <c r="H397" s="204" t="s">
        <v>19</v>
      </c>
      <c r="I397" s="206"/>
      <c r="J397" s="202"/>
      <c r="K397" s="202"/>
      <c r="L397" s="207"/>
      <c r="M397" s="208"/>
      <c r="N397" s="209"/>
      <c r="O397" s="209"/>
      <c r="P397" s="209"/>
      <c r="Q397" s="209"/>
      <c r="R397" s="209"/>
      <c r="S397" s="209"/>
      <c r="T397" s="210"/>
      <c r="AT397" s="211" t="s">
        <v>136</v>
      </c>
      <c r="AU397" s="211" t="s">
        <v>134</v>
      </c>
      <c r="AV397" s="13" t="s">
        <v>83</v>
      </c>
      <c r="AW397" s="13" t="s">
        <v>36</v>
      </c>
      <c r="AX397" s="13" t="s">
        <v>75</v>
      </c>
      <c r="AY397" s="211" t="s">
        <v>126</v>
      </c>
    </row>
    <row r="398" spans="2:51" s="14" customFormat="1" ht="11.25">
      <c r="B398" s="212"/>
      <c r="C398" s="213"/>
      <c r="D398" s="203" t="s">
        <v>136</v>
      </c>
      <c r="E398" s="214" t="s">
        <v>19</v>
      </c>
      <c r="F398" s="215" t="s">
        <v>502</v>
      </c>
      <c r="G398" s="213"/>
      <c r="H398" s="216">
        <v>0.2</v>
      </c>
      <c r="I398" s="217"/>
      <c r="J398" s="213"/>
      <c r="K398" s="213"/>
      <c r="L398" s="218"/>
      <c r="M398" s="219"/>
      <c r="N398" s="220"/>
      <c r="O398" s="220"/>
      <c r="P398" s="220"/>
      <c r="Q398" s="220"/>
      <c r="R398" s="220"/>
      <c r="S398" s="220"/>
      <c r="T398" s="221"/>
      <c r="AT398" s="222" t="s">
        <v>136</v>
      </c>
      <c r="AU398" s="222" t="s">
        <v>134</v>
      </c>
      <c r="AV398" s="14" t="s">
        <v>134</v>
      </c>
      <c r="AW398" s="14" t="s">
        <v>36</v>
      </c>
      <c r="AX398" s="14" t="s">
        <v>83</v>
      </c>
      <c r="AY398" s="222" t="s">
        <v>126</v>
      </c>
    </row>
    <row r="399" spans="1:65" s="2" customFormat="1" ht="16.5" customHeight="1">
      <c r="A399" s="35"/>
      <c r="B399" s="36"/>
      <c r="C399" s="188" t="s">
        <v>507</v>
      </c>
      <c r="D399" s="188" t="s">
        <v>128</v>
      </c>
      <c r="E399" s="189" t="s">
        <v>508</v>
      </c>
      <c r="F399" s="190" t="s">
        <v>509</v>
      </c>
      <c r="G399" s="191" t="s">
        <v>341</v>
      </c>
      <c r="H399" s="192">
        <v>0.003</v>
      </c>
      <c r="I399" s="193"/>
      <c r="J399" s="194">
        <f>ROUND(I399*H399,2)</f>
        <v>0</v>
      </c>
      <c r="K399" s="190" t="s">
        <v>132</v>
      </c>
      <c r="L399" s="40"/>
      <c r="M399" s="195" t="s">
        <v>19</v>
      </c>
      <c r="N399" s="196" t="s">
        <v>47</v>
      </c>
      <c r="O399" s="65"/>
      <c r="P399" s="197">
        <f>O399*H399</f>
        <v>0</v>
      </c>
      <c r="Q399" s="197">
        <v>1.06277</v>
      </c>
      <c r="R399" s="197">
        <f>Q399*H399</f>
        <v>0.00318831</v>
      </c>
      <c r="S399" s="197">
        <v>0</v>
      </c>
      <c r="T399" s="198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99" t="s">
        <v>133</v>
      </c>
      <c r="AT399" s="199" t="s">
        <v>128</v>
      </c>
      <c r="AU399" s="199" t="s">
        <v>134</v>
      </c>
      <c r="AY399" s="18" t="s">
        <v>126</v>
      </c>
      <c r="BE399" s="200">
        <f>IF(N399="základní",J399,0)</f>
        <v>0</v>
      </c>
      <c r="BF399" s="200">
        <f>IF(N399="snížená",J399,0)</f>
        <v>0</v>
      </c>
      <c r="BG399" s="200">
        <f>IF(N399="zákl. přenesená",J399,0)</f>
        <v>0</v>
      </c>
      <c r="BH399" s="200">
        <f>IF(N399="sníž. přenesená",J399,0)</f>
        <v>0</v>
      </c>
      <c r="BI399" s="200">
        <f>IF(N399="nulová",J399,0)</f>
        <v>0</v>
      </c>
      <c r="BJ399" s="18" t="s">
        <v>134</v>
      </c>
      <c r="BK399" s="200">
        <f>ROUND(I399*H399,2)</f>
        <v>0</v>
      </c>
      <c r="BL399" s="18" t="s">
        <v>133</v>
      </c>
      <c r="BM399" s="199" t="s">
        <v>510</v>
      </c>
    </row>
    <row r="400" spans="2:51" s="13" customFormat="1" ht="11.25">
      <c r="B400" s="201"/>
      <c r="C400" s="202"/>
      <c r="D400" s="203" t="s">
        <v>136</v>
      </c>
      <c r="E400" s="204" t="s">
        <v>19</v>
      </c>
      <c r="F400" s="205" t="s">
        <v>137</v>
      </c>
      <c r="G400" s="202"/>
      <c r="H400" s="204" t="s">
        <v>19</v>
      </c>
      <c r="I400" s="206"/>
      <c r="J400" s="202"/>
      <c r="K400" s="202"/>
      <c r="L400" s="207"/>
      <c r="M400" s="208"/>
      <c r="N400" s="209"/>
      <c r="O400" s="209"/>
      <c r="P400" s="209"/>
      <c r="Q400" s="209"/>
      <c r="R400" s="209"/>
      <c r="S400" s="209"/>
      <c r="T400" s="210"/>
      <c r="AT400" s="211" t="s">
        <v>136</v>
      </c>
      <c r="AU400" s="211" t="s">
        <v>134</v>
      </c>
      <c r="AV400" s="13" t="s">
        <v>83</v>
      </c>
      <c r="AW400" s="13" t="s">
        <v>36</v>
      </c>
      <c r="AX400" s="13" t="s">
        <v>75</v>
      </c>
      <c r="AY400" s="211" t="s">
        <v>126</v>
      </c>
    </row>
    <row r="401" spans="2:51" s="14" customFormat="1" ht="11.25">
      <c r="B401" s="212"/>
      <c r="C401" s="213"/>
      <c r="D401" s="203" t="s">
        <v>136</v>
      </c>
      <c r="E401" s="214" t="s">
        <v>19</v>
      </c>
      <c r="F401" s="215" t="s">
        <v>511</v>
      </c>
      <c r="G401" s="213"/>
      <c r="H401" s="216">
        <v>1.6</v>
      </c>
      <c r="I401" s="217"/>
      <c r="J401" s="213"/>
      <c r="K401" s="213"/>
      <c r="L401" s="218"/>
      <c r="M401" s="219"/>
      <c r="N401" s="220"/>
      <c r="O401" s="220"/>
      <c r="P401" s="220"/>
      <c r="Q401" s="220"/>
      <c r="R401" s="220"/>
      <c r="S401" s="220"/>
      <c r="T401" s="221"/>
      <c r="AT401" s="222" t="s">
        <v>136</v>
      </c>
      <c r="AU401" s="222" t="s">
        <v>134</v>
      </c>
      <c r="AV401" s="14" t="s">
        <v>134</v>
      </c>
      <c r="AW401" s="14" t="s">
        <v>36</v>
      </c>
      <c r="AX401" s="14" t="s">
        <v>83</v>
      </c>
      <c r="AY401" s="222" t="s">
        <v>126</v>
      </c>
    </row>
    <row r="402" spans="2:51" s="14" customFormat="1" ht="11.25">
      <c r="B402" s="212"/>
      <c r="C402" s="213"/>
      <c r="D402" s="203" t="s">
        <v>136</v>
      </c>
      <c r="E402" s="213"/>
      <c r="F402" s="215" t="s">
        <v>512</v>
      </c>
      <c r="G402" s="213"/>
      <c r="H402" s="216">
        <v>0.003</v>
      </c>
      <c r="I402" s="217"/>
      <c r="J402" s="213"/>
      <c r="K402" s="213"/>
      <c r="L402" s="218"/>
      <c r="M402" s="219"/>
      <c r="N402" s="220"/>
      <c r="O402" s="220"/>
      <c r="P402" s="220"/>
      <c r="Q402" s="220"/>
      <c r="R402" s="220"/>
      <c r="S402" s="220"/>
      <c r="T402" s="221"/>
      <c r="AT402" s="222" t="s">
        <v>136</v>
      </c>
      <c r="AU402" s="222" t="s">
        <v>134</v>
      </c>
      <c r="AV402" s="14" t="s">
        <v>134</v>
      </c>
      <c r="AW402" s="14" t="s">
        <v>4</v>
      </c>
      <c r="AX402" s="14" t="s">
        <v>83</v>
      </c>
      <c r="AY402" s="222" t="s">
        <v>126</v>
      </c>
    </row>
    <row r="403" spans="1:65" s="2" customFormat="1" ht="21.75" customHeight="1">
      <c r="A403" s="35"/>
      <c r="B403" s="36"/>
      <c r="C403" s="188" t="s">
        <v>513</v>
      </c>
      <c r="D403" s="188" t="s">
        <v>128</v>
      </c>
      <c r="E403" s="189" t="s">
        <v>514</v>
      </c>
      <c r="F403" s="190" t="s">
        <v>515</v>
      </c>
      <c r="G403" s="191" t="s">
        <v>180</v>
      </c>
      <c r="H403" s="192">
        <v>116</v>
      </c>
      <c r="I403" s="193"/>
      <c r="J403" s="194">
        <f>ROUND(I403*H403,2)</f>
        <v>0</v>
      </c>
      <c r="K403" s="190" t="s">
        <v>132</v>
      </c>
      <c r="L403" s="40"/>
      <c r="M403" s="195" t="s">
        <v>19</v>
      </c>
      <c r="N403" s="196" t="s">
        <v>47</v>
      </c>
      <c r="O403" s="65"/>
      <c r="P403" s="197">
        <f>O403*H403</f>
        <v>0</v>
      </c>
      <c r="Q403" s="197">
        <v>0.12895</v>
      </c>
      <c r="R403" s="197">
        <f>Q403*H403</f>
        <v>14.958200000000001</v>
      </c>
      <c r="S403" s="197">
        <v>0</v>
      </c>
      <c r="T403" s="198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99" t="s">
        <v>133</v>
      </c>
      <c r="AT403" s="199" t="s">
        <v>128</v>
      </c>
      <c r="AU403" s="199" t="s">
        <v>134</v>
      </c>
      <c r="AY403" s="18" t="s">
        <v>126</v>
      </c>
      <c r="BE403" s="200">
        <f>IF(N403="základní",J403,0)</f>
        <v>0</v>
      </c>
      <c r="BF403" s="200">
        <f>IF(N403="snížená",J403,0)</f>
        <v>0</v>
      </c>
      <c r="BG403" s="200">
        <f>IF(N403="zákl. přenesená",J403,0)</f>
        <v>0</v>
      </c>
      <c r="BH403" s="200">
        <f>IF(N403="sníž. přenesená",J403,0)</f>
        <v>0</v>
      </c>
      <c r="BI403" s="200">
        <f>IF(N403="nulová",J403,0)</f>
        <v>0</v>
      </c>
      <c r="BJ403" s="18" t="s">
        <v>134</v>
      </c>
      <c r="BK403" s="200">
        <f>ROUND(I403*H403,2)</f>
        <v>0</v>
      </c>
      <c r="BL403" s="18" t="s">
        <v>133</v>
      </c>
      <c r="BM403" s="199" t="s">
        <v>516</v>
      </c>
    </row>
    <row r="404" spans="2:51" s="13" customFormat="1" ht="11.25">
      <c r="B404" s="201"/>
      <c r="C404" s="202"/>
      <c r="D404" s="203" t="s">
        <v>136</v>
      </c>
      <c r="E404" s="204" t="s">
        <v>19</v>
      </c>
      <c r="F404" s="205" t="s">
        <v>137</v>
      </c>
      <c r="G404" s="202"/>
      <c r="H404" s="204" t="s">
        <v>19</v>
      </c>
      <c r="I404" s="206"/>
      <c r="J404" s="202"/>
      <c r="K404" s="202"/>
      <c r="L404" s="207"/>
      <c r="M404" s="208"/>
      <c r="N404" s="209"/>
      <c r="O404" s="209"/>
      <c r="P404" s="209"/>
      <c r="Q404" s="209"/>
      <c r="R404" s="209"/>
      <c r="S404" s="209"/>
      <c r="T404" s="210"/>
      <c r="AT404" s="211" t="s">
        <v>136</v>
      </c>
      <c r="AU404" s="211" t="s">
        <v>134</v>
      </c>
      <c r="AV404" s="13" t="s">
        <v>83</v>
      </c>
      <c r="AW404" s="13" t="s">
        <v>36</v>
      </c>
      <c r="AX404" s="13" t="s">
        <v>75</v>
      </c>
      <c r="AY404" s="211" t="s">
        <v>126</v>
      </c>
    </row>
    <row r="405" spans="2:51" s="14" customFormat="1" ht="11.25">
      <c r="B405" s="212"/>
      <c r="C405" s="213"/>
      <c r="D405" s="203" t="s">
        <v>136</v>
      </c>
      <c r="E405" s="214" t="s">
        <v>19</v>
      </c>
      <c r="F405" s="215" t="s">
        <v>517</v>
      </c>
      <c r="G405" s="213"/>
      <c r="H405" s="216">
        <v>116</v>
      </c>
      <c r="I405" s="217"/>
      <c r="J405" s="213"/>
      <c r="K405" s="213"/>
      <c r="L405" s="218"/>
      <c r="M405" s="219"/>
      <c r="N405" s="220"/>
      <c r="O405" s="220"/>
      <c r="P405" s="220"/>
      <c r="Q405" s="220"/>
      <c r="R405" s="220"/>
      <c r="S405" s="220"/>
      <c r="T405" s="221"/>
      <c r="AT405" s="222" t="s">
        <v>136</v>
      </c>
      <c r="AU405" s="222" t="s">
        <v>134</v>
      </c>
      <c r="AV405" s="14" t="s">
        <v>134</v>
      </c>
      <c r="AW405" s="14" t="s">
        <v>36</v>
      </c>
      <c r="AX405" s="14" t="s">
        <v>83</v>
      </c>
      <c r="AY405" s="222" t="s">
        <v>126</v>
      </c>
    </row>
    <row r="406" spans="1:65" s="2" customFormat="1" ht="16.5" customHeight="1">
      <c r="A406" s="35"/>
      <c r="B406" s="36"/>
      <c r="C406" s="234" t="s">
        <v>518</v>
      </c>
      <c r="D406" s="234" t="s">
        <v>361</v>
      </c>
      <c r="E406" s="235" t="s">
        <v>519</v>
      </c>
      <c r="F406" s="236" t="s">
        <v>520</v>
      </c>
      <c r="G406" s="237" t="s">
        <v>180</v>
      </c>
      <c r="H406" s="238">
        <v>121.8</v>
      </c>
      <c r="I406" s="239"/>
      <c r="J406" s="240">
        <f>ROUND(I406*H406,2)</f>
        <v>0</v>
      </c>
      <c r="K406" s="236" t="s">
        <v>132</v>
      </c>
      <c r="L406" s="241"/>
      <c r="M406" s="242" t="s">
        <v>19</v>
      </c>
      <c r="N406" s="243" t="s">
        <v>47</v>
      </c>
      <c r="O406" s="65"/>
      <c r="P406" s="197">
        <f>O406*H406</f>
        <v>0</v>
      </c>
      <c r="Q406" s="197">
        <v>0.024</v>
      </c>
      <c r="R406" s="197">
        <f>Q406*H406</f>
        <v>2.9232</v>
      </c>
      <c r="S406" s="197">
        <v>0</v>
      </c>
      <c r="T406" s="198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99" t="s">
        <v>163</v>
      </c>
      <c r="AT406" s="199" t="s">
        <v>361</v>
      </c>
      <c r="AU406" s="199" t="s">
        <v>134</v>
      </c>
      <c r="AY406" s="18" t="s">
        <v>126</v>
      </c>
      <c r="BE406" s="200">
        <f>IF(N406="základní",J406,0)</f>
        <v>0</v>
      </c>
      <c r="BF406" s="200">
        <f>IF(N406="snížená",J406,0)</f>
        <v>0</v>
      </c>
      <c r="BG406" s="200">
        <f>IF(N406="zákl. přenesená",J406,0)</f>
        <v>0</v>
      </c>
      <c r="BH406" s="200">
        <f>IF(N406="sníž. přenesená",J406,0)</f>
        <v>0</v>
      </c>
      <c r="BI406" s="200">
        <f>IF(N406="nulová",J406,0)</f>
        <v>0</v>
      </c>
      <c r="BJ406" s="18" t="s">
        <v>134</v>
      </c>
      <c r="BK406" s="200">
        <f>ROUND(I406*H406,2)</f>
        <v>0</v>
      </c>
      <c r="BL406" s="18" t="s">
        <v>133</v>
      </c>
      <c r="BM406" s="199" t="s">
        <v>521</v>
      </c>
    </row>
    <row r="407" spans="2:51" s="13" customFormat="1" ht="11.25">
      <c r="B407" s="201"/>
      <c r="C407" s="202"/>
      <c r="D407" s="203" t="s">
        <v>136</v>
      </c>
      <c r="E407" s="204" t="s">
        <v>19</v>
      </c>
      <c r="F407" s="205" t="s">
        <v>137</v>
      </c>
      <c r="G407" s="202"/>
      <c r="H407" s="204" t="s">
        <v>19</v>
      </c>
      <c r="I407" s="206"/>
      <c r="J407" s="202"/>
      <c r="K407" s="202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136</v>
      </c>
      <c r="AU407" s="211" t="s">
        <v>134</v>
      </c>
      <c r="AV407" s="13" t="s">
        <v>83</v>
      </c>
      <c r="AW407" s="13" t="s">
        <v>36</v>
      </c>
      <c r="AX407" s="13" t="s">
        <v>75</v>
      </c>
      <c r="AY407" s="211" t="s">
        <v>126</v>
      </c>
    </row>
    <row r="408" spans="2:51" s="14" customFormat="1" ht="11.25">
      <c r="B408" s="212"/>
      <c r="C408" s="213"/>
      <c r="D408" s="203" t="s">
        <v>136</v>
      </c>
      <c r="E408" s="214" t="s">
        <v>19</v>
      </c>
      <c r="F408" s="215" t="s">
        <v>517</v>
      </c>
      <c r="G408" s="213"/>
      <c r="H408" s="216">
        <v>116</v>
      </c>
      <c r="I408" s="217"/>
      <c r="J408" s="213"/>
      <c r="K408" s="213"/>
      <c r="L408" s="218"/>
      <c r="M408" s="219"/>
      <c r="N408" s="220"/>
      <c r="O408" s="220"/>
      <c r="P408" s="220"/>
      <c r="Q408" s="220"/>
      <c r="R408" s="220"/>
      <c r="S408" s="220"/>
      <c r="T408" s="221"/>
      <c r="AT408" s="222" t="s">
        <v>136</v>
      </c>
      <c r="AU408" s="222" t="s">
        <v>134</v>
      </c>
      <c r="AV408" s="14" t="s">
        <v>134</v>
      </c>
      <c r="AW408" s="14" t="s">
        <v>36</v>
      </c>
      <c r="AX408" s="14" t="s">
        <v>83</v>
      </c>
      <c r="AY408" s="222" t="s">
        <v>126</v>
      </c>
    </row>
    <row r="409" spans="2:51" s="14" customFormat="1" ht="11.25">
      <c r="B409" s="212"/>
      <c r="C409" s="213"/>
      <c r="D409" s="203" t="s">
        <v>136</v>
      </c>
      <c r="E409" s="213"/>
      <c r="F409" s="215" t="s">
        <v>522</v>
      </c>
      <c r="G409" s="213"/>
      <c r="H409" s="216">
        <v>121.8</v>
      </c>
      <c r="I409" s="217"/>
      <c r="J409" s="213"/>
      <c r="K409" s="213"/>
      <c r="L409" s="218"/>
      <c r="M409" s="219"/>
      <c r="N409" s="220"/>
      <c r="O409" s="220"/>
      <c r="P409" s="220"/>
      <c r="Q409" s="220"/>
      <c r="R409" s="220"/>
      <c r="S409" s="220"/>
      <c r="T409" s="221"/>
      <c r="AT409" s="222" t="s">
        <v>136</v>
      </c>
      <c r="AU409" s="222" t="s">
        <v>134</v>
      </c>
      <c r="AV409" s="14" t="s">
        <v>134</v>
      </c>
      <c r="AW409" s="14" t="s">
        <v>4</v>
      </c>
      <c r="AX409" s="14" t="s">
        <v>83</v>
      </c>
      <c r="AY409" s="222" t="s">
        <v>126</v>
      </c>
    </row>
    <row r="410" spans="2:63" s="12" customFormat="1" ht="22.9" customHeight="1">
      <c r="B410" s="172"/>
      <c r="C410" s="173"/>
      <c r="D410" s="174" t="s">
        <v>74</v>
      </c>
      <c r="E410" s="186" t="s">
        <v>163</v>
      </c>
      <c r="F410" s="186" t="s">
        <v>523</v>
      </c>
      <c r="G410" s="173"/>
      <c r="H410" s="173"/>
      <c r="I410" s="176"/>
      <c r="J410" s="187">
        <f>BK410</f>
        <v>0</v>
      </c>
      <c r="K410" s="173"/>
      <c r="L410" s="178"/>
      <c r="M410" s="179"/>
      <c r="N410" s="180"/>
      <c r="O410" s="180"/>
      <c r="P410" s="181">
        <f>SUM(P411:P665)</f>
        <v>0</v>
      </c>
      <c r="Q410" s="180"/>
      <c r="R410" s="181">
        <f>SUM(R411:R665)</f>
        <v>10.608504</v>
      </c>
      <c r="S410" s="180"/>
      <c r="T410" s="182">
        <f>SUM(T411:T665)</f>
        <v>3.33228</v>
      </c>
      <c r="AR410" s="183" t="s">
        <v>83</v>
      </c>
      <c r="AT410" s="184" t="s">
        <v>74</v>
      </c>
      <c r="AU410" s="184" t="s">
        <v>83</v>
      </c>
      <c r="AY410" s="183" t="s">
        <v>126</v>
      </c>
      <c r="BK410" s="185">
        <f>SUM(BK411:BK665)</f>
        <v>0</v>
      </c>
    </row>
    <row r="411" spans="1:65" s="2" customFormat="1" ht="16.5" customHeight="1">
      <c r="A411" s="35"/>
      <c r="B411" s="36"/>
      <c r="C411" s="188" t="s">
        <v>524</v>
      </c>
      <c r="D411" s="188" t="s">
        <v>128</v>
      </c>
      <c r="E411" s="189" t="s">
        <v>525</v>
      </c>
      <c r="F411" s="190" t="s">
        <v>526</v>
      </c>
      <c r="G411" s="191" t="s">
        <v>180</v>
      </c>
      <c r="H411" s="192">
        <v>72.6</v>
      </c>
      <c r="I411" s="193"/>
      <c r="J411" s="194">
        <f>ROUND(I411*H411,2)</f>
        <v>0</v>
      </c>
      <c r="K411" s="190" t="s">
        <v>132</v>
      </c>
      <c r="L411" s="40"/>
      <c r="M411" s="195" t="s">
        <v>19</v>
      </c>
      <c r="N411" s="196" t="s">
        <v>47</v>
      </c>
      <c r="O411" s="65"/>
      <c r="P411" s="197">
        <f>O411*H411</f>
        <v>0</v>
      </c>
      <c r="Q411" s="197">
        <v>0</v>
      </c>
      <c r="R411" s="197">
        <f>Q411*H411</f>
        <v>0</v>
      </c>
      <c r="S411" s="197">
        <v>0.029</v>
      </c>
      <c r="T411" s="198">
        <f>S411*H411</f>
        <v>2.1054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9" t="s">
        <v>133</v>
      </c>
      <c r="AT411" s="199" t="s">
        <v>128</v>
      </c>
      <c r="AU411" s="199" t="s">
        <v>134</v>
      </c>
      <c r="AY411" s="18" t="s">
        <v>126</v>
      </c>
      <c r="BE411" s="200">
        <f>IF(N411="základní",J411,0)</f>
        <v>0</v>
      </c>
      <c r="BF411" s="200">
        <f>IF(N411="snížená",J411,0)</f>
        <v>0</v>
      </c>
      <c r="BG411" s="200">
        <f>IF(N411="zákl. přenesená",J411,0)</f>
        <v>0</v>
      </c>
      <c r="BH411" s="200">
        <f>IF(N411="sníž. přenesená",J411,0)</f>
        <v>0</v>
      </c>
      <c r="BI411" s="200">
        <f>IF(N411="nulová",J411,0)</f>
        <v>0</v>
      </c>
      <c r="BJ411" s="18" t="s">
        <v>134</v>
      </c>
      <c r="BK411" s="200">
        <f>ROUND(I411*H411,2)</f>
        <v>0</v>
      </c>
      <c r="BL411" s="18" t="s">
        <v>133</v>
      </c>
      <c r="BM411" s="199" t="s">
        <v>527</v>
      </c>
    </row>
    <row r="412" spans="2:51" s="13" customFormat="1" ht="11.25">
      <c r="B412" s="201"/>
      <c r="C412" s="202"/>
      <c r="D412" s="203" t="s">
        <v>136</v>
      </c>
      <c r="E412" s="204" t="s">
        <v>19</v>
      </c>
      <c r="F412" s="205" t="s">
        <v>137</v>
      </c>
      <c r="G412" s="202"/>
      <c r="H412" s="204" t="s">
        <v>19</v>
      </c>
      <c r="I412" s="206"/>
      <c r="J412" s="202"/>
      <c r="K412" s="202"/>
      <c r="L412" s="207"/>
      <c r="M412" s="208"/>
      <c r="N412" s="209"/>
      <c r="O412" s="209"/>
      <c r="P412" s="209"/>
      <c r="Q412" s="209"/>
      <c r="R412" s="209"/>
      <c r="S412" s="209"/>
      <c r="T412" s="210"/>
      <c r="AT412" s="211" t="s">
        <v>136</v>
      </c>
      <c r="AU412" s="211" t="s">
        <v>134</v>
      </c>
      <c r="AV412" s="13" t="s">
        <v>83</v>
      </c>
      <c r="AW412" s="13" t="s">
        <v>36</v>
      </c>
      <c r="AX412" s="13" t="s">
        <v>75</v>
      </c>
      <c r="AY412" s="211" t="s">
        <v>126</v>
      </c>
    </row>
    <row r="413" spans="2:51" s="14" customFormat="1" ht="11.25">
      <c r="B413" s="212"/>
      <c r="C413" s="213"/>
      <c r="D413" s="203" t="s">
        <v>136</v>
      </c>
      <c r="E413" s="214" t="s">
        <v>19</v>
      </c>
      <c r="F413" s="215" t="s">
        <v>528</v>
      </c>
      <c r="G413" s="213"/>
      <c r="H413" s="216">
        <v>72.6</v>
      </c>
      <c r="I413" s="217"/>
      <c r="J413" s="213"/>
      <c r="K413" s="213"/>
      <c r="L413" s="218"/>
      <c r="M413" s="219"/>
      <c r="N413" s="220"/>
      <c r="O413" s="220"/>
      <c r="P413" s="220"/>
      <c r="Q413" s="220"/>
      <c r="R413" s="220"/>
      <c r="S413" s="220"/>
      <c r="T413" s="221"/>
      <c r="AT413" s="222" t="s">
        <v>136</v>
      </c>
      <c r="AU413" s="222" t="s">
        <v>134</v>
      </c>
      <c r="AV413" s="14" t="s">
        <v>134</v>
      </c>
      <c r="AW413" s="14" t="s">
        <v>36</v>
      </c>
      <c r="AX413" s="14" t="s">
        <v>83</v>
      </c>
      <c r="AY413" s="222" t="s">
        <v>126</v>
      </c>
    </row>
    <row r="414" spans="1:65" s="2" customFormat="1" ht="21.75" customHeight="1">
      <c r="A414" s="35"/>
      <c r="B414" s="36"/>
      <c r="C414" s="188" t="s">
        <v>529</v>
      </c>
      <c r="D414" s="188" t="s">
        <v>128</v>
      </c>
      <c r="E414" s="189" t="s">
        <v>530</v>
      </c>
      <c r="F414" s="190" t="s">
        <v>531</v>
      </c>
      <c r="G414" s="191" t="s">
        <v>180</v>
      </c>
      <c r="H414" s="192">
        <v>26.5</v>
      </c>
      <c r="I414" s="193"/>
      <c r="J414" s="194">
        <f>ROUND(I414*H414,2)</f>
        <v>0</v>
      </c>
      <c r="K414" s="190" t="s">
        <v>132</v>
      </c>
      <c r="L414" s="40"/>
      <c r="M414" s="195" t="s">
        <v>19</v>
      </c>
      <c r="N414" s="196" t="s">
        <v>47</v>
      </c>
      <c r="O414" s="65"/>
      <c r="P414" s="197">
        <f>O414*H414</f>
        <v>0</v>
      </c>
      <c r="Q414" s="197">
        <v>0.00131</v>
      </c>
      <c r="R414" s="197">
        <f>Q414*H414</f>
        <v>0.034714999999999996</v>
      </c>
      <c r="S414" s="197">
        <v>0</v>
      </c>
      <c r="T414" s="198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99" t="s">
        <v>133</v>
      </c>
      <c r="AT414" s="199" t="s">
        <v>128</v>
      </c>
      <c r="AU414" s="199" t="s">
        <v>134</v>
      </c>
      <c r="AY414" s="18" t="s">
        <v>126</v>
      </c>
      <c r="BE414" s="200">
        <f>IF(N414="základní",J414,0)</f>
        <v>0</v>
      </c>
      <c r="BF414" s="200">
        <f>IF(N414="snížená",J414,0)</f>
        <v>0</v>
      </c>
      <c r="BG414" s="200">
        <f>IF(N414="zákl. přenesená",J414,0)</f>
        <v>0</v>
      </c>
      <c r="BH414" s="200">
        <f>IF(N414="sníž. přenesená",J414,0)</f>
        <v>0</v>
      </c>
      <c r="BI414" s="200">
        <f>IF(N414="nulová",J414,0)</f>
        <v>0</v>
      </c>
      <c r="BJ414" s="18" t="s">
        <v>134</v>
      </c>
      <c r="BK414" s="200">
        <f>ROUND(I414*H414,2)</f>
        <v>0</v>
      </c>
      <c r="BL414" s="18" t="s">
        <v>133</v>
      </c>
      <c r="BM414" s="199" t="s">
        <v>532</v>
      </c>
    </row>
    <row r="415" spans="2:51" s="13" customFormat="1" ht="11.25">
      <c r="B415" s="201"/>
      <c r="C415" s="202"/>
      <c r="D415" s="203" t="s">
        <v>136</v>
      </c>
      <c r="E415" s="204" t="s">
        <v>19</v>
      </c>
      <c r="F415" s="205" t="s">
        <v>137</v>
      </c>
      <c r="G415" s="202"/>
      <c r="H415" s="204" t="s">
        <v>19</v>
      </c>
      <c r="I415" s="206"/>
      <c r="J415" s="202"/>
      <c r="K415" s="202"/>
      <c r="L415" s="207"/>
      <c r="M415" s="208"/>
      <c r="N415" s="209"/>
      <c r="O415" s="209"/>
      <c r="P415" s="209"/>
      <c r="Q415" s="209"/>
      <c r="R415" s="209"/>
      <c r="S415" s="209"/>
      <c r="T415" s="210"/>
      <c r="AT415" s="211" t="s">
        <v>136</v>
      </c>
      <c r="AU415" s="211" t="s">
        <v>134</v>
      </c>
      <c r="AV415" s="13" t="s">
        <v>83</v>
      </c>
      <c r="AW415" s="13" t="s">
        <v>36</v>
      </c>
      <c r="AX415" s="13" t="s">
        <v>75</v>
      </c>
      <c r="AY415" s="211" t="s">
        <v>126</v>
      </c>
    </row>
    <row r="416" spans="2:51" s="14" customFormat="1" ht="11.25">
      <c r="B416" s="212"/>
      <c r="C416" s="213"/>
      <c r="D416" s="203" t="s">
        <v>136</v>
      </c>
      <c r="E416" s="214" t="s">
        <v>19</v>
      </c>
      <c r="F416" s="215" t="s">
        <v>533</v>
      </c>
      <c r="G416" s="213"/>
      <c r="H416" s="216">
        <v>26.5</v>
      </c>
      <c r="I416" s="217"/>
      <c r="J416" s="213"/>
      <c r="K416" s="213"/>
      <c r="L416" s="218"/>
      <c r="M416" s="219"/>
      <c r="N416" s="220"/>
      <c r="O416" s="220"/>
      <c r="P416" s="220"/>
      <c r="Q416" s="220"/>
      <c r="R416" s="220"/>
      <c r="S416" s="220"/>
      <c r="T416" s="221"/>
      <c r="AT416" s="222" t="s">
        <v>136</v>
      </c>
      <c r="AU416" s="222" t="s">
        <v>134</v>
      </c>
      <c r="AV416" s="14" t="s">
        <v>134</v>
      </c>
      <c r="AW416" s="14" t="s">
        <v>36</v>
      </c>
      <c r="AX416" s="14" t="s">
        <v>83</v>
      </c>
      <c r="AY416" s="222" t="s">
        <v>126</v>
      </c>
    </row>
    <row r="417" spans="1:65" s="2" customFormat="1" ht="21.75" customHeight="1">
      <c r="A417" s="35"/>
      <c r="B417" s="36"/>
      <c r="C417" s="188" t="s">
        <v>534</v>
      </c>
      <c r="D417" s="188" t="s">
        <v>128</v>
      </c>
      <c r="E417" s="189" t="s">
        <v>535</v>
      </c>
      <c r="F417" s="190" t="s">
        <v>536</v>
      </c>
      <c r="G417" s="191" t="s">
        <v>180</v>
      </c>
      <c r="H417" s="192">
        <v>60.3</v>
      </c>
      <c r="I417" s="193"/>
      <c r="J417" s="194">
        <f>ROUND(I417*H417,2)</f>
        <v>0</v>
      </c>
      <c r="K417" s="190" t="s">
        <v>132</v>
      </c>
      <c r="L417" s="40"/>
      <c r="M417" s="195" t="s">
        <v>19</v>
      </c>
      <c r="N417" s="196" t="s">
        <v>47</v>
      </c>
      <c r="O417" s="65"/>
      <c r="P417" s="197">
        <f>O417*H417</f>
        <v>0</v>
      </c>
      <c r="Q417" s="197">
        <v>0.00746</v>
      </c>
      <c r="R417" s="197">
        <f>Q417*H417</f>
        <v>0.44983799999999996</v>
      </c>
      <c r="S417" s="197">
        <v>0</v>
      </c>
      <c r="T417" s="198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99" t="s">
        <v>133</v>
      </c>
      <c r="AT417" s="199" t="s">
        <v>128</v>
      </c>
      <c r="AU417" s="199" t="s">
        <v>134</v>
      </c>
      <c r="AY417" s="18" t="s">
        <v>126</v>
      </c>
      <c r="BE417" s="200">
        <f>IF(N417="základní",J417,0)</f>
        <v>0</v>
      </c>
      <c r="BF417" s="200">
        <f>IF(N417="snížená",J417,0)</f>
        <v>0</v>
      </c>
      <c r="BG417" s="200">
        <f>IF(N417="zákl. přenesená",J417,0)</f>
        <v>0</v>
      </c>
      <c r="BH417" s="200">
        <f>IF(N417="sníž. přenesená",J417,0)</f>
        <v>0</v>
      </c>
      <c r="BI417" s="200">
        <f>IF(N417="nulová",J417,0)</f>
        <v>0</v>
      </c>
      <c r="BJ417" s="18" t="s">
        <v>134</v>
      </c>
      <c r="BK417" s="200">
        <f>ROUND(I417*H417,2)</f>
        <v>0</v>
      </c>
      <c r="BL417" s="18" t="s">
        <v>133</v>
      </c>
      <c r="BM417" s="199" t="s">
        <v>537</v>
      </c>
    </row>
    <row r="418" spans="2:51" s="13" customFormat="1" ht="11.25">
      <c r="B418" s="201"/>
      <c r="C418" s="202"/>
      <c r="D418" s="203" t="s">
        <v>136</v>
      </c>
      <c r="E418" s="204" t="s">
        <v>19</v>
      </c>
      <c r="F418" s="205" t="s">
        <v>137</v>
      </c>
      <c r="G418" s="202"/>
      <c r="H418" s="204" t="s">
        <v>19</v>
      </c>
      <c r="I418" s="206"/>
      <c r="J418" s="202"/>
      <c r="K418" s="202"/>
      <c r="L418" s="207"/>
      <c r="M418" s="208"/>
      <c r="N418" s="209"/>
      <c r="O418" s="209"/>
      <c r="P418" s="209"/>
      <c r="Q418" s="209"/>
      <c r="R418" s="209"/>
      <c r="S418" s="209"/>
      <c r="T418" s="210"/>
      <c r="AT418" s="211" t="s">
        <v>136</v>
      </c>
      <c r="AU418" s="211" t="s">
        <v>134</v>
      </c>
      <c r="AV418" s="13" t="s">
        <v>83</v>
      </c>
      <c r="AW418" s="13" t="s">
        <v>36</v>
      </c>
      <c r="AX418" s="13" t="s">
        <v>75</v>
      </c>
      <c r="AY418" s="211" t="s">
        <v>126</v>
      </c>
    </row>
    <row r="419" spans="2:51" s="14" customFormat="1" ht="11.25">
      <c r="B419" s="212"/>
      <c r="C419" s="213"/>
      <c r="D419" s="203" t="s">
        <v>136</v>
      </c>
      <c r="E419" s="214" t="s">
        <v>19</v>
      </c>
      <c r="F419" s="215" t="s">
        <v>538</v>
      </c>
      <c r="G419" s="213"/>
      <c r="H419" s="216">
        <v>60.3</v>
      </c>
      <c r="I419" s="217"/>
      <c r="J419" s="213"/>
      <c r="K419" s="213"/>
      <c r="L419" s="218"/>
      <c r="M419" s="219"/>
      <c r="N419" s="220"/>
      <c r="O419" s="220"/>
      <c r="P419" s="220"/>
      <c r="Q419" s="220"/>
      <c r="R419" s="220"/>
      <c r="S419" s="220"/>
      <c r="T419" s="221"/>
      <c r="AT419" s="222" t="s">
        <v>136</v>
      </c>
      <c r="AU419" s="222" t="s">
        <v>134</v>
      </c>
      <c r="AV419" s="14" t="s">
        <v>134</v>
      </c>
      <c r="AW419" s="14" t="s">
        <v>36</v>
      </c>
      <c r="AX419" s="14" t="s">
        <v>83</v>
      </c>
      <c r="AY419" s="222" t="s">
        <v>126</v>
      </c>
    </row>
    <row r="420" spans="1:65" s="2" customFormat="1" ht="21.75" customHeight="1">
      <c r="A420" s="35"/>
      <c r="B420" s="36"/>
      <c r="C420" s="188" t="s">
        <v>539</v>
      </c>
      <c r="D420" s="188" t="s">
        <v>128</v>
      </c>
      <c r="E420" s="189" t="s">
        <v>540</v>
      </c>
      <c r="F420" s="190" t="s">
        <v>541</v>
      </c>
      <c r="G420" s="191" t="s">
        <v>180</v>
      </c>
      <c r="H420" s="192">
        <v>33.4</v>
      </c>
      <c r="I420" s="193"/>
      <c r="J420" s="194">
        <f>ROUND(I420*H420,2)</f>
        <v>0</v>
      </c>
      <c r="K420" s="190" t="s">
        <v>132</v>
      </c>
      <c r="L420" s="40"/>
      <c r="M420" s="195" t="s">
        <v>19</v>
      </c>
      <c r="N420" s="196" t="s">
        <v>47</v>
      </c>
      <c r="O420" s="65"/>
      <c r="P420" s="197">
        <f>O420*H420</f>
        <v>0</v>
      </c>
      <c r="Q420" s="197">
        <v>0.01235</v>
      </c>
      <c r="R420" s="197">
        <f>Q420*H420</f>
        <v>0.41248999999999997</v>
      </c>
      <c r="S420" s="197">
        <v>0</v>
      </c>
      <c r="T420" s="198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99" t="s">
        <v>133</v>
      </c>
      <c r="AT420" s="199" t="s">
        <v>128</v>
      </c>
      <c r="AU420" s="199" t="s">
        <v>134</v>
      </c>
      <c r="AY420" s="18" t="s">
        <v>126</v>
      </c>
      <c r="BE420" s="200">
        <f>IF(N420="základní",J420,0)</f>
        <v>0</v>
      </c>
      <c r="BF420" s="200">
        <f>IF(N420="snížená",J420,0)</f>
        <v>0</v>
      </c>
      <c r="BG420" s="200">
        <f>IF(N420="zákl. přenesená",J420,0)</f>
        <v>0</v>
      </c>
      <c r="BH420" s="200">
        <f>IF(N420="sníž. přenesená",J420,0)</f>
        <v>0</v>
      </c>
      <c r="BI420" s="200">
        <f>IF(N420="nulová",J420,0)</f>
        <v>0</v>
      </c>
      <c r="BJ420" s="18" t="s">
        <v>134</v>
      </c>
      <c r="BK420" s="200">
        <f>ROUND(I420*H420,2)</f>
        <v>0</v>
      </c>
      <c r="BL420" s="18" t="s">
        <v>133</v>
      </c>
      <c r="BM420" s="199" t="s">
        <v>542</v>
      </c>
    </row>
    <row r="421" spans="2:51" s="13" customFormat="1" ht="11.25">
      <c r="B421" s="201"/>
      <c r="C421" s="202"/>
      <c r="D421" s="203" t="s">
        <v>136</v>
      </c>
      <c r="E421" s="204" t="s">
        <v>19</v>
      </c>
      <c r="F421" s="205" t="s">
        <v>137</v>
      </c>
      <c r="G421" s="202"/>
      <c r="H421" s="204" t="s">
        <v>19</v>
      </c>
      <c r="I421" s="206"/>
      <c r="J421" s="202"/>
      <c r="K421" s="202"/>
      <c r="L421" s="207"/>
      <c r="M421" s="208"/>
      <c r="N421" s="209"/>
      <c r="O421" s="209"/>
      <c r="P421" s="209"/>
      <c r="Q421" s="209"/>
      <c r="R421" s="209"/>
      <c r="S421" s="209"/>
      <c r="T421" s="210"/>
      <c r="AT421" s="211" t="s">
        <v>136</v>
      </c>
      <c r="AU421" s="211" t="s">
        <v>134</v>
      </c>
      <c r="AV421" s="13" t="s">
        <v>83</v>
      </c>
      <c r="AW421" s="13" t="s">
        <v>36</v>
      </c>
      <c r="AX421" s="13" t="s">
        <v>75</v>
      </c>
      <c r="AY421" s="211" t="s">
        <v>126</v>
      </c>
    </row>
    <row r="422" spans="2:51" s="14" customFormat="1" ht="11.25">
      <c r="B422" s="212"/>
      <c r="C422" s="213"/>
      <c r="D422" s="203" t="s">
        <v>136</v>
      </c>
      <c r="E422" s="214" t="s">
        <v>19</v>
      </c>
      <c r="F422" s="215" t="s">
        <v>543</v>
      </c>
      <c r="G422" s="213"/>
      <c r="H422" s="216">
        <v>33.4</v>
      </c>
      <c r="I422" s="217"/>
      <c r="J422" s="213"/>
      <c r="K422" s="213"/>
      <c r="L422" s="218"/>
      <c r="M422" s="219"/>
      <c r="N422" s="220"/>
      <c r="O422" s="220"/>
      <c r="P422" s="220"/>
      <c r="Q422" s="220"/>
      <c r="R422" s="220"/>
      <c r="S422" s="220"/>
      <c r="T422" s="221"/>
      <c r="AT422" s="222" t="s">
        <v>136</v>
      </c>
      <c r="AU422" s="222" t="s">
        <v>134</v>
      </c>
      <c r="AV422" s="14" t="s">
        <v>134</v>
      </c>
      <c r="AW422" s="14" t="s">
        <v>36</v>
      </c>
      <c r="AX422" s="14" t="s">
        <v>83</v>
      </c>
      <c r="AY422" s="222" t="s">
        <v>126</v>
      </c>
    </row>
    <row r="423" spans="1:65" s="2" customFormat="1" ht="21.75" customHeight="1">
      <c r="A423" s="35"/>
      <c r="B423" s="36"/>
      <c r="C423" s="188" t="s">
        <v>544</v>
      </c>
      <c r="D423" s="188" t="s">
        <v>128</v>
      </c>
      <c r="E423" s="189" t="s">
        <v>545</v>
      </c>
      <c r="F423" s="190" t="s">
        <v>546</v>
      </c>
      <c r="G423" s="191" t="s">
        <v>180</v>
      </c>
      <c r="H423" s="192">
        <v>66</v>
      </c>
      <c r="I423" s="193"/>
      <c r="J423" s="194">
        <f>ROUND(I423*H423,2)</f>
        <v>0</v>
      </c>
      <c r="K423" s="190" t="s">
        <v>132</v>
      </c>
      <c r="L423" s="40"/>
      <c r="M423" s="195" t="s">
        <v>19</v>
      </c>
      <c r="N423" s="196" t="s">
        <v>47</v>
      </c>
      <c r="O423" s="65"/>
      <c r="P423" s="197">
        <f>O423*H423</f>
        <v>0</v>
      </c>
      <c r="Q423" s="197">
        <v>0.0044</v>
      </c>
      <c r="R423" s="197">
        <f>Q423*H423</f>
        <v>0.2904</v>
      </c>
      <c r="S423" s="197">
        <v>0</v>
      </c>
      <c r="T423" s="198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99" t="s">
        <v>133</v>
      </c>
      <c r="AT423" s="199" t="s">
        <v>128</v>
      </c>
      <c r="AU423" s="199" t="s">
        <v>134</v>
      </c>
      <c r="AY423" s="18" t="s">
        <v>126</v>
      </c>
      <c r="BE423" s="200">
        <f>IF(N423="základní",J423,0)</f>
        <v>0</v>
      </c>
      <c r="BF423" s="200">
        <f>IF(N423="snížená",J423,0)</f>
        <v>0</v>
      </c>
      <c r="BG423" s="200">
        <f>IF(N423="zákl. přenesená",J423,0)</f>
        <v>0</v>
      </c>
      <c r="BH423" s="200">
        <f>IF(N423="sníž. přenesená",J423,0)</f>
        <v>0</v>
      </c>
      <c r="BI423" s="200">
        <f>IF(N423="nulová",J423,0)</f>
        <v>0</v>
      </c>
      <c r="BJ423" s="18" t="s">
        <v>134</v>
      </c>
      <c r="BK423" s="200">
        <f>ROUND(I423*H423,2)</f>
        <v>0</v>
      </c>
      <c r="BL423" s="18" t="s">
        <v>133</v>
      </c>
      <c r="BM423" s="199" t="s">
        <v>547</v>
      </c>
    </row>
    <row r="424" spans="2:51" s="13" customFormat="1" ht="11.25">
      <c r="B424" s="201"/>
      <c r="C424" s="202"/>
      <c r="D424" s="203" t="s">
        <v>136</v>
      </c>
      <c r="E424" s="204" t="s">
        <v>19</v>
      </c>
      <c r="F424" s="205" t="s">
        <v>137</v>
      </c>
      <c r="G424" s="202"/>
      <c r="H424" s="204" t="s">
        <v>19</v>
      </c>
      <c r="I424" s="206"/>
      <c r="J424" s="202"/>
      <c r="K424" s="202"/>
      <c r="L424" s="207"/>
      <c r="M424" s="208"/>
      <c r="N424" s="209"/>
      <c r="O424" s="209"/>
      <c r="P424" s="209"/>
      <c r="Q424" s="209"/>
      <c r="R424" s="209"/>
      <c r="S424" s="209"/>
      <c r="T424" s="210"/>
      <c r="AT424" s="211" t="s">
        <v>136</v>
      </c>
      <c r="AU424" s="211" t="s">
        <v>134</v>
      </c>
      <c r="AV424" s="13" t="s">
        <v>83</v>
      </c>
      <c r="AW424" s="13" t="s">
        <v>36</v>
      </c>
      <c r="AX424" s="13" t="s">
        <v>75</v>
      </c>
      <c r="AY424" s="211" t="s">
        <v>126</v>
      </c>
    </row>
    <row r="425" spans="2:51" s="14" customFormat="1" ht="11.25">
      <c r="B425" s="212"/>
      <c r="C425" s="213"/>
      <c r="D425" s="203" t="s">
        <v>136</v>
      </c>
      <c r="E425" s="214" t="s">
        <v>19</v>
      </c>
      <c r="F425" s="215" t="s">
        <v>548</v>
      </c>
      <c r="G425" s="213"/>
      <c r="H425" s="216">
        <v>66</v>
      </c>
      <c r="I425" s="217"/>
      <c r="J425" s="213"/>
      <c r="K425" s="213"/>
      <c r="L425" s="218"/>
      <c r="M425" s="219"/>
      <c r="N425" s="220"/>
      <c r="O425" s="220"/>
      <c r="P425" s="220"/>
      <c r="Q425" s="220"/>
      <c r="R425" s="220"/>
      <c r="S425" s="220"/>
      <c r="T425" s="221"/>
      <c r="AT425" s="222" t="s">
        <v>136</v>
      </c>
      <c r="AU425" s="222" t="s">
        <v>134</v>
      </c>
      <c r="AV425" s="14" t="s">
        <v>134</v>
      </c>
      <c r="AW425" s="14" t="s">
        <v>36</v>
      </c>
      <c r="AX425" s="14" t="s">
        <v>83</v>
      </c>
      <c r="AY425" s="222" t="s">
        <v>126</v>
      </c>
    </row>
    <row r="426" spans="1:65" s="2" customFormat="1" ht="16.5" customHeight="1">
      <c r="A426" s="35"/>
      <c r="B426" s="36"/>
      <c r="C426" s="188" t="s">
        <v>549</v>
      </c>
      <c r="D426" s="188" t="s">
        <v>128</v>
      </c>
      <c r="E426" s="189" t="s">
        <v>550</v>
      </c>
      <c r="F426" s="190" t="s">
        <v>551</v>
      </c>
      <c r="G426" s="191" t="s">
        <v>141</v>
      </c>
      <c r="H426" s="192">
        <v>22</v>
      </c>
      <c r="I426" s="193"/>
      <c r="J426" s="194">
        <f>ROUND(I426*H426,2)</f>
        <v>0</v>
      </c>
      <c r="K426" s="190" t="s">
        <v>132</v>
      </c>
      <c r="L426" s="40"/>
      <c r="M426" s="195" t="s">
        <v>19</v>
      </c>
      <c r="N426" s="196" t="s">
        <v>47</v>
      </c>
      <c r="O426" s="65"/>
      <c r="P426" s="197">
        <f>O426*H426</f>
        <v>0</v>
      </c>
      <c r="Q426" s="197">
        <v>0</v>
      </c>
      <c r="R426" s="197">
        <f>Q426*H426</f>
        <v>0</v>
      </c>
      <c r="S426" s="197">
        <v>0</v>
      </c>
      <c r="T426" s="198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99" t="s">
        <v>133</v>
      </c>
      <c r="AT426" s="199" t="s">
        <v>128</v>
      </c>
      <c r="AU426" s="199" t="s">
        <v>134</v>
      </c>
      <c r="AY426" s="18" t="s">
        <v>126</v>
      </c>
      <c r="BE426" s="200">
        <f>IF(N426="základní",J426,0)</f>
        <v>0</v>
      </c>
      <c r="BF426" s="200">
        <f>IF(N426="snížená",J426,0)</f>
        <v>0</v>
      </c>
      <c r="BG426" s="200">
        <f>IF(N426="zákl. přenesená",J426,0)</f>
        <v>0</v>
      </c>
      <c r="BH426" s="200">
        <f>IF(N426="sníž. přenesená",J426,0)</f>
        <v>0</v>
      </c>
      <c r="BI426" s="200">
        <f>IF(N426="nulová",J426,0)</f>
        <v>0</v>
      </c>
      <c r="BJ426" s="18" t="s">
        <v>134</v>
      </c>
      <c r="BK426" s="200">
        <f>ROUND(I426*H426,2)</f>
        <v>0</v>
      </c>
      <c r="BL426" s="18" t="s">
        <v>133</v>
      </c>
      <c r="BM426" s="199" t="s">
        <v>552</v>
      </c>
    </row>
    <row r="427" spans="2:51" s="13" customFormat="1" ht="11.25">
      <c r="B427" s="201"/>
      <c r="C427" s="202"/>
      <c r="D427" s="203" t="s">
        <v>136</v>
      </c>
      <c r="E427" s="204" t="s">
        <v>19</v>
      </c>
      <c r="F427" s="205" t="s">
        <v>137</v>
      </c>
      <c r="G427" s="202"/>
      <c r="H427" s="204" t="s">
        <v>19</v>
      </c>
      <c r="I427" s="206"/>
      <c r="J427" s="202"/>
      <c r="K427" s="202"/>
      <c r="L427" s="207"/>
      <c r="M427" s="208"/>
      <c r="N427" s="209"/>
      <c r="O427" s="209"/>
      <c r="P427" s="209"/>
      <c r="Q427" s="209"/>
      <c r="R427" s="209"/>
      <c r="S427" s="209"/>
      <c r="T427" s="210"/>
      <c r="AT427" s="211" t="s">
        <v>136</v>
      </c>
      <c r="AU427" s="211" t="s">
        <v>134</v>
      </c>
      <c r="AV427" s="13" t="s">
        <v>83</v>
      </c>
      <c r="AW427" s="13" t="s">
        <v>36</v>
      </c>
      <c r="AX427" s="13" t="s">
        <v>75</v>
      </c>
      <c r="AY427" s="211" t="s">
        <v>126</v>
      </c>
    </row>
    <row r="428" spans="2:51" s="14" customFormat="1" ht="11.25">
      <c r="B428" s="212"/>
      <c r="C428" s="213"/>
      <c r="D428" s="203" t="s">
        <v>136</v>
      </c>
      <c r="E428" s="214" t="s">
        <v>19</v>
      </c>
      <c r="F428" s="215" t="s">
        <v>553</v>
      </c>
      <c r="G428" s="213"/>
      <c r="H428" s="216">
        <v>22</v>
      </c>
      <c r="I428" s="217"/>
      <c r="J428" s="213"/>
      <c r="K428" s="213"/>
      <c r="L428" s="218"/>
      <c r="M428" s="219"/>
      <c r="N428" s="220"/>
      <c r="O428" s="220"/>
      <c r="P428" s="220"/>
      <c r="Q428" s="220"/>
      <c r="R428" s="220"/>
      <c r="S428" s="220"/>
      <c r="T428" s="221"/>
      <c r="AT428" s="222" t="s">
        <v>136</v>
      </c>
      <c r="AU428" s="222" t="s">
        <v>134</v>
      </c>
      <c r="AV428" s="14" t="s">
        <v>134</v>
      </c>
      <c r="AW428" s="14" t="s">
        <v>36</v>
      </c>
      <c r="AX428" s="14" t="s">
        <v>83</v>
      </c>
      <c r="AY428" s="222" t="s">
        <v>126</v>
      </c>
    </row>
    <row r="429" spans="1:65" s="2" customFormat="1" ht="16.5" customHeight="1">
      <c r="A429" s="35"/>
      <c r="B429" s="36"/>
      <c r="C429" s="234" t="s">
        <v>554</v>
      </c>
      <c r="D429" s="234" t="s">
        <v>361</v>
      </c>
      <c r="E429" s="235" t="s">
        <v>555</v>
      </c>
      <c r="F429" s="236" t="s">
        <v>556</v>
      </c>
      <c r="G429" s="237" t="s">
        <v>141</v>
      </c>
      <c r="H429" s="238">
        <v>1</v>
      </c>
      <c r="I429" s="239"/>
      <c r="J429" s="240">
        <f>ROUND(I429*H429,2)</f>
        <v>0</v>
      </c>
      <c r="K429" s="236" t="s">
        <v>132</v>
      </c>
      <c r="L429" s="241"/>
      <c r="M429" s="242" t="s">
        <v>19</v>
      </c>
      <c r="N429" s="243" t="s">
        <v>47</v>
      </c>
      <c r="O429" s="65"/>
      <c r="P429" s="197">
        <f>O429*H429</f>
        <v>0</v>
      </c>
      <c r="Q429" s="197">
        <v>0.00014</v>
      </c>
      <c r="R429" s="197">
        <f>Q429*H429</f>
        <v>0.00014</v>
      </c>
      <c r="S429" s="197">
        <v>0</v>
      </c>
      <c r="T429" s="198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99" t="s">
        <v>163</v>
      </c>
      <c r="AT429" s="199" t="s">
        <v>361</v>
      </c>
      <c r="AU429" s="199" t="s">
        <v>134</v>
      </c>
      <c r="AY429" s="18" t="s">
        <v>126</v>
      </c>
      <c r="BE429" s="200">
        <f>IF(N429="základní",J429,0)</f>
        <v>0</v>
      </c>
      <c r="BF429" s="200">
        <f>IF(N429="snížená",J429,0)</f>
        <v>0</v>
      </c>
      <c r="BG429" s="200">
        <f>IF(N429="zákl. přenesená",J429,0)</f>
        <v>0</v>
      </c>
      <c r="BH429" s="200">
        <f>IF(N429="sníž. přenesená",J429,0)</f>
        <v>0</v>
      </c>
      <c r="BI429" s="200">
        <f>IF(N429="nulová",J429,0)</f>
        <v>0</v>
      </c>
      <c r="BJ429" s="18" t="s">
        <v>134</v>
      </c>
      <c r="BK429" s="200">
        <f>ROUND(I429*H429,2)</f>
        <v>0</v>
      </c>
      <c r="BL429" s="18" t="s">
        <v>133</v>
      </c>
      <c r="BM429" s="199" t="s">
        <v>557</v>
      </c>
    </row>
    <row r="430" spans="2:51" s="13" customFormat="1" ht="11.25">
      <c r="B430" s="201"/>
      <c r="C430" s="202"/>
      <c r="D430" s="203" t="s">
        <v>136</v>
      </c>
      <c r="E430" s="204" t="s">
        <v>19</v>
      </c>
      <c r="F430" s="205" t="s">
        <v>137</v>
      </c>
      <c r="G430" s="202"/>
      <c r="H430" s="204" t="s">
        <v>19</v>
      </c>
      <c r="I430" s="206"/>
      <c r="J430" s="202"/>
      <c r="K430" s="202"/>
      <c r="L430" s="207"/>
      <c r="M430" s="208"/>
      <c r="N430" s="209"/>
      <c r="O430" s="209"/>
      <c r="P430" s="209"/>
      <c r="Q430" s="209"/>
      <c r="R430" s="209"/>
      <c r="S430" s="209"/>
      <c r="T430" s="210"/>
      <c r="AT430" s="211" t="s">
        <v>136</v>
      </c>
      <c r="AU430" s="211" t="s">
        <v>134</v>
      </c>
      <c r="AV430" s="13" t="s">
        <v>83</v>
      </c>
      <c r="AW430" s="13" t="s">
        <v>36</v>
      </c>
      <c r="AX430" s="13" t="s">
        <v>75</v>
      </c>
      <c r="AY430" s="211" t="s">
        <v>126</v>
      </c>
    </row>
    <row r="431" spans="2:51" s="14" customFormat="1" ht="11.25">
      <c r="B431" s="212"/>
      <c r="C431" s="213"/>
      <c r="D431" s="203" t="s">
        <v>136</v>
      </c>
      <c r="E431" s="214" t="s">
        <v>19</v>
      </c>
      <c r="F431" s="215" t="s">
        <v>83</v>
      </c>
      <c r="G431" s="213"/>
      <c r="H431" s="216">
        <v>1</v>
      </c>
      <c r="I431" s="217"/>
      <c r="J431" s="213"/>
      <c r="K431" s="213"/>
      <c r="L431" s="218"/>
      <c r="M431" s="219"/>
      <c r="N431" s="220"/>
      <c r="O431" s="220"/>
      <c r="P431" s="220"/>
      <c r="Q431" s="220"/>
      <c r="R431" s="220"/>
      <c r="S431" s="220"/>
      <c r="T431" s="221"/>
      <c r="AT431" s="222" t="s">
        <v>136</v>
      </c>
      <c r="AU431" s="222" t="s">
        <v>134</v>
      </c>
      <c r="AV431" s="14" t="s">
        <v>134</v>
      </c>
      <c r="AW431" s="14" t="s">
        <v>36</v>
      </c>
      <c r="AX431" s="14" t="s">
        <v>83</v>
      </c>
      <c r="AY431" s="222" t="s">
        <v>126</v>
      </c>
    </row>
    <row r="432" spans="1:65" s="2" customFormat="1" ht="16.5" customHeight="1">
      <c r="A432" s="35"/>
      <c r="B432" s="36"/>
      <c r="C432" s="234" t="s">
        <v>558</v>
      </c>
      <c r="D432" s="234" t="s">
        <v>361</v>
      </c>
      <c r="E432" s="235" t="s">
        <v>559</v>
      </c>
      <c r="F432" s="236" t="s">
        <v>560</v>
      </c>
      <c r="G432" s="237" t="s">
        <v>141</v>
      </c>
      <c r="H432" s="238">
        <v>13</v>
      </c>
      <c r="I432" s="239"/>
      <c r="J432" s="240">
        <f>ROUND(I432*H432,2)</f>
        <v>0</v>
      </c>
      <c r="K432" s="236" t="s">
        <v>132</v>
      </c>
      <c r="L432" s="241"/>
      <c r="M432" s="242" t="s">
        <v>19</v>
      </c>
      <c r="N432" s="243" t="s">
        <v>47</v>
      </c>
      <c r="O432" s="65"/>
      <c r="P432" s="197">
        <f>O432*H432</f>
        <v>0</v>
      </c>
      <c r="Q432" s="197">
        <v>0.00028</v>
      </c>
      <c r="R432" s="197">
        <f>Q432*H432</f>
        <v>0.0036399999999999996</v>
      </c>
      <c r="S432" s="197">
        <v>0</v>
      </c>
      <c r="T432" s="198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99" t="s">
        <v>163</v>
      </c>
      <c r="AT432" s="199" t="s">
        <v>361</v>
      </c>
      <c r="AU432" s="199" t="s">
        <v>134</v>
      </c>
      <c r="AY432" s="18" t="s">
        <v>126</v>
      </c>
      <c r="BE432" s="200">
        <f>IF(N432="základní",J432,0)</f>
        <v>0</v>
      </c>
      <c r="BF432" s="200">
        <f>IF(N432="snížená",J432,0)</f>
        <v>0</v>
      </c>
      <c r="BG432" s="200">
        <f>IF(N432="zákl. přenesená",J432,0)</f>
        <v>0</v>
      </c>
      <c r="BH432" s="200">
        <f>IF(N432="sníž. přenesená",J432,0)</f>
        <v>0</v>
      </c>
      <c r="BI432" s="200">
        <f>IF(N432="nulová",J432,0)</f>
        <v>0</v>
      </c>
      <c r="BJ432" s="18" t="s">
        <v>134</v>
      </c>
      <c r="BK432" s="200">
        <f>ROUND(I432*H432,2)</f>
        <v>0</v>
      </c>
      <c r="BL432" s="18" t="s">
        <v>133</v>
      </c>
      <c r="BM432" s="199" t="s">
        <v>561</v>
      </c>
    </row>
    <row r="433" spans="2:51" s="13" customFormat="1" ht="11.25">
      <c r="B433" s="201"/>
      <c r="C433" s="202"/>
      <c r="D433" s="203" t="s">
        <v>136</v>
      </c>
      <c r="E433" s="204" t="s">
        <v>19</v>
      </c>
      <c r="F433" s="205" t="s">
        <v>137</v>
      </c>
      <c r="G433" s="202"/>
      <c r="H433" s="204" t="s">
        <v>19</v>
      </c>
      <c r="I433" s="206"/>
      <c r="J433" s="202"/>
      <c r="K433" s="202"/>
      <c r="L433" s="207"/>
      <c r="M433" s="208"/>
      <c r="N433" s="209"/>
      <c r="O433" s="209"/>
      <c r="P433" s="209"/>
      <c r="Q433" s="209"/>
      <c r="R433" s="209"/>
      <c r="S433" s="209"/>
      <c r="T433" s="210"/>
      <c r="AT433" s="211" t="s">
        <v>136</v>
      </c>
      <c r="AU433" s="211" t="s">
        <v>134</v>
      </c>
      <c r="AV433" s="13" t="s">
        <v>83</v>
      </c>
      <c r="AW433" s="13" t="s">
        <v>36</v>
      </c>
      <c r="AX433" s="13" t="s">
        <v>75</v>
      </c>
      <c r="AY433" s="211" t="s">
        <v>126</v>
      </c>
    </row>
    <row r="434" spans="2:51" s="14" customFormat="1" ht="11.25">
      <c r="B434" s="212"/>
      <c r="C434" s="213"/>
      <c r="D434" s="203" t="s">
        <v>136</v>
      </c>
      <c r="E434" s="214" t="s">
        <v>19</v>
      </c>
      <c r="F434" s="215" t="s">
        <v>189</v>
      </c>
      <c r="G434" s="213"/>
      <c r="H434" s="216">
        <v>13</v>
      </c>
      <c r="I434" s="217"/>
      <c r="J434" s="213"/>
      <c r="K434" s="213"/>
      <c r="L434" s="218"/>
      <c r="M434" s="219"/>
      <c r="N434" s="220"/>
      <c r="O434" s="220"/>
      <c r="P434" s="220"/>
      <c r="Q434" s="220"/>
      <c r="R434" s="220"/>
      <c r="S434" s="220"/>
      <c r="T434" s="221"/>
      <c r="AT434" s="222" t="s">
        <v>136</v>
      </c>
      <c r="AU434" s="222" t="s">
        <v>134</v>
      </c>
      <c r="AV434" s="14" t="s">
        <v>134</v>
      </c>
      <c r="AW434" s="14" t="s">
        <v>36</v>
      </c>
      <c r="AX434" s="14" t="s">
        <v>83</v>
      </c>
      <c r="AY434" s="222" t="s">
        <v>126</v>
      </c>
    </row>
    <row r="435" spans="1:65" s="2" customFormat="1" ht="16.5" customHeight="1">
      <c r="A435" s="35"/>
      <c r="B435" s="36"/>
      <c r="C435" s="234" t="s">
        <v>562</v>
      </c>
      <c r="D435" s="234" t="s">
        <v>361</v>
      </c>
      <c r="E435" s="235" t="s">
        <v>563</v>
      </c>
      <c r="F435" s="236" t="s">
        <v>564</v>
      </c>
      <c r="G435" s="237" t="s">
        <v>141</v>
      </c>
      <c r="H435" s="238">
        <v>4</v>
      </c>
      <c r="I435" s="239"/>
      <c r="J435" s="240">
        <f>ROUND(I435*H435,2)</f>
        <v>0</v>
      </c>
      <c r="K435" s="236" t="s">
        <v>132</v>
      </c>
      <c r="L435" s="241"/>
      <c r="M435" s="242" t="s">
        <v>19</v>
      </c>
      <c r="N435" s="243" t="s">
        <v>47</v>
      </c>
      <c r="O435" s="65"/>
      <c r="P435" s="197">
        <f>O435*H435</f>
        <v>0</v>
      </c>
      <c r="Q435" s="197">
        <v>0.00026</v>
      </c>
      <c r="R435" s="197">
        <f>Q435*H435</f>
        <v>0.00104</v>
      </c>
      <c r="S435" s="197">
        <v>0</v>
      </c>
      <c r="T435" s="198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99" t="s">
        <v>163</v>
      </c>
      <c r="AT435" s="199" t="s">
        <v>361</v>
      </c>
      <c r="AU435" s="199" t="s">
        <v>134</v>
      </c>
      <c r="AY435" s="18" t="s">
        <v>126</v>
      </c>
      <c r="BE435" s="200">
        <f>IF(N435="základní",J435,0)</f>
        <v>0</v>
      </c>
      <c r="BF435" s="200">
        <f>IF(N435="snížená",J435,0)</f>
        <v>0</v>
      </c>
      <c r="BG435" s="200">
        <f>IF(N435="zákl. přenesená",J435,0)</f>
        <v>0</v>
      </c>
      <c r="BH435" s="200">
        <f>IF(N435="sníž. přenesená",J435,0)</f>
        <v>0</v>
      </c>
      <c r="BI435" s="200">
        <f>IF(N435="nulová",J435,0)</f>
        <v>0</v>
      </c>
      <c r="BJ435" s="18" t="s">
        <v>134</v>
      </c>
      <c r="BK435" s="200">
        <f>ROUND(I435*H435,2)</f>
        <v>0</v>
      </c>
      <c r="BL435" s="18" t="s">
        <v>133</v>
      </c>
      <c r="BM435" s="199" t="s">
        <v>565</v>
      </c>
    </row>
    <row r="436" spans="2:51" s="13" customFormat="1" ht="11.25">
      <c r="B436" s="201"/>
      <c r="C436" s="202"/>
      <c r="D436" s="203" t="s">
        <v>136</v>
      </c>
      <c r="E436" s="204" t="s">
        <v>19</v>
      </c>
      <c r="F436" s="205" t="s">
        <v>137</v>
      </c>
      <c r="G436" s="202"/>
      <c r="H436" s="204" t="s">
        <v>19</v>
      </c>
      <c r="I436" s="206"/>
      <c r="J436" s="202"/>
      <c r="K436" s="202"/>
      <c r="L436" s="207"/>
      <c r="M436" s="208"/>
      <c r="N436" s="209"/>
      <c r="O436" s="209"/>
      <c r="P436" s="209"/>
      <c r="Q436" s="209"/>
      <c r="R436" s="209"/>
      <c r="S436" s="209"/>
      <c r="T436" s="210"/>
      <c r="AT436" s="211" t="s">
        <v>136</v>
      </c>
      <c r="AU436" s="211" t="s">
        <v>134</v>
      </c>
      <c r="AV436" s="13" t="s">
        <v>83</v>
      </c>
      <c r="AW436" s="13" t="s">
        <v>36</v>
      </c>
      <c r="AX436" s="13" t="s">
        <v>75</v>
      </c>
      <c r="AY436" s="211" t="s">
        <v>126</v>
      </c>
    </row>
    <row r="437" spans="2:51" s="14" customFormat="1" ht="11.25">
      <c r="B437" s="212"/>
      <c r="C437" s="213"/>
      <c r="D437" s="203" t="s">
        <v>136</v>
      </c>
      <c r="E437" s="214" t="s">
        <v>19</v>
      </c>
      <c r="F437" s="215" t="s">
        <v>133</v>
      </c>
      <c r="G437" s="213"/>
      <c r="H437" s="216">
        <v>4</v>
      </c>
      <c r="I437" s="217"/>
      <c r="J437" s="213"/>
      <c r="K437" s="213"/>
      <c r="L437" s="218"/>
      <c r="M437" s="219"/>
      <c r="N437" s="220"/>
      <c r="O437" s="220"/>
      <c r="P437" s="220"/>
      <c r="Q437" s="220"/>
      <c r="R437" s="220"/>
      <c r="S437" s="220"/>
      <c r="T437" s="221"/>
      <c r="AT437" s="222" t="s">
        <v>136</v>
      </c>
      <c r="AU437" s="222" t="s">
        <v>134</v>
      </c>
      <c r="AV437" s="14" t="s">
        <v>134</v>
      </c>
      <c r="AW437" s="14" t="s">
        <v>36</v>
      </c>
      <c r="AX437" s="14" t="s">
        <v>83</v>
      </c>
      <c r="AY437" s="222" t="s">
        <v>126</v>
      </c>
    </row>
    <row r="438" spans="1:65" s="2" customFormat="1" ht="16.5" customHeight="1">
      <c r="A438" s="35"/>
      <c r="B438" s="36"/>
      <c r="C438" s="234" t="s">
        <v>566</v>
      </c>
      <c r="D438" s="234" t="s">
        <v>361</v>
      </c>
      <c r="E438" s="235" t="s">
        <v>567</v>
      </c>
      <c r="F438" s="236" t="s">
        <v>568</v>
      </c>
      <c r="G438" s="237" t="s">
        <v>141</v>
      </c>
      <c r="H438" s="238">
        <v>4</v>
      </c>
      <c r="I438" s="239"/>
      <c r="J438" s="240">
        <f>ROUND(I438*H438,2)</f>
        <v>0</v>
      </c>
      <c r="K438" s="236" t="s">
        <v>132</v>
      </c>
      <c r="L438" s="241"/>
      <c r="M438" s="242" t="s">
        <v>19</v>
      </c>
      <c r="N438" s="243" t="s">
        <v>47</v>
      </c>
      <c r="O438" s="65"/>
      <c r="P438" s="197">
        <f>O438*H438</f>
        <v>0</v>
      </c>
      <c r="Q438" s="197">
        <v>0.00022</v>
      </c>
      <c r="R438" s="197">
        <f>Q438*H438</f>
        <v>0.00088</v>
      </c>
      <c r="S438" s="197">
        <v>0</v>
      </c>
      <c r="T438" s="198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99" t="s">
        <v>163</v>
      </c>
      <c r="AT438" s="199" t="s">
        <v>361</v>
      </c>
      <c r="AU438" s="199" t="s">
        <v>134</v>
      </c>
      <c r="AY438" s="18" t="s">
        <v>126</v>
      </c>
      <c r="BE438" s="200">
        <f>IF(N438="základní",J438,0)</f>
        <v>0</v>
      </c>
      <c r="BF438" s="200">
        <f>IF(N438="snížená",J438,0)</f>
        <v>0</v>
      </c>
      <c r="BG438" s="200">
        <f>IF(N438="zákl. přenesená",J438,0)</f>
        <v>0</v>
      </c>
      <c r="BH438" s="200">
        <f>IF(N438="sníž. přenesená",J438,0)</f>
        <v>0</v>
      </c>
      <c r="BI438" s="200">
        <f>IF(N438="nulová",J438,0)</f>
        <v>0</v>
      </c>
      <c r="BJ438" s="18" t="s">
        <v>134</v>
      </c>
      <c r="BK438" s="200">
        <f>ROUND(I438*H438,2)</f>
        <v>0</v>
      </c>
      <c r="BL438" s="18" t="s">
        <v>133</v>
      </c>
      <c r="BM438" s="199" t="s">
        <v>569</v>
      </c>
    </row>
    <row r="439" spans="2:51" s="13" customFormat="1" ht="11.25">
      <c r="B439" s="201"/>
      <c r="C439" s="202"/>
      <c r="D439" s="203" t="s">
        <v>136</v>
      </c>
      <c r="E439" s="204" t="s">
        <v>19</v>
      </c>
      <c r="F439" s="205" t="s">
        <v>137</v>
      </c>
      <c r="G439" s="202"/>
      <c r="H439" s="204" t="s">
        <v>19</v>
      </c>
      <c r="I439" s="206"/>
      <c r="J439" s="202"/>
      <c r="K439" s="202"/>
      <c r="L439" s="207"/>
      <c r="M439" s="208"/>
      <c r="N439" s="209"/>
      <c r="O439" s="209"/>
      <c r="P439" s="209"/>
      <c r="Q439" s="209"/>
      <c r="R439" s="209"/>
      <c r="S439" s="209"/>
      <c r="T439" s="210"/>
      <c r="AT439" s="211" t="s">
        <v>136</v>
      </c>
      <c r="AU439" s="211" t="s">
        <v>134</v>
      </c>
      <c r="AV439" s="13" t="s">
        <v>83</v>
      </c>
      <c r="AW439" s="13" t="s">
        <v>36</v>
      </c>
      <c r="AX439" s="13" t="s">
        <v>75</v>
      </c>
      <c r="AY439" s="211" t="s">
        <v>126</v>
      </c>
    </row>
    <row r="440" spans="2:51" s="14" customFormat="1" ht="11.25">
      <c r="B440" s="212"/>
      <c r="C440" s="213"/>
      <c r="D440" s="203" t="s">
        <v>136</v>
      </c>
      <c r="E440" s="214" t="s">
        <v>19</v>
      </c>
      <c r="F440" s="215" t="s">
        <v>133</v>
      </c>
      <c r="G440" s="213"/>
      <c r="H440" s="216">
        <v>4</v>
      </c>
      <c r="I440" s="217"/>
      <c r="J440" s="213"/>
      <c r="K440" s="213"/>
      <c r="L440" s="218"/>
      <c r="M440" s="219"/>
      <c r="N440" s="220"/>
      <c r="O440" s="220"/>
      <c r="P440" s="220"/>
      <c r="Q440" s="220"/>
      <c r="R440" s="220"/>
      <c r="S440" s="220"/>
      <c r="T440" s="221"/>
      <c r="AT440" s="222" t="s">
        <v>136</v>
      </c>
      <c r="AU440" s="222" t="s">
        <v>134</v>
      </c>
      <c r="AV440" s="14" t="s">
        <v>134</v>
      </c>
      <c r="AW440" s="14" t="s">
        <v>36</v>
      </c>
      <c r="AX440" s="14" t="s">
        <v>83</v>
      </c>
      <c r="AY440" s="222" t="s">
        <v>126</v>
      </c>
    </row>
    <row r="441" spans="1:65" s="2" customFormat="1" ht="21.75" customHeight="1">
      <c r="A441" s="35"/>
      <c r="B441" s="36"/>
      <c r="C441" s="188" t="s">
        <v>570</v>
      </c>
      <c r="D441" s="188" t="s">
        <v>128</v>
      </c>
      <c r="E441" s="189" t="s">
        <v>571</v>
      </c>
      <c r="F441" s="190" t="s">
        <v>572</v>
      </c>
      <c r="G441" s="191" t="s">
        <v>141</v>
      </c>
      <c r="H441" s="192">
        <v>3</v>
      </c>
      <c r="I441" s="193"/>
      <c r="J441" s="194">
        <f>ROUND(I441*H441,2)</f>
        <v>0</v>
      </c>
      <c r="K441" s="190" t="s">
        <v>132</v>
      </c>
      <c r="L441" s="40"/>
      <c r="M441" s="195" t="s">
        <v>19</v>
      </c>
      <c r="N441" s="196" t="s">
        <v>47</v>
      </c>
      <c r="O441" s="65"/>
      <c r="P441" s="197">
        <f>O441*H441</f>
        <v>0</v>
      </c>
      <c r="Q441" s="197">
        <v>0</v>
      </c>
      <c r="R441" s="197">
        <f>Q441*H441</f>
        <v>0</v>
      </c>
      <c r="S441" s="197">
        <v>0</v>
      </c>
      <c r="T441" s="198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99" t="s">
        <v>133</v>
      </c>
      <c r="AT441" s="199" t="s">
        <v>128</v>
      </c>
      <c r="AU441" s="199" t="s">
        <v>134</v>
      </c>
      <c r="AY441" s="18" t="s">
        <v>126</v>
      </c>
      <c r="BE441" s="200">
        <f>IF(N441="základní",J441,0)</f>
        <v>0</v>
      </c>
      <c r="BF441" s="200">
        <f>IF(N441="snížená",J441,0)</f>
        <v>0</v>
      </c>
      <c r="BG441" s="200">
        <f>IF(N441="zákl. přenesená",J441,0)</f>
        <v>0</v>
      </c>
      <c r="BH441" s="200">
        <f>IF(N441="sníž. přenesená",J441,0)</f>
        <v>0</v>
      </c>
      <c r="BI441" s="200">
        <f>IF(N441="nulová",J441,0)</f>
        <v>0</v>
      </c>
      <c r="BJ441" s="18" t="s">
        <v>134</v>
      </c>
      <c r="BK441" s="200">
        <f>ROUND(I441*H441,2)</f>
        <v>0</v>
      </c>
      <c r="BL441" s="18" t="s">
        <v>133</v>
      </c>
      <c r="BM441" s="199" t="s">
        <v>573</v>
      </c>
    </row>
    <row r="442" spans="2:51" s="13" customFormat="1" ht="11.25">
      <c r="B442" s="201"/>
      <c r="C442" s="202"/>
      <c r="D442" s="203" t="s">
        <v>136</v>
      </c>
      <c r="E442" s="204" t="s">
        <v>19</v>
      </c>
      <c r="F442" s="205" t="s">
        <v>137</v>
      </c>
      <c r="G442" s="202"/>
      <c r="H442" s="204" t="s">
        <v>19</v>
      </c>
      <c r="I442" s="206"/>
      <c r="J442" s="202"/>
      <c r="K442" s="202"/>
      <c r="L442" s="207"/>
      <c r="M442" s="208"/>
      <c r="N442" s="209"/>
      <c r="O442" s="209"/>
      <c r="P442" s="209"/>
      <c r="Q442" s="209"/>
      <c r="R442" s="209"/>
      <c r="S442" s="209"/>
      <c r="T442" s="210"/>
      <c r="AT442" s="211" t="s">
        <v>136</v>
      </c>
      <c r="AU442" s="211" t="s">
        <v>134</v>
      </c>
      <c r="AV442" s="13" t="s">
        <v>83</v>
      </c>
      <c r="AW442" s="13" t="s">
        <v>36</v>
      </c>
      <c r="AX442" s="13" t="s">
        <v>75</v>
      </c>
      <c r="AY442" s="211" t="s">
        <v>126</v>
      </c>
    </row>
    <row r="443" spans="2:51" s="14" customFormat="1" ht="11.25">
      <c r="B443" s="212"/>
      <c r="C443" s="213"/>
      <c r="D443" s="203" t="s">
        <v>136</v>
      </c>
      <c r="E443" s="214" t="s">
        <v>19</v>
      </c>
      <c r="F443" s="215" t="s">
        <v>574</v>
      </c>
      <c r="G443" s="213"/>
      <c r="H443" s="216">
        <v>3</v>
      </c>
      <c r="I443" s="217"/>
      <c r="J443" s="213"/>
      <c r="K443" s="213"/>
      <c r="L443" s="218"/>
      <c r="M443" s="219"/>
      <c r="N443" s="220"/>
      <c r="O443" s="220"/>
      <c r="P443" s="220"/>
      <c r="Q443" s="220"/>
      <c r="R443" s="220"/>
      <c r="S443" s="220"/>
      <c r="T443" s="221"/>
      <c r="AT443" s="222" t="s">
        <v>136</v>
      </c>
      <c r="AU443" s="222" t="s">
        <v>134</v>
      </c>
      <c r="AV443" s="14" t="s">
        <v>134</v>
      </c>
      <c r="AW443" s="14" t="s">
        <v>36</v>
      </c>
      <c r="AX443" s="14" t="s">
        <v>83</v>
      </c>
      <c r="AY443" s="222" t="s">
        <v>126</v>
      </c>
    </row>
    <row r="444" spans="1:65" s="2" customFormat="1" ht="16.5" customHeight="1">
      <c r="A444" s="35"/>
      <c r="B444" s="36"/>
      <c r="C444" s="234" t="s">
        <v>575</v>
      </c>
      <c r="D444" s="234" t="s">
        <v>361</v>
      </c>
      <c r="E444" s="235" t="s">
        <v>576</v>
      </c>
      <c r="F444" s="236" t="s">
        <v>577</v>
      </c>
      <c r="G444" s="237" t="s">
        <v>141</v>
      </c>
      <c r="H444" s="238">
        <v>1</v>
      </c>
      <c r="I444" s="239"/>
      <c r="J444" s="240">
        <f>ROUND(I444*H444,2)</f>
        <v>0</v>
      </c>
      <c r="K444" s="236" t="s">
        <v>132</v>
      </c>
      <c r="L444" s="241"/>
      <c r="M444" s="242" t="s">
        <v>19</v>
      </c>
      <c r="N444" s="243" t="s">
        <v>47</v>
      </c>
      <c r="O444" s="65"/>
      <c r="P444" s="197">
        <f>O444*H444</f>
        <v>0</v>
      </c>
      <c r="Q444" s="197">
        <v>0.00053</v>
      </c>
      <c r="R444" s="197">
        <f>Q444*H444</f>
        <v>0.00053</v>
      </c>
      <c r="S444" s="197">
        <v>0</v>
      </c>
      <c r="T444" s="198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99" t="s">
        <v>163</v>
      </c>
      <c r="AT444" s="199" t="s">
        <v>361</v>
      </c>
      <c r="AU444" s="199" t="s">
        <v>134</v>
      </c>
      <c r="AY444" s="18" t="s">
        <v>126</v>
      </c>
      <c r="BE444" s="200">
        <f>IF(N444="základní",J444,0)</f>
        <v>0</v>
      </c>
      <c r="BF444" s="200">
        <f>IF(N444="snížená",J444,0)</f>
        <v>0</v>
      </c>
      <c r="BG444" s="200">
        <f>IF(N444="zákl. přenesená",J444,0)</f>
        <v>0</v>
      </c>
      <c r="BH444" s="200">
        <f>IF(N444="sníž. přenesená",J444,0)</f>
        <v>0</v>
      </c>
      <c r="BI444" s="200">
        <f>IF(N444="nulová",J444,0)</f>
        <v>0</v>
      </c>
      <c r="BJ444" s="18" t="s">
        <v>134</v>
      </c>
      <c r="BK444" s="200">
        <f>ROUND(I444*H444,2)</f>
        <v>0</v>
      </c>
      <c r="BL444" s="18" t="s">
        <v>133</v>
      </c>
      <c r="BM444" s="199" t="s">
        <v>578</v>
      </c>
    </row>
    <row r="445" spans="2:51" s="13" customFormat="1" ht="11.25">
      <c r="B445" s="201"/>
      <c r="C445" s="202"/>
      <c r="D445" s="203" t="s">
        <v>136</v>
      </c>
      <c r="E445" s="204" t="s">
        <v>19</v>
      </c>
      <c r="F445" s="205" t="s">
        <v>137</v>
      </c>
      <c r="G445" s="202"/>
      <c r="H445" s="204" t="s">
        <v>19</v>
      </c>
      <c r="I445" s="206"/>
      <c r="J445" s="202"/>
      <c r="K445" s="202"/>
      <c r="L445" s="207"/>
      <c r="M445" s="208"/>
      <c r="N445" s="209"/>
      <c r="O445" s="209"/>
      <c r="P445" s="209"/>
      <c r="Q445" s="209"/>
      <c r="R445" s="209"/>
      <c r="S445" s="209"/>
      <c r="T445" s="210"/>
      <c r="AT445" s="211" t="s">
        <v>136</v>
      </c>
      <c r="AU445" s="211" t="s">
        <v>134</v>
      </c>
      <c r="AV445" s="13" t="s">
        <v>83</v>
      </c>
      <c r="AW445" s="13" t="s">
        <v>36</v>
      </c>
      <c r="AX445" s="13" t="s">
        <v>75</v>
      </c>
      <c r="AY445" s="211" t="s">
        <v>126</v>
      </c>
    </row>
    <row r="446" spans="2:51" s="14" customFormat="1" ht="11.25">
      <c r="B446" s="212"/>
      <c r="C446" s="213"/>
      <c r="D446" s="203" t="s">
        <v>136</v>
      </c>
      <c r="E446" s="214" t="s">
        <v>19</v>
      </c>
      <c r="F446" s="215" t="s">
        <v>83</v>
      </c>
      <c r="G446" s="213"/>
      <c r="H446" s="216">
        <v>1</v>
      </c>
      <c r="I446" s="217"/>
      <c r="J446" s="213"/>
      <c r="K446" s="213"/>
      <c r="L446" s="218"/>
      <c r="M446" s="219"/>
      <c r="N446" s="220"/>
      <c r="O446" s="220"/>
      <c r="P446" s="220"/>
      <c r="Q446" s="220"/>
      <c r="R446" s="220"/>
      <c r="S446" s="220"/>
      <c r="T446" s="221"/>
      <c r="AT446" s="222" t="s">
        <v>136</v>
      </c>
      <c r="AU446" s="222" t="s">
        <v>134</v>
      </c>
      <c r="AV446" s="14" t="s">
        <v>134</v>
      </c>
      <c r="AW446" s="14" t="s">
        <v>36</v>
      </c>
      <c r="AX446" s="14" t="s">
        <v>83</v>
      </c>
      <c r="AY446" s="222" t="s">
        <v>126</v>
      </c>
    </row>
    <row r="447" spans="1:65" s="2" customFormat="1" ht="16.5" customHeight="1">
      <c r="A447" s="35"/>
      <c r="B447" s="36"/>
      <c r="C447" s="234" t="s">
        <v>579</v>
      </c>
      <c r="D447" s="234" t="s">
        <v>361</v>
      </c>
      <c r="E447" s="235" t="s">
        <v>580</v>
      </c>
      <c r="F447" s="236" t="s">
        <v>581</v>
      </c>
      <c r="G447" s="237" t="s">
        <v>141</v>
      </c>
      <c r="H447" s="238">
        <v>2</v>
      </c>
      <c r="I447" s="239"/>
      <c r="J447" s="240">
        <f>ROUND(I447*H447,2)</f>
        <v>0</v>
      </c>
      <c r="K447" s="236" t="s">
        <v>132</v>
      </c>
      <c r="L447" s="241"/>
      <c r="M447" s="242" t="s">
        <v>19</v>
      </c>
      <c r="N447" s="243" t="s">
        <v>47</v>
      </c>
      <c r="O447" s="65"/>
      <c r="P447" s="197">
        <f>O447*H447</f>
        <v>0</v>
      </c>
      <c r="Q447" s="197">
        <v>0.00076</v>
      </c>
      <c r="R447" s="197">
        <f>Q447*H447</f>
        <v>0.00152</v>
      </c>
      <c r="S447" s="197">
        <v>0</v>
      </c>
      <c r="T447" s="198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99" t="s">
        <v>163</v>
      </c>
      <c r="AT447" s="199" t="s">
        <v>361</v>
      </c>
      <c r="AU447" s="199" t="s">
        <v>134</v>
      </c>
      <c r="AY447" s="18" t="s">
        <v>126</v>
      </c>
      <c r="BE447" s="200">
        <f>IF(N447="základní",J447,0)</f>
        <v>0</v>
      </c>
      <c r="BF447" s="200">
        <f>IF(N447="snížená",J447,0)</f>
        <v>0</v>
      </c>
      <c r="BG447" s="200">
        <f>IF(N447="zákl. přenesená",J447,0)</f>
        <v>0</v>
      </c>
      <c r="BH447" s="200">
        <f>IF(N447="sníž. přenesená",J447,0)</f>
        <v>0</v>
      </c>
      <c r="BI447" s="200">
        <f>IF(N447="nulová",J447,0)</f>
        <v>0</v>
      </c>
      <c r="BJ447" s="18" t="s">
        <v>134</v>
      </c>
      <c r="BK447" s="200">
        <f>ROUND(I447*H447,2)</f>
        <v>0</v>
      </c>
      <c r="BL447" s="18" t="s">
        <v>133</v>
      </c>
      <c r="BM447" s="199" t="s">
        <v>582</v>
      </c>
    </row>
    <row r="448" spans="2:51" s="13" customFormat="1" ht="11.25">
      <c r="B448" s="201"/>
      <c r="C448" s="202"/>
      <c r="D448" s="203" t="s">
        <v>136</v>
      </c>
      <c r="E448" s="204" t="s">
        <v>19</v>
      </c>
      <c r="F448" s="205" t="s">
        <v>137</v>
      </c>
      <c r="G448" s="202"/>
      <c r="H448" s="204" t="s">
        <v>19</v>
      </c>
      <c r="I448" s="206"/>
      <c r="J448" s="202"/>
      <c r="K448" s="202"/>
      <c r="L448" s="207"/>
      <c r="M448" s="208"/>
      <c r="N448" s="209"/>
      <c r="O448" s="209"/>
      <c r="P448" s="209"/>
      <c r="Q448" s="209"/>
      <c r="R448" s="209"/>
      <c r="S448" s="209"/>
      <c r="T448" s="210"/>
      <c r="AT448" s="211" t="s">
        <v>136</v>
      </c>
      <c r="AU448" s="211" t="s">
        <v>134</v>
      </c>
      <c r="AV448" s="13" t="s">
        <v>83</v>
      </c>
      <c r="AW448" s="13" t="s">
        <v>36</v>
      </c>
      <c r="AX448" s="13" t="s">
        <v>75</v>
      </c>
      <c r="AY448" s="211" t="s">
        <v>126</v>
      </c>
    </row>
    <row r="449" spans="2:51" s="14" customFormat="1" ht="11.25">
      <c r="B449" s="212"/>
      <c r="C449" s="213"/>
      <c r="D449" s="203" t="s">
        <v>136</v>
      </c>
      <c r="E449" s="214" t="s">
        <v>19</v>
      </c>
      <c r="F449" s="215" t="s">
        <v>134</v>
      </c>
      <c r="G449" s="213"/>
      <c r="H449" s="216">
        <v>2</v>
      </c>
      <c r="I449" s="217"/>
      <c r="J449" s="213"/>
      <c r="K449" s="213"/>
      <c r="L449" s="218"/>
      <c r="M449" s="219"/>
      <c r="N449" s="220"/>
      <c r="O449" s="220"/>
      <c r="P449" s="220"/>
      <c r="Q449" s="220"/>
      <c r="R449" s="220"/>
      <c r="S449" s="220"/>
      <c r="T449" s="221"/>
      <c r="AT449" s="222" t="s">
        <v>136</v>
      </c>
      <c r="AU449" s="222" t="s">
        <v>134</v>
      </c>
      <c r="AV449" s="14" t="s">
        <v>134</v>
      </c>
      <c r="AW449" s="14" t="s">
        <v>36</v>
      </c>
      <c r="AX449" s="14" t="s">
        <v>83</v>
      </c>
      <c r="AY449" s="222" t="s">
        <v>126</v>
      </c>
    </row>
    <row r="450" spans="1:65" s="2" customFormat="1" ht="21.75" customHeight="1">
      <c r="A450" s="35"/>
      <c r="B450" s="36"/>
      <c r="C450" s="188" t="s">
        <v>583</v>
      </c>
      <c r="D450" s="188" t="s">
        <v>128</v>
      </c>
      <c r="E450" s="189" t="s">
        <v>584</v>
      </c>
      <c r="F450" s="190" t="s">
        <v>585</v>
      </c>
      <c r="G450" s="191" t="s">
        <v>141</v>
      </c>
      <c r="H450" s="192">
        <v>4</v>
      </c>
      <c r="I450" s="193"/>
      <c r="J450" s="194">
        <f>ROUND(I450*H450,2)</f>
        <v>0</v>
      </c>
      <c r="K450" s="190" t="s">
        <v>132</v>
      </c>
      <c r="L450" s="40"/>
      <c r="M450" s="195" t="s">
        <v>19</v>
      </c>
      <c r="N450" s="196" t="s">
        <v>47</v>
      </c>
      <c r="O450" s="65"/>
      <c r="P450" s="197">
        <f>O450*H450</f>
        <v>0</v>
      </c>
      <c r="Q450" s="197">
        <v>0</v>
      </c>
      <c r="R450" s="197">
        <f>Q450*H450</f>
        <v>0</v>
      </c>
      <c r="S450" s="197">
        <v>0</v>
      </c>
      <c r="T450" s="198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99" t="s">
        <v>133</v>
      </c>
      <c r="AT450" s="199" t="s">
        <v>128</v>
      </c>
      <c r="AU450" s="199" t="s">
        <v>134</v>
      </c>
      <c r="AY450" s="18" t="s">
        <v>126</v>
      </c>
      <c r="BE450" s="200">
        <f>IF(N450="základní",J450,0)</f>
        <v>0</v>
      </c>
      <c r="BF450" s="200">
        <f>IF(N450="snížená",J450,0)</f>
        <v>0</v>
      </c>
      <c r="BG450" s="200">
        <f>IF(N450="zákl. přenesená",J450,0)</f>
        <v>0</v>
      </c>
      <c r="BH450" s="200">
        <f>IF(N450="sníž. přenesená",J450,0)</f>
        <v>0</v>
      </c>
      <c r="BI450" s="200">
        <f>IF(N450="nulová",J450,0)</f>
        <v>0</v>
      </c>
      <c r="BJ450" s="18" t="s">
        <v>134</v>
      </c>
      <c r="BK450" s="200">
        <f>ROUND(I450*H450,2)</f>
        <v>0</v>
      </c>
      <c r="BL450" s="18" t="s">
        <v>133</v>
      </c>
      <c r="BM450" s="199" t="s">
        <v>586</v>
      </c>
    </row>
    <row r="451" spans="2:51" s="13" customFormat="1" ht="11.25">
      <c r="B451" s="201"/>
      <c r="C451" s="202"/>
      <c r="D451" s="203" t="s">
        <v>136</v>
      </c>
      <c r="E451" s="204" t="s">
        <v>19</v>
      </c>
      <c r="F451" s="205" t="s">
        <v>137</v>
      </c>
      <c r="G451" s="202"/>
      <c r="H451" s="204" t="s">
        <v>19</v>
      </c>
      <c r="I451" s="206"/>
      <c r="J451" s="202"/>
      <c r="K451" s="202"/>
      <c r="L451" s="207"/>
      <c r="M451" s="208"/>
      <c r="N451" s="209"/>
      <c r="O451" s="209"/>
      <c r="P451" s="209"/>
      <c r="Q451" s="209"/>
      <c r="R451" s="209"/>
      <c r="S451" s="209"/>
      <c r="T451" s="210"/>
      <c r="AT451" s="211" t="s">
        <v>136</v>
      </c>
      <c r="AU451" s="211" t="s">
        <v>134</v>
      </c>
      <c r="AV451" s="13" t="s">
        <v>83</v>
      </c>
      <c r="AW451" s="13" t="s">
        <v>36</v>
      </c>
      <c r="AX451" s="13" t="s">
        <v>75</v>
      </c>
      <c r="AY451" s="211" t="s">
        <v>126</v>
      </c>
    </row>
    <row r="452" spans="2:51" s="14" customFormat="1" ht="11.25">
      <c r="B452" s="212"/>
      <c r="C452" s="213"/>
      <c r="D452" s="203" t="s">
        <v>136</v>
      </c>
      <c r="E452" s="214" t="s">
        <v>19</v>
      </c>
      <c r="F452" s="215" t="s">
        <v>587</v>
      </c>
      <c r="G452" s="213"/>
      <c r="H452" s="216">
        <v>4</v>
      </c>
      <c r="I452" s="217"/>
      <c r="J452" s="213"/>
      <c r="K452" s="213"/>
      <c r="L452" s="218"/>
      <c r="M452" s="219"/>
      <c r="N452" s="220"/>
      <c r="O452" s="220"/>
      <c r="P452" s="220"/>
      <c r="Q452" s="220"/>
      <c r="R452" s="220"/>
      <c r="S452" s="220"/>
      <c r="T452" s="221"/>
      <c r="AT452" s="222" t="s">
        <v>136</v>
      </c>
      <c r="AU452" s="222" t="s">
        <v>134</v>
      </c>
      <c r="AV452" s="14" t="s">
        <v>134</v>
      </c>
      <c r="AW452" s="14" t="s">
        <v>36</v>
      </c>
      <c r="AX452" s="14" t="s">
        <v>83</v>
      </c>
      <c r="AY452" s="222" t="s">
        <v>126</v>
      </c>
    </row>
    <row r="453" spans="1:65" s="2" customFormat="1" ht="16.5" customHeight="1">
      <c r="A453" s="35"/>
      <c r="B453" s="36"/>
      <c r="C453" s="234" t="s">
        <v>588</v>
      </c>
      <c r="D453" s="234" t="s">
        <v>361</v>
      </c>
      <c r="E453" s="235" t="s">
        <v>589</v>
      </c>
      <c r="F453" s="236" t="s">
        <v>590</v>
      </c>
      <c r="G453" s="237" t="s">
        <v>141</v>
      </c>
      <c r="H453" s="238">
        <v>1</v>
      </c>
      <c r="I453" s="239"/>
      <c r="J453" s="240">
        <f>ROUND(I453*H453,2)</f>
        <v>0</v>
      </c>
      <c r="K453" s="236" t="s">
        <v>132</v>
      </c>
      <c r="L453" s="241"/>
      <c r="M453" s="242" t="s">
        <v>19</v>
      </c>
      <c r="N453" s="243" t="s">
        <v>47</v>
      </c>
      <c r="O453" s="65"/>
      <c r="P453" s="197">
        <f>O453*H453</f>
        <v>0</v>
      </c>
      <c r="Q453" s="197">
        <v>0.00086</v>
      </c>
      <c r="R453" s="197">
        <f>Q453*H453</f>
        <v>0.00086</v>
      </c>
      <c r="S453" s="197">
        <v>0</v>
      </c>
      <c r="T453" s="198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99" t="s">
        <v>163</v>
      </c>
      <c r="AT453" s="199" t="s">
        <v>361</v>
      </c>
      <c r="AU453" s="199" t="s">
        <v>134</v>
      </c>
      <c r="AY453" s="18" t="s">
        <v>126</v>
      </c>
      <c r="BE453" s="200">
        <f>IF(N453="základní",J453,0)</f>
        <v>0</v>
      </c>
      <c r="BF453" s="200">
        <f>IF(N453="snížená",J453,0)</f>
        <v>0</v>
      </c>
      <c r="BG453" s="200">
        <f>IF(N453="zákl. přenesená",J453,0)</f>
        <v>0</v>
      </c>
      <c r="BH453" s="200">
        <f>IF(N453="sníž. přenesená",J453,0)</f>
        <v>0</v>
      </c>
      <c r="BI453" s="200">
        <f>IF(N453="nulová",J453,0)</f>
        <v>0</v>
      </c>
      <c r="BJ453" s="18" t="s">
        <v>134</v>
      </c>
      <c r="BK453" s="200">
        <f>ROUND(I453*H453,2)</f>
        <v>0</v>
      </c>
      <c r="BL453" s="18" t="s">
        <v>133</v>
      </c>
      <c r="BM453" s="199" t="s">
        <v>591</v>
      </c>
    </row>
    <row r="454" spans="2:51" s="13" customFormat="1" ht="11.25">
      <c r="B454" s="201"/>
      <c r="C454" s="202"/>
      <c r="D454" s="203" t="s">
        <v>136</v>
      </c>
      <c r="E454" s="204" t="s">
        <v>19</v>
      </c>
      <c r="F454" s="205" t="s">
        <v>137</v>
      </c>
      <c r="G454" s="202"/>
      <c r="H454" s="204" t="s">
        <v>19</v>
      </c>
      <c r="I454" s="206"/>
      <c r="J454" s="202"/>
      <c r="K454" s="202"/>
      <c r="L454" s="207"/>
      <c r="M454" s="208"/>
      <c r="N454" s="209"/>
      <c r="O454" s="209"/>
      <c r="P454" s="209"/>
      <c r="Q454" s="209"/>
      <c r="R454" s="209"/>
      <c r="S454" s="209"/>
      <c r="T454" s="210"/>
      <c r="AT454" s="211" t="s">
        <v>136</v>
      </c>
      <c r="AU454" s="211" t="s">
        <v>134</v>
      </c>
      <c r="AV454" s="13" t="s">
        <v>83</v>
      </c>
      <c r="AW454" s="13" t="s">
        <v>36</v>
      </c>
      <c r="AX454" s="13" t="s">
        <v>75</v>
      </c>
      <c r="AY454" s="211" t="s">
        <v>126</v>
      </c>
    </row>
    <row r="455" spans="2:51" s="14" customFormat="1" ht="11.25">
      <c r="B455" s="212"/>
      <c r="C455" s="213"/>
      <c r="D455" s="203" t="s">
        <v>136</v>
      </c>
      <c r="E455" s="214" t="s">
        <v>19</v>
      </c>
      <c r="F455" s="215" t="s">
        <v>83</v>
      </c>
      <c r="G455" s="213"/>
      <c r="H455" s="216">
        <v>1</v>
      </c>
      <c r="I455" s="217"/>
      <c r="J455" s="213"/>
      <c r="K455" s="213"/>
      <c r="L455" s="218"/>
      <c r="M455" s="219"/>
      <c r="N455" s="220"/>
      <c r="O455" s="220"/>
      <c r="P455" s="220"/>
      <c r="Q455" s="220"/>
      <c r="R455" s="220"/>
      <c r="S455" s="220"/>
      <c r="T455" s="221"/>
      <c r="AT455" s="222" t="s">
        <v>136</v>
      </c>
      <c r="AU455" s="222" t="s">
        <v>134</v>
      </c>
      <c r="AV455" s="14" t="s">
        <v>134</v>
      </c>
      <c r="AW455" s="14" t="s">
        <v>36</v>
      </c>
      <c r="AX455" s="14" t="s">
        <v>83</v>
      </c>
      <c r="AY455" s="222" t="s">
        <v>126</v>
      </c>
    </row>
    <row r="456" spans="1:65" s="2" customFormat="1" ht="16.5" customHeight="1">
      <c r="A456" s="35"/>
      <c r="B456" s="36"/>
      <c r="C456" s="234" t="s">
        <v>592</v>
      </c>
      <c r="D456" s="234" t="s">
        <v>361</v>
      </c>
      <c r="E456" s="235" t="s">
        <v>593</v>
      </c>
      <c r="F456" s="236" t="s">
        <v>594</v>
      </c>
      <c r="G456" s="237" t="s">
        <v>141</v>
      </c>
      <c r="H456" s="238">
        <v>2</v>
      </c>
      <c r="I456" s="239"/>
      <c r="J456" s="240">
        <f>ROUND(I456*H456,2)</f>
        <v>0</v>
      </c>
      <c r="K456" s="236" t="s">
        <v>132</v>
      </c>
      <c r="L456" s="241"/>
      <c r="M456" s="242" t="s">
        <v>19</v>
      </c>
      <c r="N456" s="243" t="s">
        <v>47</v>
      </c>
      <c r="O456" s="65"/>
      <c r="P456" s="197">
        <f>O456*H456</f>
        <v>0</v>
      </c>
      <c r="Q456" s="197">
        <v>0.0003</v>
      </c>
      <c r="R456" s="197">
        <f>Q456*H456</f>
        <v>0.0006</v>
      </c>
      <c r="S456" s="197">
        <v>0</v>
      </c>
      <c r="T456" s="198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199" t="s">
        <v>163</v>
      </c>
      <c r="AT456" s="199" t="s">
        <v>361</v>
      </c>
      <c r="AU456" s="199" t="s">
        <v>134</v>
      </c>
      <c r="AY456" s="18" t="s">
        <v>126</v>
      </c>
      <c r="BE456" s="200">
        <f>IF(N456="základní",J456,0)</f>
        <v>0</v>
      </c>
      <c r="BF456" s="200">
        <f>IF(N456="snížená",J456,0)</f>
        <v>0</v>
      </c>
      <c r="BG456" s="200">
        <f>IF(N456="zákl. přenesená",J456,0)</f>
        <v>0</v>
      </c>
      <c r="BH456" s="200">
        <f>IF(N456="sníž. přenesená",J456,0)</f>
        <v>0</v>
      </c>
      <c r="BI456" s="200">
        <f>IF(N456="nulová",J456,0)</f>
        <v>0</v>
      </c>
      <c r="BJ456" s="18" t="s">
        <v>134</v>
      </c>
      <c r="BK456" s="200">
        <f>ROUND(I456*H456,2)</f>
        <v>0</v>
      </c>
      <c r="BL456" s="18" t="s">
        <v>133</v>
      </c>
      <c r="BM456" s="199" t="s">
        <v>595</v>
      </c>
    </row>
    <row r="457" spans="2:51" s="13" customFormat="1" ht="11.25">
      <c r="B457" s="201"/>
      <c r="C457" s="202"/>
      <c r="D457" s="203" t="s">
        <v>136</v>
      </c>
      <c r="E457" s="204" t="s">
        <v>19</v>
      </c>
      <c r="F457" s="205" t="s">
        <v>137</v>
      </c>
      <c r="G457" s="202"/>
      <c r="H457" s="204" t="s">
        <v>19</v>
      </c>
      <c r="I457" s="206"/>
      <c r="J457" s="202"/>
      <c r="K457" s="202"/>
      <c r="L457" s="207"/>
      <c r="M457" s="208"/>
      <c r="N457" s="209"/>
      <c r="O457" s="209"/>
      <c r="P457" s="209"/>
      <c r="Q457" s="209"/>
      <c r="R457" s="209"/>
      <c r="S457" s="209"/>
      <c r="T457" s="210"/>
      <c r="AT457" s="211" t="s">
        <v>136</v>
      </c>
      <c r="AU457" s="211" t="s">
        <v>134</v>
      </c>
      <c r="AV457" s="13" t="s">
        <v>83</v>
      </c>
      <c r="AW457" s="13" t="s">
        <v>36</v>
      </c>
      <c r="AX457" s="13" t="s">
        <v>75</v>
      </c>
      <c r="AY457" s="211" t="s">
        <v>126</v>
      </c>
    </row>
    <row r="458" spans="2:51" s="14" customFormat="1" ht="11.25">
      <c r="B458" s="212"/>
      <c r="C458" s="213"/>
      <c r="D458" s="203" t="s">
        <v>136</v>
      </c>
      <c r="E458" s="214" t="s">
        <v>19</v>
      </c>
      <c r="F458" s="215" t="s">
        <v>134</v>
      </c>
      <c r="G458" s="213"/>
      <c r="H458" s="216">
        <v>2</v>
      </c>
      <c r="I458" s="217"/>
      <c r="J458" s="213"/>
      <c r="K458" s="213"/>
      <c r="L458" s="218"/>
      <c r="M458" s="219"/>
      <c r="N458" s="220"/>
      <c r="O458" s="220"/>
      <c r="P458" s="220"/>
      <c r="Q458" s="220"/>
      <c r="R458" s="220"/>
      <c r="S458" s="220"/>
      <c r="T458" s="221"/>
      <c r="AT458" s="222" t="s">
        <v>136</v>
      </c>
      <c r="AU458" s="222" t="s">
        <v>134</v>
      </c>
      <c r="AV458" s="14" t="s">
        <v>134</v>
      </c>
      <c r="AW458" s="14" t="s">
        <v>36</v>
      </c>
      <c r="AX458" s="14" t="s">
        <v>83</v>
      </c>
      <c r="AY458" s="222" t="s">
        <v>126</v>
      </c>
    </row>
    <row r="459" spans="1:65" s="2" customFormat="1" ht="16.5" customHeight="1">
      <c r="A459" s="35"/>
      <c r="B459" s="36"/>
      <c r="C459" s="234" t="s">
        <v>596</v>
      </c>
      <c r="D459" s="234" t="s">
        <v>361</v>
      </c>
      <c r="E459" s="235" t="s">
        <v>597</v>
      </c>
      <c r="F459" s="236" t="s">
        <v>598</v>
      </c>
      <c r="G459" s="237" t="s">
        <v>141</v>
      </c>
      <c r="H459" s="238">
        <v>1</v>
      </c>
      <c r="I459" s="239"/>
      <c r="J459" s="240">
        <f>ROUND(I459*H459,2)</f>
        <v>0</v>
      </c>
      <c r="K459" s="236" t="s">
        <v>132</v>
      </c>
      <c r="L459" s="241"/>
      <c r="M459" s="242" t="s">
        <v>19</v>
      </c>
      <c r="N459" s="243" t="s">
        <v>47</v>
      </c>
      <c r="O459" s="65"/>
      <c r="P459" s="197">
        <f>O459*H459</f>
        <v>0</v>
      </c>
      <c r="Q459" s="197">
        <v>0.0003</v>
      </c>
      <c r="R459" s="197">
        <f>Q459*H459</f>
        <v>0.0003</v>
      </c>
      <c r="S459" s="197">
        <v>0</v>
      </c>
      <c r="T459" s="198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99" t="s">
        <v>163</v>
      </c>
      <c r="AT459" s="199" t="s">
        <v>361</v>
      </c>
      <c r="AU459" s="199" t="s">
        <v>134</v>
      </c>
      <c r="AY459" s="18" t="s">
        <v>126</v>
      </c>
      <c r="BE459" s="200">
        <f>IF(N459="základní",J459,0)</f>
        <v>0</v>
      </c>
      <c r="BF459" s="200">
        <f>IF(N459="snížená",J459,0)</f>
        <v>0</v>
      </c>
      <c r="BG459" s="200">
        <f>IF(N459="zákl. přenesená",J459,0)</f>
        <v>0</v>
      </c>
      <c r="BH459" s="200">
        <f>IF(N459="sníž. přenesená",J459,0)</f>
        <v>0</v>
      </c>
      <c r="BI459" s="200">
        <f>IF(N459="nulová",J459,0)</f>
        <v>0</v>
      </c>
      <c r="BJ459" s="18" t="s">
        <v>134</v>
      </c>
      <c r="BK459" s="200">
        <f>ROUND(I459*H459,2)</f>
        <v>0</v>
      </c>
      <c r="BL459" s="18" t="s">
        <v>133</v>
      </c>
      <c r="BM459" s="199" t="s">
        <v>599</v>
      </c>
    </row>
    <row r="460" spans="2:51" s="13" customFormat="1" ht="11.25">
      <c r="B460" s="201"/>
      <c r="C460" s="202"/>
      <c r="D460" s="203" t="s">
        <v>136</v>
      </c>
      <c r="E460" s="204" t="s">
        <v>19</v>
      </c>
      <c r="F460" s="205" t="s">
        <v>137</v>
      </c>
      <c r="G460" s="202"/>
      <c r="H460" s="204" t="s">
        <v>19</v>
      </c>
      <c r="I460" s="206"/>
      <c r="J460" s="202"/>
      <c r="K460" s="202"/>
      <c r="L460" s="207"/>
      <c r="M460" s="208"/>
      <c r="N460" s="209"/>
      <c r="O460" s="209"/>
      <c r="P460" s="209"/>
      <c r="Q460" s="209"/>
      <c r="R460" s="209"/>
      <c r="S460" s="209"/>
      <c r="T460" s="210"/>
      <c r="AT460" s="211" t="s">
        <v>136</v>
      </c>
      <c r="AU460" s="211" t="s">
        <v>134</v>
      </c>
      <c r="AV460" s="13" t="s">
        <v>83</v>
      </c>
      <c r="AW460" s="13" t="s">
        <v>36</v>
      </c>
      <c r="AX460" s="13" t="s">
        <v>75</v>
      </c>
      <c r="AY460" s="211" t="s">
        <v>126</v>
      </c>
    </row>
    <row r="461" spans="2:51" s="14" customFormat="1" ht="11.25">
      <c r="B461" s="212"/>
      <c r="C461" s="213"/>
      <c r="D461" s="203" t="s">
        <v>136</v>
      </c>
      <c r="E461" s="214" t="s">
        <v>19</v>
      </c>
      <c r="F461" s="215" t="s">
        <v>83</v>
      </c>
      <c r="G461" s="213"/>
      <c r="H461" s="216">
        <v>1</v>
      </c>
      <c r="I461" s="217"/>
      <c r="J461" s="213"/>
      <c r="K461" s="213"/>
      <c r="L461" s="218"/>
      <c r="M461" s="219"/>
      <c r="N461" s="220"/>
      <c r="O461" s="220"/>
      <c r="P461" s="220"/>
      <c r="Q461" s="220"/>
      <c r="R461" s="220"/>
      <c r="S461" s="220"/>
      <c r="T461" s="221"/>
      <c r="AT461" s="222" t="s">
        <v>136</v>
      </c>
      <c r="AU461" s="222" t="s">
        <v>134</v>
      </c>
      <c r="AV461" s="14" t="s">
        <v>134</v>
      </c>
      <c r="AW461" s="14" t="s">
        <v>36</v>
      </c>
      <c r="AX461" s="14" t="s">
        <v>83</v>
      </c>
      <c r="AY461" s="222" t="s">
        <v>126</v>
      </c>
    </row>
    <row r="462" spans="1:65" s="2" customFormat="1" ht="16.5" customHeight="1">
      <c r="A462" s="35"/>
      <c r="B462" s="36"/>
      <c r="C462" s="188" t="s">
        <v>600</v>
      </c>
      <c r="D462" s="188" t="s">
        <v>128</v>
      </c>
      <c r="E462" s="189" t="s">
        <v>601</v>
      </c>
      <c r="F462" s="190" t="s">
        <v>602</v>
      </c>
      <c r="G462" s="191" t="s">
        <v>141</v>
      </c>
      <c r="H462" s="192">
        <v>25</v>
      </c>
      <c r="I462" s="193"/>
      <c r="J462" s="194">
        <f>ROUND(I462*H462,2)</f>
        <v>0</v>
      </c>
      <c r="K462" s="190" t="s">
        <v>132</v>
      </c>
      <c r="L462" s="40"/>
      <c r="M462" s="195" t="s">
        <v>19</v>
      </c>
      <c r="N462" s="196" t="s">
        <v>47</v>
      </c>
      <c r="O462" s="65"/>
      <c r="P462" s="197">
        <f>O462*H462</f>
        <v>0</v>
      </c>
      <c r="Q462" s="197">
        <v>0</v>
      </c>
      <c r="R462" s="197">
        <f>Q462*H462</f>
        <v>0</v>
      </c>
      <c r="S462" s="197">
        <v>0</v>
      </c>
      <c r="T462" s="198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199" t="s">
        <v>133</v>
      </c>
      <c r="AT462" s="199" t="s">
        <v>128</v>
      </c>
      <c r="AU462" s="199" t="s">
        <v>134</v>
      </c>
      <c r="AY462" s="18" t="s">
        <v>126</v>
      </c>
      <c r="BE462" s="200">
        <f>IF(N462="základní",J462,0)</f>
        <v>0</v>
      </c>
      <c r="BF462" s="200">
        <f>IF(N462="snížená",J462,0)</f>
        <v>0</v>
      </c>
      <c r="BG462" s="200">
        <f>IF(N462="zákl. přenesená",J462,0)</f>
        <v>0</v>
      </c>
      <c r="BH462" s="200">
        <f>IF(N462="sníž. přenesená",J462,0)</f>
        <v>0</v>
      </c>
      <c r="BI462" s="200">
        <f>IF(N462="nulová",J462,0)</f>
        <v>0</v>
      </c>
      <c r="BJ462" s="18" t="s">
        <v>134</v>
      </c>
      <c r="BK462" s="200">
        <f>ROUND(I462*H462,2)</f>
        <v>0</v>
      </c>
      <c r="BL462" s="18" t="s">
        <v>133</v>
      </c>
      <c r="BM462" s="199" t="s">
        <v>603</v>
      </c>
    </row>
    <row r="463" spans="2:51" s="13" customFormat="1" ht="11.25">
      <c r="B463" s="201"/>
      <c r="C463" s="202"/>
      <c r="D463" s="203" t="s">
        <v>136</v>
      </c>
      <c r="E463" s="204" t="s">
        <v>19</v>
      </c>
      <c r="F463" s="205" t="s">
        <v>137</v>
      </c>
      <c r="G463" s="202"/>
      <c r="H463" s="204" t="s">
        <v>19</v>
      </c>
      <c r="I463" s="206"/>
      <c r="J463" s="202"/>
      <c r="K463" s="202"/>
      <c r="L463" s="207"/>
      <c r="M463" s="208"/>
      <c r="N463" s="209"/>
      <c r="O463" s="209"/>
      <c r="P463" s="209"/>
      <c r="Q463" s="209"/>
      <c r="R463" s="209"/>
      <c r="S463" s="209"/>
      <c r="T463" s="210"/>
      <c r="AT463" s="211" t="s">
        <v>136</v>
      </c>
      <c r="AU463" s="211" t="s">
        <v>134</v>
      </c>
      <c r="AV463" s="13" t="s">
        <v>83</v>
      </c>
      <c r="AW463" s="13" t="s">
        <v>36</v>
      </c>
      <c r="AX463" s="13" t="s">
        <v>75</v>
      </c>
      <c r="AY463" s="211" t="s">
        <v>126</v>
      </c>
    </row>
    <row r="464" spans="2:51" s="14" customFormat="1" ht="11.25">
      <c r="B464" s="212"/>
      <c r="C464" s="213"/>
      <c r="D464" s="203" t="s">
        <v>136</v>
      </c>
      <c r="E464" s="214" t="s">
        <v>19</v>
      </c>
      <c r="F464" s="215" t="s">
        <v>604</v>
      </c>
      <c r="G464" s="213"/>
      <c r="H464" s="216">
        <v>25</v>
      </c>
      <c r="I464" s="217"/>
      <c r="J464" s="213"/>
      <c r="K464" s="213"/>
      <c r="L464" s="218"/>
      <c r="M464" s="219"/>
      <c r="N464" s="220"/>
      <c r="O464" s="220"/>
      <c r="P464" s="220"/>
      <c r="Q464" s="220"/>
      <c r="R464" s="220"/>
      <c r="S464" s="220"/>
      <c r="T464" s="221"/>
      <c r="AT464" s="222" t="s">
        <v>136</v>
      </c>
      <c r="AU464" s="222" t="s">
        <v>134</v>
      </c>
      <c r="AV464" s="14" t="s">
        <v>134</v>
      </c>
      <c r="AW464" s="14" t="s">
        <v>36</v>
      </c>
      <c r="AX464" s="14" t="s">
        <v>83</v>
      </c>
      <c r="AY464" s="222" t="s">
        <v>126</v>
      </c>
    </row>
    <row r="465" spans="1:65" s="2" customFormat="1" ht="16.5" customHeight="1">
      <c r="A465" s="35"/>
      <c r="B465" s="36"/>
      <c r="C465" s="234" t="s">
        <v>605</v>
      </c>
      <c r="D465" s="234" t="s">
        <v>361</v>
      </c>
      <c r="E465" s="235" t="s">
        <v>606</v>
      </c>
      <c r="F465" s="236" t="s">
        <v>607</v>
      </c>
      <c r="G465" s="237" t="s">
        <v>141</v>
      </c>
      <c r="H465" s="238">
        <v>6</v>
      </c>
      <c r="I465" s="239"/>
      <c r="J465" s="240">
        <f>ROUND(I465*H465,2)</f>
        <v>0</v>
      </c>
      <c r="K465" s="236" t="s">
        <v>132</v>
      </c>
      <c r="L465" s="241"/>
      <c r="M465" s="242" t="s">
        <v>19</v>
      </c>
      <c r="N465" s="243" t="s">
        <v>47</v>
      </c>
      <c r="O465" s="65"/>
      <c r="P465" s="197">
        <f>O465*H465</f>
        <v>0</v>
      </c>
      <c r="Q465" s="197">
        <v>0.00029</v>
      </c>
      <c r="R465" s="197">
        <f>Q465*H465</f>
        <v>0.00174</v>
      </c>
      <c r="S465" s="197">
        <v>0</v>
      </c>
      <c r="T465" s="198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99" t="s">
        <v>163</v>
      </c>
      <c r="AT465" s="199" t="s">
        <v>361</v>
      </c>
      <c r="AU465" s="199" t="s">
        <v>134</v>
      </c>
      <c r="AY465" s="18" t="s">
        <v>126</v>
      </c>
      <c r="BE465" s="200">
        <f>IF(N465="základní",J465,0)</f>
        <v>0</v>
      </c>
      <c r="BF465" s="200">
        <f>IF(N465="snížená",J465,0)</f>
        <v>0</v>
      </c>
      <c r="BG465" s="200">
        <f>IF(N465="zákl. přenesená",J465,0)</f>
        <v>0</v>
      </c>
      <c r="BH465" s="200">
        <f>IF(N465="sníž. přenesená",J465,0)</f>
        <v>0</v>
      </c>
      <c r="BI465" s="200">
        <f>IF(N465="nulová",J465,0)</f>
        <v>0</v>
      </c>
      <c r="BJ465" s="18" t="s">
        <v>134</v>
      </c>
      <c r="BK465" s="200">
        <f>ROUND(I465*H465,2)</f>
        <v>0</v>
      </c>
      <c r="BL465" s="18" t="s">
        <v>133</v>
      </c>
      <c r="BM465" s="199" t="s">
        <v>608</v>
      </c>
    </row>
    <row r="466" spans="2:51" s="13" customFormat="1" ht="11.25">
      <c r="B466" s="201"/>
      <c r="C466" s="202"/>
      <c r="D466" s="203" t="s">
        <v>136</v>
      </c>
      <c r="E466" s="204" t="s">
        <v>19</v>
      </c>
      <c r="F466" s="205" t="s">
        <v>137</v>
      </c>
      <c r="G466" s="202"/>
      <c r="H466" s="204" t="s">
        <v>19</v>
      </c>
      <c r="I466" s="206"/>
      <c r="J466" s="202"/>
      <c r="K466" s="202"/>
      <c r="L466" s="207"/>
      <c r="M466" s="208"/>
      <c r="N466" s="209"/>
      <c r="O466" s="209"/>
      <c r="P466" s="209"/>
      <c r="Q466" s="209"/>
      <c r="R466" s="209"/>
      <c r="S466" s="209"/>
      <c r="T466" s="210"/>
      <c r="AT466" s="211" t="s">
        <v>136</v>
      </c>
      <c r="AU466" s="211" t="s">
        <v>134</v>
      </c>
      <c r="AV466" s="13" t="s">
        <v>83</v>
      </c>
      <c r="AW466" s="13" t="s">
        <v>36</v>
      </c>
      <c r="AX466" s="13" t="s">
        <v>75</v>
      </c>
      <c r="AY466" s="211" t="s">
        <v>126</v>
      </c>
    </row>
    <row r="467" spans="2:51" s="14" customFormat="1" ht="11.25">
      <c r="B467" s="212"/>
      <c r="C467" s="213"/>
      <c r="D467" s="203" t="s">
        <v>136</v>
      </c>
      <c r="E467" s="214" t="s">
        <v>19</v>
      </c>
      <c r="F467" s="215" t="s">
        <v>153</v>
      </c>
      <c r="G467" s="213"/>
      <c r="H467" s="216">
        <v>6</v>
      </c>
      <c r="I467" s="217"/>
      <c r="J467" s="213"/>
      <c r="K467" s="213"/>
      <c r="L467" s="218"/>
      <c r="M467" s="219"/>
      <c r="N467" s="220"/>
      <c r="O467" s="220"/>
      <c r="P467" s="220"/>
      <c r="Q467" s="220"/>
      <c r="R467" s="220"/>
      <c r="S467" s="220"/>
      <c r="T467" s="221"/>
      <c r="AT467" s="222" t="s">
        <v>136</v>
      </c>
      <c r="AU467" s="222" t="s">
        <v>134</v>
      </c>
      <c r="AV467" s="14" t="s">
        <v>134</v>
      </c>
      <c r="AW467" s="14" t="s">
        <v>36</v>
      </c>
      <c r="AX467" s="14" t="s">
        <v>83</v>
      </c>
      <c r="AY467" s="222" t="s">
        <v>126</v>
      </c>
    </row>
    <row r="468" spans="1:65" s="2" customFormat="1" ht="16.5" customHeight="1">
      <c r="A468" s="35"/>
      <c r="B468" s="36"/>
      <c r="C468" s="234" t="s">
        <v>609</v>
      </c>
      <c r="D468" s="234" t="s">
        <v>361</v>
      </c>
      <c r="E468" s="235" t="s">
        <v>610</v>
      </c>
      <c r="F468" s="236" t="s">
        <v>611</v>
      </c>
      <c r="G468" s="237" t="s">
        <v>141</v>
      </c>
      <c r="H468" s="238">
        <v>6</v>
      </c>
      <c r="I468" s="239"/>
      <c r="J468" s="240">
        <f>ROUND(I468*H468,2)</f>
        <v>0</v>
      </c>
      <c r="K468" s="236" t="s">
        <v>132</v>
      </c>
      <c r="L468" s="241"/>
      <c r="M468" s="242" t="s">
        <v>19</v>
      </c>
      <c r="N468" s="243" t="s">
        <v>47</v>
      </c>
      <c r="O468" s="65"/>
      <c r="P468" s="197">
        <f>O468*H468</f>
        <v>0</v>
      </c>
      <c r="Q468" s="197">
        <v>0.00034</v>
      </c>
      <c r="R468" s="197">
        <f>Q468*H468</f>
        <v>0.00204</v>
      </c>
      <c r="S468" s="197">
        <v>0</v>
      </c>
      <c r="T468" s="198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199" t="s">
        <v>163</v>
      </c>
      <c r="AT468" s="199" t="s">
        <v>361</v>
      </c>
      <c r="AU468" s="199" t="s">
        <v>134</v>
      </c>
      <c r="AY468" s="18" t="s">
        <v>126</v>
      </c>
      <c r="BE468" s="200">
        <f>IF(N468="základní",J468,0)</f>
        <v>0</v>
      </c>
      <c r="BF468" s="200">
        <f>IF(N468="snížená",J468,0)</f>
        <v>0</v>
      </c>
      <c r="BG468" s="200">
        <f>IF(N468="zákl. přenesená",J468,0)</f>
        <v>0</v>
      </c>
      <c r="BH468" s="200">
        <f>IF(N468="sníž. přenesená",J468,0)</f>
        <v>0</v>
      </c>
      <c r="BI468" s="200">
        <f>IF(N468="nulová",J468,0)</f>
        <v>0</v>
      </c>
      <c r="BJ468" s="18" t="s">
        <v>134</v>
      </c>
      <c r="BK468" s="200">
        <f>ROUND(I468*H468,2)</f>
        <v>0</v>
      </c>
      <c r="BL468" s="18" t="s">
        <v>133</v>
      </c>
      <c r="BM468" s="199" t="s">
        <v>612</v>
      </c>
    </row>
    <row r="469" spans="2:51" s="13" customFormat="1" ht="11.25">
      <c r="B469" s="201"/>
      <c r="C469" s="202"/>
      <c r="D469" s="203" t="s">
        <v>136</v>
      </c>
      <c r="E469" s="204" t="s">
        <v>19</v>
      </c>
      <c r="F469" s="205" t="s">
        <v>137</v>
      </c>
      <c r="G469" s="202"/>
      <c r="H469" s="204" t="s">
        <v>19</v>
      </c>
      <c r="I469" s="206"/>
      <c r="J469" s="202"/>
      <c r="K469" s="202"/>
      <c r="L469" s="207"/>
      <c r="M469" s="208"/>
      <c r="N469" s="209"/>
      <c r="O469" s="209"/>
      <c r="P469" s="209"/>
      <c r="Q469" s="209"/>
      <c r="R469" s="209"/>
      <c r="S469" s="209"/>
      <c r="T469" s="210"/>
      <c r="AT469" s="211" t="s">
        <v>136</v>
      </c>
      <c r="AU469" s="211" t="s">
        <v>134</v>
      </c>
      <c r="AV469" s="13" t="s">
        <v>83</v>
      </c>
      <c r="AW469" s="13" t="s">
        <v>36</v>
      </c>
      <c r="AX469" s="13" t="s">
        <v>75</v>
      </c>
      <c r="AY469" s="211" t="s">
        <v>126</v>
      </c>
    </row>
    <row r="470" spans="2:51" s="14" customFormat="1" ht="11.25">
      <c r="B470" s="212"/>
      <c r="C470" s="213"/>
      <c r="D470" s="203" t="s">
        <v>136</v>
      </c>
      <c r="E470" s="214" t="s">
        <v>19</v>
      </c>
      <c r="F470" s="215" t="s">
        <v>153</v>
      </c>
      <c r="G470" s="213"/>
      <c r="H470" s="216">
        <v>6</v>
      </c>
      <c r="I470" s="217"/>
      <c r="J470" s="213"/>
      <c r="K470" s="213"/>
      <c r="L470" s="218"/>
      <c r="M470" s="219"/>
      <c r="N470" s="220"/>
      <c r="O470" s="220"/>
      <c r="P470" s="220"/>
      <c r="Q470" s="220"/>
      <c r="R470" s="220"/>
      <c r="S470" s="220"/>
      <c r="T470" s="221"/>
      <c r="AT470" s="222" t="s">
        <v>136</v>
      </c>
      <c r="AU470" s="222" t="s">
        <v>134</v>
      </c>
      <c r="AV470" s="14" t="s">
        <v>134</v>
      </c>
      <c r="AW470" s="14" t="s">
        <v>36</v>
      </c>
      <c r="AX470" s="14" t="s">
        <v>83</v>
      </c>
      <c r="AY470" s="222" t="s">
        <v>126</v>
      </c>
    </row>
    <row r="471" spans="1:65" s="2" customFormat="1" ht="16.5" customHeight="1">
      <c r="A471" s="35"/>
      <c r="B471" s="36"/>
      <c r="C471" s="234" t="s">
        <v>613</v>
      </c>
      <c r="D471" s="234" t="s">
        <v>361</v>
      </c>
      <c r="E471" s="235" t="s">
        <v>614</v>
      </c>
      <c r="F471" s="236" t="s">
        <v>615</v>
      </c>
      <c r="G471" s="237" t="s">
        <v>141</v>
      </c>
      <c r="H471" s="238">
        <v>13</v>
      </c>
      <c r="I471" s="239"/>
      <c r="J471" s="240">
        <f>ROUND(I471*H471,2)</f>
        <v>0</v>
      </c>
      <c r="K471" s="236" t="s">
        <v>132</v>
      </c>
      <c r="L471" s="241"/>
      <c r="M471" s="242" t="s">
        <v>19</v>
      </c>
      <c r="N471" s="243" t="s">
        <v>47</v>
      </c>
      <c r="O471" s="65"/>
      <c r="P471" s="197">
        <f>O471*H471</f>
        <v>0</v>
      </c>
      <c r="Q471" s="197">
        <v>0.00035</v>
      </c>
      <c r="R471" s="197">
        <f>Q471*H471</f>
        <v>0.00455</v>
      </c>
      <c r="S471" s="197">
        <v>0</v>
      </c>
      <c r="T471" s="198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99" t="s">
        <v>163</v>
      </c>
      <c r="AT471" s="199" t="s">
        <v>361</v>
      </c>
      <c r="AU471" s="199" t="s">
        <v>134</v>
      </c>
      <c r="AY471" s="18" t="s">
        <v>126</v>
      </c>
      <c r="BE471" s="200">
        <f>IF(N471="základní",J471,0)</f>
        <v>0</v>
      </c>
      <c r="BF471" s="200">
        <f>IF(N471="snížená",J471,0)</f>
        <v>0</v>
      </c>
      <c r="BG471" s="200">
        <f>IF(N471="zákl. přenesená",J471,0)</f>
        <v>0</v>
      </c>
      <c r="BH471" s="200">
        <f>IF(N471="sníž. přenesená",J471,0)</f>
        <v>0</v>
      </c>
      <c r="BI471" s="200">
        <f>IF(N471="nulová",J471,0)</f>
        <v>0</v>
      </c>
      <c r="BJ471" s="18" t="s">
        <v>134</v>
      </c>
      <c r="BK471" s="200">
        <f>ROUND(I471*H471,2)</f>
        <v>0</v>
      </c>
      <c r="BL471" s="18" t="s">
        <v>133</v>
      </c>
      <c r="BM471" s="199" t="s">
        <v>616</v>
      </c>
    </row>
    <row r="472" spans="2:51" s="13" customFormat="1" ht="11.25">
      <c r="B472" s="201"/>
      <c r="C472" s="202"/>
      <c r="D472" s="203" t="s">
        <v>136</v>
      </c>
      <c r="E472" s="204" t="s">
        <v>19</v>
      </c>
      <c r="F472" s="205" t="s">
        <v>137</v>
      </c>
      <c r="G472" s="202"/>
      <c r="H472" s="204" t="s">
        <v>19</v>
      </c>
      <c r="I472" s="206"/>
      <c r="J472" s="202"/>
      <c r="K472" s="202"/>
      <c r="L472" s="207"/>
      <c r="M472" s="208"/>
      <c r="N472" s="209"/>
      <c r="O472" s="209"/>
      <c r="P472" s="209"/>
      <c r="Q472" s="209"/>
      <c r="R472" s="209"/>
      <c r="S472" s="209"/>
      <c r="T472" s="210"/>
      <c r="AT472" s="211" t="s">
        <v>136</v>
      </c>
      <c r="AU472" s="211" t="s">
        <v>134</v>
      </c>
      <c r="AV472" s="13" t="s">
        <v>83</v>
      </c>
      <c r="AW472" s="13" t="s">
        <v>36</v>
      </c>
      <c r="AX472" s="13" t="s">
        <v>75</v>
      </c>
      <c r="AY472" s="211" t="s">
        <v>126</v>
      </c>
    </row>
    <row r="473" spans="2:51" s="14" customFormat="1" ht="11.25">
      <c r="B473" s="212"/>
      <c r="C473" s="213"/>
      <c r="D473" s="203" t="s">
        <v>136</v>
      </c>
      <c r="E473" s="214" t="s">
        <v>19</v>
      </c>
      <c r="F473" s="215" t="s">
        <v>189</v>
      </c>
      <c r="G473" s="213"/>
      <c r="H473" s="216">
        <v>13</v>
      </c>
      <c r="I473" s="217"/>
      <c r="J473" s="213"/>
      <c r="K473" s="213"/>
      <c r="L473" s="218"/>
      <c r="M473" s="219"/>
      <c r="N473" s="220"/>
      <c r="O473" s="220"/>
      <c r="P473" s="220"/>
      <c r="Q473" s="220"/>
      <c r="R473" s="220"/>
      <c r="S473" s="220"/>
      <c r="T473" s="221"/>
      <c r="AT473" s="222" t="s">
        <v>136</v>
      </c>
      <c r="AU473" s="222" t="s">
        <v>134</v>
      </c>
      <c r="AV473" s="14" t="s">
        <v>134</v>
      </c>
      <c r="AW473" s="14" t="s">
        <v>36</v>
      </c>
      <c r="AX473" s="14" t="s">
        <v>83</v>
      </c>
      <c r="AY473" s="222" t="s">
        <v>126</v>
      </c>
    </row>
    <row r="474" spans="1:65" s="2" customFormat="1" ht="21.75" customHeight="1">
      <c r="A474" s="35"/>
      <c r="B474" s="36"/>
      <c r="C474" s="188" t="s">
        <v>617</v>
      </c>
      <c r="D474" s="188" t="s">
        <v>128</v>
      </c>
      <c r="E474" s="189" t="s">
        <v>618</v>
      </c>
      <c r="F474" s="190" t="s">
        <v>619</v>
      </c>
      <c r="G474" s="191" t="s">
        <v>141</v>
      </c>
      <c r="H474" s="192">
        <v>2</v>
      </c>
      <c r="I474" s="193"/>
      <c r="J474" s="194">
        <f>ROUND(I474*H474,2)</f>
        <v>0</v>
      </c>
      <c r="K474" s="190" t="s">
        <v>132</v>
      </c>
      <c r="L474" s="40"/>
      <c r="M474" s="195" t="s">
        <v>19</v>
      </c>
      <c r="N474" s="196" t="s">
        <v>47</v>
      </c>
      <c r="O474" s="65"/>
      <c r="P474" s="197">
        <f>O474*H474</f>
        <v>0</v>
      </c>
      <c r="Q474" s="197">
        <v>0</v>
      </c>
      <c r="R474" s="197">
        <f>Q474*H474</f>
        <v>0</v>
      </c>
      <c r="S474" s="197">
        <v>0</v>
      </c>
      <c r="T474" s="198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99" t="s">
        <v>133</v>
      </c>
      <c r="AT474" s="199" t="s">
        <v>128</v>
      </c>
      <c r="AU474" s="199" t="s">
        <v>134</v>
      </c>
      <c r="AY474" s="18" t="s">
        <v>126</v>
      </c>
      <c r="BE474" s="200">
        <f>IF(N474="základní",J474,0)</f>
        <v>0</v>
      </c>
      <c r="BF474" s="200">
        <f>IF(N474="snížená",J474,0)</f>
        <v>0</v>
      </c>
      <c r="BG474" s="200">
        <f>IF(N474="zákl. přenesená",J474,0)</f>
        <v>0</v>
      </c>
      <c r="BH474" s="200">
        <f>IF(N474="sníž. přenesená",J474,0)</f>
        <v>0</v>
      </c>
      <c r="BI474" s="200">
        <f>IF(N474="nulová",J474,0)</f>
        <v>0</v>
      </c>
      <c r="BJ474" s="18" t="s">
        <v>134</v>
      </c>
      <c r="BK474" s="200">
        <f>ROUND(I474*H474,2)</f>
        <v>0</v>
      </c>
      <c r="BL474" s="18" t="s">
        <v>133</v>
      </c>
      <c r="BM474" s="199" t="s">
        <v>620</v>
      </c>
    </row>
    <row r="475" spans="2:51" s="13" customFormat="1" ht="11.25">
      <c r="B475" s="201"/>
      <c r="C475" s="202"/>
      <c r="D475" s="203" t="s">
        <v>136</v>
      </c>
      <c r="E475" s="204" t="s">
        <v>19</v>
      </c>
      <c r="F475" s="205" t="s">
        <v>137</v>
      </c>
      <c r="G475" s="202"/>
      <c r="H475" s="204" t="s">
        <v>19</v>
      </c>
      <c r="I475" s="206"/>
      <c r="J475" s="202"/>
      <c r="K475" s="202"/>
      <c r="L475" s="207"/>
      <c r="M475" s="208"/>
      <c r="N475" s="209"/>
      <c r="O475" s="209"/>
      <c r="P475" s="209"/>
      <c r="Q475" s="209"/>
      <c r="R475" s="209"/>
      <c r="S475" s="209"/>
      <c r="T475" s="210"/>
      <c r="AT475" s="211" t="s">
        <v>136</v>
      </c>
      <c r="AU475" s="211" t="s">
        <v>134</v>
      </c>
      <c r="AV475" s="13" t="s">
        <v>83</v>
      </c>
      <c r="AW475" s="13" t="s">
        <v>36</v>
      </c>
      <c r="AX475" s="13" t="s">
        <v>75</v>
      </c>
      <c r="AY475" s="211" t="s">
        <v>126</v>
      </c>
    </row>
    <row r="476" spans="2:51" s="14" customFormat="1" ht="11.25">
      <c r="B476" s="212"/>
      <c r="C476" s="213"/>
      <c r="D476" s="203" t="s">
        <v>136</v>
      </c>
      <c r="E476" s="214" t="s">
        <v>19</v>
      </c>
      <c r="F476" s="215" t="s">
        <v>134</v>
      </c>
      <c r="G476" s="213"/>
      <c r="H476" s="216">
        <v>2</v>
      </c>
      <c r="I476" s="217"/>
      <c r="J476" s="213"/>
      <c r="K476" s="213"/>
      <c r="L476" s="218"/>
      <c r="M476" s="219"/>
      <c r="N476" s="220"/>
      <c r="O476" s="220"/>
      <c r="P476" s="220"/>
      <c r="Q476" s="220"/>
      <c r="R476" s="220"/>
      <c r="S476" s="220"/>
      <c r="T476" s="221"/>
      <c r="AT476" s="222" t="s">
        <v>136</v>
      </c>
      <c r="AU476" s="222" t="s">
        <v>134</v>
      </c>
      <c r="AV476" s="14" t="s">
        <v>134</v>
      </c>
      <c r="AW476" s="14" t="s">
        <v>36</v>
      </c>
      <c r="AX476" s="14" t="s">
        <v>83</v>
      </c>
      <c r="AY476" s="222" t="s">
        <v>126</v>
      </c>
    </row>
    <row r="477" spans="1:65" s="2" customFormat="1" ht="16.5" customHeight="1">
      <c r="A477" s="35"/>
      <c r="B477" s="36"/>
      <c r="C477" s="234" t="s">
        <v>621</v>
      </c>
      <c r="D477" s="234" t="s">
        <v>361</v>
      </c>
      <c r="E477" s="235" t="s">
        <v>622</v>
      </c>
      <c r="F477" s="236" t="s">
        <v>623</v>
      </c>
      <c r="G477" s="237" t="s">
        <v>141</v>
      </c>
      <c r="H477" s="238">
        <v>2</v>
      </c>
      <c r="I477" s="239"/>
      <c r="J477" s="240">
        <f>ROUND(I477*H477,2)</f>
        <v>0</v>
      </c>
      <c r="K477" s="236" t="s">
        <v>132</v>
      </c>
      <c r="L477" s="241"/>
      <c r="M477" s="242" t="s">
        <v>19</v>
      </c>
      <c r="N477" s="243" t="s">
        <v>47</v>
      </c>
      <c r="O477" s="65"/>
      <c r="P477" s="197">
        <f>O477*H477</f>
        <v>0</v>
      </c>
      <c r="Q477" s="197">
        <v>0.00088</v>
      </c>
      <c r="R477" s="197">
        <f>Q477*H477</f>
        <v>0.00176</v>
      </c>
      <c r="S477" s="197">
        <v>0</v>
      </c>
      <c r="T477" s="198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99" t="s">
        <v>163</v>
      </c>
      <c r="AT477" s="199" t="s">
        <v>361</v>
      </c>
      <c r="AU477" s="199" t="s">
        <v>134</v>
      </c>
      <c r="AY477" s="18" t="s">
        <v>126</v>
      </c>
      <c r="BE477" s="200">
        <f>IF(N477="základní",J477,0)</f>
        <v>0</v>
      </c>
      <c r="BF477" s="200">
        <f>IF(N477="snížená",J477,0)</f>
        <v>0</v>
      </c>
      <c r="BG477" s="200">
        <f>IF(N477="zákl. přenesená",J477,0)</f>
        <v>0</v>
      </c>
      <c r="BH477" s="200">
        <f>IF(N477="sníž. přenesená",J477,0)</f>
        <v>0</v>
      </c>
      <c r="BI477" s="200">
        <f>IF(N477="nulová",J477,0)</f>
        <v>0</v>
      </c>
      <c r="BJ477" s="18" t="s">
        <v>134</v>
      </c>
      <c r="BK477" s="200">
        <f>ROUND(I477*H477,2)</f>
        <v>0</v>
      </c>
      <c r="BL477" s="18" t="s">
        <v>133</v>
      </c>
      <c r="BM477" s="199" t="s">
        <v>624</v>
      </c>
    </row>
    <row r="478" spans="2:51" s="13" customFormat="1" ht="11.25">
      <c r="B478" s="201"/>
      <c r="C478" s="202"/>
      <c r="D478" s="203" t="s">
        <v>136</v>
      </c>
      <c r="E478" s="204" t="s">
        <v>19</v>
      </c>
      <c r="F478" s="205" t="s">
        <v>137</v>
      </c>
      <c r="G478" s="202"/>
      <c r="H478" s="204" t="s">
        <v>19</v>
      </c>
      <c r="I478" s="206"/>
      <c r="J478" s="202"/>
      <c r="K478" s="202"/>
      <c r="L478" s="207"/>
      <c r="M478" s="208"/>
      <c r="N478" s="209"/>
      <c r="O478" s="209"/>
      <c r="P478" s="209"/>
      <c r="Q478" s="209"/>
      <c r="R478" s="209"/>
      <c r="S478" s="209"/>
      <c r="T478" s="210"/>
      <c r="AT478" s="211" t="s">
        <v>136</v>
      </c>
      <c r="AU478" s="211" t="s">
        <v>134</v>
      </c>
      <c r="AV478" s="13" t="s">
        <v>83</v>
      </c>
      <c r="AW478" s="13" t="s">
        <v>36</v>
      </c>
      <c r="AX478" s="13" t="s">
        <v>75</v>
      </c>
      <c r="AY478" s="211" t="s">
        <v>126</v>
      </c>
    </row>
    <row r="479" spans="2:51" s="14" customFormat="1" ht="11.25">
      <c r="B479" s="212"/>
      <c r="C479" s="213"/>
      <c r="D479" s="203" t="s">
        <v>136</v>
      </c>
      <c r="E479" s="214" t="s">
        <v>19</v>
      </c>
      <c r="F479" s="215" t="s">
        <v>134</v>
      </c>
      <c r="G479" s="213"/>
      <c r="H479" s="216">
        <v>2</v>
      </c>
      <c r="I479" s="217"/>
      <c r="J479" s="213"/>
      <c r="K479" s="213"/>
      <c r="L479" s="218"/>
      <c r="M479" s="219"/>
      <c r="N479" s="220"/>
      <c r="O479" s="220"/>
      <c r="P479" s="220"/>
      <c r="Q479" s="220"/>
      <c r="R479" s="220"/>
      <c r="S479" s="220"/>
      <c r="T479" s="221"/>
      <c r="AT479" s="222" t="s">
        <v>136</v>
      </c>
      <c r="AU479" s="222" t="s">
        <v>134</v>
      </c>
      <c r="AV479" s="14" t="s">
        <v>134</v>
      </c>
      <c r="AW479" s="14" t="s">
        <v>36</v>
      </c>
      <c r="AX479" s="14" t="s">
        <v>83</v>
      </c>
      <c r="AY479" s="222" t="s">
        <v>126</v>
      </c>
    </row>
    <row r="480" spans="1:65" s="2" customFormat="1" ht="21.75" customHeight="1">
      <c r="A480" s="35"/>
      <c r="B480" s="36"/>
      <c r="C480" s="188" t="s">
        <v>625</v>
      </c>
      <c r="D480" s="188" t="s">
        <v>128</v>
      </c>
      <c r="E480" s="189" t="s">
        <v>626</v>
      </c>
      <c r="F480" s="190" t="s">
        <v>627</v>
      </c>
      <c r="G480" s="191" t="s">
        <v>141</v>
      </c>
      <c r="H480" s="192">
        <v>5</v>
      </c>
      <c r="I480" s="193"/>
      <c r="J480" s="194">
        <f>ROUND(I480*H480,2)</f>
        <v>0</v>
      </c>
      <c r="K480" s="190" t="s">
        <v>132</v>
      </c>
      <c r="L480" s="40"/>
      <c r="M480" s="195" t="s">
        <v>19</v>
      </c>
      <c r="N480" s="196" t="s">
        <v>47</v>
      </c>
      <c r="O480" s="65"/>
      <c r="P480" s="197">
        <f>O480*H480</f>
        <v>0</v>
      </c>
      <c r="Q480" s="197">
        <v>0</v>
      </c>
      <c r="R480" s="197">
        <f>Q480*H480</f>
        <v>0</v>
      </c>
      <c r="S480" s="197">
        <v>0</v>
      </c>
      <c r="T480" s="198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99" t="s">
        <v>133</v>
      </c>
      <c r="AT480" s="199" t="s">
        <v>128</v>
      </c>
      <c r="AU480" s="199" t="s">
        <v>134</v>
      </c>
      <c r="AY480" s="18" t="s">
        <v>126</v>
      </c>
      <c r="BE480" s="200">
        <f>IF(N480="základní",J480,0)</f>
        <v>0</v>
      </c>
      <c r="BF480" s="200">
        <f>IF(N480="snížená",J480,0)</f>
        <v>0</v>
      </c>
      <c r="BG480" s="200">
        <f>IF(N480="zákl. přenesená",J480,0)</f>
        <v>0</v>
      </c>
      <c r="BH480" s="200">
        <f>IF(N480="sníž. přenesená",J480,0)</f>
        <v>0</v>
      </c>
      <c r="BI480" s="200">
        <f>IF(N480="nulová",J480,0)</f>
        <v>0</v>
      </c>
      <c r="BJ480" s="18" t="s">
        <v>134</v>
      </c>
      <c r="BK480" s="200">
        <f>ROUND(I480*H480,2)</f>
        <v>0</v>
      </c>
      <c r="BL480" s="18" t="s">
        <v>133</v>
      </c>
      <c r="BM480" s="199" t="s">
        <v>628</v>
      </c>
    </row>
    <row r="481" spans="2:51" s="13" customFormat="1" ht="11.25">
      <c r="B481" s="201"/>
      <c r="C481" s="202"/>
      <c r="D481" s="203" t="s">
        <v>136</v>
      </c>
      <c r="E481" s="204" t="s">
        <v>19</v>
      </c>
      <c r="F481" s="205" t="s">
        <v>137</v>
      </c>
      <c r="G481" s="202"/>
      <c r="H481" s="204" t="s">
        <v>19</v>
      </c>
      <c r="I481" s="206"/>
      <c r="J481" s="202"/>
      <c r="K481" s="202"/>
      <c r="L481" s="207"/>
      <c r="M481" s="208"/>
      <c r="N481" s="209"/>
      <c r="O481" s="209"/>
      <c r="P481" s="209"/>
      <c r="Q481" s="209"/>
      <c r="R481" s="209"/>
      <c r="S481" s="209"/>
      <c r="T481" s="210"/>
      <c r="AT481" s="211" t="s">
        <v>136</v>
      </c>
      <c r="AU481" s="211" t="s">
        <v>134</v>
      </c>
      <c r="AV481" s="13" t="s">
        <v>83</v>
      </c>
      <c r="AW481" s="13" t="s">
        <v>36</v>
      </c>
      <c r="AX481" s="13" t="s">
        <v>75</v>
      </c>
      <c r="AY481" s="211" t="s">
        <v>126</v>
      </c>
    </row>
    <row r="482" spans="2:51" s="14" customFormat="1" ht="11.25">
      <c r="B482" s="212"/>
      <c r="C482" s="213"/>
      <c r="D482" s="203" t="s">
        <v>136</v>
      </c>
      <c r="E482" s="214" t="s">
        <v>19</v>
      </c>
      <c r="F482" s="215" t="s">
        <v>629</v>
      </c>
      <c r="G482" s="213"/>
      <c r="H482" s="216">
        <v>5</v>
      </c>
      <c r="I482" s="217"/>
      <c r="J482" s="213"/>
      <c r="K482" s="213"/>
      <c r="L482" s="218"/>
      <c r="M482" s="219"/>
      <c r="N482" s="220"/>
      <c r="O482" s="220"/>
      <c r="P482" s="220"/>
      <c r="Q482" s="220"/>
      <c r="R482" s="220"/>
      <c r="S482" s="220"/>
      <c r="T482" s="221"/>
      <c r="AT482" s="222" t="s">
        <v>136</v>
      </c>
      <c r="AU482" s="222" t="s">
        <v>134</v>
      </c>
      <c r="AV482" s="14" t="s">
        <v>134</v>
      </c>
      <c r="AW482" s="14" t="s">
        <v>36</v>
      </c>
      <c r="AX482" s="14" t="s">
        <v>83</v>
      </c>
      <c r="AY482" s="222" t="s">
        <v>126</v>
      </c>
    </row>
    <row r="483" spans="1:65" s="2" customFormat="1" ht="16.5" customHeight="1">
      <c r="A483" s="35"/>
      <c r="B483" s="36"/>
      <c r="C483" s="234" t="s">
        <v>630</v>
      </c>
      <c r="D483" s="234" t="s">
        <v>361</v>
      </c>
      <c r="E483" s="235" t="s">
        <v>631</v>
      </c>
      <c r="F483" s="236" t="s">
        <v>632</v>
      </c>
      <c r="G483" s="237" t="s">
        <v>141</v>
      </c>
      <c r="H483" s="238">
        <v>2</v>
      </c>
      <c r="I483" s="239"/>
      <c r="J483" s="240">
        <f>ROUND(I483*H483,2)</f>
        <v>0</v>
      </c>
      <c r="K483" s="236" t="s">
        <v>132</v>
      </c>
      <c r="L483" s="241"/>
      <c r="M483" s="242" t="s">
        <v>19</v>
      </c>
      <c r="N483" s="243" t="s">
        <v>47</v>
      </c>
      <c r="O483" s="65"/>
      <c r="P483" s="197">
        <f>O483*H483</f>
        <v>0</v>
      </c>
      <c r="Q483" s="197">
        <v>0.00026</v>
      </c>
      <c r="R483" s="197">
        <f>Q483*H483</f>
        <v>0.00052</v>
      </c>
      <c r="S483" s="197">
        <v>0</v>
      </c>
      <c r="T483" s="198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99" t="s">
        <v>300</v>
      </c>
      <c r="AT483" s="199" t="s">
        <v>361</v>
      </c>
      <c r="AU483" s="199" t="s">
        <v>134</v>
      </c>
      <c r="AY483" s="18" t="s">
        <v>126</v>
      </c>
      <c r="BE483" s="200">
        <f>IF(N483="základní",J483,0)</f>
        <v>0</v>
      </c>
      <c r="BF483" s="200">
        <f>IF(N483="snížená",J483,0)</f>
        <v>0</v>
      </c>
      <c r="BG483" s="200">
        <f>IF(N483="zákl. přenesená",J483,0)</f>
        <v>0</v>
      </c>
      <c r="BH483" s="200">
        <f>IF(N483="sníž. přenesená",J483,0)</f>
        <v>0</v>
      </c>
      <c r="BI483" s="200">
        <f>IF(N483="nulová",J483,0)</f>
        <v>0</v>
      </c>
      <c r="BJ483" s="18" t="s">
        <v>134</v>
      </c>
      <c r="BK483" s="200">
        <f>ROUND(I483*H483,2)</f>
        <v>0</v>
      </c>
      <c r="BL483" s="18" t="s">
        <v>203</v>
      </c>
      <c r="BM483" s="199" t="s">
        <v>633</v>
      </c>
    </row>
    <row r="484" spans="2:51" s="13" customFormat="1" ht="11.25">
      <c r="B484" s="201"/>
      <c r="C484" s="202"/>
      <c r="D484" s="203" t="s">
        <v>136</v>
      </c>
      <c r="E484" s="204" t="s">
        <v>19</v>
      </c>
      <c r="F484" s="205" t="s">
        <v>137</v>
      </c>
      <c r="G484" s="202"/>
      <c r="H484" s="204" t="s">
        <v>19</v>
      </c>
      <c r="I484" s="206"/>
      <c r="J484" s="202"/>
      <c r="K484" s="202"/>
      <c r="L484" s="207"/>
      <c r="M484" s="208"/>
      <c r="N484" s="209"/>
      <c r="O484" s="209"/>
      <c r="P484" s="209"/>
      <c r="Q484" s="209"/>
      <c r="R484" s="209"/>
      <c r="S484" s="209"/>
      <c r="T484" s="210"/>
      <c r="AT484" s="211" t="s">
        <v>136</v>
      </c>
      <c r="AU484" s="211" t="s">
        <v>134</v>
      </c>
      <c r="AV484" s="13" t="s">
        <v>83</v>
      </c>
      <c r="AW484" s="13" t="s">
        <v>36</v>
      </c>
      <c r="AX484" s="13" t="s">
        <v>75</v>
      </c>
      <c r="AY484" s="211" t="s">
        <v>126</v>
      </c>
    </row>
    <row r="485" spans="2:51" s="14" customFormat="1" ht="11.25">
      <c r="B485" s="212"/>
      <c r="C485" s="213"/>
      <c r="D485" s="203" t="s">
        <v>136</v>
      </c>
      <c r="E485" s="214" t="s">
        <v>19</v>
      </c>
      <c r="F485" s="215" t="s">
        <v>134</v>
      </c>
      <c r="G485" s="213"/>
      <c r="H485" s="216">
        <v>2</v>
      </c>
      <c r="I485" s="217"/>
      <c r="J485" s="213"/>
      <c r="K485" s="213"/>
      <c r="L485" s="218"/>
      <c r="M485" s="219"/>
      <c r="N485" s="220"/>
      <c r="O485" s="220"/>
      <c r="P485" s="220"/>
      <c r="Q485" s="220"/>
      <c r="R485" s="220"/>
      <c r="S485" s="220"/>
      <c r="T485" s="221"/>
      <c r="AT485" s="222" t="s">
        <v>136</v>
      </c>
      <c r="AU485" s="222" t="s">
        <v>134</v>
      </c>
      <c r="AV485" s="14" t="s">
        <v>134</v>
      </c>
      <c r="AW485" s="14" t="s">
        <v>36</v>
      </c>
      <c r="AX485" s="14" t="s">
        <v>83</v>
      </c>
      <c r="AY485" s="222" t="s">
        <v>126</v>
      </c>
    </row>
    <row r="486" spans="1:65" s="2" customFormat="1" ht="16.5" customHeight="1">
      <c r="A486" s="35"/>
      <c r="B486" s="36"/>
      <c r="C486" s="234" t="s">
        <v>634</v>
      </c>
      <c r="D486" s="234" t="s">
        <v>361</v>
      </c>
      <c r="E486" s="235" t="s">
        <v>635</v>
      </c>
      <c r="F486" s="236" t="s">
        <v>636</v>
      </c>
      <c r="G486" s="237" t="s">
        <v>141</v>
      </c>
      <c r="H486" s="238">
        <v>1</v>
      </c>
      <c r="I486" s="239"/>
      <c r="J486" s="240">
        <f>ROUND(I486*H486,2)</f>
        <v>0</v>
      </c>
      <c r="K486" s="236" t="s">
        <v>132</v>
      </c>
      <c r="L486" s="241"/>
      <c r="M486" s="242" t="s">
        <v>19</v>
      </c>
      <c r="N486" s="243" t="s">
        <v>47</v>
      </c>
      <c r="O486" s="65"/>
      <c r="P486" s="197">
        <f>O486*H486</f>
        <v>0</v>
      </c>
      <c r="Q486" s="197">
        <v>0.0004</v>
      </c>
      <c r="R486" s="197">
        <f>Q486*H486</f>
        <v>0.0004</v>
      </c>
      <c r="S486" s="197">
        <v>0</v>
      </c>
      <c r="T486" s="198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99" t="s">
        <v>163</v>
      </c>
      <c r="AT486" s="199" t="s">
        <v>361</v>
      </c>
      <c r="AU486" s="199" t="s">
        <v>134</v>
      </c>
      <c r="AY486" s="18" t="s">
        <v>126</v>
      </c>
      <c r="BE486" s="200">
        <f>IF(N486="základní",J486,0)</f>
        <v>0</v>
      </c>
      <c r="BF486" s="200">
        <f>IF(N486="snížená",J486,0)</f>
        <v>0</v>
      </c>
      <c r="BG486" s="200">
        <f>IF(N486="zákl. přenesená",J486,0)</f>
        <v>0</v>
      </c>
      <c r="BH486" s="200">
        <f>IF(N486="sníž. přenesená",J486,0)</f>
        <v>0</v>
      </c>
      <c r="BI486" s="200">
        <f>IF(N486="nulová",J486,0)</f>
        <v>0</v>
      </c>
      <c r="BJ486" s="18" t="s">
        <v>134</v>
      </c>
      <c r="BK486" s="200">
        <f>ROUND(I486*H486,2)</f>
        <v>0</v>
      </c>
      <c r="BL486" s="18" t="s">
        <v>133</v>
      </c>
      <c r="BM486" s="199" t="s">
        <v>637</v>
      </c>
    </row>
    <row r="487" spans="2:51" s="13" customFormat="1" ht="11.25">
      <c r="B487" s="201"/>
      <c r="C487" s="202"/>
      <c r="D487" s="203" t="s">
        <v>136</v>
      </c>
      <c r="E487" s="204" t="s">
        <v>19</v>
      </c>
      <c r="F487" s="205" t="s">
        <v>137</v>
      </c>
      <c r="G487" s="202"/>
      <c r="H487" s="204" t="s">
        <v>19</v>
      </c>
      <c r="I487" s="206"/>
      <c r="J487" s="202"/>
      <c r="K487" s="202"/>
      <c r="L487" s="207"/>
      <c r="M487" s="208"/>
      <c r="N487" s="209"/>
      <c r="O487" s="209"/>
      <c r="P487" s="209"/>
      <c r="Q487" s="209"/>
      <c r="R487" s="209"/>
      <c r="S487" s="209"/>
      <c r="T487" s="210"/>
      <c r="AT487" s="211" t="s">
        <v>136</v>
      </c>
      <c r="AU487" s="211" t="s">
        <v>134</v>
      </c>
      <c r="AV487" s="13" t="s">
        <v>83</v>
      </c>
      <c r="AW487" s="13" t="s">
        <v>36</v>
      </c>
      <c r="AX487" s="13" t="s">
        <v>75</v>
      </c>
      <c r="AY487" s="211" t="s">
        <v>126</v>
      </c>
    </row>
    <row r="488" spans="2:51" s="14" customFormat="1" ht="11.25">
      <c r="B488" s="212"/>
      <c r="C488" s="213"/>
      <c r="D488" s="203" t="s">
        <v>136</v>
      </c>
      <c r="E488" s="214" t="s">
        <v>19</v>
      </c>
      <c r="F488" s="215" t="s">
        <v>83</v>
      </c>
      <c r="G488" s="213"/>
      <c r="H488" s="216">
        <v>1</v>
      </c>
      <c r="I488" s="217"/>
      <c r="J488" s="213"/>
      <c r="K488" s="213"/>
      <c r="L488" s="218"/>
      <c r="M488" s="219"/>
      <c r="N488" s="220"/>
      <c r="O488" s="220"/>
      <c r="P488" s="220"/>
      <c r="Q488" s="220"/>
      <c r="R488" s="220"/>
      <c r="S488" s="220"/>
      <c r="T488" s="221"/>
      <c r="AT488" s="222" t="s">
        <v>136</v>
      </c>
      <c r="AU488" s="222" t="s">
        <v>134</v>
      </c>
      <c r="AV488" s="14" t="s">
        <v>134</v>
      </c>
      <c r="AW488" s="14" t="s">
        <v>36</v>
      </c>
      <c r="AX488" s="14" t="s">
        <v>83</v>
      </c>
      <c r="AY488" s="222" t="s">
        <v>126</v>
      </c>
    </row>
    <row r="489" spans="1:65" s="2" customFormat="1" ht="16.5" customHeight="1">
      <c r="A489" s="35"/>
      <c r="B489" s="36"/>
      <c r="C489" s="234" t="s">
        <v>638</v>
      </c>
      <c r="D489" s="234" t="s">
        <v>361</v>
      </c>
      <c r="E489" s="235" t="s">
        <v>639</v>
      </c>
      <c r="F489" s="236" t="s">
        <v>640</v>
      </c>
      <c r="G489" s="237" t="s">
        <v>141</v>
      </c>
      <c r="H489" s="238">
        <v>2</v>
      </c>
      <c r="I489" s="239"/>
      <c r="J489" s="240">
        <f>ROUND(I489*H489,2)</f>
        <v>0</v>
      </c>
      <c r="K489" s="236" t="s">
        <v>132</v>
      </c>
      <c r="L489" s="241"/>
      <c r="M489" s="242" t="s">
        <v>19</v>
      </c>
      <c r="N489" s="243" t="s">
        <v>47</v>
      </c>
      <c r="O489" s="65"/>
      <c r="P489" s="197">
        <f>O489*H489</f>
        <v>0</v>
      </c>
      <c r="Q489" s="197">
        <v>0.0006</v>
      </c>
      <c r="R489" s="197">
        <f>Q489*H489</f>
        <v>0.0012</v>
      </c>
      <c r="S489" s="197">
        <v>0</v>
      </c>
      <c r="T489" s="198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99" t="s">
        <v>163</v>
      </c>
      <c r="AT489" s="199" t="s">
        <v>361</v>
      </c>
      <c r="AU489" s="199" t="s">
        <v>134</v>
      </c>
      <c r="AY489" s="18" t="s">
        <v>126</v>
      </c>
      <c r="BE489" s="200">
        <f>IF(N489="základní",J489,0)</f>
        <v>0</v>
      </c>
      <c r="BF489" s="200">
        <f>IF(N489="snížená",J489,0)</f>
        <v>0</v>
      </c>
      <c r="BG489" s="200">
        <f>IF(N489="zákl. přenesená",J489,0)</f>
        <v>0</v>
      </c>
      <c r="BH489" s="200">
        <f>IF(N489="sníž. přenesená",J489,0)</f>
        <v>0</v>
      </c>
      <c r="BI489" s="200">
        <f>IF(N489="nulová",J489,0)</f>
        <v>0</v>
      </c>
      <c r="BJ489" s="18" t="s">
        <v>134</v>
      </c>
      <c r="BK489" s="200">
        <f>ROUND(I489*H489,2)</f>
        <v>0</v>
      </c>
      <c r="BL489" s="18" t="s">
        <v>133</v>
      </c>
      <c r="BM489" s="199" t="s">
        <v>641</v>
      </c>
    </row>
    <row r="490" spans="2:51" s="13" customFormat="1" ht="11.25">
      <c r="B490" s="201"/>
      <c r="C490" s="202"/>
      <c r="D490" s="203" t="s">
        <v>136</v>
      </c>
      <c r="E490" s="204" t="s">
        <v>19</v>
      </c>
      <c r="F490" s="205" t="s">
        <v>137</v>
      </c>
      <c r="G490" s="202"/>
      <c r="H490" s="204" t="s">
        <v>19</v>
      </c>
      <c r="I490" s="206"/>
      <c r="J490" s="202"/>
      <c r="K490" s="202"/>
      <c r="L490" s="207"/>
      <c r="M490" s="208"/>
      <c r="N490" s="209"/>
      <c r="O490" s="209"/>
      <c r="P490" s="209"/>
      <c r="Q490" s="209"/>
      <c r="R490" s="209"/>
      <c r="S490" s="209"/>
      <c r="T490" s="210"/>
      <c r="AT490" s="211" t="s">
        <v>136</v>
      </c>
      <c r="AU490" s="211" t="s">
        <v>134</v>
      </c>
      <c r="AV490" s="13" t="s">
        <v>83</v>
      </c>
      <c r="AW490" s="13" t="s">
        <v>36</v>
      </c>
      <c r="AX490" s="13" t="s">
        <v>75</v>
      </c>
      <c r="AY490" s="211" t="s">
        <v>126</v>
      </c>
    </row>
    <row r="491" spans="2:51" s="14" customFormat="1" ht="11.25">
      <c r="B491" s="212"/>
      <c r="C491" s="213"/>
      <c r="D491" s="203" t="s">
        <v>136</v>
      </c>
      <c r="E491" s="214" t="s">
        <v>19</v>
      </c>
      <c r="F491" s="215" t="s">
        <v>134</v>
      </c>
      <c r="G491" s="213"/>
      <c r="H491" s="216">
        <v>2</v>
      </c>
      <c r="I491" s="217"/>
      <c r="J491" s="213"/>
      <c r="K491" s="213"/>
      <c r="L491" s="218"/>
      <c r="M491" s="219"/>
      <c r="N491" s="220"/>
      <c r="O491" s="220"/>
      <c r="P491" s="220"/>
      <c r="Q491" s="220"/>
      <c r="R491" s="220"/>
      <c r="S491" s="220"/>
      <c r="T491" s="221"/>
      <c r="AT491" s="222" t="s">
        <v>136</v>
      </c>
      <c r="AU491" s="222" t="s">
        <v>134</v>
      </c>
      <c r="AV491" s="14" t="s">
        <v>134</v>
      </c>
      <c r="AW491" s="14" t="s">
        <v>36</v>
      </c>
      <c r="AX491" s="14" t="s">
        <v>83</v>
      </c>
      <c r="AY491" s="222" t="s">
        <v>126</v>
      </c>
    </row>
    <row r="492" spans="1:65" s="2" customFormat="1" ht="21.75" customHeight="1">
      <c r="A492" s="35"/>
      <c r="B492" s="36"/>
      <c r="C492" s="188" t="s">
        <v>642</v>
      </c>
      <c r="D492" s="188" t="s">
        <v>128</v>
      </c>
      <c r="E492" s="189" t="s">
        <v>643</v>
      </c>
      <c r="F492" s="190" t="s">
        <v>644</v>
      </c>
      <c r="G492" s="191" t="s">
        <v>141</v>
      </c>
      <c r="H492" s="192">
        <v>1</v>
      </c>
      <c r="I492" s="193"/>
      <c r="J492" s="194">
        <f>ROUND(I492*H492,2)</f>
        <v>0</v>
      </c>
      <c r="K492" s="190" t="s">
        <v>132</v>
      </c>
      <c r="L492" s="40"/>
      <c r="M492" s="195" t="s">
        <v>19</v>
      </c>
      <c r="N492" s="196" t="s">
        <v>47</v>
      </c>
      <c r="O492" s="65"/>
      <c r="P492" s="197">
        <f>O492*H492</f>
        <v>0</v>
      </c>
      <c r="Q492" s="197">
        <v>0</v>
      </c>
      <c r="R492" s="197">
        <f>Q492*H492</f>
        <v>0</v>
      </c>
      <c r="S492" s="197">
        <v>0</v>
      </c>
      <c r="T492" s="198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99" t="s">
        <v>133</v>
      </c>
      <c r="AT492" s="199" t="s">
        <v>128</v>
      </c>
      <c r="AU492" s="199" t="s">
        <v>134</v>
      </c>
      <c r="AY492" s="18" t="s">
        <v>126</v>
      </c>
      <c r="BE492" s="200">
        <f>IF(N492="základní",J492,0)</f>
        <v>0</v>
      </c>
      <c r="BF492" s="200">
        <f>IF(N492="snížená",J492,0)</f>
        <v>0</v>
      </c>
      <c r="BG492" s="200">
        <f>IF(N492="zákl. přenesená",J492,0)</f>
        <v>0</v>
      </c>
      <c r="BH492" s="200">
        <f>IF(N492="sníž. přenesená",J492,0)</f>
        <v>0</v>
      </c>
      <c r="BI492" s="200">
        <f>IF(N492="nulová",J492,0)</f>
        <v>0</v>
      </c>
      <c r="BJ492" s="18" t="s">
        <v>134</v>
      </c>
      <c r="BK492" s="200">
        <f>ROUND(I492*H492,2)</f>
        <v>0</v>
      </c>
      <c r="BL492" s="18" t="s">
        <v>133</v>
      </c>
      <c r="BM492" s="199" t="s">
        <v>645</v>
      </c>
    </row>
    <row r="493" spans="2:51" s="13" customFormat="1" ht="11.25">
      <c r="B493" s="201"/>
      <c r="C493" s="202"/>
      <c r="D493" s="203" t="s">
        <v>136</v>
      </c>
      <c r="E493" s="204" t="s">
        <v>19</v>
      </c>
      <c r="F493" s="205" t="s">
        <v>137</v>
      </c>
      <c r="G493" s="202"/>
      <c r="H493" s="204" t="s">
        <v>19</v>
      </c>
      <c r="I493" s="206"/>
      <c r="J493" s="202"/>
      <c r="K493" s="202"/>
      <c r="L493" s="207"/>
      <c r="M493" s="208"/>
      <c r="N493" s="209"/>
      <c r="O493" s="209"/>
      <c r="P493" s="209"/>
      <c r="Q493" s="209"/>
      <c r="R493" s="209"/>
      <c r="S493" s="209"/>
      <c r="T493" s="210"/>
      <c r="AT493" s="211" t="s">
        <v>136</v>
      </c>
      <c r="AU493" s="211" t="s">
        <v>134</v>
      </c>
      <c r="AV493" s="13" t="s">
        <v>83</v>
      </c>
      <c r="AW493" s="13" t="s">
        <v>36</v>
      </c>
      <c r="AX493" s="13" t="s">
        <v>75</v>
      </c>
      <c r="AY493" s="211" t="s">
        <v>126</v>
      </c>
    </row>
    <row r="494" spans="2:51" s="14" customFormat="1" ht="11.25">
      <c r="B494" s="212"/>
      <c r="C494" s="213"/>
      <c r="D494" s="203" t="s">
        <v>136</v>
      </c>
      <c r="E494" s="214" t="s">
        <v>19</v>
      </c>
      <c r="F494" s="215" t="s">
        <v>83</v>
      </c>
      <c r="G494" s="213"/>
      <c r="H494" s="216">
        <v>1</v>
      </c>
      <c r="I494" s="217"/>
      <c r="J494" s="213"/>
      <c r="K494" s="213"/>
      <c r="L494" s="218"/>
      <c r="M494" s="219"/>
      <c r="N494" s="220"/>
      <c r="O494" s="220"/>
      <c r="P494" s="220"/>
      <c r="Q494" s="220"/>
      <c r="R494" s="220"/>
      <c r="S494" s="220"/>
      <c r="T494" s="221"/>
      <c r="AT494" s="222" t="s">
        <v>136</v>
      </c>
      <c r="AU494" s="222" t="s">
        <v>134</v>
      </c>
      <c r="AV494" s="14" t="s">
        <v>134</v>
      </c>
      <c r="AW494" s="14" t="s">
        <v>36</v>
      </c>
      <c r="AX494" s="14" t="s">
        <v>83</v>
      </c>
      <c r="AY494" s="222" t="s">
        <v>126</v>
      </c>
    </row>
    <row r="495" spans="1:65" s="2" customFormat="1" ht="16.5" customHeight="1">
      <c r="A495" s="35"/>
      <c r="B495" s="36"/>
      <c r="C495" s="234" t="s">
        <v>646</v>
      </c>
      <c r="D495" s="234" t="s">
        <v>361</v>
      </c>
      <c r="E495" s="235" t="s">
        <v>647</v>
      </c>
      <c r="F495" s="236" t="s">
        <v>648</v>
      </c>
      <c r="G495" s="237" t="s">
        <v>141</v>
      </c>
      <c r="H495" s="238">
        <v>1</v>
      </c>
      <c r="I495" s="239"/>
      <c r="J495" s="240">
        <f>ROUND(I495*H495,2)</f>
        <v>0</v>
      </c>
      <c r="K495" s="236" t="s">
        <v>132</v>
      </c>
      <c r="L495" s="241"/>
      <c r="M495" s="242" t="s">
        <v>19</v>
      </c>
      <c r="N495" s="243" t="s">
        <v>47</v>
      </c>
      <c r="O495" s="65"/>
      <c r="P495" s="197">
        <f>O495*H495</f>
        <v>0</v>
      </c>
      <c r="Q495" s="197">
        <v>0.00121</v>
      </c>
      <c r="R495" s="197">
        <f>Q495*H495</f>
        <v>0.00121</v>
      </c>
      <c r="S495" s="197">
        <v>0</v>
      </c>
      <c r="T495" s="198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99" t="s">
        <v>163</v>
      </c>
      <c r="AT495" s="199" t="s">
        <v>361</v>
      </c>
      <c r="AU495" s="199" t="s">
        <v>134</v>
      </c>
      <c r="AY495" s="18" t="s">
        <v>126</v>
      </c>
      <c r="BE495" s="200">
        <f>IF(N495="základní",J495,0)</f>
        <v>0</v>
      </c>
      <c r="BF495" s="200">
        <f>IF(N495="snížená",J495,0)</f>
        <v>0</v>
      </c>
      <c r="BG495" s="200">
        <f>IF(N495="zákl. přenesená",J495,0)</f>
        <v>0</v>
      </c>
      <c r="BH495" s="200">
        <f>IF(N495="sníž. přenesená",J495,0)</f>
        <v>0</v>
      </c>
      <c r="BI495" s="200">
        <f>IF(N495="nulová",J495,0)</f>
        <v>0</v>
      </c>
      <c r="BJ495" s="18" t="s">
        <v>134</v>
      </c>
      <c r="BK495" s="200">
        <f>ROUND(I495*H495,2)</f>
        <v>0</v>
      </c>
      <c r="BL495" s="18" t="s">
        <v>133</v>
      </c>
      <c r="BM495" s="199" t="s">
        <v>649</v>
      </c>
    </row>
    <row r="496" spans="2:51" s="13" customFormat="1" ht="11.25">
      <c r="B496" s="201"/>
      <c r="C496" s="202"/>
      <c r="D496" s="203" t="s">
        <v>136</v>
      </c>
      <c r="E496" s="204" t="s">
        <v>19</v>
      </c>
      <c r="F496" s="205" t="s">
        <v>137</v>
      </c>
      <c r="G496" s="202"/>
      <c r="H496" s="204" t="s">
        <v>19</v>
      </c>
      <c r="I496" s="206"/>
      <c r="J496" s="202"/>
      <c r="K496" s="202"/>
      <c r="L496" s="207"/>
      <c r="M496" s="208"/>
      <c r="N496" s="209"/>
      <c r="O496" s="209"/>
      <c r="P496" s="209"/>
      <c r="Q496" s="209"/>
      <c r="R496" s="209"/>
      <c r="S496" s="209"/>
      <c r="T496" s="210"/>
      <c r="AT496" s="211" t="s">
        <v>136</v>
      </c>
      <c r="AU496" s="211" t="s">
        <v>134</v>
      </c>
      <c r="AV496" s="13" t="s">
        <v>83</v>
      </c>
      <c r="AW496" s="13" t="s">
        <v>36</v>
      </c>
      <c r="AX496" s="13" t="s">
        <v>75</v>
      </c>
      <c r="AY496" s="211" t="s">
        <v>126</v>
      </c>
    </row>
    <row r="497" spans="2:51" s="14" customFormat="1" ht="11.25">
      <c r="B497" s="212"/>
      <c r="C497" s="213"/>
      <c r="D497" s="203" t="s">
        <v>136</v>
      </c>
      <c r="E497" s="214" t="s">
        <v>19</v>
      </c>
      <c r="F497" s="215" t="s">
        <v>83</v>
      </c>
      <c r="G497" s="213"/>
      <c r="H497" s="216">
        <v>1</v>
      </c>
      <c r="I497" s="217"/>
      <c r="J497" s="213"/>
      <c r="K497" s="213"/>
      <c r="L497" s="218"/>
      <c r="M497" s="219"/>
      <c r="N497" s="220"/>
      <c r="O497" s="220"/>
      <c r="P497" s="220"/>
      <c r="Q497" s="220"/>
      <c r="R497" s="220"/>
      <c r="S497" s="220"/>
      <c r="T497" s="221"/>
      <c r="AT497" s="222" t="s">
        <v>136</v>
      </c>
      <c r="AU497" s="222" t="s">
        <v>134</v>
      </c>
      <c r="AV497" s="14" t="s">
        <v>134</v>
      </c>
      <c r="AW497" s="14" t="s">
        <v>36</v>
      </c>
      <c r="AX497" s="14" t="s">
        <v>83</v>
      </c>
      <c r="AY497" s="222" t="s">
        <v>126</v>
      </c>
    </row>
    <row r="498" spans="1:65" s="2" customFormat="1" ht="21.75" customHeight="1">
      <c r="A498" s="35"/>
      <c r="B498" s="36"/>
      <c r="C498" s="188" t="s">
        <v>650</v>
      </c>
      <c r="D498" s="188" t="s">
        <v>128</v>
      </c>
      <c r="E498" s="189" t="s">
        <v>651</v>
      </c>
      <c r="F498" s="190" t="s">
        <v>652</v>
      </c>
      <c r="G498" s="191" t="s">
        <v>141</v>
      </c>
      <c r="H498" s="192">
        <v>5</v>
      </c>
      <c r="I498" s="193"/>
      <c r="J498" s="194">
        <f>ROUND(I498*H498,2)</f>
        <v>0</v>
      </c>
      <c r="K498" s="190" t="s">
        <v>132</v>
      </c>
      <c r="L498" s="40"/>
      <c r="M498" s="195" t="s">
        <v>19</v>
      </c>
      <c r="N498" s="196" t="s">
        <v>47</v>
      </c>
      <c r="O498" s="65"/>
      <c r="P498" s="197">
        <f>O498*H498</f>
        <v>0</v>
      </c>
      <c r="Q498" s="197">
        <v>0</v>
      </c>
      <c r="R498" s="197">
        <f>Q498*H498</f>
        <v>0</v>
      </c>
      <c r="S498" s="197">
        <v>0</v>
      </c>
      <c r="T498" s="198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199" t="s">
        <v>133</v>
      </c>
      <c r="AT498" s="199" t="s">
        <v>128</v>
      </c>
      <c r="AU498" s="199" t="s">
        <v>134</v>
      </c>
      <c r="AY498" s="18" t="s">
        <v>126</v>
      </c>
      <c r="BE498" s="200">
        <f>IF(N498="základní",J498,0)</f>
        <v>0</v>
      </c>
      <c r="BF498" s="200">
        <f>IF(N498="snížená",J498,0)</f>
        <v>0</v>
      </c>
      <c r="BG498" s="200">
        <f>IF(N498="zákl. přenesená",J498,0)</f>
        <v>0</v>
      </c>
      <c r="BH498" s="200">
        <f>IF(N498="sníž. přenesená",J498,0)</f>
        <v>0</v>
      </c>
      <c r="BI498" s="200">
        <f>IF(N498="nulová",J498,0)</f>
        <v>0</v>
      </c>
      <c r="BJ498" s="18" t="s">
        <v>134</v>
      </c>
      <c r="BK498" s="200">
        <f>ROUND(I498*H498,2)</f>
        <v>0</v>
      </c>
      <c r="BL498" s="18" t="s">
        <v>133</v>
      </c>
      <c r="BM498" s="199" t="s">
        <v>653</v>
      </c>
    </row>
    <row r="499" spans="2:51" s="13" customFormat="1" ht="11.25">
      <c r="B499" s="201"/>
      <c r="C499" s="202"/>
      <c r="D499" s="203" t="s">
        <v>136</v>
      </c>
      <c r="E499" s="204" t="s">
        <v>19</v>
      </c>
      <c r="F499" s="205" t="s">
        <v>137</v>
      </c>
      <c r="G499" s="202"/>
      <c r="H499" s="204" t="s">
        <v>19</v>
      </c>
      <c r="I499" s="206"/>
      <c r="J499" s="202"/>
      <c r="K499" s="202"/>
      <c r="L499" s="207"/>
      <c r="M499" s="208"/>
      <c r="N499" s="209"/>
      <c r="O499" s="209"/>
      <c r="P499" s="209"/>
      <c r="Q499" s="209"/>
      <c r="R499" s="209"/>
      <c r="S499" s="209"/>
      <c r="T499" s="210"/>
      <c r="AT499" s="211" t="s">
        <v>136</v>
      </c>
      <c r="AU499" s="211" t="s">
        <v>134</v>
      </c>
      <c r="AV499" s="13" t="s">
        <v>83</v>
      </c>
      <c r="AW499" s="13" t="s">
        <v>36</v>
      </c>
      <c r="AX499" s="13" t="s">
        <v>75</v>
      </c>
      <c r="AY499" s="211" t="s">
        <v>126</v>
      </c>
    </row>
    <row r="500" spans="2:51" s="14" customFormat="1" ht="11.25">
      <c r="B500" s="212"/>
      <c r="C500" s="213"/>
      <c r="D500" s="203" t="s">
        <v>136</v>
      </c>
      <c r="E500" s="214" t="s">
        <v>19</v>
      </c>
      <c r="F500" s="215" t="s">
        <v>629</v>
      </c>
      <c r="G500" s="213"/>
      <c r="H500" s="216">
        <v>5</v>
      </c>
      <c r="I500" s="217"/>
      <c r="J500" s="213"/>
      <c r="K500" s="213"/>
      <c r="L500" s="218"/>
      <c r="M500" s="219"/>
      <c r="N500" s="220"/>
      <c r="O500" s="220"/>
      <c r="P500" s="220"/>
      <c r="Q500" s="220"/>
      <c r="R500" s="220"/>
      <c r="S500" s="220"/>
      <c r="T500" s="221"/>
      <c r="AT500" s="222" t="s">
        <v>136</v>
      </c>
      <c r="AU500" s="222" t="s">
        <v>134</v>
      </c>
      <c r="AV500" s="14" t="s">
        <v>134</v>
      </c>
      <c r="AW500" s="14" t="s">
        <v>36</v>
      </c>
      <c r="AX500" s="14" t="s">
        <v>83</v>
      </c>
      <c r="AY500" s="222" t="s">
        <v>126</v>
      </c>
    </row>
    <row r="501" spans="1:65" s="2" customFormat="1" ht="16.5" customHeight="1">
      <c r="A501" s="35"/>
      <c r="B501" s="36"/>
      <c r="C501" s="234" t="s">
        <v>654</v>
      </c>
      <c r="D501" s="234" t="s">
        <v>361</v>
      </c>
      <c r="E501" s="235" t="s">
        <v>655</v>
      </c>
      <c r="F501" s="236" t="s">
        <v>656</v>
      </c>
      <c r="G501" s="237" t="s">
        <v>141</v>
      </c>
      <c r="H501" s="238">
        <v>2</v>
      </c>
      <c r="I501" s="239"/>
      <c r="J501" s="240">
        <f>ROUND(I501*H501,2)</f>
        <v>0</v>
      </c>
      <c r="K501" s="236" t="s">
        <v>132</v>
      </c>
      <c r="L501" s="241"/>
      <c r="M501" s="242" t="s">
        <v>19</v>
      </c>
      <c r="N501" s="243" t="s">
        <v>47</v>
      </c>
      <c r="O501" s="65"/>
      <c r="P501" s="197">
        <f>O501*H501</f>
        <v>0</v>
      </c>
      <c r="Q501" s="197">
        <v>0.00041</v>
      </c>
      <c r="R501" s="197">
        <f>Q501*H501</f>
        <v>0.00082</v>
      </c>
      <c r="S501" s="197">
        <v>0</v>
      </c>
      <c r="T501" s="198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199" t="s">
        <v>300</v>
      </c>
      <c r="AT501" s="199" t="s">
        <v>361</v>
      </c>
      <c r="AU501" s="199" t="s">
        <v>134</v>
      </c>
      <c r="AY501" s="18" t="s">
        <v>126</v>
      </c>
      <c r="BE501" s="200">
        <f>IF(N501="základní",J501,0)</f>
        <v>0</v>
      </c>
      <c r="BF501" s="200">
        <f>IF(N501="snížená",J501,0)</f>
        <v>0</v>
      </c>
      <c r="BG501" s="200">
        <f>IF(N501="zákl. přenesená",J501,0)</f>
        <v>0</v>
      </c>
      <c r="BH501" s="200">
        <f>IF(N501="sníž. přenesená",J501,0)</f>
        <v>0</v>
      </c>
      <c r="BI501" s="200">
        <f>IF(N501="nulová",J501,0)</f>
        <v>0</v>
      </c>
      <c r="BJ501" s="18" t="s">
        <v>134</v>
      </c>
      <c r="BK501" s="200">
        <f>ROUND(I501*H501,2)</f>
        <v>0</v>
      </c>
      <c r="BL501" s="18" t="s">
        <v>203</v>
      </c>
      <c r="BM501" s="199" t="s">
        <v>657</v>
      </c>
    </row>
    <row r="502" spans="2:51" s="13" customFormat="1" ht="11.25">
      <c r="B502" s="201"/>
      <c r="C502" s="202"/>
      <c r="D502" s="203" t="s">
        <v>136</v>
      </c>
      <c r="E502" s="204" t="s">
        <v>19</v>
      </c>
      <c r="F502" s="205" t="s">
        <v>137</v>
      </c>
      <c r="G502" s="202"/>
      <c r="H502" s="204" t="s">
        <v>19</v>
      </c>
      <c r="I502" s="206"/>
      <c r="J502" s="202"/>
      <c r="K502" s="202"/>
      <c r="L502" s="207"/>
      <c r="M502" s="208"/>
      <c r="N502" s="209"/>
      <c r="O502" s="209"/>
      <c r="P502" s="209"/>
      <c r="Q502" s="209"/>
      <c r="R502" s="209"/>
      <c r="S502" s="209"/>
      <c r="T502" s="210"/>
      <c r="AT502" s="211" t="s">
        <v>136</v>
      </c>
      <c r="AU502" s="211" t="s">
        <v>134</v>
      </c>
      <c r="AV502" s="13" t="s">
        <v>83</v>
      </c>
      <c r="AW502" s="13" t="s">
        <v>36</v>
      </c>
      <c r="AX502" s="13" t="s">
        <v>75</v>
      </c>
      <c r="AY502" s="211" t="s">
        <v>126</v>
      </c>
    </row>
    <row r="503" spans="2:51" s="14" customFormat="1" ht="11.25">
      <c r="B503" s="212"/>
      <c r="C503" s="213"/>
      <c r="D503" s="203" t="s">
        <v>136</v>
      </c>
      <c r="E503" s="214" t="s">
        <v>19</v>
      </c>
      <c r="F503" s="215" t="s">
        <v>134</v>
      </c>
      <c r="G503" s="213"/>
      <c r="H503" s="216">
        <v>2</v>
      </c>
      <c r="I503" s="217"/>
      <c r="J503" s="213"/>
      <c r="K503" s="213"/>
      <c r="L503" s="218"/>
      <c r="M503" s="219"/>
      <c r="N503" s="220"/>
      <c r="O503" s="220"/>
      <c r="P503" s="220"/>
      <c r="Q503" s="220"/>
      <c r="R503" s="220"/>
      <c r="S503" s="220"/>
      <c r="T503" s="221"/>
      <c r="AT503" s="222" t="s">
        <v>136</v>
      </c>
      <c r="AU503" s="222" t="s">
        <v>134</v>
      </c>
      <c r="AV503" s="14" t="s">
        <v>134</v>
      </c>
      <c r="AW503" s="14" t="s">
        <v>36</v>
      </c>
      <c r="AX503" s="14" t="s">
        <v>83</v>
      </c>
      <c r="AY503" s="222" t="s">
        <v>126</v>
      </c>
    </row>
    <row r="504" spans="1:65" s="2" customFormat="1" ht="16.5" customHeight="1">
      <c r="A504" s="35"/>
      <c r="B504" s="36"/>
      <c r="C504" s="234" t="s">
        <v>658</v>
      </c>
      <c r="D504" s="234" t="s">
        <v>361</v>
      </c>
      <c r="E504" s="235" t="s">
        <v>659</v>
      </c>
      <c r="F504" s="236" t="s">
        <v>660</v>
      </c>
      <c r="G504" s="237" t="s">
        <v>141</v>
      </c>
      <c r="H504" s="238">
        <v>1</v>
      </c>
      <c r="I504" s="239"/>
      <c r="J504" s="240">
        <f>ROUND(I504*H504,2)</f>
        <v>0</v>
      </c>
      <c r="K504" s="236" t="s">
        <v>132</v>
      </c>
      <c r="L504" s="241"/>
      <c r="M504" s="242" t="s">
        <v>19</v>
      </c>
      <c r="N504" s="243" t="s">
        <v>47</v>
      </c>
      <c r="O504" s="65"/>
      <c r="P504" s="197">
        <f>O504*H504</f>
        <v>0</v>
      </c>
      <c r="Q504" s="197">
        <v>0.00076</v>
      </c>
      <c r="R504" s="197">
        <f>Q504*H504</f>
        <v>0.00076</v>
      </c>
      <c r="S504" s="197">
        <v>0</v>
      </c>
      <c r="T504" s="198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199" t="s">
        <v>163</v>
      </c>
      <c r="AT504" s="199" t="s">
        <v>361</v>
      </c>
      <c r="AU504" s="199" t="s">
        <v>134</v>
      </c>
      <c r="AY504" s="18" t="s">
        <v>126</v>
      </c>
      <c r="BE504" s="200">
        <f>IF(N504="základní",J504,0)</f>
        <v>0</v>
      </c>
      <c r="BF504" s="200">
        <f>IF(N504="snížená",J504,0)</f>
        <v>0</v>
      </c>
      <c r="BG504" s="200">
        <f>IF(N504="zákl. přenesená",J504,0)</f>
        <v>0</v>
      </c>
      <c r="BH504" s="200">
        <f>IF(N504="sníž. přenesená",J504,0)</f>
        <v>0</v>
      </c>
      <c r="BI504" s="200">
        <f>IF(N504="nulová",J504,0)</f>
        <v>0</v>
      </c>
      <c r="BJ504" s="18" t="s">
        <v>134</v>
      </c>
      <c r="BK504" s="200">
        <f>ROUND(I504*H504,2)</f>
        <v>0</v>
      </c>
      <c r="BL504" s="18" t="s">
        <v>133</v>
      </c>
      <c r="BM504" s="199" t="s">
        <v>661</v>
      </c>
    </row>
    <row r="505" spans="2:51" s="13" customFormat="1" ht="11.25">
      <c r="B505" s="201"/>
      <c r="C505" s="202"/>
      <c r="D505" s="203" t="s">
        <v>136</v>
      </c>
      <c r="E505" s="204" t="s">
        <v>19</v>
      </c>
      <c r="F505" s="205" t="s">
        <v>137</v>
      </c>
      <c r="G505" s="202"/>
      <c r="H505" s="204" t="s">
        <v>19</v>
      </c>
      <c r="I505" s="206"/>
      <c r="J505" s="202"/>
      <c r="K505" s="202"/>
      <c r="L505" s="207"/>
      <c r="M505" s="208"/>
      <c r="N505" s="209"/>
      <c r="O505" s="209"/>
      <c r="P505" s="209"/>
      <c r="Q505" s="209"/>
      <c r="R505" s="209"/>
      <c r="S505" s="209"/>
      <c r="T505" s="210"/>
      <c r="AT505" s="211" t="s">
        <v>136</v>
      </c>
      <c r="AU505" s="211" t="s">
        <v>134</v>
      </c>
      <c r="AV505" s="13" t="s">
        <v>83</v>
      </c>
      <c r="AW505" s="13" t="s">
        <v>36</v>
      </c>
      <c r="AX505" s="13" t="s">
        <v>75</v>
      </c>
      <c r="AY505" s="211" t="s">
        <v>126</v>
      </c>
    </row>
    <row r="506" spans="2:51" s="14" customFormat="1" ht="11.25">
      <c r="B506" s="212"/>
      <c r="C506" s="213"/>
      <c r="D506" s="203" t="s">
        <v>136</v>
      </c>
      <c r="E506" s="214" t="s">
        <v>19</v>
      </c>
      <c r="F506" s="215" t="s">
        <v>83</v>
      </c>
      <c r="G506" s="213"/>
      <c r="H506" s="216">
        <v>1</v>
      </c>
      <c r="I506" s="217"/>
      <c r="J506" s="213"/>
      <c r="K506" s="213"/>
      <c r="L506" s="218"/>
      <c r="M506" s="219"/>
      <c r="N506" s="220"/>
      <c r="O506" s="220"/>
      <c r="P506" s="220"/>
      <c r="Q506" s="220"/>
      <c r="R506" s="220"/>
      <c r="S506" s="220"/>
      <c r="T506" s="221"/>
      <c r="AT506" s="222" t="s">
        <v>136</v>
      </c>
      <c r="AU506" s="222" t="s">
        <v>134</v>
      </c>
      <c r="AV506" s="14" t="s">
        <v>134</v>
      </c>
      <c r="AW506" s="14" t="s">
        <v>36</v>
      </c>
      <c r="AX506" s="14" t="s">
        <v>83</v>
      </c>
      <c r="AY506" s="222" t="s">
        <v>126</v>
      </c>
    </row>
    <row r="507" spans="1:65" s="2" customFormat="1" ht="16.5" customHeight="1">
      <c r="A507" s="35"/>
      <c r="B507" s="36"/>
      <c r="C507" s="234" t="s">
        <v>662</v>
      </c>
      <c r="D507" s="234" t="s">
        <v>361</v>
      </c>
      <c r="E507" s="235" t="s">
        <v>663</v>
      </c>
      <c r="F507" s="236" t="s">
        <v>664</v>
      </c>
      <c r="G507" s="237" t="s">
        <v>141</v>
      </c>
      <c r="H507" s="238">
        <v>2</v>
      </c>
      <c r="I507" s="239"/>
      <c r="J507" s="240">
        <f>ROUND(I507*H507,2)</f>
        <v>0</v>
      </c>
      <c r="K507" s="236" t="s">
        <v>132</v>
      </c>
      <c r="L507" s="241"/>
      <c r="M507" s="242" t="s">
        <v>19</v>
      </c>
      <c r="N507" s="243" t="s">
        <v>47</v>
      </c>
      <c r="O507" s="65"/>
      <c r="P507" s="197">
        <f>O507*H507</f>
        <v>0</v>
      </c>
      <c r="Q507" s="197">
        <v>0.0008</v>
      </c>
      <c r="R507" s="197">
        <f>Q507*H507</f>
        <v>0.0016</v>
      </c>
      <c r="S507" s="197">
        <v>0</v>
      </c>
      <c r="T507" s="198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99" t="s">
        <v>163</v>
      </c>
      <c r="AT507" s="199" t="s">
        <v>361</v>
      </c>
      <c r="AU507" s="199" t="s">
        <v>134</v>
      </c>
      <c r="AY507" s="18" t="s">
        <v>126</v>
      </c>
      <c r="BE507" s="200">
        <f>IF(N507="základní",J507,0)</f>
        <v>0</v>
      </c>
      <c r="BF507" s="200">
        <f>IF(N507="snížená",J507,0)</f>
        <v>0</v>
      </c>
      <c r="BG507" s="200">
        <f>IF(N507="zákl. přenesená",J507,0)</f>
        <v>0</v>
      </c>
      <c r="BH507" s="200">
        <f>IF(N507="sníž. přenesená",J507,0)</f>
        <v>0</v>
      </c>
      <c r="BI507" s="200">
        <f>IF(N507="nulová",J507,0)</f>
        <v>0</v>
      </c>
      <c r="BJ507" s="18" t="s">
        <v>134</v>
      </c>
      <c r="BK507" s="200">
        <f>ROUND(I507*H507,2)</f>
        <v>0</v>
      </c>
      <c r="BL507" s="18" t="s">
        <v>133</v>
      </c>
      <c r="BM507" s="199" t="s">
        <v>665</v>
      </c>
    </row>
    <row r="508" spans="2:51" s="13" customFormat="1" ht="11.25">
      <c r="B508" s="201"/>
      <c r="C508" s="202"/>
      <c r="D508" s="203" t="s">
        <v>136</v>
      </c>
      <c r="E508" s="204" t="s">
        <v>19</v>
      </c>
      <c r="F508" s="205" t="s">
        <v>137</v>
      </c>
      <c r="G508" s="202"/>
      <c r="H508" s="204" t="s">
        <v>19</v>
      </c>
      <c r="I508" s="206"/>
      <c r="J508" s="202"/>
      <c r="K508" s="202"/>
      <c r="L508" s="207"/>
      <c r="M508" s="208"/>
      <c r="N508" s="209"/>
      <c r="O508" s="209"/>
      <c r="P508" s="209"/>
      <c r="Q508" s="209"/>
      <c r="R508" s="209"/>
      <c r="S508" s="209"/>
      <c r="T508" s="210"/>
      <c r="AT508" s="211" t="s">
        <v>136</v>
      </c>
      <c r="AU508" s="211" t="s">
        <v>134</v>
      </c>
      <c r="AV508" s="13" t="s">
        <v>83</v>
      </c>
      <c r="AW508" s="13" t="s">
        <v>36</v>
      </c>
      <c r="AX508" s="13" t="s">
        <v>75</v>
      </c>
      <c r="AY508" s="211" t="s">
        <v>126</v>
      </c>
    </row>
    <row r="509" spans="2:51" s="14" customFormat="1" ht="11.25">
      <c r="B509" s="212"/>
      <c r="C509" s="213"/>
      <c r="D509" s="203" t="s">
        <v>136</v>
      </c>
      <c r="E509" s="214" t="s">
        <v>19</v>
      </c>
      <c r="F509" s="215" t="s">
        <v>134</v>
      </c>
      <c r="G509" s="213"/>
      <c r="H509" s="216">
        <v>2</v>
      </c>
      <c r="I509" s="217"/>
      <c r="J509" s="213"/>
      <c r="K509" s="213"/>
      <c r="L509" s="218"/>
      <c r="M509" s="219"/>
      <c r="N509" s="220"/>
      <c r="O509" s="220"/>
      <c r="P509" s="220"/>
      <c r="Q509" s="220"/>
      <c r="R509" s="220"/>
      <c r="S509" s="220"/>
      <c r="T509" s="221"/>
      <c r="AT509" s="222" t="s">
        <v>136</v>
      </c>
      <c r="AU509" s="222" t="s">
        <v>134</v>
      </c>
      <c r="AV509" s="14" t="s">
        <v>134</v>
      </c>
      <c r="AW509" s="14" t="s">
        <v>36</v>
      </c>
      <c r="AX509" s="14" t="s">
        <v>83</v>
      </c>
      <c r="AY509" s="222" t="s">
        <v>126</v>
      </c>
    </row>
    <row r="510" spans="1:65" s="2" customFormat="1" ht="16.5" customHeight="1">
      <c r="A510" s="35"/>
      <c r="B510" s="36"/>
      <c r="C510" s="188" t="s">
        <v>666</v>
      </c>
      <c r="D510" s="188" t="s">
        <v>128</v>
      </c>
      <c r="E510" s="189" t="s">
        <v>667</v>
      </c>
      <c r="F510" s="190" t="s">
        <v>668</v>
      </c>
      <c r="G510" s="191" t="s">
        <v>141</v>
      </c>
      <c r="H510" s="192">
        <v>9</v>
      </c>
      <c r="I510" s="193"/>
      <c r="J510" s="194">
        <f>ROUND(I510*H510,2)</f>
        <v>0</v>
      </c>
      <c r="K510" s="190" t="s">
        <v>132</v>
      </c>
      <c r="L510" s="40"/>
      <c r="M510" s="195" t="s">
        <v>19</v>
      </c>
      <c r="N510" s="196" t="s">
        <v>47</v>
      </c>
      <c r="O510" s="65"/>
      <c r="P510" s="197">
        <f>O510*H510</f>
        <v>0</v>
      </c>
      <c r="Q510" s="197">
        <v>0</v>
      </c>
      <c r="R510" s="197">
        <f>Q510*H510</f>
        <v>0</v>
      </c>
      <c r="S510" s="197">
        <v>0</v>
      </c>
      <c r="T510" s="198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199" t="s">
        <v>133</v>
      </c>
      <c r="AT510" s="199" t="s">
        <v>128</v>
      </c>
      <c r="AU510" s="199" t="s">
        <v>134</v>
      </c>
      <c r="AY510" s="18" t="s">
        <v>126</v>
      </c>
      <c r="BE510" s="200">
        <f>IF(N510="základní",J510,0)</f>
        <v>0</v>
      </c>
      <c r="BF510" s="200">
        <f>IF(N510="snížená",J510,0)</f>
        <v>0</v>
      </c>
      <c r="BG510" s="200">
        <f>IF(N510="zákl. přenesená",J510,0)</f>
        <v>0</v>
      </c>
      <c r="BH510" s="200">
        <f>IF(N510="sníž. přenesená",J510,0)</f>
        <v>0</v>
      </c>
      <c r="BI510" s="200">
        <f>IF(N510="nulová",J510,0)</f>
        <v>0</v>
      </c>
      <c r="BJ510" s="18" t="s">
        <v>134</v>
      </c>
      <c r="BK510" s="200">
        <f>ROUND(I510*H510,2)</f>
        <v>0</v>
      </c>
      <c r="BL510" s="18" t="s">
        <v>133</v>
      </c>
      <c r="BM510" s="199" t="s">
        <v>669</v>
      </c>
    </row>
    <row r="511" spans="2:51" s="13" customFormat="1" ht="11.25">
      <c r="B511" s="201"/>
      <c r="C511" s="202"/>
      <c r="D511" s="203" t="s">
        <v>136</v>
      </c>
      <c r="E511" s="204" t="s">
        <v>19</v>
      </c>
      <c r="F511" s="205" t="s">
        <v>137</v>
      </c>
      <c r="G511" s="202"/>
      <c r="H511" s="204" t="s">
        <v>19</v>
      </c>
      <c r="I511" s="206"/>
      <c r="J511" s="202"/>
      <c r="K511" s="202"/>
      <c r="L511" s="207"/>
      <c r="M511" s="208"/>
      <c r="N511" s="209"/>
      <c r="O511" s="209"/>
      <c r="P511" s="209"/>
      <c r="Q511" s="209"/>
      <c r="R511" s="209"/>
      <c r="S511" s="209"/>
      <c r="T511" s="210"/>
      <c r="AT511" s="211" t="s">
        <v>136</v>
      </c>
      <c r="AU511" s="211" t="s">
        <v>134</v>
      </c>
      <c r="AV511" s="13" t="s">
        <v>83</v>
      </c>
      <c r="AW511" s="13" t="s">
        <v>36</v>
      </c>
      <c r="AX511" s="13" t="s">
        <v>75</v>
      </c>
      <c r="AY511" s="211" t="s">
        <v>126</v>
      </c>
    </row>
    <row r="512" spans="2:51" s="14" customFormat="1" ht="11.25">
      <c r="B512" s="212"/>
      <c r="C512" s="213"/>
      <c r="D512" s="203" t="s">
        <v>136</v>
      </c>
      <c r="E512" s="214" t="s">
        <v>19</v>
      </c>
      <c r="F512" s="215" t="s">
        <v>670</v>
      </c>
      <c r="G512" s="213"/>
      <c r="H512" s="216">
        <v>9</v>
      </c>
      <c r="I512" s="217"/>
      <c r="J512" s="213"/>
      <c r="K512" s="213"/>
      <c r="L512" s="218"/>
      <c r="M512" s="219"/>
      <c r="N512" s="220"/>
      <c r="O512" s="220"/>
      <c r="P512" s="220"/>
      <c r="Q512" s="220"/>
      <c r="R512" s="220"/>
      <c r="S512" s="220"/>
      <c r="T512" s="221"/>
      <c r="AT512" s="222" t="s">
        <v>136</v>
      </c>
      <c r="AU512" s="222" t="s">
        <v>134</v>
      </c>
      <c r="AV512" s="14" t="s">
        <v>134</v>
      </c>
      <c r="AW512" s="14" t="s">
        <v>36</v>
      </c>
      <c r="AX512" s="14" t="s">
        <v>83</v>
      </c>
      <c r="AY512" s="222" t="s">
        <v>126</v>
      </c>
    </row>
    <row r="513" spans="1:65" s="2" customFormat="1" ht="16.5" customHeight="1">
      <c r="A513" s="35"/>
      <c r="B513" s="36"/>
      <c r="C513" s="234" t="s">
        <v>671</v>
      </c>
      <c r="D513" s="234" t="s">
        <v>361</v>
      </c>
      <c r="E513" s="235" t="s">
        <v>672</v>
      </c>
      <c r="F513" s="236" t="s">
        <v>673</v>
      </c>
      <c r="G513" s="237" t="s">
        <v>141</v>
      </c>
      <c r="H513" s="238">
        <v>5</v>
      </c>
      <c r="I513" s="239"/>
      <c r="J513" s="240">
        <f>ROUND(I513*H513,2)</f>
        <v>0</v>
      </c>
      <c r="K513" s="236" t="s">
        <v>132</v>
      </c>
      <c r="L513" s="241"/>
      <c r="M513" s="242" t="s">
        <v>19</v>
      </c>
      <c r="N513" s="243" t="s">
        <v>47</v>
      </c>
      <c r="O513" s="65"/>
      <c r="P513" s="197">
        <f>O513*H513</f>
        <v>0</v>
      </c>
      <c r="Q513" s="197">
        <v>0.0011</v>
      </c>
      <c r="R513" s="197">
        <f>Q513*H513</f>
        <v>0.0055000000000000005</v>
      </c>
      <c r="S513" s="197">
        <v>0</v>
      </c>
      <c r="T513" s="198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99" t="s">
        <v>163</v>
      </c>
      <c r="AT513" s="199" t="s">
        <v>361</v>
      </c>
      <c r="AU513" s="199" t="s">
        <v>134</v>
      </c>
      <c r="AY513" s="18" t="s">
        <v>126</v>
      </c>
      <c r="BE513" s="200">
        <f>IF(N513="základní",J513,0)</f>
        <v>0</v>
      </c>
      <c r="BF513" s="200">
        <f>IF(N513="snížená",J513,0)</f>
        <v>0</v>
      </c>
      <c r="BG513" s="200">
        <f>IF(N513="zákl. přenesená",J513,0)</f>
        <v>0</v>
      </c>
      <c r="BH513" s="200">
        <f>IF(N513="sníž. přenesená",J513,0)</f>
        <v>0</v>
      </c>
      <c r="BI513" s="200">
        <f>IF(N513="nulová",J513,0)</f>
        <v>0</v>
      </c>
      <c r="BJ513" s="18" t="s">
        <v>134</v>
      </c>
      <c r="BK513" s="200">
        <f>ROUND(I513*H513,2)</f>
        <v>0</v>
      </c>
      <c r="BL513" s="18" t="s">
        <v>133</v>
      </c>
      <c r="BM513" s="199" t="s">
        <v>674</v>
      </c>
    </row>
    <row r="514" spans="2:51" s="13" customFormat="1" ht="11.25">
      <c r="B514" s="201"/>
      <c r="C514" s="202"/>
      <c r="D514" s="203" t="s">
        <v>136</v>
      </c>
      <c r="E514" s="204" t="s">
        <v>19</v>
      </c>
      <c r="F514" s="205" t="s">
        <v>137</v>
      </c>
      <c r="G514" s="202"/>
      <c r="H514" s="204" t="s">
        <v>19</v>
      </c>
      <c r="I514" s="206"/>
      <c r="J514" s="202"/>
      <c r="K514" s="202"/>
      <c r="L514" s="207"/>
      <c r="M514" s="208"/>
      <c r="N514" s="209"/>
      <c r="O514" s="209"/>
      <c r="P514" s="209"/>
      <c r="Q514" s="209"/>
      <c r="R514" s="209"/>
      <c r="S514" s="209"/>
      <c r="T514" s="210"/>
      <c r="AT514" s="211" t="s">
        <v>136</v>
      </c>
      <c r="AU514" s="211" t="s">
        <v>134</v>
      </c>
      <c r="AV514" s="13" t="s">
        <v>83</v>
      </c>
      <c r="AW514" s="13" t="s">
        <v>36</v>
      </c>
      <c r="AX514" s="13" t="s">
        <v>75</v>
      </c>
      <c r="AY514" s="211" t="s">
        <v>126</v>
      </c>
    </row>
    <row r="515" spans="2:51" s="14" customFormat="1" ht="11.25">
      <c r="B515" s="212"/>
      <c r="C515" s="213"/>
      <c r="D515" s="203" t="s">
        <v>136</v>
      </c>
      <c r="E515" s="214" t="s">
        <v>19</v>
      </c>
      <c r="F515" s="215" t="s">
        <v>138</v>
      </c>
      <c r="G515" s="213"/>
      <c r="H515" s="216">
        <v>5</v>
      </c>
      <c r="I515" s="217"/>
      <c r="J515" s="213"/>
      <c r="K515" s="213"/>
      <c r="L515" s="218"/>
      <c r="M515" s="219"/>
      <c r="N515" s="220"/>
      <c r="O515" s="220"/>
      <c r="P515" s="220"/>
      <c r="Q515" s="220"/>
      <c r="R515" s="220"/>
      <c r="S515" s="220"/>
      <c r="T515" s="221"/>
      <c r="AT515" s="222" t="s">
        <v>136</v>
      </c>
      <c r="AU515" s="222" t="s">
        <v>134</v>
      </c>
      <c r="AV515" s="14" t="s">
        <v>134</v>
      </c>
      <c r="AW515" s="14" t="s">
        <v>36</v>
      </c>
      <c r="AX515" s="14" t="s">
        <v>83</v>
      </c>
      <c r="AY515" s="222" t="s">
        <v>126</v>
      </c>
    </row>
    <row r="516" spans="1:65" s="2" customFormat="1" ht="16.5" customHeight="1">
      <c r="A516" s="35"/>
      <c r="B516" s="36"/>
      <c r="C516" s="234" t="s">
        <v>675</v>
      </c>
      <c r="D516" s="234" t="s">
        <v>361</v>
      </c>
      <c r="E516" s="235" t="s">
        <v>676</v>
      </c>
      <c r="F516" s="236" t="s">
        <v>677</v>
      </c>
      <c r="G516" s="237" t="s">
        <v>141</v>
      </c>
      <c r="H516" s="238">
        <v>3</v>
      </c>
      <c r="I516" s="239"/>
      <c r="J516" s="240">
        <f>ROUND(I516*H516,2)</f>
        <v>0</v>
      </c>
      <c r="K516" s="236" t="s">
        <v>132</v>
      </c>
      <c r="L516" s="241"/>
      <c r="M516" s="242" t="s">
        <v>19</v>
      </c>
      <c r="N516" s="243" t="s">
        <v>47</v>
      </c>
      <c r="O516" s="65"/>
      <c r="P516" s="197">
        <f>O516*H516</f>
        <v>0</v>
      </c>
      <c r="Q516" s="197">
        <v>0.00121</v>
      </c>
      <c r="R516" s="197">
        <f>Q516*H516</f>
        <v>0.0036299999999999995</v>
      </c>
      <c r="S516" s="197">
        <v>0</v>
      </c>
      <c r="T516" s="198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99" t="s">
        <v>163</v>
      </c>
      <c r="AT516" s="199" t="s">
        <v>361</v>
      </c>
      <c r="AU516" s="199" t="s">
        <v>134</v>
      </c>
      <c r="AY516" s="18" t="s">
        <v>126</v>
      </c>
      <c r="BE516" s="200">
        <f>IF(N516="základní",J516,0)</f>
        <v>0</v>
      </c>
      <c r="BF516" s="200">
        <f>IF(N516="snížená",J516,0)</f>
        <v>0</v>
      </c>
      <c r="BG516" s="200">
        <f>IF(N516="zákl. přenesená",J516,0)</f>
        <v>0</v>
      </c>
      <c r="BH516" s="200">
        <f>IF(N516="sníž. přenesená",J516,0)</f>
        <v>0</v>
      </c>
      <c r="BI516" s="200">
        <f>IF(N516="nulová",J516,0)</f>
        <v>0</v>
      </c>
      <c r="BJ516" s="18" t="s">
        <v>134</v>
      </c>
      <c r="BK516" s="200">
        <f>ROUND(I516*H516,2)</f>
        <v>0</v>
      </c>
      <c r="BL516" s="18" t="s">
        <v>133</v>
      </c>
      <c r="BM516" s="199" t="s">
        <v>678</v>
      </c>
    </row>
    <row r="517" spans="2:51" s="13" customFormat="1" ht="11.25">
      <c r="B517" s="201"/>
      <c r="C517" s="202"/>
      <c r="D517" s="203" t="s">
        <v>136</v>
      </c>
      <c r="E517" s="204" t="s">
        <v>19</v>
      </c>
      <c r="F517" s="205" t="s">
        <v>137</v>
      </c>
      <c r="G517" s="202"/>
      <c r="H517" s="204" t="s">
        <v>19</v>
      </c>
      <c r="I517" s="206"/>
      <c r="J517" s="202"/>
      <c r="K517" s="202"/>
      <c r="L517" s="207"/>
      <c r="M517" s="208"/>
      <c r="N517" s="209"/>
      <c r="O517" s="209"/>
      <c r="P517" s="209"/>
      <c r="Q517" s="209"/>
      <c r="R517" s="209"/>
      <c r="S517" s="209"/>
      <c r="T517" s="210"/>
      <c r="AT517" s="211" t="s">
        <v>136</v>
      </c>
      <c r="AU517" s="211" t="s">
        <v>134</v>
      </c>
      <c r="AV517" s="13" t="s">
        <v>83</v>
      </c>
      <c r="AW517" s="13" t="s">
        <v>36</v>
      </c>
      <c r="AX517" s="13" t="s">
        <v>75</v>
      </c>
      <c r="AY517" s="211" t="s">
        <v>126</v>
      </c>
    </row>
    <row r="518" spans="2:51" s="14" customFormat="1" ht="11.25">
      <c r="B518" s="212"/>
      <c r="C518" s="213"/>
      <c r="D518" s="203" t="s">
        <v>136</v>
      </c>
      <c r="E518" s="214" t="s">
        <v>19</v>
      </c>
      <c r="F518" s="215" t="s">
        <v>143</v>
      </c>
      <c r="G518" s="213"/>
      <c r="H518" s="216">
        <v>3</v>
      </c>
      <c r="I518" s="217"/>
      <c r="J518" s="213"/>
      <c r="K518" s="213"/>
      <c r="L518" s="218"/>
      <c r="M518" s="219"/>
      <c r="N518" s="220"/>
      <c r="O518" s="220"/>
      <c r="P518" s="220"/>
      <c r="Q518" s="220"/>
      <c r="R518" s="220"/>
      <c r="S518" s="220"/>
      <c r="T518" s="221"/>
      <c r="AT518" s="222" t="s">
        <v>136</v>
      </c>
      <c r="AU518" s="222" t="s">
        <v>134</v>
      </c>
      <c r="AV518" s="14" t="s">
        <v>134</v>
      </c>
      <c r="AW518" s="14" t="s">
        <v>36</v>
      </c>
      <c r="AX518" s="14" t="s">
        <v>83</v>
      </c>
      <c r="AY518" s="222" t="s">
        <v>126</v>
      </c>
    </row>
    <row r="519" spans="1:65" s="2" customFormat="1" ht="16.5" customHeight="1">
      <c r="A519" s="35"/>
      <c r="B519" s="36"/>
      <c r="C519" s="234" t="s">
        <v>679</v>
      </c>
      <c r="D519" s="234" t="s">
        <v>361</v>
      </c>
      <c r="E519" s="235" t="s">
        <v>680</v>
      </c>
      <c r="F519" s="236" t="s">
        <v>681</v>
      </c>
      <c r="G519" s="237" t="s">
        <v>141</v>
      </c>
      <c r="H519" s="238">
        <v>1</v>
      </c>
      <c r="I519" s="239"/>
      <c r="J519" s="240">
        <f>ROUND(I519*H519,2)</f>
        <v>0</v>
      </c>
      <c r="K519" s="236" t="s">
        <v>132</v>
      </c>
      <c r="L519" s="241"/>
      <c r="M519" s="242" t="s">
        <v>19</v>
      </c>
      <c r="N519" s="243" t="s">
        <v>47</v>
      </c>
      <c r="O519" s="65"/>
      <c r="P519" s="197">
        <f>O519*H519</f>
        <v>0</v>
      </c>
      <c r="Q519" s="197">
        <v>0.0014</v>
      </c>
      <c r="R519" s="197">
        <f>Q519*H519</f>
        <v>0.0014</v>
      </c>
      <c r="S519" s="197">
        <v>0</v>
      </c>
      <c r="T519" s="198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99" t="s">
        <v>163</v>
      </c>
      <c r="AT519" s="199" t="s">
        <v>361</v>
      </c>
      <c r="AU519" s="199" t="s">
        <v>134</v>
      </c>
      <c r="AY519" s="18" t="s">
        <v>126</v>
      </c>
      <c r="BE519" s="200">
        <f>IF(N519="základní",J519,0)</f>
        <v>0</v>
      </c>
      <c r="BF519" s="200">
        <f>IF(N519="snížená",J519,0)</f>
        <v>0</v>
      </c>
      <c r="BG519" s="200">
        <f>IF(N519="zákl. přenesená",J519,0)</f>
        <v>0</v>
      </c>
      <c r="BH519" s="200">
        <f>IF(N519="sníž. přenesená",J519,0)</f>
        <v>0</v>
      </c>
      <c r="BI519" s="200">
        <f>IF(N519="nulová",J519,0)</f>
        <v>0</v>
      </c>
      <c r="BJ519" s="18" t="s">
        <v>134</v>
      </c>
      <c r="BK519" s="200">
        <f>ROUND(I519*H519,2)</f>
        <v>0</v>
      </c>
      <c r="BL519" s="18" t="s">
        <v>133</v>
      </c>
      <c r="BM519" s="199" t="s">
        <v>682</v>
      </c>
    </row>
    <row r="520" spans="2:51" s="13" customFormat="1" ht="11.25">
      <c r="B520" s="201"/>
      <c r="C520" s="202"/>
      <c r="D520" s="203" t="s">
        <v>136</v>
      </c>
      <c r="E520" s="204" t="s">
        <v>19</v>
      </c>
      <c r="F520" s="205" t="s">
        <v>137</v>
      </c>
      <c r="G520" s="202"/>
      <c r="H520" s="204" t="s">
        <v>19</v>
      </c>
      <c r="I520" s="206"/>
      <c r="J520" s="202"/>
      <c r="K520" s="202"/>
      <c r="L520" s="207"/>
      <c r="M520" s="208"/>
      <c r="N520" s="209"/>
      <c r="O520" s="209"/>
      <c r="P520" s="209"/>
      <c r="Q520" s="209"/>
      <c r="R520" s="209"/>
      <c r="S520" s="209"/>
      <c r="T520" s="210"/>
      <c r="AT520" s="211" t="s">
        <v>136</v>
      </c>
      <c r="AU520" s="211" t="s">
        <v>134</v>
      </c>
      <c r="AV520" s="13" t="s">
        <v>83</v>
      </c>
      <c r="AW520" s="13" t="s">
        <v>36</v>
      </c>
      <c r="AX520" s="13" t="s">
        <v>75</v>
      </c>
      <c r="AY520" s="211" t="s">
        <v>126</v>
      </c>
    </row>
    <row r="521" spans="2:51" s="14" customFormat="1" ht="11.25">
      <c r="B521" s="212"/>
      <c r="C521" s="213"/>
      <c r="D521" s="203" t="s">
        <v>136</v>
      </c>
      <c r="E521" s="214" t="s">
        <v>19</v>
      </c>
      <c r="F521" s="215" t="s">
        <v>83</v>
      </c>
      <c r="G521" s="213"/>
      <c r="H521" s="216">
        <v>1</v>
      </c>
      <c r="I521" s="217"/>
      <c r="J521" s="213"/>
      <c r="K521" s="213"/>
      <c r="L521" s="218"/>
      <c r="M521" s="219"/>
      <c r="N521" s="220"/>
      <c r="O521" s="220"/>
      <c r="P521" s="220"/>
      <c r="Q521" s="220"/>
      <c r="R521" s="220"/>
      <c r="S521" s="220"/>
      <c r="T521" s="221"/>
      <c r="AT521" s="222" t="s">
        <v>136</v>
      </c>
      <c r="AU521" s="222" t="s">
        <v>134</v>
      </c>
      <c r="AV521" s="14" t="s">
        <v>134</v>
      </c>
      <c r="AW521" s="14" t="s">
        <v>36</v>
      </c>
      <c r="AX521" s="14" t="s">
        <v>83</v>
      </c>
      <c r="AY521" s="222" t="s">
        <v>126</v>
      </c>
    </row>
    <row r="522" spans="1:65" s="2" customFormat="1" ht="21.75" customHeight="1">
      <c r="A522" s="35"/>
      <c r="B522" s="36"/>
      <c r="C522" s="188" t="s">
        <v>683</v>
      </c>
      <c r="D522" s="188" t="s">
        <v>128</v>
      </c>
      <c r="E522" s="189" t="s">
        <v>684</v>
      </c>
      <c r="F522" s="190" t="s">
        <v>685</v>
      </c>
      <c r="G522" s="191" t="s">
        <v>141</v>
      </c>
      <c r="H522" s="192">
        <v>1</v>
      </c>
      <c r="I522" s="193"/>
      <c r="J522" s="194">
        <f>ROUND(I522*H522,2)</f>
        <v>0</v>
      </c>
      <c r="K522" s="190" t="s">
        <v>132</v>
      </c>
      <c r="L522" s="40"/>
      <c r="M522" s="195" t="s">
        <v>19</v>
      </c>
      <c r="N522" s="196" t="s">
        <v>47</v>
      </c>
      <c r="O522" s="65"/>
      <c r="P522" s="197">
        <f>O522*H522</f>
        <v>0</v>
      </c>
      <c r="Q522" s="197">
        <v>0</v>
      </c>
      <c r="R522" s="197">
        <f>Q522*H522</f>
        <v>0</v>
      </c>
      <c r="S522" s="197">
        <v>0</v>
      </c>
      <c r="T522" s="198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99" t="s">
        <v>133</v>
      </c>
      <c r="AT522" s="199" t="s">
        <v>128</v>
      </c>
      <c r="AU522" s="199" t="s">
        <v>134</v>
      </c>
      <c r="AY522" s="18" t="s">
        <v>126</v>
      </c>
      <c r="BE522" s="200">
        <f>IF(N522="základní",J522,0)</f>
        <v>0</v>
      </c>
      <c r="BF522" s="200">
        <f>IF(N522="snížená",J522,0)</f>
        <v>0</v>
      </c>
      <c r="BG522" s="200">
        <f>IF(N522="zákl. přenesená",J522,0)</f>
        <v>0</v>
      </c>
      <c r="BH522" s="200">
        <f>IF(N522="sníž. přenesená",J522,0)</f>
        <v>0</v>
      </c>
      <c r="BI522" s="200">
        <f>IF(N522="nulová",J522,0)</f>
        <v>0</v>
      </c>
      <c r="BJ522" s="18" t="s">
        <v>134</v>
      </c>
      <c r="BK522" s="200">
        <f>ROUND(I522*H522,2)</f>
        <v>0</v>
      </c>
      <c r="BL522" s="18" t="s">
        <v>133</v>
      </c>
      <c r="BM522" s="199" t="s">
        <v>686</v>
      </c>
    </row>
    <row r="523" spans="2:51" s="13" customFormat="1" ht="11.25">
      <c r="B523" s="201"/>
      <c r="C523" s="202"/>
      <c r="D523" s="203" t="s">
        <v>136</v>
      </c>
      <c r="E523" s="204" t="s">
        <v>19</v>
      </c>
      <c r="F523" s="205" t="s">
        <v>137</v>
      </c>
      <c r="G523" s="202"/>
      <c r="H523" s="204" t="s">
        <v>19</v>
      </c>
      <c r="I523" s="206"/>
      <c r="J523" s="202"/>
      <c r="K523" s="202"/>
      <c r="L523" s="207"/>
      <c r="M523" s="208"/>
      <c r="N523" s="209"/>
      <c r="O523" s="209"/>
      <c r="P523" s="209"/>
      <c r="Q523" s="209"/>
      <c r="R523" s="209"/>
      <c r="S523" s="209"/>
      <c r="T523" s="210"/>
      <c r="AT523" s="211" t="s">
        <v>136</v>
      </c>
      <c r="AU523" s="211" t="s">
        <v>134</v>
      </c>
      <c r="AV523" s="13" t="s">
        <v>83</v>
      </c>
      <c r="AW523" s="13" t="s">
        <v>36</v>
      </c>
      <c r="AX523" s="13" t="s">
        <v>75</v>
      </c>
      <c r="AY523" s="211" t="s">
        <v>126</v>
      </c>
    </row>
    <row r="524" spans="2:51" s="14" customFormat="1" ht="11.25">
      <c r="B524" s="212"/>
      <c r="C524" s="213"/>
      <c r="D524" s="203" t="s">
        <v>136</v>
      </c>
      <c r="E524" s="214" t="s">
        <v>19</v>
      </c>
      <c r="F524" s="215" t="s">
        <v>83</v>
      </c>
      <c r="G524" s="213"/>
      <c r="H524" s="216">
        <v>1</v>
      </c>
      <c r="I524" s="217"/>
      <c r="J524" s="213"/>
      <c r="K524" s="213"/>
      <c r="L524" s="218"/>
      <c r="M524" s="219"/>
      <c r="N524" s="220"/>
      <c r="O524" s="220"/>
      <c r="P524" s="220"/>
      <c r="Q524" s="220"/>
      <c r="R524" s="220"/>
      <c r="S524" s="220"/>
      <c r="T524" s="221"/>
      <c r="AT524" s="222" t="s">
        <v>136</v>
      </c>
      <c r="AU524" s="222" t="s">
        <v>134</v>
      </c>
      <c r="AV524" s="14" t="s">
        <v>134</v>
      </c>
      <c r="AW524" s="14" t="s">
        <v>36</v>
      </c>
      <c r="AX524" s="14" t="s">
        <v>83</v>
      </c>
      <c r="AY524" s="222" t="s">
        <v>126</v>
      </c>
    </row>
    <row r="525" spans="1:65" s="2" customFormat="1" ht="16.5" customHeight="1">
      <c r="A525" s="35"/>
      <c r="B525" s="36"/>
      <c r="C525" s="234" t="s">
        <v>687</v>
      </c>
      <c r="D525" s="234" t="s">
        <v>361</v>
      </c>
      <c r="E525" s="235" t="s">
        <v>688</v>
      </c>
      <c r="F525" s="236" t="s">
        <v>689</v>
      </c>
      <c r="G525" s="237" t="s">
        <v>141</v>
      </c>
      <c r="H525" s="238">
        <v>1</v>
      </c>
      <c r="I525" s="239"/>
      <c r="J525" s="240">
        <f>ROUND(I525*H525,2)</f>
        <v>0</v>
      </c>
      <c r="K525" s="236" t="s">
        <v>132</v>
      </c>
      <c r="L525" s="241"/>
      <c r="M525" s="242" t="s">
        <v>19</v>
      </c>
      <c r="N525" s="243" t="s">
        <v>47</v>
      </c>
      <c r="O525" s="65"/>
      <c r="P525" s="197">
        <f>O525*H525</f>
        <v>0</v>
      </c>
      <c r="Q525" s="197">
        <v>0.00237</v>
      </c>
      <c r="R525" s="197">
        <f>Q525*H525</f>
        <v>0.00237</v>
      </c>
      <c r="S525" s="197">
        <v>0</v>
      </c>
      <c r="T525" s="198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99" t="s">
        <v>163</v>
      </c>
      <c r="AT525" s="199" t="s">
        <v>361</v>
      </c>
      <c r="AU525" s="199" t="s">
        <v>134</v>
      </c>
      <c r="AY525" s="18" t="s">
        <v>126</v>
      </c>
      <c r="BE525" s="200">
        <f>IF(N525="základní",J525,0)</f>
        <v>0</v>
      </c>
      <c r="BF525" s="200">
        <f>IF(N525="snížená",J525,0)</f>
        <v>0</v>
      </c>
      <c r="BG525" s="200">
        <f>IF(N525="zákl. přenesená",J525,0)</f>
        <v>0</v>
      </c>
      <c r="BH525" s="200">
        <f>IF(N525="sníž. přenesená",J525,0)</f>
        <v>0</v>
      </c>
      <c r="BI525" s="200">
        <f>IF(N525="nulová",J525,0)</f>
        <v>0</v>
      </c>
      <c r="BJ525" s="18" t="s">
        <v>134</v>
      </c>
      <c r="BK525" s="200">
        <f>ROUND(I525*H525,2)</f>
        <v>0</v>
      </c>
      <c r="BL525" s="18" t="s">
        <v>133</v>
      </c>
      <c r="BM525" s="199" t="s">
        <v>690</v>
      </c>
    </row>
    <row r="526" spans="2:51" s="13" customFormat="1" ht="11.25">
      <c r="B526" s="201"/>
      <c r="C526" s="202"/>
      <c r="D526" s="203" t="s">
        <v>136</v>
      </c>
      <c r="E526" s="204" t="s">
        <v>19</v>
      </c>
      <c r="F526" s="205" t="s">
        <v>137</v>
      </c>
      <c r="G526" s="202"/>
      <c r="H526" s="204" t="s">
        <v>19</v>
      </c>
      <c r="I526" s="206"/>
      <c r="J526" s="202"/>
      <c r="K526" s="202"/>
      <c r="L526" s="207"/>
      <c r="M526" s="208"/>
      <c r="N526" s="209"/>
      <c r="O526" s="209"/>
      <c r="P526" s="209"/>
      <c r="Q526" s="209"/>
      <c r="R526" s="209"/>
      <c r="S526" s="209"/>
      <c r="T526" s="210"/>
      <c r="AT526" s="211" t="s">
        <v>136</v>
      </c>
      <c r="AU526" s="211" t="s">
        <v>134</v>
      </c>
      <c r="AV526" s="13" t="s">
        <v>83</v>
      </c>
      <c r="AW526" s="13" t="s">
        <v>36</v>
      </c>
      <c r="AX526" s="13" t="s">
        <v>75</v>
      </c>
      <c r="AY526" s="211" t="s">
        <v>126</v>
      </c>
    </row>
    <row r="527" spans="2:51" s="14" customFormat="1" ht="11.25">
      <c r="B527" s="212"/>
      <c r="C527" s="213"/>
      <c r="D527" s="203" t="s">
        <v>136</v>
      </c>
      <c r="E527" s="214" t="s">
        <v>19</v>
      </c>
      <c r="F527" s="215" t="s">
        <v>83</v>
      </c>
      <c r="G527" s="213"/>
      <c r="H527" s="216">
        <v>1</v>
      </c>
      <c r="I527" s="217"/>
      <c r="J527" s="213"/>
      <c r="K527" s="213"/>
      <c r="L527" s="218"/>
      <c r="M527" s="219"/>
      <c r="N527" s="220"/>
      <c r="O527" s="220"/>
      <c r="P527" s="220"/>
      <c r="Q527" s="220"/>
      <c r="R527" s="220"/>
      <c r="S527" s="220"/>
      <c r="T527" s="221"/>
      <c r="AT527" s="222" t="s">
        <v>136</v>
      </c>
      <c r="AU527" s="222" t="s">
        <v>134</v>
      </c>
      <c r="AV527" s="14" t="s">
        <v>134</v>
      </c>
      <c r="AW527" s="14" t="s">
        <v>36</v>
      </c>
      <c r="AX527" s="14" t="s">
        <v>83</v>
      </c>
      <c r="AY527" s="222" t="s">
        <v>126</v>
      </c>
    </row>
    <row r="528" spans="1:65" s="2" customFormat="1" ht="21.75" customHeight="1">
      <c r="A528" s="35"/>
      <c r="B528" s="36"/>
      <c r="C528" s="188" t="s">
        <v>691</v>
      </c>
      <c r="D528" s="188" t="s">
        <v>128</v>
      </c>
      <c r="E528" s="189" t="s">
        <v>692</v>
      </c>
      <c r="F528" s="190" t="s">
        <v>693</v>
      </c>
      <c r="G528" s="191" t="s">
        <v>141</v>
      </c>
      <c r="H528" s="192">
        <v>1</v>
      </c>
      <c r="I528" s="193"/>
      <c r="J528" s="194">
        <f>ROUND(I528*H528,2)</f>
        <v>0</v>
      </c>
      <c r="K528" s="190" t="s">
        <v>132</v>
      </c>
      <c r="L528" s="40"/>
      <c r="M528" s="195" t="s">
        <v>19</v>
      </c>
      <c r="N528" s="196" t="s">
        <v>47</v>
      </c>
      <c r="O528" s="65"/>
      <c r="P528" s="197">
        <f>O528*H528</f>
        <v>0</v>
      </c>
      <c r="Q528" s="197">
        <v>0</v>
      </c>
      <c r="R528" s="197">
        <f>Q528*H528</f>
        <v>0</v>
      </c>
      <c r="S528" s="197">
        <v>0</v>
      </c>
      <c r="T528" s="198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99" t="s">
        <v>133</v>
      </c>
      <c r="AT528" s="199" t="s">
        <v>128</v>
      </c>
      <c r="AU528" s="199" t="s">
        <v>134</v>
      </c>
      <c r="AY528" s="18" t="s">
        <v>126</v>
      </c>
      <c r="BE528" s="200">
        <f>IF(N528="základní",J528,0)</f>
        <v>0</v>
      </c>
      <c r="BF528" s="200">
        <f>IF(N528="snížená",J528,0)</f>
        <v>0</v>
      </c>
      <c r="BG528" s="200">
        <f>IF(N528="zákl. přenesená",J528,0)</f>
        <v>0</v>
      </c>
      <c r="BH528" s="200">
        <f>IF(N528="sníž. přenesená",J528,0)</f>
        <v>0</v>
      </c>
      <c r="BI528" s="200">
        <f>IF(N528="nulová",J528,0)</f>
        <v>0</v>
      </c>
      <c r="BJ528" s="18" t="s">
        <v>134</v>
      </c>
      <c r="BK528" s="200">
        <f>ROUND(I528*H528,2)</f>
        <v>0</v>
      </c>
      <c r="BL528" s="18" t="s">
        <v>133</v>
      </c>
      <c r="BM528" s="199" t="s">
        <v>694</v>
      </c>
    </row>
    <row r="529" spans="2:51" s="13" customFormat="1" ht="11.25">
      <c r="B529" s="201"/>
      <c r="C529" s="202"/>
      <c r="D529" s="203" t="s">
        <v>136</v>
      </c>
      <c r="E529" s="204" t="s">
        <v>19</v>
      </c>
      <c r="F529" s="205" t="s">
        <v>137</v>
      </c>
      <c r="G529" s="202"/>
      <c r="H529" s="204" t="s">
        <v>19</v>
      </c>
      <c r="I529" s="206"/>
      <c r="J529" s="202"/>
      <c r="K529" s="202"/>
      <c r="L529" s="207"/>
      <c r="M529" s="208"/>
      <c r="N529" s="209"/>
      <c r="O529" s="209"/>
      <c r="P529" s="209"/>
      <c r="Q529" s="209"/>
      <c r="R529" s="209"/>
      <c r="S529" s="209"/>
      <c r="T529" s="210"/>
      <c r="AT529" s="211" t="s">
        <v>136</v>
      </c>
      <c r="AU529" s="211" t="s">
        <v>134</v>
      </c>
      <c r="AV529" s="13" t="s">
        <v>83</v>
      </c>
      <c r="AW529" s="13" t="s">
        <v>36</v>
      </c>
      <c r="AX529" s="13" t="s">
        <v>75</v>
      </c>
      <c r="AY529" s="211" t="s">
        <v>126</v>
      </c>
    </row>
    <row r="530" spans="2:51" s="14" customFormat="1" ht="11.25">
      <c r="B530" s="212"/>
      <c r="C530" s="213"/>
      <c r="D530" s="203" t="s">
        <v>136</v>
      </c>
      <c r="E530" s="214" t="s">
        <v>19</v>
      </c>
      <c r="F530" s="215" t="s">
        <v>83</v>
      </c>
      <c r="G530" s="213"/>
      <c r="H530" s="216">
        <v>1</v>
      </c>
      <c r="I530" s="217"/>
      <c r="J530" s="213"/>
      <c r="K530" s="213"/>
      <c r="L530" s="218"/>
      <c r="M530" s="219"/>
      <c r="N530" s="220"/>
      <c r="O530" s="220"/>
      <c r="P530" s="220"/>
      <c r="Q530" s="220"/>
      <c r="R530" s="220"/>
      <c r="S530" s="220"/>
      <c r="T530" s="221"/>
      <c r="AT530" s="222" t="s">
        <v>136</v>
      </c>
      <c r="AU530" s="222" t="s">
        <v>134</v>
      </c>
      <c r="AV530" s="14" t="s">
        <v>134</v>
      </c>
      <c r="AW530" s="14" t="s">
        <v>36</v>
      </c>
      <c r="AX530" s="14" t="s">
        <v>83</v>
      </c>
      <c r="AY530" s="222" t="s">
        <v>126</v>
      </c>
    </row>
    <row r="531" spans="1:65" s="2" customFormat="1" ht="16.5" customHeight="1">
      <c r="A531" s="35"/>
      <c r="B531" s="36"/>
      <c r="C531" s="234" t="s">
        <v>695</v>
      </c>
      <c r="D531" s="234" t="s">
        <v>361</v>
      </c>
      <c r="E531" s="235" t="s">
        <v>696</v>
      </c>
      <c r="F531" s="236" t="s">
        <v>697</v>
      </c>
      <c r="G531" s="237" t="s">
        <v>141</v>
      </c>
      <c r="H531" s="238">
        <v>1</v>
      </c>
      <c r="I531" s="239"/>
      <c r="J531" s="240">
        <f>ROUND(I531*H531,2)</f>
        <v>0</v>
      </c>
      <c r="K531" s="236" t="s">
        <v>132</v>
      </c>
      <c r="L531" s="241"/>
      <c r="M531" s="242" t="s">
        <v>19</v>
      </c>
      <c r="N531" s="243" t="s">
        <v>47</v>
      </c>
      <c r="O531" s="65"/>
      <c r="P531" s="197">
        <f>O531*H531</f>
        <v>0</v>
      </c>
      <c r="Q531" s="197">
        <v>0.001</v>
      </c>
      <c r="R531" s="197">
        <f>Q531*H531</f>
        <v>0.001</v>
      </c>
      <c r="S531" s="197">
        <v>0</v>
      </c>
      <c r="T531" s="198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99" t="s">
        <v>163</v>
      </c>
      <c r="AT531" s="199" t="s">
        <v>361</v>
      </c>
      <c r="AU531" s="199" t="s">
        <v>134</v>
      </c>
      <c r="AY531" s="18" t="s">
        <v>126</v>
      </c>
      <c r="BE531" s="200">
        <f>IF(N531="základní",J531,0)</f>
        <v>0</v>
      </c>
      <c r="BF531" s="200">
        <f>IF(N531="snížená",J531,0)</f>
        <v>0</v>
      </c>
      <c r="BG531" s="200">
        <f>IF(N531="zákl. přenesená",J531,0)</f>
        <v>0</v>
      </c>
      <c r="BH531" s="200">
        <f>IF(N531="sníž. přenesená",J531,0)</f>
        <v>0</v>
      </c>
      <c r="BI531" s="200">
        <f>IF(N531="nulová",J531,0)</f>
        <v>0</v>
      </c>
      <c r="BJ531" s="18" t="s">
        <v>134</v>
      </c>
      <c r="BK531" s="200">
        <f>ROUND(I531*H531,2)</f>
        <v>0</v>
      </c>
      <c r="BL531" s="18" t="s">
        <v>133</v>
      </c>
      <c r="BM531" s="199" t="s">
        <v>698</v>
      </c>
    </row>
    <row r="532" spans="2:51" s="13" customFormat="1" ht="11.25">
      <c r="B532" s="201"/>
      <c r="C532" s="202"/>
      <c r="D532" s="203" t="s">
        <v>136</v>
      </c>
      <c r="E532" s="204" t="s">
        <v>19</v>
      </c>
      <c r="F532" s="205" t="s">
        <v>137</v>
      </c>
      <c r="G532" s="202"/>
      <c r="H532" s="204" t="s">
        <v>19</v>
      </c>
      <c r="I532" s="206"/>
      <c r="J532" s="202"/>
      <c r="K532" s="202"/>
      <c r="L532" s="207"/>
      <c r="M532" s="208"/>
      <c r="N532" s="209"/>
      <c r="O532" s="209"/>
      <c r="P532" s="209"/>
      <c r="Q532" s="209"/>
      <c r="R532" s="209"/>
      <c r="S532" s="209"/>
      <c r="T532" s="210"/>
      <c r="AT532" s="211" t="s">
        <v>136</v>
      </c>
      <c r="AU532" s="211" t="s">
        <v>134</v>
      </c>
      <c r="AV532" s="13" t="s">
        <v>83</v>
      </c>
      <c r="AW532" s="13" t="s">
        <v>36</v>
      </c>
      <c r="AX532" s="13" t="s">
        <v>75</v>
      </c>
      <c r="AY532" s="211" t="s">
        <v>126</v>
      </c>
    </row>
    <row r="533" spans="2:51" s="14" customFormat="1" ht="11.25">
      <c r="B533" s="212"/>
      <c r="C533" s="213"/>
      <c r="D533" s="203" t="s">
        <v>136</v>
      </c>
      <c r="E533" s="214" t="s">
        <v>19</v>
      </c>
      <c r="F533" s="215" t="s">
        <v>83</v>
      </c>
      <c r="G533" s="213"/>
      <c r="H533" s="216">
        <v>1</v>
      </c>
      <c r="I533" s="217"/>
      <c r="J533" s="213"/>
      <c r="K533" s="213"/>
      <c r="L533" s="218"/>
      <c r="M533" s="219"/>
      <c r="N533" s="220"/>
      <c r="O533" s="220"/>
      <c r="P533" s="220"/>
      <c r="Q533" s="220"/>
      <c r="R533" s="220"/>
      <c r="S533" s="220"/>
      <c r="T533" s="221"/>
      <c r="AT533" s="222" t="s">
        <v>136</v>
      </c>
      <c r="AU533" s="222" t="s">
        <v>134</v>
      </c>
      <c r="AV533" s="14" t="s">
        <v>134</v>
      </c>
      <c r="AW533" s="14" t="s">
        <v>36</v>
      </c>
      <c r="AX533" s="14" t="s">
        <v>83</v>
      </c>
      <c r="AY533" s="222" t="s">
        <v>126</v>
      </c>
    </row>
    <row r="534" spans="1:65" s="2" customFormat="1" ht="16.5" customHeight="1">
      <c r="A534" s="35"/>
      <c r="B534" s="36"/>
      <c r="C534" s="188" t="s">
        <v>517</v>
      </c>
      <c r="D534" s="188" t="s">
        <v>128</v>
      </c>
      <c r="E534" s="189" t="s">
        <v>699</v>
      </c>
      <c r="F534" s="190" t="s">
        <v>700</v>
      </c>
      <c r="G534" s="191" t="s">
        <v>701</v>
      </c>
      <c r="H534" s="192">
        <v>1</v>
      </c>
      <c r="I534" s="193"/>
      <c r="J534" s="194">
        <f>ROUND(I534*H534,2)</f>
        <v>0</v>
      </c>
      <c r="K534" s="190" t="s">
        <v>19</v>
      </c>
      <c r="L534" s="40"/>
      <c r="M534" s="195" t="s">
        <v>19</v>
      </c>
      <c r="N534" s="196" t="s">
        <v>47</v>
      </c>
      <c r="O534" s="65"/>
      <c r="P534" s="197">
        <f>O534*H534</f>
        <v>0</v>
      </c>
      <c r="Q534" s="197">
        <v>0</v>
      </c>
      <c r="R534" s="197">
        <f>Q534*H534</f>
        <v>0</v>
      </c>
      <c r="S534" s="197">
        <v>0</v>
      </c>
      <c r="T534" s="198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99" t="s">
        <v>133</v>
      </c>
      <c r="AT534" s="199" t="s">
        <v>128</v>
      </c>
      <c r="AU534" s="199" t="s">
        <v>134</v>
      </c>
      <c r="AY534" s="18" t="s">
        <v>126</v>
      </c>
      <c r="BE534" s="200">
        <f>IF(N534="základní",J534,0)</f>
        <v>0</v>
      </c>
      <c r="BF534" s="200">
        <f>IF(N534="snížená",J534,0)</f>
        <v>0</v>
      </c>
      <c r="BG534" s="200">
        <f>IF(N534="zákl. přenesená",J534,0)</f>
        <v>0</v>
      </c>
      <c r="BH534" s="200">
        <f>IF(N534="sníž. přenesená",J534,0)</f>
        <v>0</v>
      </c>
      <c r="BI534" s="200">
        <f>IF(N534="nulová",J534,0)</f>
        <v>0</v>
      </c>
      <c r="BJ534" s="18" t="s">
        <v>134</v>
      </c>
      <c r="BK534" s="200">
        <f>ROUND(I534*H534,2)</f>
        <v>0</v>
      </c>
      <c r="BL534" s="18" t="s">
        <v>133</v>
      </c>
      <c r="BM534" s="199" t="s">
        <v>702</v>
      </c>
    </row>
    <row r="535" spans="2:51" s="13" customFormat="1" ht="11.25">
      <c r="B535" s="201"/>
      <c r="C535" s="202"/>
      <c r="D535" s="203" t="s">
        <v>136</v>
      </c>
      <c r="E535" s="204" t="s">
        <v>19</v>
      </c>
      <c r="F535" s="205" t="s">
        <v>137</v>
      </c>
      <c r="G535" s="202"/>
      <c r="H535" s="204" t="s">
        <v>19</v>
      </c>
      <c r="I535" s="206"/>
      <c r="J535" s="202"/>
      <c r="K535" s="202"/>
      <c r="L535" s="207"/>
      <c r="M535" s="208"/>
      <c r="N535" s="209"/>
      <c r="O535" s="209"/>
      <c r="P535" s="209"/>
      <c r="Q535" s="209"/>
      <c r="R535" s="209"/>
      <c r="S535" s="209"/>
      <c r="T535" s="210"/>
      <c r="AT535" s="211" t="s">
        <v>136</v>
      </c>
      <c r="AU535" s="211" t="s">
        <v>134</v>
      </c>
      <c r="AV535" s="13" t="s">
        <v>83</v>
      </c>
      <c r="AW535" s="13" t="s">
        <v>36</v>
      </c>
      <c r="AX535" s="13" t="s">
        <v>75</v>
      </c>
      <c r="AY535" s="211" t="s">
        <v>126</v>
      </c>
    </row>
    <row r="536" spans="2:51" s="14" customFormat="1" ht="11.25">
      <c r="B536" s="212"/>
      <c r="C536" s="213"/>
      <c r="D536" s="203" t="s">
        <v>136</v>
      </c>
      <c r="E536" s="214" t="s">
        <v>19</v>
      </c>
      <c r="F536" s="215" t="s">
        <v>83</v>
      </c>
      <c r="G536" s="213"/>
      <c r="H536" s="216">
        <v>1</v>
      </c>
      <c r="I536" s="217"/>
      <c r="J536" s="213"/>
      <c r="K536" s="213"/>
      <c r="L536" s="218"/>
      <c r="M536" s="219"/>
      <c r="N536" s="220"/>
      <c r="O536" s="220"/>
      <c r="P536" s="220"/>
      <c r="Q536" s="220"/>
      <c r="R536" s="220"/>
      <c r="S536" s="220"/>
      <c r="T536" s="221"/>
      <c r="AT536" s="222" t="s">
        <v>136</v>
      </c>
      <c r="AU536" s="222" t="s">
        <v>134</v>
      </c>
      <c r="AV536" s="14" t="s">
        <v>134</v>
      </c>
      <c r="AW536" s="14" t="s">
        <v>36</v>
      </c>
      <c r="AX536" s="14" t="s">
        <v>83</v>
      </c>
      <c r="AY536" s="222" t="s">
        <v>126</v>
      </c>
    </row>
    <row r="537" spans="1:65" s="2" customFormat="1" ht="16.5" customHeight="1">
      <c r="A537" s="35"/>
      <c r="B537" s="36"/>
      <c r="C537" s="188" t="s">
        <v>703</v>
      </c>
      <c r="D537" s="188" t="s">
        <v>128</v>
      </c>
      <c r="E537" s="189" t="s">
        <v>704</v>
      </c>
      <c r="F537" s="190" t="s">
        <v>705</v>
      </c>
      <c r="G537" s="191" t="s">
        <v>227</v>
      </c>
      <c r="H537" s="192">
        <v>3.408</v>
      </c>
      <c r="I537" s="193"/>
      <c r="J537" s="194">
        <f>ROUND(I537*H537,2)</f>
        <v>0</v>
      </c>
      <c r="K537" s="190" t="s">
        <v>132</v>
      </c>
      <c r="L537" s="40"/>
      <c r="M537" s="195" t="s">
        <v>19</v>
      </c>
      <c r="N537" s="196" t="s">
        <v>47</v>
      </c>
      <c r="O537" s="65"/>
      <c r="P537" s="197">
        <f>O537*H537</f>
        <v>0</v>
      </c>
      <c r="Q537" s="197">
        <v>0</v>
      </c>
      <c r="R537" s="197">
        <f>Q537*H537</f>
        <v>0</v>
      </c>
      <c r="S537" s="197">
        <v>0.36</v>
      </c>
      <c r="T537" s="198">
        <f>S537*H537</f>
        <v>1.22688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99" t="s">
        <v>133</v>
      </c>
      <c r="AT537" s="199" t="s">
        <v>128</v>
      </c>
      <c r="AU537" s="199" t="s">
        <v>134</v>
      </c>
      <c r="AY537" s="18" t="s">
        <v>126</v>
      </c>
      <c r="BE537" s="200">
        <f>IF(N537="základní",J537,0)</f>
        <v>0</v>
      </c>
      <c r="BF537" s="200">
        <f>IF(N537="snížená",J537,0)</f>
        <v>0</v>
      </c>
      <c r="BG537" s="200">
        <f>IF(N537="zákl. přenesená",J537,0)</f>
        <v>0</v>
      </c>
      <c r="BH537" s="200">
        <f>IF(N537="sníž. přenesená",J537,0)</f>
        <v>0</v>
      </c>
      <c r="BI537" s="200">
        <f>IF(N537="nulová",J537,0)</f>
        <v>0</v>
      </c>
      <c r="BJ537" s="18" t="s">
        <v>134</v>
      </c>
      <c r="BK537" s="200">
        <f>ROUND(I537*H537,2)</f>
        <v>0</v>
      </c>
      <c r="BL537" s="18" t="s">
        <v>133</v>
      </c>
      <c r="BM537" s="199" t="s">
        <v>706</v>
      </c>
    </row>
    <row r="538" spans="2:51" s="13" customFormat="1" ht="11.25">
      <c r="B538" s="201"/>
      <c r="C538" s="202"/>
      <c r="D538" s="203" t="s">
        <v>136</v>
      </c>
      <c r="E538" s="204" t="s">
        <v>19</v>
      </c>
      <c r="F538" s="205" t="s">
        <v>137</v>
      </c>
      <c r="G538" s="202"/>
      <c r="H538" s="204" t="s">
        <v>19</v>
      </c>
      <c r="I538" s="206"/>
      <c r="J538" s="202"/>
      <c r="K538" s="202"/>
      <c r="L538" s="207"/>
      <c r="M538" s="208"/>
      <c r="N538" s="209"/>
      <c r="O538" s="209"/>
      <c r="P538" s="209"/>
      <c r="Q538" s="209"/>
      <c r="R538" s="209"/>
      <c r="S538" s="209"/>
      <c r="T538" s="210"/>
      <c r="AT538" s="211" t="s">
        <v>136</v>
      </c>
      <c r="AU538" s="211" t="s">
        <v>134</v>
      </c>
      <c r="AV538" s="13" t="s">
        <v>83</v>
      </c>
      <c r="AW538" s="13" t="s">
        <v>36</v>
      </c>
      <c r="AX538" s="13" t="s">
        <v>75</v>
      </c>
      <c r="AY538" s="211" t="s">
        <v>126</v>
      </c>
    </row>
    <row r="539" spans="2:51" s="14" customFormat="1" ht="11.25">
      <c r="B539" s="212"/>
      <c r="C539" s="213"/>
      <c r="D539" s="203" t="s">
        <v>136</v>
      </c>
      <c r="E539" s="214" t="s">
        <v>19</v>
      </c>
      <c r="F539" s="215" t="s">
        <v>707</v>
      </c>
      <c r="G539" s="213"/>
      <c r="H539" s="216">
        <v>1.885</v>
      </c>
      <c r="I539" s="217"/>
      <c r="J539" s="213"/>
      <c r="K539" s="213"/>
      <c r="L539" s="218"/>
      <c r="M539" s="219"/>
      <c r="N539" s="220"/>
      <c r="O539" s="220"/>
      <c r="P539" s="220"/>
      <c r="Q539" s="220"/>
      <c r="R539" s="220"/>
      <c r="S539" s="220"/>
      <c r="T539" s="221"/>
      <c r="AT539" s="222" t="s">
        <v>136</v>
      </c>
      <c r="AU539" s="222" t="s">
        <v>134</v>
      </c>
      <c r="AV539" s="14" t="s">
        <v>134</v>
      </c>
      <c r="AW539" s="14" t="s">
        <v>36</v>
      </c>
      <c r="AX539" s="14" t="s">
        <v>75</v>
      </c>
      <c r="AY539" s="222" t="s">
        <v>126</v>
      </c>
    </row>
    <row r="540" spans="2:51" s="14" customFormat="1" ht="11.25">
      <c r="B540" s="212"/>
      <c r="C540" s="213"/>
      <c r="D540" s="203" t="s">
        <v>136</v>
      </c>
      <c r="E540" s="214" t="s">
        <v>19</v>
      </c>
      <c r="F540" s="215" t="s">
        <v>708</v>
      </c>
      <c r="G540" s="213"/>
      <c r="H540" s="216">
        <v>1.335</v>
      </c>
      <c r="I540" s="217"/>
      <c r="J540" s="213"/>
      <c r="K540" s="213"/>
      <c r="L540" s="218"/>
      <c r="M540" s="219"/>
      <c r="N540" s="220"/>
      <c r="O540" s="220"/>
      <c r="P540" s="220"/>
      <c r="Q540" s="220"/>
      <c r="R540" s="220"/>
      <c r="S540" s="220"/>
      <c r="T540" s="221"/>
      <c r="AT540" s="222" t="s">
        <v>136</v>
      </c>
      <c r="AU540" s="222" t="s">
        <v>134</v>
      </c>
      <c r="AV540" s="14" t="s">
        <v>134</v>
      </c>
      <c r="AW540" s="14" t="s">
        <v>36</v>
      </c>
      <c r="AX540" s="14" t="s">
        <v>75</v>
      </c>
      <c r="AY540" s="222" t="s">
        <v>126</v>
      </c>
    </row>
    <row r="541" spans="2:51" s="14" customFormat="1" ht="11.25">
      <c r="B541" s="212"/>
      <c r="C541" s="213"/>
      <c r="D541" s="203" t="s">
        <v>136</v>
      </c>
      <c r="E541" s="214" t="s">
        <v>19</v>
      </c>
      <c r="F541" s="215" t="s">
        <v>709</v>
      </c>
      <c r="G541" s="213"/>
      <c r="H541" s="216">
        <v>0.188</v>
      </c>
      <c r="I541" s="217"/>
      <c r="J541" s="213"/>
      <c r="K541" s="213"/>
      <c r="L541" s="218"/>
      <c r="M541" s="219"/>
      <c r="N541" s="220"/>
      <c r="O541" s="220"/>
      <c r="P541" s="220"/>
      <c r="Q541" s="220"/>
      <c r="R541" s="220"/>
      <c r="S541" s="220"/>
      <c r="T541" s="221"/>
      <c r="AT541" s="222" t="s">
        <v>136</v>
      </c>
      <c r="AU541" s="222" t="s">
        <v>134</v>
      </c>
      <c r="AV541" s="14" t="s">
        <v>134</v>
      </c>
      <c r="AW541" s="14" t="s">
        <v>36</v>
      </c>
      <c r="AX541" s="14" t="s">
        <v>75</v>
      </c>
      <c r="AY541" s="222" t="s">
        <v>126</v>
      </c>
    </row>
    <row r="542" spans="2:51" s="15" customFormat="1" ht="11.25">
      <c r="B542" s="223"/>
      <c r="C542" s="224"/>
      <c r="D542" s="203" t="s">
        <v>136</v>
      </c>
      <c r="E542" s="225" t="s">
        <v>19</v>
      </c>
      <c r="F542" s="226" t="s">
        <v>224</v>
      </c>
      <c r="G542" s="224"/>
      <c r="H542" s="227">
        <v>3.408</v>
      </c>
      <c r="I542" s="228"/>
      <c r="J542" s="224"/>
      <c r="K542" s="224"/>
      <c r="L542" s="229"/>
      <c r="M542" s="230"/>
      <c r="N542" s="231"/>
      <c r="O542" s="231"/>
      <c r="P542" s="231"/>
      <c r="Q542" s="231"/>
      <c r="R542" s="231"/>
      <c r="S542" s="231"/>
      <c r="T542" s="232"/>
      <c r="AT542" s="233" t="s">
        <v>136</v>
      </c>
      <c r="AU542" s="233" t="s">
        <v>134</v>
      </c>
      <c r="AV542" s="15" t="s">
        <v>133</v>
      </c>
      <c r="AW542" s="15" t="s">
        <v>36</v>
      </c>
      <c r="AX542" s="15" t="s">
        <v>83</v>
      </c>
      <c r="AY542" s="233" t="s">
        <v>126</v>
      </c>
    </row>
    <row r="543" spans="1:65" s="2" customFormat="1" ht="16.5" customHeight="1">
      <c r="A543" s="35"/>
      <c r="B543" s="36"/>
      <c r="C543" s="188" t="s">
        <v>410</v>
      </c>
      <c r="D543" s="188" t="s">
        <v>128</v>
      </c>
      <c r="E543" s="189" t="s">
        <v>710</v>
      </c>
      <c r="F543" s="190" t="s">
        <v>711</v>
      </c>
      <c r="G543" s="191" t="s">
        <v>180</v>
      </c>
      <c r="H543" s="192">
        <v>88.3</v>
      </c>
      <c r="I543" s="193"/>
      <c r="J543" s="194">
        <f>ROUND(I543*H543,2)</f>
        <v>0</v>
      </c>
      <c r="K543" s="190" t="s">
        <v>132</v>
      </c>
      <c r="L543" s="40"/>
      <c r="M543" s="195" t="s">
        <v>19</v>
      </c>
      <c r="N543" s="196" t="s">
        <v>47</v>
      </c>
      <c r="O543" s="65"/>
      <c r="P543" s="197">
        <f>O543*H543</f>
        <v>0</v>
      </c>
      <c r="Q543" s="197">
        <v>0</v>
      </c>
      <c r="R543" s="197">
        <f>Q543*H543</f>
        <v>0</v>
      </c>
      <c r="S543" s="197">
        <v>0</v>
      </c>
      <c r="T543" s="198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99" t="s">
        <v>133</v>
      </c>
      <c r="AT543" s="199" t="s">
        <v>128</v>
      </c>
      <c r="AU543" s="199" t="s">
        <v>134</v>
      </c>
      <c r="AY543" s="18" t="s">
        <v>126</v>
      </c>
      <c r="BE543" s="200">
        <f>IF(N543="základní",J543,0)</f>
        <v>0</v>
      </c>
      <c r="BF543" s="200">
        <f>IF(N543="snížená",J543,0)</f>
        <v>0</v>
      </c>
      <c r="BG543" s="200">
        <f>IF(N543="zákl. přenesená",J543,0)</f>
        <v>0</v>
      </c>
      <c r="BH543" s="200">
        <f>IF(N543="sníž. přenesená",J543,0)</f>
        <v>0</v>
      </c>
      <c r="BI543" s="200">
        <f>IF(N543="nulová",J543,0)</f>
        <v>0</v>
      </c>
      <c r="BJ543" s="18" t="s">
        <v>134</v>
      </c>
      <c r="BK543" s="200">
        <f>ROUND(I543*H543,2)</f>
        <v>0</v>
      </c>
      <c r="BL543" s="18" t="s">
        <v>133</v>
      </c>
      <c r="BM543" s="199" t="s">
        <v>712</v>
      </c>
    </row>
    <row r="544" spans="2:51" s="13" customFormat="1" ht="11.25">
      <c r="B544" s="201"/>
      <c r="C544" s="202"/>
      <c r="D544" s="203" t="s">
        <v>136</v>
      </c>
      <c r="E544" s="204" t="s">
        <v>19</v>
      </c>
      <c r="F544" s="205" t="s">
        <v>137</v>
      </c>
      <c r="G544" s="202"/>
      <c r="H544" s="204" t="s">
        <v>19</v>
      </c>
      <c r="I544" s="206"/>
      <c r="J544" s="202"/>
      <c r="K544" s="202"/>
      <c r="L544" s="207"/>
      <c r="M544" s="208"/>
      <c r="N544" s="209"/>
      <c r="O544" s="209"/>
      <c r="P544" s="209"/>
      <c r="Q544" s="209"/>
      <c r="R544" s="209"/>
      <c r="S544" s="209"/>
      <c r="T544" s="210"/>
      <c r="AT544" s="211" t="s">
        <v>136</v>
      </c>
      <c r="AU544" s="211" t="s">
        <v>134</v>
      </c>
      <c r="AV544" s="13" t="s">
        <v>83</v>
      </c>
      <c r="AW544" s="13" t="s">
        <v>36</v>
      </c>
      <c r="AX544" s="13" t="s">
        <v>75</v>
      </c>
      <c r="AY544" s="211" t="s">
        <v>126</v>
      </c>
    </row>
    <row r="545" spans="2:51" s="14" customFormat="1" ht="11.25">
      <c r="B545" s="212"/>
      <c r="C545" s="213"/>
      <c r="D545" s="203" t="s">
        <v>136</v>
      </c>
      <c r="E545" s="214" t="s">
        <v>19</v>
      </c>
      <c r="F545" s="215" t="s">
        <v>713</v>
      </c>
      <c r="G545" s="213"/>
      <c r="H545" s="216">
        <v>88.3</v>
      </c>
      <c r="I545" s="217"/>
      <c r="J545" s="213"/>
      <c r="K545" s="213"/>
      <c r="L545" s="218"/>
      <c r="M545" s="219"/>
      <c r="N545" s="220"/>
      <c r="O545" s="220"/>
      <c r="P545" s="220"/>
      <c r="Q545" s="220"/>
      <c r="R545" s="220"/>
      <c r="S545" s="220"/>
      <c r="T545" s="221"/>
      <c r="AT545" s="222" t="s">
        <v>136</v>
      </c>
      <c r="AU545" s="222" t="s">
        <v>134</v>
      </c>
      <c r="AV545" s="14" t="s">
        <v>134</v>
      </c>
      <c r="AW545" s="14" t="s">
        <v>36</v>
      </c>
      <c r="AX545" s="14" t="s">
        <v>83</v>
      </c>
      <c r="AY545" s="222" t="s">
        <v>126</v>
      </c>
    </row>
    <row r="546" spans="1:65" s="2" customFormat="1" ht="16.5" customHeight="1">
      <c r="A546" s="35"/>
      <c r="B546" s="36"/>
      <c r="C546" s="188" t="s">
        <v>714</v>
      </c>
      <c r="D546" s="188" t="s">
        <v>128</v>
      </c>
      <c r="E546" s="189" t="s">
        <v>715</v>
      </c>
      <c r="F546" s="190" t="s">
        <v>716</v>
      </c>
      <c r="G546" s="191" t="s">
        <v>180</v>
      </c>
      <c r="H546" s="192">
        <v>99.4</v>
      </c>
      <c r="I546" s="193"/>
      <c r="J546" s="194">
        <f>ROUND(I546*H546,2)</f>
        <v>0</v>
      </c>
      <c r="K546" s="190" t="s">
        <v>132</v>
      </c>
      <c r="L546" s="40"/>
      <c r="M546" s="195" t="s">
        <v>19</v>
      </c>
      <c r="N546" s="196" t="s">
        <v>47</v>
      </c>
      <c r="O546" s="65"/>
      <c r="P546" s="197">
        <f>O546*H546</f>
        <v>0</v>
      </c>
      <c r="Q546" s="197">
        <v>0</v>
      </c>
      <c r="R546" s="197">
        <f>Q546*H546</f>
        <v>0</v>
      </c>
      <c r="S546" s="197">
        <v>0</v>
      </c>
      <c r="T546" s="198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9" t="s">
        <v>133</v>
      </c>
      <c r="AT546" s="199" t="s">
        <v>128</v>
      </c>
      <c r="AU546" s="199" t="s">
        <v>134</v>
      </c>
      <c r="AY546" s="18" t="s">
        <v>126</v>
      </c>
      <c r="BE546" s="200">
        <f>IF(N546="základní",J546,0)</f>
        <v>0</v>
      </c>
      <c r="BF546" s="200">
        <f>IF(N546="snížená",J546,0)</f>
        <v>0</v>
      </c>
      <c r="BG546" s="200">
        <f>IF(N546="zákl. přenesená",J546,0)</f>
        <v>0</v>
      </c>
      <c r="BH546" s="200">
        <f>IF(N546="sníž. přenesená",J546,0)</f>
        <v>0</v>
      </c>
      <c r="BI546" s="200">
        <f>IF(N546="nulová",J546,0)</f>
        <v>0</v>
      </c>
      <c r="BJ546" s="18" t="s">
        <v>134</v>
      </c>
      <c r="BK546" s="200">
        <f>ROUND(I546*H546,2)</f>
        <v>0</v>
      </c>
      <c r="BL546" s="18" t="s">
        <v>133</v>
      </c>
      <c r="BM546" s="199" t="s">
        <v>717</v>
      </c>
    </row>
    <row r="547" spans="2:51" s="13" customFormat="1" ht="11.25">
      <c r="B547" s="201"/>
      <c r="C547" s="202"/>
      <c r="D547" s="203" t="s">
        <v>136</v>
      </c>
      <c r="E547" s="204" t="s">
        <v>19</v>
      </c>
      <c r="F547" s="205" t="s">
        <v>137</v>
      </c>
      <c r="G547" s="202"/>
      <c r="H547" s="204" t="s">
        <v>19</v>
      </c>
      <c r="I547" s="206"/>
      <c r="J547" s="202"/>
      <c r="K547" s="202"/>
      <c r="L547" s="207"/>
      <c r="M547" s="208"/>
      <c r="N547" s="209"/>
      <c r="O547" s="209"/>
      <c r="P547" s="209"/>
      <c r="Q547" s="209"/>
      <c r="R547" s="209"/>
      <c r="S547" s="209"/>
      <c r="T547" s="210"/>
      <c r="AT547" s="211" t="s">
        <v>136</v>
      </c>
      <c r="AU547" s="211" t="s">
        <v>134</v>
      </c>
      <c r="AV547" s="13" t="s">
        <v>83</v>
      </c>
      <c r="AW547" s="13" t="s">
        <v>36</v>
      </c>
      <c r="AX547" s="13" t="s">
        <v>75</v>
      </c>
      <c r="AY547" s="211" t="s">
        <v>126</v>
      </c>
    </row>
    <row r="548" spans="2:51" s="14" customFormat="1" ht="11.25">
      <c r="B548" s="212"/>
      <c r="C548" s="213"/>
      <c r="D548" s="203" t="s">
        <v>136</v>
      </c>
      <c r="E548" s="214" t="s">
        <v>19</v>
      </c>
      <c r="F548" s="215" t="s">
        <v>718</v>
      </c>
      <c r="G548" s="213"/>
      <c r="H548" s="216">
        <v>99.4</v>
      </c>
      <c r="I548" s="217"/>
      <c r="J548" s="213"/>
      <c r="K548" s="213"/>
      <c r="L548" s="218"/>
      <c r="M548" s="219"/>
      <c r="N548" s="220"/>
      <c r="O548" s="220"/>
      <c r="P548" s="220"/>
      <c r="Q548" s="220"/>
      <c r="R548" s="220"/>
      <c r="S548" s="220"/>
      <c r="T548" s="221"/>
      <c r="AT548" s="222" t="s">
        <v>136</v>
      </c>
      <c r="AU548" s="222" t="s">
        <v>134</v>
      </c>
      <c r="AV548" s="14" t="s">
        <v>134</v>
      </c>
      <c r="AW548" s="14" t="s">
        <v>36</v>
      </c>
      <c r="AX548" s="14" t="s">
        <v>83</v>
      </c>
      <c r="AY548" s="222" t="s">
        <v>126</v>
      </c>
    </row>
    <row r="549" spans="1:65" s="2" customFormat="1" ht="16.5" customHeight="1">
      <c r="A549" s="35"/>
      <c r="B549" s="36"/>
      <c r="C549" s="188" t="s">
        <v>719</v>
      </c>
      <c r="D549" s="188" t="s">
        <v>128</v>
      </c>
      <c r="E549" s="189" t="s">
        <v>720</v>
      </c>
      <c r="F549" s="190" t="s">
        <v>721</v>
      </c>
      <c r="G549" s="191" t="s">
        <v>701</v>
      </c>
      <c r="H549" s="192">
        <v>3</v>
      </c>
      <c r="I549" s="193"/>
      <c r="J549" s="194">
        <f>ROUND(I549*H549,2)</f>
        <v>0</v>
      </c>
      <c r="K549" s="190" t="s">
        <v>132</v>
      </c>
      <c r="L549" s="40"/>
      <c r="M549" s="195" t="s">
        <v>19</v>
      </c>
      <c r="N549" s="196" t="s">
        <v>47</v>
      </c>
      <c r="O549" s="65"/>
      <c r="P549" s="197">
        <f>O549*H549</f>
        <v>0</v>
      </c>
      <c r="Q549" s="197">
        <v>0.45937</v>
      </c>
      <c r="R549" s="197">
        <f>Q549*H549</f>
        <v>1.37811</v>
      </c>
      <c r="S549" s="197">
        <v>0</v>
      </c>
      <c r="T549" s="198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199" t="s">
        <v>133</v>
      </c>
      <c r="AT549" s="199" t="s">
        <v>128</v>
      </c>
      <c r="AU549" s="199" t="s">
        <v>134</v>
      </c>
      <c r="AY549" s="18" t="s">
        <v>126</v>
      </c>
      <c r="BE549" s="200">
        <f>IF(N549="základní",J549,0)</f>
        <v>0</v>
      </c>
      <c r="BF549" s="200">
        <f>IF(N549="snížená",J549,0)</f>
        <v>0</v>
      </c>
      <c r="BG549" s="200">
        <f>IF(N549="zákl. přenesená",J549,0)</f>
        <v>0</v>
      </c>
      <c r="BH549" s="200">
        <f>IF(N549="sníž. přenesená",J549,0)</f>
        <v>0</v>
      </c>
      <c r="BI549" s="200">
        <f>IF(N549="nulová",J549,0)</f>
        <v>0</v>
      </c>
      <c r="BJ549" s="18" t="s">
        <v>134</v>
      </c>
      <c r="BK549" s="200">
        <f>ROUND(I549*H549,2)</f>
        <v>0</v>
      </c>
      <c r="BL549" s="18" t="s">
        <v>133</v>
      </c>
      <c r="BM549" s="199" t="s">
        <v>722</v>
      </c>
    </row>
    <row r="550" spans="2:51" s="13" customFormat="1" ht="11.25">
      <c r="B550" s="201"/>
      <c r="C550" s="202"/>
      <c r="D550" s="203" t="s">
        <v>136</v>
      </c>
      <c r="E550" s="204" t="s">
        <v>19</v>
      </c>
      <c r="F550" s="205" t="s">
        <v>137</v>
      </c>
      <c r="G550" s="202"/>
      <c r="H550" s="204" t="s">
        <v>19</v>
      </c>
      <c r="I550" s="206"/>
      <c r="J550" s="202"/>
      <c r="K550" s="202"/>
      <c r="L550" s="207"/>
      <c r="M550" s="208"/>
      <c r="N550" s="209"/>
      <c r="O550" s="209"/>
      <c r="P550" s="209"/>
      <c r="Q550" s="209"/>
      <c r="R550" s="209"/>
      <c r="S550" s="209"/>
      <c r="T550" s="210"/>
      <c r="AT550" s="211" t="s">
        <v>136</v>
      </c>
      <c r="AU550" s="211" t="s">
        <v>134</v>
      </c>
      <c r="AV550" s="13" t="s">
        <v>83</v>
      </c>
      <c r="AW550" s="13" t="s">
        <v>36</v>
      </c>
      <c r="AX550" s="13" t="s">
        <v>75</v>
      </c>
      <c r="AY550" s="211" t="s">
        <v>126</v>
      </c>
    </row>
    <row r="551" spans="2:51" s="14" customFormat="1" ht="11.25">
      <c r="B551" s="212"/>
      <c r="C551" s="213"/>
      <c r="D551" s="203" t="s">
        <v>136</v>
      </c>
      <c r="E551" s="214" t="s">
        <v>19</v>
      </c>
      <c r="F551" s="215" t="s">
        <v>143</v>
      </c>
      <c r="G551" s="213"/>
      <c r="H551" s="216">
        <v>3</v>
      </c>
      <c r="I551" s="217"/>
      <c r="J551" s="213"/>
      <c r="K551" s="213"/>
      <c r="L551" s="218"/>
      <c r="M551" s="219"/>
      <c r="N551" s="220"/>
      <c r="O551" s="220"/>
      <c r="P551" s="220"/>
      <c r="Q551" s="220"/>
      <c r="R551" s="220"/>
      <c r="S551" s="220"/>
      <c r="T551" s="221"/>
      <c r="AT551" s="222" t="s">
        <v>136</v>
      </c>
      <c r="AU551" s="222" t="s">
        <v>134</v>
      </c>
      <c r="AV551" s="14" t="s">
        <v>134</v>
      </c>
      <c r="AW551" s="14" t="s">
        <v>36</v>
      </c>
      <c r="AX551" s="14" t="s">
        <v>83</v>
      </c>
      <c r="AY551" s="222" t="s">
        <v>126</v>
      </c>
    </row>
    <row r="552" spans="1:65" s="2" customFormat="1" ht="21.75" customHeight="1">
      <c r="A552" s="35"/>
      <c r="B552" s="36"/>
      <c r="C552" s="188" t="s">
        <v>723</v>
      </c>
      <c r="D552" s="188" t="s">
        <v>128</v>
      </c>
      <c r="E552" s="189" t="s">
        <v>724</v>
      </c>
      <c r="F552" s="190" t="s">
        <v>725</v>
      </c>
      <c r="G552" s="191" t="s">
        <v>141</v>
      </c>
      <c r="H552" s="192">
        <v>2</v>
      </c>
      <c r="I552" s="193"/>
      <c r="J552" s="194">
        <f>ROUND(I552*H552,2)</f>
        <v>0</v>
      </c>
      <c r="K552" s="190" t="s">
        <v>132</v>
      </c>
      <c r="L552" s="40"/>
      <c r="M552" s="195" t="s">
        <v>19</v>
      </c>
      <c r="N552" s="196" t="s">
        <v>47</v>
      </c>
      <c r="O552" s="65"/>
      <c r="P552" s="197">
        <f>O552*H552</f>
        <v>0</v>
      </c>
      <c r="Q552" s="197">
        <v>0.05803</v>
      </c>
      <c r="R552" s="197">
        <f>Q552*H552</f>
        <v>0.11606</v>
      </c>
      <c r="S552" s="197">
        <v>0</v>
      </c>
      <c r="T552" s="198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99" t="s">
        <v>133</v>
      </c>
      <c r="AT552" s="199" t="s">
        <v>128</v>
      </c>
      <c r="AU552" s="199" t="s">
        <v>134</v>
      </c>
      <c r="AY552" s="18" t="s">
        <v>126</v>
      </c>
      <c r="BE552" s="200">
        <f>IF(N552="základní",J552,0)</f>
        <v>0</v>
      </c>
      <c r="BF552" s="200">
        <f>IF(N552="snížená",J552,0)</f>
        <v>0</v>
      </c>
      <c r="BG552" s="200">
        <f>IF(N552="zákl. přenesená",J552,0)</f>
        <v>0</v>
      </c>
      <c r="BH552" s="200">
        <f>IF(N552="sníž. přenesená",J552,0)</f>
        <v>0</v>
      </c>
      <c r="BI552" s="200">
        <f>IF(N552="nulová",J552,0)</f>
        <v>0</v>
      </c>
      <c r="BJ552" s="18" t="s">
        <v>134</v>
      </c>
      <c r="BK552" s="200">
        <f>ROUND(I552*H552,2)</f>
        <v>0</v>
      </c>
      <c r="BL552" s="18" t="s">
        <v>133</v>
      </c>
      <c r="BM552" s="199" t="s">
        <v>726</v>
      </c>
    </row>
    <row r="553" spans="2:51" s="13" customFormat="1" ht="11.25">
      <c r="B553" s="201"/>
      <c r="C553" s="202"/>
      <c r="D553" s="203" t="s">
        <v>136</v>
      </c>
      <c r="E553" s="204" t="s">
        <v>19</v>
      </c>
      <c r="F553" s="205" t="s">
        <v>137</v>
      </c>
      <c r="G553" s="202"/>
      <c r="H553" s="204" t="s">
        <v>19</v>
      </c>
      <c r="I553" s="206"/>
      <c r="J553" s="202"/>
      <c r="K553" s="202"/>
      <c r="L553" s="207"/>
      <c r="M553" s="208"/>
      <c r="N553" s="209"/>
      <c r="O553" s="209"/>
      <c r="P553" s="209"/>
      <c r="Q553" s="209"/>
      <c r="R553" s="209"/>
      <c r="S553" s="209"/>
      <c r="T553" s="210"/>
      <c r="AT553" s="211" t="s">
        <v>136</v>
      </c>
      <c r="AU553" s="211" t="s">
        <v>134</v>
      </c>
      <c r="AV553" s="13" t="s">
        <v>83</v>
      </c>
      <c r="AW553" s="13" t="s">
        <v>36</v>
      </c>
      <c r="AX553" s="13" t="s">
        <v>75</v>
      </c>
      <c r="AY553" s="211" t="s">
        <v>126</v>
      </c>
    </row>
    <row r="554" spans="2:51" s="14" customFormat="1" ht="11.25">
      <c r="B554" s="212"/>
      <c r="C554" s="213"/>
      <c r="D554" s="203" t="s">
        <v>136</v>
      </c>
      <c r="E554" s="214" t="s">
        <v>19</v>
      </c>
      <c r="F554" s="215" t="s">
        <v>134</v>
      </c>
      <c r="G554" s="213"/>
      <c r="H554" s="216">
        <v>2</v>
      </c>
      <c r="I554" s="217"/>
      <c r="J554" s="213"/>
      <c r="K554" s="213"/>
      <c r="L554" s="218"/>
      <c r="M554" s="219"/>
      <c r="N554" s="220"/>
      <c r="O554" s="220"/>
      <c r="P554" s="220"/>
      <c r="Q554" s="220"/>
      <c r="R554" s="220"/>
      <c r="S554" s="220"/>
      <c r="T554" s="221"/>
      <c r="AT554" s="222" t="s">
        <v>136</v>
      </c>
      <c r="AU554" s="222" t="s">
        <v>134</v>
      </c>
      <c r="AV554" s="14" t="s">
        <v>134</v>
      </c>
      <c r="AW554" s="14" t="s">
        <v>36</v>
      </c>
      <c r="AX554" s="14" t="s">
        <v>83</v>
      </c>
      <c r="AY554" s="222" t="s">
        <v>126</v>
      </c>
    </row>
    <row r="555" spans="1:65" s="2" customFormat="1" ht="21.75" customHeight="1">
      <c r="A555" s="35"/>
      <c r="B555" s="36"/>
      <c r="C555" s="188" t="s">
        <v>727</v>
      </c>
      <c r="D555" s="188" t="s">
        <v>128</v>
      </c>
      <c r="E555" s="189" t="s">
        <v>728</v>
      </c>
      <c r="F555" s="190" t="s">
        <v>729</v>
      </c>
      <c r="G555" s="191" t="s">
        <v>141</v>
      </c>
      <c r="H555" s="192">
        <v>8</v>
      </c>
      <c r="I555" s="193"/>
      <c r="J555" s="194">
        <f>ROUND(I555*H555,2)</f>
        <v>0</v>
      </c>
      <c r="K555" s="190" t="s">
        <v>132</v>
      </c>
      <c r="L555" s="40"/>
      <c r="M555" s="195" t="s">
        <v>19</v>
      </c>
      <c r="N555" s="196" t="s">
        <v>47</v>
      </c>
      <c r="O555" s="65"/>
      <c r="P555" s="197">
        <f>O555*H555</f>
        <v>0</v>
      </c>
      <c r="Q555" s="197">
        <v>0.06896</v>
      </c>
      <c r="R555" s="197">
        <f>Q555*H555</f>
        <v>0.55168</v>
      </c>
      <c r="S555" s="197">
        <v>0</v>
      </c>
      <c r="T555" s="198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199" t="s">
        <v>133</v>
      </c>
      <c r="AT555" s="199" t="s">
        <v>128</v>
      </c>
      <c r="AU555" s="199" t="s">
        <v>134</v>
      </c>
      <c r="AY555" s="18" t="s">
        <v>126</v>
      </c>
      <c r="BE555" s="200">
        <f>IF(N555="základní",J555,0)</f>
        <v>0</v>
      </c>
      <c r="BF555" s="200">
        <f>IF(N555="snížená",J555,0)</f>
        <v>0</v>
      </c>
      <c r="BG555" s="200">
        <f>IF(N555="zákl. přenesená",J555,0)</f>
        <v>0</v>
      </c>
      <c r="BH555" s="200">
        <f>IF(N555="sníž. přenesená",J555,0)</f>
        <v>0</v>
      </c>
      <c r="BI555" s="200">
        <f>IF(N555="nulová",J555,0)</f>
        <v>0</v>
      </c>
      <c r="BJ555" s="18" t="s">
        <v>134</v>
      </c>
      <c r="BK555" s="200">
        <f>ROUND(I555*H555,2)</f>
        <v>0</v>
      </c>
      <c r="BL555" s="18" t="s">
        <v>133</v>
      </c>
      <c r="BM555" s="199" t="s">
        <v>730</v>
      </c>
    </row>
    <row r="556" spans="2:51" s="13" customFormat="1" ht="11.25">
      <c r="B556" s="201"/>
      <c r="C556" s="202"/>
      <c r="D556" s="203" t="s">
        <v>136</v>
      </c>
      <c r="E556" s="204" t="s">
        <v>19</v>
      </c>
      <c r="F556" s="205" t="s">
        <v>137</v>
      </c>
      <c r="G556" s="202"/>
      <c r="H556" s="204" t="s">
        <v>19</v>
      </c>
      <c r="I556" s="206"/>
      <c r="J556" s="202"/>
      <c r="K556" s="202"/>
      <c r="L556" s="207"/>
      <c r="M556" s="208"/>
      <c r="N556" s="209"/>
      <c r="O556" s="209"/>
      <c r="P556" s="209"/>
      <c r="Q556" s="209"/>
      <c r="R556" s="209"/>
      <c r="S556" s="209"/>
      <c r="T556" s="210"/>
      <c r="AT556" s="211" t="s">
        <v>136</v>
      </c>
      <c r="AU556" s="211" t="s">
        <v>134</v>
      </c>
      <c r="AV556" s="13" t="s">
        <v>83</v>
      </c>
      <c r="AW556" s="13" t="s">
        <v>36</v>
      </c>
      <c r="AX556" s="13" t="s">
        <v>75</v>
      </c>
      <c r="AY556" s="211" t="s">
        <v>126</v>
      </c>
    </row>
    <row r="557" spans="2:51" s="14" customFormat="1" ht="11.25">
      <c r="B557" s="212"/>
      <c r="C557" s="213"/>
      <c r="D557" s="203" t="s">
        <v>136</v>
      </c>
      <c r="E557" s="214" t="s">
        <v>19</v>
      </c>
      <c r="F557" s="215" t="s">
        <v>163</v>
      </c>
      <c r="G557" s="213"/>
      <c r="H557" s="216">
        <v>8</v>
      </c>
      <c r="I557" s="217"/>
      <c r="J557" s="213"/>
      <c r="K557" s="213"/>
      <c r="L557" s="218"/>
      <c r="M557" s="219"/>
      <c r="N557" s="220"/>
      <c r="O557" s="220"/>
      <c r="P557" s="220"/>
      <c r="Q557" s="220"/>
      <c r="R557" s="220"/>
      <c r="S557" s="220"/>
      <c r="T557" s="221"/>
      <c r="AT557" s="222" t="s">
        <v>136</v>
      </c>
      <c r="AU557" s="222" t="s">
        <v>134</v>
      </c>
      <c r="AV557" s="14" t="s">
        <v>134</v>
      </c>
      <c r="AW557" s="14" t="s">
        <v>36</v>
      </c>
      <c r="AX557" s="14" t="s">
        <v>83</v>
      </c>
      <c r="AY557" s="222" t="s">
        <v>126</v>
      </c>
    </row>
    <row r="558" spans="1:65" s="2" customFormat="1" ht="21.75" customHeight="1">
      <c r="A558" s="35"/>
      <c r="B558" s="36"/>
      <c r="C558" s="188" t="s">
        <v>731</v>
      </c>
      <c r="D558" s="188" t="s">
        <v>128</v>
      </c>
      <c r="E558" s="189" t="s">
        <v>732</v>
      </c>
      <c r="F558" s="190" t="s">
        <v>733</v>
      </c>
      <c r="G558" s="191" t="s">
        <v>141</v>
      </c>
      <c r="H558" s="192">
        <v>4</v>
      </c>
      <c r="I558" s="193"/>
      <c r="J558" s="194">
        <f>ROUND(I558*H558,2)</f>
        <v>0</v>
      </c>
      <c r="K558" s="190" t="s">
        <v>132</v>
      </c>
      <c r="L558" s="40"/>
      <c r="M558" s="195" t="s">
        <v>19</v>
      </c>
      <c r="N558" s="196" t="s">
        <v>47</v>
      </c>
      <c r="O558" s="65"/>
      <c r="P558" s="197">
        <f>O558*H558</f>
        <v>0</v>
      </c>
      <c r="Q558" s="197">
        <v>0.01136</v>
      </c>
      <c r="R558" s="197">
        <f>Q558*H558</f>
        <v>0.04544</v>
      </c>
      <c r="S558" s="197">
        <v>0</v>
      </c>
      <c r="T558" s="198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99" t="s">
        <v>133</v>
      </c>
      <c r="AT558" s="199" t="s">
        <v>128</v>
      </c>
      <c r="AU558" s="199" t="s">
        <v>134</v>
      </c>
      <c r="AY558" s="18" t="s">
        <v>126</v>
      </c>
      <c r="BE558" s="200">
        <f>IF(N558="základní",J558,0)</f>
        <v>0</v>
      </c>
      <c r="BF558" s="200">
        <f>IF(N558="snížená",J558,0)</f>
        <v>0</v>
      </c>
      <c r="BG558" s="200">
        <f>IF(N558="zákl. přenesená",J558,0)</f>
        <v>0</v>
      </c>
      <c r="BH558" s="200">
        <f>IF(N558="sníž. přenesená",J558,0)</f>
        <v>0</v>
      </c>
      <c r="BI558" s="200">
        <f>IF(N558="nulová",J558,0)</f>
        <v>0</v>
      </c>
      <c r="BJ558" s="18" t="s">
        <v>134</v>
      </c>
      <c r="BK558" s="200">
        <f>ROUND(I558*H558,2)</f>
        <v>0</v>
      </c>
      <c r="BL558" s="18" t="s">
        <v>133</v>
      </c>
      <c r="BM558" s="199" t="s">
        <v>734</v>
      </c>
    </row>
    <row r="559" spans="2:51" s="13" customFormat="1" ht="11.25">
      <c r="B559" s="201"/>
      <c r="C559" s="202"/>
      <c r="D559" s="203" t="s">
        <v>136</v>
      </c>
      <c r="E559" s="204" t="s">
        <v>19</v>
      </c>
      <c r="F559" s="205" t="s">
        <v>137</v>
      </c>
      <c r="G559" s="202"/>
      <c r="H559" s="204" t="s">
        <v>19</v>
      </c>
      <c r="I559" s="206"/>
      <c r="J559" s="202"/>
      <c r="K559" s="202"/>
      <c r="L559" s="207"/>
      <c r="M559" s="208"/>
      <c r="N559" s="209"/>
      <c r="O559" s="209"/>
      <c r="P559" s="209"/>
      <c r="Q559" s="209"/>
      <c r="R559" s="209"/>
      <c r="S559" s="209"/>
      <c r="T559" s="210"/>
      <c r="AT559" s="211" t="s">
        <v>136</v>
      </c>
      <c r="AU559" s="211" t="s">
        <v>134</v>
      </c>
      <c r="AV559" s="13" t="s">
        <v>83</v>
      </c>
      <c r="AW559" s="13" t="s">
        <v>36</v>
      </c>
      <c r="AX559" s="13" t="s">
        <v>75</v>
      </c>
      <c r="AY559" s="211" t="s">
        <v>126</v>
      </c>
    </row>
    <row r="560" spans="2:51" s="14" customFormat="1" ht="11.25">
      <c r="B560" s="212"/>
      <c r="C560" s="213"/>
      <c r="D560" s="203" t="s">
        <v>136</v>
      </c>
      <c r="E560" s="214" t="s">
        <v>19</v>
      </c>
      <c r="F560" s="215" t="s">
        <v>133</v>
      </c>
      <c r="G560" s="213"/>
      <c r="H560" s="216">
        <v>4</v>
      </c>
      <c r="I560" s="217"/>
      <c r="J560" s="213"/>
      <c r="K560" s="213"/>
      <c r="L560" s="218"/>
      <c r="M560" s="219"/>
      <c r="N560" s="220"/>
      <c r="O560" s="220"/>
      <c r="P560" s="220"/>
      <c r="Q560" s="220"/>
      <c r="R560" s="220"/>
      <c r="S560" s="220"/>
      <c r="T560" s="221"/>
      <c r="AT560" s="222" t="s">
        <v>136</v>
      </c>
      <c r="AU560" s="222" t="s">
        <v>134</v>
      </c>
      <c r="AV560" s="14" t="s">
        <v>134</v>
      </c>
      <c r="AW560" s="14" t="s">
        <v>36</v>
      </c>
      <c r="AX560" s="14" t="s">
        <v>83</v>
      </c>
      <c r="AY560" s="222" t="s">
        <v>126</v>
      </c>
    </row>
    <row r="561" spans="1:65" s="2" customFormat="1" ht="21.75" customHeight="1">
      <c r="A561" s="35"/>
      <c r="B561" s="36"/>
      <c r="C561" s="188" t="s">
        <v>735</v>
      </c>
      <c r="D561" s="188" t="s">
        <v>128</v>
      </c>
      <c r="E561" s="189" t="s">
        <v>736</v>
      </c>
      <c r="F561" s="190" t="s">
        <v>737</v>
      </c>
      <c r="G561" s="191" t="s">
        <v>141</v>
      </c>
      <c r="H561" s="192">
        <v>6</v>
      </c>
      <c r="I561" s="193"/>
      <c r="J561" s="194">
        <f>ROUND(I561*H561,2)</f>
        <v>0</v>
      </c>
      <c r="K561" s="190" t="s">
        <v>132</v>
      </c>
      <c r="L561" s="40"/>
      <c r="M561" s="195" t="s">
        <v>19</v>
      </c>
      <c r="N561" s="196" t="s">
        <v>47</v>
      </c>
      <c r="O561" s="65"/>
      <c r="P561" s="197">
        <f>O561*H561</f>
        <v>0</v>
      </c>
      <c r="Q561" s="197">
        <v>0.01818</v>
      </c>
      <c r="R561" s="197">
        <f>Q561*H561</f>
        <v>0.10908000000000001</v>
      </c>
      <c r="S561" s="197">
        <v>0</v>
      </c>
      <c r="T561" s="198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99" t="s">
        <v>133</v>
      </c>
      <c r="AT561" s="199" t="s">
        <v>128</v>
      </c>
      <c r="AU561" s="199" t="s">
        <v>134</v>
      </c>
      <c r="AY561" s="18" t="s">
        <v>126</v>
      </c>
      <c r="BE561" s="200">
        <f>IF(N561="základní",J561,0)</f>
        <v>0</v>
      </c>
      <c r="BF561" s="200">
        <f>IF(N561="snížená",J561,0)</f>
        <v>0</v>
      </c>
      <c r="BG561" s="200">
        <f>IF(N561="zákl. přenesená",J561,0)</f>
        <v>0</v>
      </c>
      <c r="BH561" s="200">
        <f>IF(N561="sníž. přenesená",J561,0)</f>
        <v>0</v>
      </c>
      <c r="BI561" s="200">
        <f>IF(N561="nulová",J561,0)</f>
        <v>0</v>
      </c>
      <c r="BJ561" s="18" t="s">
        <v>134</v>
      </c>
      <c r="BK561" s="200">
        <f>ROUND(I561*H561,2)</f>
        <v>0</v>
      </c>
      <c r="BL561" s="18" t="s">
        <v>133</v>
      </c>
      <c r="BM561" s="199" t="s">
        <v>738</v>
      </c>
    </row>
    <row r="562" spans="2:51" s="13" customFormat="1" ht="11.25">
      <c r="B562" s="201"/>
      <c r="C562" s="202"/>
      <c r="D562" s="203" t="s">
        <v>136</v>
      </c>
      <c r="E562" s="204" t="s">
        <v>19</v>
      </c>
      <c r="F562" s="205" t="s">
        <v>137</v>
      </c>
      <c r="G562" s="202"/>
      <c r="H562" s="204" t="s">
        <v>19</v>
      </c>
      <c r="I562" s="206"/>
      <c r="J562" s="202"/>
      <c r="K562" s="202"/>
      <c r="L562" s="207"/>
      <c r="M562" s="208"/>
      <c r="N562" s="209"/>
      <c r="O562" s="209"/>
      <c r="P562" s="209"/>
      <c r="Q562" s="209"/>
      <c r="R562" s="209"/>
      <c r="S562" s="209"/>
      <c r="T562" s="210"/>
      <c r="AT562" s="211" t="s">
        <v>136</v>
      </c>
      <c r="AU562" s="211" t="s">
        <v>134</v>
      </c>
      <c r="AV562" s="13" t="s">
        <v>83</v>
      </c>
      <c r="AW562" s="13" t="s">
        <v>36</v>
      </c>
      <c r="AX562" s="13" t="s">
        <v>75</v>
      </c>
      <c r="AY562" s="211" t="s">
        <v>126</v>
      </c>
    </row>
    <row r="563" spans="2:51" s="14" customFormat="1" ht="11.25">
      <c r="B563" s="212"/>
      <c r="C563" s="213"/>
      <c r="D563" s="203" t="s">
        <v>136</v>
      </c>
      <c r="E563" s="214" t="s">
        <v>19</v>
      </c>
      <c r="F563" s="215" t="s">
        <v>153</v>
      </c>
      <c r="G563" s="213"/>
      <c r="H563" s="216">
        <v>6</v>
      </c>
      <c r="I563" s="217"/>
      <c r="J563" s="213"/>
      <c r="K563" s="213"/>
      <c r="L563" s="218"/>
      <c r="M563" s="219"/>
      <c r="N563" s="220"/>
      <c r="O563" s="220"/>
      <c r="P563" s="220"/>
      <c r="Q563" s="220"/>
      <c r="R563" s="220"/>
      <c r="S563" s="220"/>
      <c r="T563" s="221"/>
      <c r="AT563" s="222" t="s">
        <v>136</v>
      </c>
      <c r="AU563" s="222" t="s">
        <v>134</v>
      </c>
      <c r="AV563" s="14" t="s">
        <v>134</v>
      </c>
      <c r="AW563" s="14" t="s">
        <v>36</v>
      </c>
      <c r="AX563" s="14" t="s">
        <v>83</v>
      </c>
      <c r="AY563" s="222" t="s">
        <v>126</v>
      </c>
    </row>
    <row r="564" spans="1:65" s="2" customFormat="1" ht="21.75" customHeight="1">
      <c r="A564" s="35"/>
      <c r="B564" s="36"/>
      <c r="C564" s="188" t="s">
        <v>739</v>
      </c>
      <c r="D564" s="188" t="s">
        <v>128</v>
      </c>
      <c r="E564" s="189" t="s">
        <v>740</v>
      </c>
      <c r="F564" s="190" t="s">
        <v>741</v>
      </c>
      <c r="G564" s="191" t="s">
        <v>141</v>
      </c>
      <c r="H564" s="192">
        <v>10</v>
      </c>
      <c r="I564" s="193"/>
      <c r="J564" s="194">
        <f>ROUND(I564*H564,2)</f>
        <v>0</v>
      </c>
      <c r="K564" s="190" t="s">
        <v>132</v>
      </c>
      <c r="L564" s="40"/>
      <c r="M564" s="195" t="s">
        <v>19</v>
      </c>
      <c r="N564" s="196" t="s">
        <v>47</v>
      </c>
      <c r="O564" s="65"/>
      <c r="P564" s="197">
        <f>O564*H564</f>
        <v>0</v>
      </c>
      <c r="Q564" s="197">
        <v>0</v>
      </c>
      <c r="R564" s="197">
        <f>Q564*H564</f>
        <v>0</v>
      </c>
      <c r="S564" s="197">
        <v>0</v>
      </c>
      <c r="T564" s="198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199" t="s">
        <v>133</v>
      </c>
      <c r="AT564" s="199" t="s">
        <v>128</v>
      </c>
      <c r="AU564" s="199" t="s">
        <v>134</v>
      </c>
      <c r="AY564" s="18" t="s">
        <v>126</v>
      </c>
      <c r="BE564" s="200">
        <f>IF(N564="základní",J564,0)</f>
        <v>0</v>
      </c>
      <c r="BF564" s="200">
        <f>IF(N564="snížená",J564,0)</f>
        <v>0</v>
      </c>
      <c r="BG564" s="200">
        <f>IF(N564="zákl. přenesená",J564,0)</f>
        <v>0</v>
      </c>
      <c r="BH564" s="200">
        <f>IF(N564="sníž. přenesená",J564,0)</f>
        <v>0</v>
      </c>
      <c r="BI564" s="200">
        <f>IF(N564="nulová",J564,0)</f>
        <v>0</v>
      </c>
      <c r="BJ564" s="18" t="s">
        <v>134</v>
      </c>
      <c r="BK564" s="200">
        <f>ROUND(I564*H564,2)</f>
        <v>0</v>
      </c>
      <c r="BL564" s="18" t="s">
        <v>133</v>
      </c>
      <c r="BM564" s="199" t="s">
        <v>742</v>
      </c>
    </row>
    <row r="565" spans="2:51" s="13" customFormat="1" ht="11.25">
      <c r="B565" s="201"/>
      <c r="C565" s="202"/>
      <c r="D565" s="203" t="s">
        <v>136</v>
      </c>
      <c r="E565" s="204" t="s">
        <v>19</v>
      </c>
      <c r="F565" s="205" t="s">
        <v>137</v>
      </c>
      <c r="G565" s="202"/>
      <c r="H565" s="204" t="s">
        <v>19</v>
      </c>
      <c r="I565" s="206"/>
      <c r="J565" s="202"/>
      <c r="K565" s="202"/>
      <c r="L565" s="207"/>
      <c r="M565" s="208"/>
      <c r="N565" s="209"/>
      <c r="O565" s="209"/>
      <c r="P565" s="209"/>
      <c r="Q565" s="209"/>
      <c r="R565" s="209"/>
      <c r="S565" s="209"/>
      <c r="T565" s="210"/>
      <c r="AT565" s="211" t="s">
        <v>136</v>
      </c>
      <c r="AU565" s="211" t="s">
        <v>134</v>
      </c>
      <c r="AV565" s="13" t="s">
        <v>83</v>
      </c>
      <c r="AW565" s="13" t="s">
        <v>36</v>
      </c>
      <c r="AX565" s="13" t="s">
        <v>75</v>
      </c>
      <c r="AY565" s="211" t="s">
        <v>126</v>
      </c>
    </row>
    <row r="566" spans="2:51" s="14" customFormat="1" ht="11.25">
      <c r="B566" s="212"/>
      <c r="C566" s="213"/>
      <c r="D566" s="203" t="s">
        <v>136</v>
      </c>
      <c r="E566" s="214" t="s">
        <v>19</v>
      </c>
      <c r="F566" s="215" t="s">
        <v>173</v>
      </c>
      <c r="G566" s="213"/>
      <c r="H566" s="216">
        <v>10</v>
      </c>
      <c r="I566" s="217"/>
      <c r="J566" s="213"/>
      <c r="K566" s="213"/>
      <c r="L566" s="218"/>
      <c r="M566" s="219"/>
      <c r="N566" s="220"/>
      <c r="O566" s="220"/>
      <c r="P566" s="220"/>
      <c r="Q566" s="220"/>
      <c r="R566" s="220"/>
      <c r="S566" s="220"/>
      <c r="T566" s="221"/>
      <c r="AT566" s="222" t="s">
        <v>136</v>
      </c>
      <c r="AU566" s="222" t="s">
        <v>134</v>
      </c>
      <c r="AV566" s="14" t="s">
        <v>134</v>
      </c>
      <c r="AW566" s="14" t="s">
        <v>36</v>
      </c>
      <c r="AX566" s="14" t="s">
        <v>83</v>
      </c>
      <c r="AY566" s="222" t="s">
        <v>126</v>
      </c>
    </row>
    <row r="567" spans="1:65" s="2" customFormat="1" ht="16.5" customHeight="1">
      <c r="A567" s="35"/>
      <c r="B567" s="36"/>
      <c r="C567" s="234" t="s">
        <v>743</v>
      </c>
      <c r="D567" s="234" t="s">
        <v>361</v>
      </c>
      <c r="E567" s="235" t="s">
        <v>744</v>
      </c>
      <c r="F567" s="236" t="s">
        <v>745</v>
      </c>
      <c r="G567" s="237" t="s">
        <v>141</v>
      </c>
      <c r="H567" s="238">
        <v>2</v>
      </c>
      <c r="I567" s="239"/>
      <c r="J567" s="240">
        <f>ROUND(I567*H567,2)</f>
        <v>0</v>
      </c>
      <c r="K567" s="236" t="s">
        <v>132</v>
      </c>
      <c r="L567" s="241"/>
      <c r="M567" s="242" t="s">
        <v>19</v>
      </c>
      <c r="N567" s="243" t="s">
        <v>47</v>
      </c>
      <c r="O567" s="65"/>
      <c r="P567" s="197">
        <f>O567*H567</f>
        <v>0</v>
      </c>
      <c r="Q567" s="197">
        <v>0.00029</v>
      </c>
      <c r="R567" s="197">
        <f>Q567*H567</f>
        <v>0.00058</v>
      </c>
      <c r="S567" s="197">
        <v>0</v>
      </c>
      <c r="T567" s="198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199" t="s">
        <v>163</v>
      </c>
      <c r="AT567" s="199" t="s">
        <v>361</v>
      </c>
      <c r="AU567" s="199" t="s">
        <v>134</v>
      </c>
      <c r="AY567" s="18" t="s">
        <v>126</v>
      </c>
      <c r="BE567" s="200">
        <f>IF(N567="základní",J567,0)</f>
        <v>0</v>
      </c>
      <c r="BF567" s="200">
        <f>IF(N567="snížená",J567,0)</f>
        <v>0</v>
      </c>
      <c r="BG567" s="200">
        <f>IF(N567="zákl. přenesená",J567,0)</f>
        <v>0</v>
      </c>
      <c r="BH567" s="200">
        <f>IF(N567="sníž. přenesená",J567,0)</f>
        <v>0</v>
      </c>
      <c r="BI567" s="200">
        <f>IF(N567="nulová",J567,0)</f>
        <v>0</v>
      </c>
      <c r="BJ567" s="18" t="s">
        <v>134</v>
      </c>
      <c r="BK567" s="200">
        <f>ROUND(I567*H567,2)</f>
        <v>0</v>
      </c>
      <c r="BL567" s="18" t="s">
        <v>133</v>
      </c>
      <c r="BM567" s="199" t="s">
        <v>746</v>
      </c>
    </row>
    <row r="568" spans="2:51" s="13" customFormat="1" ht="11.25">
      <c r="B568" s="201"/>
      <c r="C568" s="202"/>
      <c r="D568" s="203" t="s">
        <v>136</v>
      </c>
      <c r="E568" s="204" t="s">
        <v>19</v>
      </c>
      <c r="F568" s="205" t="s">
        <v>137</v>
      </c>
      <c r="G568" s="202"/>
      <c r="H568" s="204" t="s">
        <v>19</v>
      </c>
      <c r="I568" s="206"/>
      <c r="J568" s="202"/>
      <c r="K568" s="202"/>
      <c r="L568" s="207"/>
      <c r="M568" s="208"/>
      <c r="N568" s="209"/>
      <c r="O568" s="209"/>
      <c r="P568" s="209"/>
      <c r="Q568" s="209"/>
      <c r="R568" s="209"/>
      <c r="S568" s="209"/>
      <c r="T568" s="210"/>
      <c r="AT568" s="211" t="s">
        <v>136</v>
      </c>
      <c r="AU568" s="211" t="s">
        <v>134</v>
      </c>
      <c r="AV568" s="13" t="s">
        <v>83</v>
      </c>
      <c r="AW568" s="13" t="s">
        <v>36</v>
      </c>
      <c r="AX568" s="13" t="s">
        <v>75</v>
      </c>
      <c r="AY568" s="211" t="s">
        <v>126</v>
      </c>
    </row>
    <row r="569" spans="2:51" s="14" customFormat="1" ht="11.25">
      <c r="B569" s="212"/>
      <c r="C569" s="213"/>
      <c r="D569" s="203" t="s">
        <v>136</v>
      </c>
      <c r="E569" s="214" t="s">
        <v>19</v>
      </c>
      <c r="F569" s="215" t="s">
        <v>134</v>
      </c>
      <c r="G569" s="213"/>
      <c r="H569" s="216">
        <v>2</v>
      </c>
      <c r="I569" s="217"/>
      <c r="J569" s="213"/>
      <c r="K569" s="213"/>
      <c r="L569" s="218"/>
      <c r="M569" s="219"/>
      <c r="N569" s="220"/>
      <c r="O569" s="220"/>
      <c r="P569" s="220"/>
      <c r="Q569" s="220"/>
      <c r="R569" s="220"/>
      <c r="S569" s="220"/>
      <c r="T569" s="221"/>
      <c r="AT569" s="222" t="s">
        <v>136</v>
      </c>
      <c r="AU569" s="222" t="s">
        <v>134</v>
      </c>
      <c r="AV569" s="14" t="s">
        <v>134</v>
      </c>
      <c r="AW569" s="14" t="s">
        <v>36</v>
      </c>
      <c r="AX569" s="14" t="s">
        <v>83</v>
      </c>
      <c r="AY569" s="222" t="s">
        <v>126</v>
      </c>
    </row>
    <row r="570" spans="1:65" s="2" customFormat="1" ht="16.5" customHeight="1">
      <c r="A570" s="35"/>
      <c r="B570" s="36"/>
      <c r="C570" s="188" t="s">
        <v>747</v>
      </c>
      <c r="D570" s="188" t="s">
        <v>128</v>
      </c>
      <c r="E570" s="189" t="s">
        <v>748</v>
      </c>
      <c r="F570" s="190" t="s">
        <v>749</v>
      </c>
      <c r="G570" s="191" t="s">
        <v>141</v>
      </c>
      <c r="H570" s="192">
        <v>10</v>
      </c>
      <c r="I570" s="193"/>
      <c r="J570" s="194">
        <f>ROUND(I570*H570,2)</f>
        <v>0</v>
      </c>
      <c r="K570" s="190" t="s">
        <v>19</v>
      </c>
      <c r="L570" s="40"/>
      <c r="M570" s="195" t="s">
        <v>19</v>
      </c>
      <c r="N570" s="196" t="s">
        <v>47</v>
      </c>
      <c r="O570" s="65"/>
      <c r="P570" s="197">
        <f>O570*H570</f>
        <v>0</v>
      </c>
      <c r="Q570" s="197">
        <v>0.05454</v>
      </c>
      <c r="R570" s="197">
        <f>Q570*H570</f>
        <v>0.5454</v>
      </c>
      <c r="S570" s="197">
        <v>0</v>
      </c>
      <c r="T570" s="198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9" t="s">
        <v>133</v>
      </c>
      <c r="AT570" s="199" t="s">
        <v>128</v>
      </c>
      <c r="AU570" s="199" t="s">
        <v>134</v>
      </c>
      <c r="AY570" s="18" t="s">
        <v>126</v>
      </c>
      <c r="BE570" s="200">
        <f>IF(N570="základní",J570,0)</f>
        <v>0</v>
      </c>
      <c r="BF570" s="200">
        <f>IF(N570="snížená",J570,0)</f>
        <v>0</v>
      </c>
      <c r="BG570" s="200">
        <f>IF(N570="zákl. přenesená",J570,0)</f>
        <v>0</v>
      </c>
      <c r="BH570" s="200">
        <f>IF(N570="sníž. přenesená",J570,0)</f>
        <v>0</v>
      </c>
      <c r="BI570" s="200">
        <f>IF(N570="nulová",J570,0)</f>
        <v>0</v>
      </c>
      <c r="BJ570" s="18" t="s">
        <v>134</v>
      </c>
      <c r="BK570" s="200">
        <f>ROUND(I570*H570,2)</f>
        <v>0</v>
      </c>
      <c r="BL570" s="18" t="s">
        <v>133</v>
      </c>
      <c r="BM570" s="199" t="s">
        <v>750</v>
      </c>
    </row>
    <row r="571" spans="2:51" s="13" customFormat="1" ht="11.25">
      <c r="B571" s="201"/>
      <c r="C571" s="202"/>
      <c r="D571" s="203" t="s">
        <v>136</v>
      </c>
      <c r="E571" s="204" t="s">
        <v>19</v>
      </c>
      <c r="F571" s="205" t="s">
        <v>137</v>
      </c>
      <c r="G571" s="202"/>
      <c r="H571" s="204" t="s">
        <v>19</v>
      </c>
      <c r="I571" s="206"/>
      <c r="J571" s="202"/>
      <c r="K571" s="202"/>
      <c r="L571" s="207"/>
      <c r="M571" s="208"/>
      <c r="N571" s="209"/>
      <c r="O571" s="209"/>
      <c r="P571" s="209"/>
      <c r="Q571" s="209"/>
      <c r="R571" s="209"/>
      <c r="S571" s="209"/>
      <c r="T571" s="210"/>
      <c r="AT571" s="211" t="s">
        <v>136</v>
      </c>
      <c r="AU571" s="211" t="s">
        <v>134</v>
      </c>
      <c r="AV571" s="13" t="s">
        <v>83</v>
      </c>
      <c r="AW571" s="13" t="s">
        <v>36</v>
      </c>
      <c r="AX571" s="13" t="s">
        <v>75</v>
      </c>
      <c r="AY571" s="211" t="s">
        <v>126</v>
      </c>
    </row>
    <row r="572" spans="2:51" s="14" customFormat="1" ht="11.25">
      <c r="B572" s="212"/>
      <c r="C572" s="213"/>
      <c r="D572" s="203" t="s">
        <v>136</v>
      </c>
      <c r="E572" s="214" t="s">
        <v>19</v>
      </c>
      <c r="F572" s="215" t="s">
        <v>173</v>
      </c>
      <c r="G572" s="213"/>
      <c r="H572" s="216">
        <v>10</v>
      </c>
      <c r="I572" s="217"/>
      <c r="J572" s="213"/>
      <c r="K572" s="213"/>
      <c r="L572" s="218"/>
      <c r="M572" s="219"/>
      <c r="N572" s="220"/>
      <c r="O572" s="220"/>
      <c r="P572" s="220"/>
      <c r="Q572" s="220"/>
      <c r="R572" s="220"/>
      <c r="S572" s="220"/>
      <c r="T572" s="221"/>
      <c r="AT572" s="222" t="s">
        <v>136</v>
      </c>
      <c r="AU572" s="222" t="s">
        <v>134</v>
      </c>
      <c r="AV572" s="14" t="s">
        <v>134</v>
      </c>
      <c r="AW572" s="14" t="s">
        <v>36</v>
      </c>
      <c r="AX572" s="14" t="s">
        <v>83</v>
      </c>
      <c r="AY572" s="222" t="s">
        <v>126</v>
      </c>
    </row>
    <row r="573" spans="1:65" s="2" customFormat="1" ht="21.75" customHeight="1">
      <c r="A573" s="35"/>
      <c r="B573" s="36"/>
      <c r="C573" s="188" t="s">
        <v>751</v>
      </c>
      <c r="D573" s="188" t="s">
        <v>128</v>
      </c>
      <c r="E573" s="189" t="s">
        <v>752</v>
      </c>
      <c r="F573" s="190" t="s">
        <v>753</v>
      </c>
      <c r="G573" s="191" t="s">
        <v>141</v>
      </c>
      <c r="H573" s="192">
        <v>1</v>
      </c>
      <c r="I573" s="193"/>
      <c r="J573" s="194">
        <f>ROUND(I573*H573,2)</f>
        <v>0</v>
      </c>
      <c r="K573" s="190" t="s">
        <v>132</v>
      </c>
      <c r="L573" s="40"/>
      <c r="M573" s="195" t="s">
        <v>19</v>
      </c>
      <c r="N573" s="196" t="s">
        <v>47</v>
      </c>
      <c r="O573" s="65"/>
      <c r="P573" s="197">
        <f>O573*H573</f>
        <v>0</v>
      </c>
      <c r="Q573" s="197">
        <v>0.10661</v>
      </c>
      <c r="R573" s="197">
        <f>Q573*H573</f>
        <v>0.10661</v>
      </c>
      <c r="S573" s="197">
        <v>0</v>
      </c>
      <c r="T573" s="198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199" t="s">
        <v>133</v>
      </c>
      <c r="AT573" s="199" t="s">
        <v>128</v>
      </c>
      <c r="AU573" s="199" t="s">
        <v>134</v>
      </c>
      <c r="AY573" s="18" t="s">
        <v>126</v>
      </c>
      <c r="BE573" s="200">
        <f>IF(N573="základní",J573,0)</f>
        <v>0</v>
      </c>
      <c r="BF573" s="200">
        <f>IF(N573="snížená",J573,0)</f>
        <v>0</v>
      </c>
      <c r="BG573" s="200">
        <f>IF(N573="zákl. přenesená",J573,0)</f>
        <v>0</v>
      </c>
      <c r="BH573" s="200">
        <f>IF(N573="sníž. přenesená",J573,0)</f>
        <v>0</v>
      </c>
      <c r="BI573" s="200">
        <f>IF(N573="nulová",J573,0)</f>
        <v>0</v>
      </c>
      <c r="BJ573" s="18" t="s">
        <v>134</v>
      </c>
      <c r="BK573" s="200">
        <f>ROUND(I573*H573,2)</f>
        <v>0</v>
      </c>
      <c r="BL573" s="18" t="s">
        <v>133</v>
      </c>
      <c r="BM573" s="199" t="s">
        <v>754</v>
      </c>
    </row>
    <row r="574" spans="2:51" s="13" customFormat="1" ht="11.25">
      <c r="B574" s="201"/>
      <c r="C574" s="202"/>
      <c r="D574" s="203" t="s">
        <v>136</v>
      </c>
      <c r="E574" s="204" t="s">
        <v>19</v>
      </c>
      <c r="F574" s="205" t="s">
        <v>137</v>
      </c>
      <c r="G574" s="202"/>
      <c r="H574" s="204" t="s">
        <v>19</v>
      </c>
      <c r="I574" s="206"/>
      <c r="J574" s="202"/>
      <c r="K574" s="202"/>
      <c r="L574" s="207"/>
      <c r="M574" s="208"/>
      <c r="N574" s="209"/>
      <c r="O574" s="209"/>
      <c r="P574" s="209"/>
      <c r="Q574" s="209"/>
      <c r="R574" s="209"/>
      <c r="S574" s="209"/>
      <c r="T574" s="210"/>
      <c r="AT574" s="211" t="s">
        <v>136</v>
      </c>
      <c r="AU574" s="211" t="s">
        <v>134</v>
      </c>
      <c r="AV574" s="13" t="s">
        <v>83</v>
      </c>
      <c r="AW574" s="13" t="s">
        <v>36</v>
      </c>
      <c r="AX574" s="13" t="s">
        <v>75</v>
      </c>
      <c r="AY574" s="211" t="s">
        <v>126</v>
      </c>
    </row>
    <row r="575" spans="2:51" s="14" customFormat="1" ht="11.25">
      <c r="B575" s="212"/>
      <c r="C575" s="213"/>
      <c r="D575" s="203" t="s">
        <v>136</v>
      </c>
      <c r="E575" s="214" t="s">
        <v>19</v>
      </c>
      <c r="F575" s="215" t="s">
        <v>83</v>
      </c>
      <c r="G575" s="213"/>
      <c r="H575" s="216">
        <v>1</v>
      </c>
      <c r="I575" s="217"/>
      <c r="J575" s="213"/>
      <c r="K575" s="213"/>
      <c r="L575" s="218"/>
      <c r="M575" s="219"/>
      <c r="N575" s="220"/>
      <c r="O575" s="220"/>
      <c r="P575" s="220"/>
      <c r="Q575" s="220"/>
      <c r="R575" s="220"/>
      <c r="S575" s="220"/>
      <c r="T575" s="221"/>
      <c r="AT575" s="222" t="s">
        <v>136</v>
      </c>
      <c r="AU575" s="222" t="s">
        <v>134</v>
      </c>
      <c r="AV575" s="14" t="s">
        <v>134</v>
      </c>
      <c r="AW575" s="14" t="s">
        <v>36</v>
      </c>
      <c r="AX575" s="14" t="s">
        <v>83</v>
      </c>
      <c r="AY575" s="222" t="s">
        <v>126</v>
      </c>
    </row>
    <row r="576" spans="1:65" s="2" customFormat="1" ht="21.75" customHeight="1">
      <c r="A576" s="35"/>
      <c r="B576" s="36"/>
      <c r="C576" s="188" t="s">
        <v>755</v>
      </c>
      <c r="D576" s="188" t="s">
        <v>128</v>
      </c>
      <c r="E576" s="189" t="s">
        <v>756</v>
      </c>
      <c r="F576" s="190" t="s">
        <v>757</v>
      </c>
      <c r="G576" s="191" t="s">
        <v>141</v>
      </c>
      <c r="H576" s="192">
        <v>1</v>
      </c>
      <c r="I576" s="193"/>
      <c r="J576" s="194">
        <f>ROUND(I576*H576,2)</f>
        <v>0</v>
      </c>
      <c r="K576" s="190" t="s">
        <v>132</v>
      </c>
      <c r="L576" s="40"/>
      <c r="M576" s="195" t="s">
        <v>19</v>
      </c>
      <c r="N576" s="196" t="s">
        <v>47</v>
      </c>
      <c r="O576" s="65"/>
      <c r="P576" s="197">
        <f>O576*H576</f>
        <v>0</v>
      </c>
      <c r="Q576" s="197">
        <v>0.03637</v>
      </c>
      <c r="R576" s="197">
        <f>Q576*H576</f>
        <v>0.03637</v>
      </c>
      <c r="S576" s="197">
        <v>0</v>
      </c>
      <c r="T576" s="198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9" t="s">
        <v>133</v>
      </c>
      <c r="AT576" s="199" t="s">
        <v>128</v>
      </c>
      <c r="AU576" s="199" t="s">
        <v>134</v>
      </c>
      <c r="AY576" s="18" t="s">
        <v>126</v>
      </c>
      <c r="BE576" s="200">
        <f>IF(N576="základní",J576,0)</f>
        <v>0</v>
      </c>
      <c r="BF576" s="200">
        <f>IF(N576="snížená",J576,0)</f>
        <v>0</v>
      </c>
      <c r="BG576" s="200">
        <f>IF(N576="zákl. přenesená",J576,0)</f>
        <v>0</v>
      </c>
      <c r="BH576" s="200">
        <f>IF(N576="sníž. přenesená",J576,0)</f>
        <v>0</v>
      </c>
      <c r="BI576" s="200">
        <f>IF(N576="nulová",J576,0)</f>
        <v>0</v>
      </c>
      <c r="BJ576" s="18" t="s">
        <v>134</v>
      </c>
      <c r="BK576" s="200">
        <f>ROUND(I576*H576,2)</f>
        <v>0</v>
      </c>
      <c r="BL576" s="18" t="s">
        <v>133</v>
      </c>
      <c r="BM576" s="199" t="s">
        <v>758</v>
      </c>
    </row>
    <row r="577" spans="2:51" s="13" customFormat="1" ht="11.25">
      <c r="B577" s="201"/>
      <c r="C577" s="202"/>
      <c r="D577" s="203" t="s">
        <v>136</v>
      </c>
      <c r="E577" s="204" t="s">
        <v>19</v>
      </c>
      <c r="F577" s="205" t="s">
        <v>137</v>
      </c>
      <c r="G577" s="202"/>
      <c r="H577" s="204" t="s">
        <v>19</v>
      </c>
      <c r="I577" s="206"/>
      <c r="J577" s="202"/>
      <c r="K577" s="202"/>
      <c r="L577" s="207"/>
      <c r="M577" s="208"/>
      <c r="N577" s="209"/>
      <c r="O577" s="209"/>
      <c r="P577" s="209"/>
      <c r="Q577" s="209"/>
      <c r="R577" s="209"/>
      <c r="S577" s="209"/>
      <c r="T577" s="210"/>
      <c r="AT577" s="211" t="s">
        <v>136</v>
      </c>
      <c r="AU577" s="211" t="s">
        <v>134</v>
      </c>
      <c r="AV577" s="13" t="s">
        <v>83</v>
      </c>
      <c r="AW577" s="13" t="s">
        <v>36</v>
      </c>
      <c r="AX577" s="13" t="s">
        <v>75</v>
      </c>
      <c r="AY577" s="211" t="s">
        <v>126</v>
      </c>
    </row>
    <row r="578" spans="2:51" s="14" customFormat="1" ht="11.25">
      <c r="B578" s="212"/>
      <c r="C578" s="213"/>
      <c r="D578" s="203" t="s">
        <v>136</v>
      </c>
      <c r="E578" s="214" t="s">
        <v>19</v>
      </c>
      <c r="F578" s="215" t="s">
        <v>83</v>
      </c>
      <c r="G578" s="213"/>
      <c r="H578" s="216">
        <v>1</v>
      </c>
      <c r="I578" s="217"/>
      <c r="J578" s="213"/>
      <c r="K578" s="213"/>
      <c r="L578" s="218"/>
      <c r="M578" s="219"/>
      <c r="N578" s="220"/>
      <c r="O578" s="220"/>
      <c r="P578" s="220"/>
      <c r="Q578" s="220"/>
      <c r="R578" s="220"/>
      <c r="S578" s="220"/>
      <c r="T578" s="221"/>
      <c r="AT578" s="222" t="s">
        <v>136</v>
      </c>
      <c r="AU578" s="222" t="s">
        <v>134</v>
      </c>
      <c r="AV578" s="14" t="s">
        <v>134</v>
      </c>
      <c r="AW578" s="14" t="s">
        <v>36</v>
      </c>
      <c r="AX578" s="14" t="s">
        <v>83</v>
      </c>
      <c r="AY578" s="222" t="s">
        <v>126</v>
      </c>
    </row>
    <row r="579" spans="1:65" s="2" customFormat="1" ht="21.75" customHeight="1">
      <c r="A579" s="35"/>
      <c r="B579" s="36"/>
      <c r="C579" s="188" t="s">
        <v>759</v>
      </c>
      <c r="D579" s="188" t="s">
        <v>128</v>
      </c>
      <c r="E579" s="189" t="s">
        <v>760</v>
      </c>
      <c r="F579" s="190" t="s">
        <v>761</v>
      </c>
      <c r="G579" s="191" t="s">
        <v>141</v>
      </c>
      <c r="H579" s="192">
        <v>1</v>
      </c>
      <c r="I579" s="193"/>
      <c r="J579" s="194">
        <f>ROUND(I579*H579,2)</f>
        <v>0</v>
      </c>
      <c r="K579" s="190" t="s">
        <v>132</v>
      </c>
      <c r="L579" s="40"/>
      <c r="M579" s="195" t="s">
        <v>19</v>
      </c>
      <c r="N579" s="196" t="s">
        <v>47</v>
      </c>
      <c r="O579" s="65"/>
      <c r="P579" s="197">
        <f>O579*H579</f>
        <v>0</v>
      </c>
      <c r="Q579" s="197">
        <v>0</v>
      </c>
      <c r="R579" s="197">
        <f>Q579*H579</f>
        <v>0</v>
      </c>
      <c r="S579" s="197">
        <v>0</v>
      </c>
      <c r="T579" s="198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99" t="s">
        <v>133</v>
      </c>
      <c r="AT579" s="199" t="s">
        <v>128</v>
      </c>
      <c r="AU579" s="199" t="s">
        <v>134</v>
      </c>
      <c r="AY579" s="18" t="s">
        <v>126</v>
      </c>
      <c r="BE579" s="200">
        <f>IF(N579="základní",J579,0)</f>
        <v>0</v>
      </c>
      <c r="BF579" s="200">
        <f>IF(N579="snížená",J579,0)</f>
        <v>0</v>
      </c>
      <c r="BG579" s="200">
        <f>IF(N579="zákl. přenesená",J579,0)</f>
        <v>0</v>
      </c>
      <c r="BH579" s="200">
        <f>IF(N579="sníž. přenesená",J579,0)</f>
        <v>0</v>
      </c>
      <c r="BI579" s="200">
        <f>IF(N579="nulová",J579,0)</f>
        <v>0</v>
      </c>
      <c r="BJ579" s="18" t="s">
        <v>134</v>
      </c>
      <c r="BK579" s="200">
        <f>ROUND(I579*H579,2)</f>
        <v>0</v>
      </c>
      <c r="BL579" s="18" t="s">
        <v>133</v>
      </c>
      <c r="BM579" s="199" t="s">
        <v>762</v>
      </c>
    </row>
    <row r="580" spans="2:51" s="13" customFormat="1" ht="11.25">
      <c r="B580" s="201"/>
      <c r="C580" s="202"/>
      <c r="D580" s="203" t="s">
        <v>136</v>
      </c>
      <c r="E580" s="204" t="s">
        <v>19</v>
      </c>
      <c r="F580" s="205" t="s">
        <v>137</v>
      </c>
      <c r="G580" s="202"/>
      <c r="H580" s="204" t="s">
        <v>19</v>
      </c>
      <c r="I580" s="206"/>
      <c r="J580" s="202"/>
      <c r="K580" s="202"/>
      <c r="L580" s="207"/>
      <c r="M580" s="208"/>
      <c r="N580" s="209"/>
      <c r="O580" s="209"/>
      <c r="P580" s="209"/>
      <c r="Q580" s="209"/>
      <c r="R580" s="209"/>
      <c r="S580" s="209"/>
      <c r="T580" s="210"/>
      <c r="AT580" s="211" t="s">
        <v>136</v>
      </c>
      <c r="AU580" s="211" t="s">
        <v>134</v>
      </c>
      <c r="AV580" s="13" t="s">
        <v>83</v>
      </c>
      <c r="AW580" s="13" t="s">
        <v>36</v>
      </c>
      <c r="AX580" s="13" t="s">
        <v>75</v>
      </c>
      <c r="AY580" s="211" t="s">
        <v>126</v>
      </c>
    </row>
    <row r="581" spans="2:51" s="14" customFormat="1" ht="11.25">
      <c r="B581" s="212"/>
      <c r="C581" s="213"/>
      <c r="D581" s="203" t="s">
        <v>136</v>
      </c>
      <c r="E581" s="214" t="s">
        <v>19</v>
      </c>
      <c r="F581" s="215" t="s">
        <v>83</v>
      </c>
      <c r="G581" s="213"/>
      <c r="H581" s="216">
        <v>1</v>
      </c>
      <c r="I581" s="217"/>
      <c r="J581" s="213"/>
      <c r="K581" s="213"/>
      <c r="L581" s="218"/>
      <c r="M581" s="219"/>
      <c r="N581" s="220"/>
      <c r="O581" s="220"/>
      <c r="P581" s="220"/>
      <c r="Q581" s="220"/>
      <c r="R581" s="220"/>
      <c r="S581" s="220"/>
      <c r="T581" s="221"/>
      <c r="AT581" s="222" t="s">
        <v>136</v>
      </c>
      <c r="AU581" s="222" t="s">
        <v>134</v>
      </c>
      <c r="AV581" s="14" t="s">
        <v>134</v>
      </c>
      <c r="AW581" s="14" t="s">
        <v>36</v>
      </c>
      <c r="AX581" s="14" t="s">
        <v>83</v>
      </c>
      <c r="AY581" s="222" t="s">
        <v>126</v>
      </c>
    </row>
    <row r="582" spans="1:65" s="2" customFormat="1" ht="21.75" customHeight="1">
      <c r="A582" s="35"/>
      <c r="B582" s="36"/>
      <c r="C582" s="188" t="s">
        <v>763</v>
      </c>
      <c r="D582" s="188" t="s">
        <v>128</v>
      </c>
      <c r="E582" s="189" t="s">
        <v>764</v>
      </c>
      <c r="F582" s="190" t="s">
        <v>765</v>
      </c>
      <c r="G582" s="191" t="s">
        <v>141</v>
      </c>
      <c r="H582" s="192">
        <v>1</v>
      </c>
      <c r="I582" s="193"/>
      <c r="J582" s="194">
        <f>ROUND(I582*H582,2)</f>
        <v>0</v>
      </c>
      <c r="K582" s="190" t="s">
        <v>132</v>
      </c>
      <c r="L582" s="40"/>
      <c r="M582" s="195" t="s">
        <v>19</v>
      </c>
      <c r="N582" s="196" t="s">
        <v>47</v>
      </c>
      <c r="O582" s="65"/>
      <c r="P582" s="197">
        <f>O582*H582</f>
        <v>0</v>
      </c>
      <c r="Q582" s="197">
        <v>0.07272</v>
      </c>
      <c r="R582" s="197">
        <f>Q582*H582</f>
        <v>0.07272</v>
      </c>
      <c r="S582" s="197">
        <v>0</v>
      </c>
      <c r="T582" s="198">
        <f>S582*H582</f>
        <v>0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199" t="s">
        <v>133</v>
      </c>
      <c r="AT582" s="199" t="s">
        <v>128</v>
      </c>
      <c r="AU582" s="199" t="s">
        <v>134</v>
      </c>
      <c r="AY582" s="18" t="s">
        <v>126</v>
      </c>
      <c r="BE582" s="200">
        <f>IF(N582="základní",J582,0)</f>
        <v>0</v>
      </c>
      <c r="BF582" s="200">
        <f>IF(N582="snížená",J582,0)</f>
        <v>0</v>
      </c>
      <c r="BG582" s="200">
        <f>IF(N582="zákl. přenesená",J582,0)</f>
        <v>0</v>
      </c>
      <c r="BH582" s="200">
        <f>IF(N582="sníž. přenesená",J582,0)</f>
        <v>0</v>
      </c>
      <c r="BI582" s="200">
        <f>IF(N582="nulová",J582,0)</f>
        <v>0</v>
      </c>
      <c r="BJ582" s="18" t="s">
        <v>134</v>
      </c>
      <c r="BK582" s="200">
        <f>ROUND(I582*H582,2)</f>
        <v>0</v>
      </c>
      <c r="BL582" s="18" t="s">
        <v>133</v>
      </c>
      <c r="BM582" s="199" t="s">
        <v>766</v>
      </c>
    </row>
    <row r="583" spans="2:51" s="13" customFormat="1" ht="11.25">
      <c r="B583" s="201"/>
      <c r="C583" s="202"/>
      <c r="D583" s="203" t="s">
        <v>136</v>
      </c>
      <c r="E583" s="204" t="s">
        <v>19</v>
      </c>
      <c r="F583" s="205" t="s">
        <v>137</v>
      </c>
      <c r="G583" s="202"/>
      <c r="H583" s="204" t="s">
        <v>19</v>
      </c>
      <c r="I583" s="206"/>
      <c r="J583" s="202"/>
      <c r="K583" s="202"/>
      <c r="L583" s="207"/>
      <c r="M583" s="208"/>
      <c r="N583" s="209"/>
      <c r="O583" s="209"/>
      <c r="P583" s="209"/>
      <c r="Q583" s="209"/>
      <c r="R583" s="209"/>
      <c r="S583" s="209"/>
      <c r="T583" s="210"/>
      <c r="AT583" s="211" t="s">
        <v>136</v>
      </c>
      <c r="AU583" s="211" t="s">
        <v>134</v>
      </c>
      <c r="AV583" s="13" t="s">
        <v>83</v>
      </c>
      <c r="AW583" s="13" t="s">
        <v>36</v>
      </c>
      <c r="AX583" s="13" t="s">
        <v>75</v>
      </c>
      <c r="AY583" s="211" t="s">
        <v>126</v>
      </c>
    </row>
    <row r="584" spans="2:51" s="14" customFormat="1" ht="11.25">
      <c r="B584" s="212"/>
      <c r="C584" s="213"/>
      <c r="D584" s="203" t="s">
        <v>136</v>
      </c>
      <c r="E584" s="214" t="s">
        <v>19</v>
      </c>
      <c r="F584" s="215" t="s">
        <v>83</v>
      </c>
      <c r="G584" s="213"/>
      <c r="H584" s="216">
        <v>1</v>
      </c>
      <c r="I584" s="217"/>
      <c r="J584" s="213"/>
      <c r="K584" s="213"/>
      <c r="L584" s="218"/>
      <c r="M584" s="219"/>
      <c r="N584" s="220"/>
      <c r="O584" s="220"/>
      <c r="P584" s="220"/>
      <c r="Q584" s="220"/>
      <c r="R584" s="220"/>
      <c r="S584" s="220"/>
      <c r="T584" s="221"/>
      <c r="AT584" s="222" t="s">
        <v>136</v>
      </c>
      <c r="AU584" s="222" t="s">
        <v>134</v>
      </c>
      <c r="AV584" s="14" t="s">
        <v>134</v>
      </c>
      <c r="AW584" s="14" t="s">
        <v>36</v>
      </c>
      <c r="AX584" s="14" t="s">
        <v>83</v>
      </c>
      <c r="AY584" s="222" t="s">
        <v>126</v>
      </c>
    </row>
    <row r="585" spans="1:65" s="2" customFormat="1" ht="16.5" customHeight="1">
      <c r="A585" s="35"/>
      <c r="B585" s="36"/>
      <c r="C585" s="188" t="s">
        <v>767</v>
      </c>
      <c r="D585" s="188" t="s">
        <v>128</v>
      </c>
      <c r="E585" s="189" t="s">
        <v>768</v>
      </c>
      <c r="F585" s="190" t="s">
        <v>769</v>
      </c>
      <c r="G585" s="191" t="s">
        <v>141</v>
      </c>
      <c r="H585" s="192">
        <v>1</v>
      </c>
      <c r="I585" s="193"/>
      <c r="J585" s="194">
        <f>ROUND(I585*H585,2)</f>
        <v>0</v>
      </c>
      <c r="K585" s="190" t="s">
        <v>132</v>
      </c>
      <c r="L585" s="40"/>
      <c r="M585" s="195" t="s">
        <v>19</v>
      </c>
      <c r="N585" s="196" t="s">
        <v>47</v>
      </c>
      <c r="O585" s="65"/>
      <c r="P585" s="197">
        <f>O585*H585</f>
        <v>0</v>
      </c>
      <c r="Q585" s="197">
        <v>0.18608</v>
      </c>
      <c r="R585" s="197">
        <f>Q585*H585</f>
        <v>0.18608</v>
      </c>
      <c r="S585" s="197">
        <v>0</v>
      </c>
      <c r="T585" s="198">
        <f>S585*H585</f>
        <v>0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199" t="s">
        <v>133</v>
      </c>
      <c r="AT585" s="199" t="s">
        <v>128</v>
      </c>
      <c r="AU585" s="199" t="s">
        <v>134</v>
      </c>
      <c r="AY585" s="18" t="s">
        <v>126</v>
      </c>
      <c r="BE585" s="200">
        <f>IF(N585="základní",J585,0)</f>
        <v>0</v>
      </c>
      <c r="BF585" s="200">
        <f>IF(N585="snížená",J585,0)</f>
        <v>0</v>
      </c>
      <c r="BG585" s="200">
        <f>IF(N585="zákl. přenesená",J585,0)</f>
        <v>0</v>
      </c>
      <c r="BH585" s="200">
        <f>IF(N585="sníž. přenesená",J585,0)</f>
        <v>0</v>
      </c>
      <c r="BI585" s="200">
        <f>IF(N585="nulová",J585,0)</f>
        <v>0</v>
      </c>
      <c r="BJ585" s="18" t="s">
        <v>134</v>
      </c>
      <c r="BK585" s="200">
        <f>ROUND(I585*H585,2)</f>
        <v>0</v>
      </c>
      <c r="BL585" s="18" t="s">
        <v>133</v>
      </c>
      <c r="BM585" s="199" t="s">
        <v>770</v>
      </c>
    </row>
    <row r="586" spans="2:51" s="13" customFormat="1" ht="11.25">
      <c r="B586" s="201"/>
      <c r="C586" s="202"/>
      <c r="D586" s="203" t="s">
        <v>136</v>
      </c>
      <c r="E586" s="204" t="s">
        <v>19</v>
      </c>
      <c r="F586" s="205" t="s">
        <v>137</v>
      </c>
      <c r="G586" s="202"/>
      <c r="H586" s="204" t="s">
        <v>19</v>
      </c>
      <c r="I586" s="206"/>
      <c r="J586" s="202"/>
      <c r="K586" s="202"/>
      <c r="L586" s="207"/>
      <c r="M586" s="208"/>
      <c r="N586" s="209"/>
      <c r="O586" s="209"/>
      <c r="P586" s="209"/>
      <c r="Q586" s="209"/>
      <c r="R586" s="209"/>
      <c r="S586" s="209"/>
      <c r="T586" s="210"/>
      <c r="AT586" s="211" t="s">
        <v>136</v>
      </c>
      <c r="AU586" s="211" t="s">
        <v>134</v>
      </c>
      <c r="AV586" s="13" t="s">
        <v>83</v>
      </c>
      <c r="AW586" s="13" t="s">
        <v>36</v>
      </c>
      <c r="AX586" s="13" t="s">
        <v>75</v>
      </c>
      <c r="AY586" s="211" t="s">
        <v>126</v>
      </c>
    </row>
    <row r="587" spans="2:51" s="14" customFormat="1" ht="11.25">
      <c r="B587" s="212"/>
      <c r="C587" s="213"/>
      <c r="D587" s="203" t="s">
        <v>136</v>
      </c>
      <c r="E587" s="214" t="s">
        <v>19</v>
      </c>
      <c r="F587" s="215" t="s">
        <v>83</v>
      </c>
      <c r="G587" s="213"/>
      <c r="H587" s="216">
        <v>1</v>
      </c>
      <c r="I587" s="217"/>
      <c r="J587" s="213"/>
      <c r="K587" s="213"/>
      <c r="L587" s="218"/>
      <c r="M587" s="219"/>
      <c r="N587" s="220"/>
      <c r="O587" s="220"/>
      <c r="P587" s="220"/>
      <c r="Q587" s="220"/>
      <c r="R587" s="220"/>
      <c r="S587" s="220"/>
      <c r="T587" s="221"/>
      <c r="AT587" s="222" t="s">
        <v>136</v>
      </c>
      <c r="AU587" s="222" t="s">
        <v>134</v>
      </c>
      <c r="AV587" s="14" t="s">
        <v>134</v>
      </c>
      <c r="AW587" s="14" t="s">
        <v>36</v>
      </c>
      <c r="AX587" s="14" t="s">
        <v>83</v>
      </c>
      <c r="AY587" s="222" t="s">
        <v>126</v>
      </c>
    </row>
    <row r="588" spans="1:65" s="2" customFormat="1" ht="21.75" customHeight="1">
      <c r="A588" s="35"/>
      <c r="B588" s="36"/>
      <c r="C588" s="188" t="s">
        <v>771</v>
      </c>
      <c r="D588" s="188" t="s">
        <v>128</v>
      </c>
      <c r="E588" s="189" t="s">
        <v>772</v>
      </c>
      <c r="F588" s="190" t="s">
        <v>773</v>
      </c>
      <c r="G588" s="191" t="s">
        <v>141</v>
      </c>
      <c r="H588" s="192">
        <v>1</v>
      </c>
      <c r="I588" s="193"/>
      <c r="J588" s="194">
        <f>ROUND(I588*H588,2)</f>
        <v>0</v>
      </c>
      <c r="K588" s="190" t="s">
        <v>132</v>
      </c>
      <c r="L588" s="40"/>
      <c r="M588" s="195" t="s">
        <v>19</v>
      </c>
      <c r="N588" s="196" t="s">
        <v>47</v>
      </c>
      <c r="O588" s="65"/>
      <c r="P588" s="197">
        <f>O588*H588</f>
        <v>0</v>
      </c>
      <c r="Q588" s="197">
        <v>0.1865</v>
      </c>
      <c r="R588" s="197">
        <f>Q588*H588</f>
        <v>0.1865</v>
      </c>
      <c r="S588" s="197">
        <v>0</v>
      </c>
      <c r="T588" s="198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99" t="s">
        <v>133</v>
      </c>
      <c r="AT588" s="199" t="s">
        <v>128</v>
      </c>
      <c r="AU588" s="199" t="s">
        <v>134</v>
      </c>
      <c r="AY588" s="18" t="s">
        <v>126</v>
      </c>
      <c r="BE588" s="200">
        <f>IF(N588="základní",J588,0)</f>
        <v>0</v>
      </c>
      <c r="BF588" s="200">
        <f>IF(N588="snížená",J588,0)</f>
        <v>0</v>
      </c>
      <c r="BG588" s="200">
        <f>IF(N588="zákl. přenesená",J588,0)</f>
        <v>0</v>
      </c>
      <c r="BH588" s="200">
        <f>IF(N588="sníž. přenesená",J588,0)</f>
        <v>0</v>
      </c>
      <c r="BI588" s="200">
        <f>IF(N588="nulová",J588,0)</f>
        <v>0</v>
      </c>
      <c r="BJ588" s="18" t="s">
        <v>134</v>
      </c>
      <c r="BK588" s="200">
        <f>ROUND(I588*H588,2)</f>
        <v>0</v>
      </c>
      <c r="BL588" s="18" t="s">
        <v>133</v>
      </c>
      <c r="BM588" s="199" t="s">
        <v>774</v>
      </c>
    </row>
    <row r="589" spans="2:51" s="13" customFormat="1" ht="11.25">
      <c r="B589" s="201"/>
      <c r="C589" s="202"/>
      <c r="D589" s="203" t="s">
        <v>136</v>
      </c>
      <c r="E589" s="204" t="s">
        <v>19</v>
      </c>
      <c r="F589" s="205" t="s">
        <v>137</v>
      </c>
      <c r="G589" s="202"/>
      <c r="H589" s="204" t="s">
        <v>19</v>
      </c>
      <c r="I589" s="206"/>
      <c r="J589" s="202"/>
      <c r="K589" s="202"/>
      <c r="L589" s="207"/>
      <c r="M589" s="208"/>
      <c r="N589" s="209"/>
      <c r="O589" s="209"/>
      <c r="P589" s="209"/>
      <c r="Q589" s="209"/>
      <c r="R589" s="209"/>
      <c r="S589" s="209"/>
      <c r="T589" s="210"/>
      <c r="AT589" s="211" t="s">
        <v>136</v>
      </c>
      <c r="AU589" s="211" t="s">
        <v>134</v>
      </c>
      <c r="AV589" s="13" t="s">
        <v>83</v>
      </c>
      <c r="AW589" s="13" t="s">
        <v>36</v>
      </c>
      <c r="AX589" s="13" t="s">
        <v>75</v>
      </c>
      <c r="AY589" s="211" t="s">
        <v>126</v>
      </c>
    </row>
    <row r="590" spans="2:51" s="14" customFormat="1" ht="11.25">
      <c r="B590" s="212"/>
      <c r="C590" s="213"/>
      <c r="D590" s="203" t="s">
        <v>136</v>
      </c>
      <c r="E590" s="214" t="s">
        <v>19</v>
      </c>
      <c r="F590" s="215" t="s">
        <v>83</v>
      </c>
      <c r="G590" s="213"/>
      <c r="H590" s="216">
        <v>1</v>
      </c>
      <c r="I590" s="217"/>
      <c r="J590" s="213"/>
      <c r="K590" s="213"/>
      <c r="L590" s="218"/>
      <c r="M590" s="219"/>
      <c r="N590" s="220"/>
      <c r="O590" s="220"/>
      <c r="P590" s="220"/>
      <c r="Q590" s="220"/>
      <c r="R590" s="220"/>
      <c r="S590" s="220"/>
      <c r="T590" s="221"/>
      <c r="AT590" s="222" t="s">
        <v>136</v>
      </c>
      <c r="AU590" s="222" t="s">
        <v>134</v>
      </c>
      <c r="AV590" s="14" t="s">
        <v>134</v>
      </c>
      <c r="AW590" s="14" t="s">
        <v>36</v>
      </c>
      <c r="AX590" s="14" t="s">
        <v>83</v>
      </c>
      <c r="AY590" s="222" t="s">
        <v>126</v>
      </c>
    </row>
    <row r="591" spans="1:65" s="2" customFormat="1" ht="21.75" customHeight="1">
      <c r="A591" s="35"/>
      <c r="B591" s="36"/>
      <c r="C591" s="188" t="s">
        <v>775</v>
      </c>
      <c r="D591" s="188" t="s">
        <v>128</v>
      </c>
      <c r="E591" s="189" t="s">
        <v>776</v>
      </c>
      <c r="F591" s="190" t="s">
        <v>777</v>
      </c>
      <c r="G591" s="191" t="s">
        <v>141</v>
      </c>
      <c r="H591" s="192">
        <v>1</v>
      </c>
      <c r="I591" s="193"/>
      <c r="J591" s="194">
        <f>ROUND(I591*H591,2)</f>
        <v>0</v>
      </c>
      <c r="K591" s="190" t="s">
        <v>132</v>
      </c>
      <c r="L591" s="40"/>
      <c r="M591" s="195" t="s">
        <v>19</v>
      </c>
      <c r="N591" s="196" t="s">
        <v>47</v>
      </c>
      <c r="O591" s="65"/>
      <c r="P591" s="197">
        <f>O591*H591</f>
        <v>0</v>
      </c>
      <c r="Q591" s="197">
        <v>0.04479</v>
      </c>
      <c r="R591" s="197">
        <f>Q591*H591</f>
        <v>0.04479</v>
      </c>
      <c r="S591" s="197">
        <v>0</v>
      </c>
      <c r="T591" s="198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9" t="s">
        <v>133</v>
      </c>
      <c r="AT591" s="199" t="s">
        <v>128</v>
      </c>
      <c r="AU591" s="199" t="s">
        <v>134</v>
      </c>
      <c r="AY591" s="18" t="s">
        <v>126</v>
      </c>
      <c r="BE591" s="200">
        <f>IF(N591="základní",J591,0)</f>
        <v>0</v>
      </c>
      <c r="BF591" s="200">
        <f>IF(N591="snížená",J591,0)</f>
        <v>0</v>
      </c>
      <c r="BG591" s="200">
        <f>IF(N591="zákl. přenesená",J591,0)</f>
        <v>0</v>
      </c>
      <c r="BH591" s="200">
        <f>IF(N591="sníž. přenesená",J591,0)</f>
        <v>0</v>
      </c>
      <c r="BI591" s="200">
        <f>IF(N591="nulová",J591,0)</f>
        <v>0</v>
      </c>
      <c r="BJ591" s="18" t="s">
        <v>134</v>
      </c>
      <c r="BK591" s="200">
        <f>ROUND(I591*H591,2)</f>
        <v>0</v>
      </c>
      <c r="BL591" s="18" t="s">
        <v>133</v>
      </c>
      <c r="BM591" s="199" t="s">
        <v>778</v>
      </c>
    </row>
    <row r="592" spans="2:51" s="13" customFormat="1" ht="11.25">
      <c r="B592" s="201"/>
      <c r="C592" s="202"/>
      <c r="D592" s="203" t="s">
        <v>136</v>
      </c>
      <c r="E592" s="204" t="s">
        <v>19</v>
      </c>
      <c r="F592" s="205" t="s">
        <v>137</v>
      </c>
      <c r="G592" s="202"/>
      <c r="H592" s="204" t="s">
        <v>19</v>
      </c>
      <c r="I592" s="206"/>
      <c r="J592" s="202"/>
      <c r="K592" s="202"/>
      <c r="L592" s="207"/>
      <c r="M592" s="208"/>
      <c r="N592" s="209"/>
      <c r="O592" s="209"/>
      <c r="P592" s="209"/>
      <c r="Q592" s="209"/>
      <c r="R592" s="209"/>
      <c r="S592" s="209"/>
      <c r="T592" s="210"/>
      <c r="AT592" s="211" t="s">
        <v>136</v>
      </c>
      <c r="AU592" s="211" t="s">
        <v>134</v>
      </c>
      <c r="AV592" s="13" t="s">
        <v>83</v>
      </c>
      <c r="AW592" s="13" t="s">
        <v>36</v>
      </c>
      <c r="AX592" s="13" t="s">
        <v>75</v>
      </c>
      <c r="AY592" s="211" t="s">
        <v>126</v>
      </c>
    </row>
    <row r="593" spans="2:51" s="14" customFormat="1" ht="11.25">
      <c r="B593" s="212"/>
      <c r="C593" s="213"/>
      <c r="D593" s="203" t="s">
        <v>136</v>
      </c>
      <c r="E593" s="214" t="s">
        <v>19</v>
      </c>
      <c r="F593" s="215" t="s">
        <v>83</v>
      </c>
      <c r="G593" s="213"/>
      <c r="H593" s="216">
        <v>1</v>
      </c>
      <c r="I593" s="217"/>
      <c r="J593" s="213"/>
      <c r="K593" s="213"/>
      <c r="L593" s="218"/>
      <c r="M593" s="219"/>
      <c r="N593" s="220"/>
      <c r="O593" s="220"/>
      <c r="P593" s="220"/>
      <c r="Q593" s="220"/>
      <c r="R593" s="220"/>
      <c r="S593" s="220"/>
      <c r="T593" s="221"/>
      <c r="AT593" s="222" t="s">
        <v>136</v>
      </c>
      <c r="AU593" s="222" t="s">
        <v>134</v>
      </c>
      <c r="AV593" s="14" t="s">
        <v>134</v>
      </c>
      <c r="AW593" s="14" t="s">
        <v>36</v>
      </c>
      <c r="AX593" s="14" t="s">
        <v>83</v>
      </c>
      <c r="AY593" s="222" t="s">
        <v>126</v>
      </c>
    </row>
    <row r="594" spans="1:65" s="2" customFormat="1" ht="21.75" customHeight="1">
      <c r="A594" s="35"/>
      <c r="B594" s="36"/>
      <c r="C594" s="188" t="s">
        <v>779</v>
      </c>
      <c r="D594" s="188" t="s">
        <v>128</v>
      </c>
      <c r="E594" s="189" t="s">
        <v>780</v>
      </c>
      <c r="F594" s="190" t="s">
        <v>781</v>
      </c>
      <c r="G594" s="191" t="s">
        <v>141</v>
      </c>
      <c r="H594" s="192">
        <v>1</v>
      </c>
      <c r="I594" s="193"/>
      <c r="J594" s="194">
        <f>ROUND(I594*H594,2)</f>
        <v>0</v>
      </c>
      <c r="K594" s="190" t="s">
        <v>132</v>
      </c>
      <c r="L594" s="40"/>
      <c r="M594" s="195" t="s">
        <v>19</v>
      </c>
      <c r="N594" s="196" t="s">
        <v>47</v>
      </c>
      <c r="O594" s="65"/>
      <c r="P594" s="197">
        <f>O594*H594</f>
        <v>0</v>
      </c>
      <c r="Q594" s="197">
        <v>0.08231</v>
      </c>
      <c r="R594" s="197">
        <f>Q594*H594</f>
        <v>0.08231</v>
      </c>
      <c r="S594" s="197">
        <v>0</v>
      </c>
      <c r="T594" s="198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199" t="s">
        <v>133</v>
      </c>
      <c r="AT594" s="199" t="s">
        <v>128</v>
      </c>
      <c r="AU594" s="199" t="s">
        <v>134</v>
      </c>
      <c r="AY594" s="18" t="s">
        <v>126</v>
      </c>
      <c r="BE594" s="200">
        <f>IF(N594="základní",J594,0)</f>
        <v>0</v>
      </c>
      <c r="BF594" s="200">
        <f>IF(N594="snížená",J594,0)</f>
        <v>0</v>
      </c>
      <c r="BG594" s="200">
        <f>IF(N594="zákl. přenesená",J594,0)</f>
        <v>0</v>
      </c>
      <c r="BH594" s="200">
        <f>IF(N594="sníž. přenesená",J594,0)</f>
        <v>0</v>
      </c>
      <c r="BI594" s="200">
        <f>IF(N594="nulová",J594,0)</f>
        <v>0</v>
      </c>
      <c r="BJ594" s="18" t="s">
        <v>134</v>
      </c>
      <c r="BK594" s="200">
        <f>ROUND(I594*H594,2)</f>
        <v>0</v>
      </c>
      <c r="BL594" s="18" t="s">
        <v>133</v>
      </c>
      <c r="BM594" s="199" t="s">
        <v>782</v>
      </c>
    </row>
    <row r="595" spans="2:51" s="13" customFormat="1" ht="11.25">
      <c r="B595" s="201"/>
      <c r="C595" s="202"/>
      <c r="D595" s="203" t="s">
        <v>136</v>
      </c>
      <c r="E595" s="204" t="s">
        <v>19</v>
      </c>
      <c r="F595" s="205" t="s">
        <v>137</v>
      </c>
      <c r="G595" s="202"/>
      <c r="H595" s="204" t="s">
        <v>19</v>
      </c>
      <c r="I595" s="206"/>
      <c r="J595" s="202"/>
      <c r="K595" s="202"/>
      <c r="L595" s="207"/>
      <c r="M595" s="208"/>
      <c r="N595" s="209"/>
      <c r="O595" s="209"/>
      <c r="P595" s="209"/>
      <c r="Q595" s="209"/>
      <c r="R595" s="209"/>
      <c r="S595" s="209"/>
      <c r="T595" s="210"/>
      <c r="AT595" s="211" t="s">
        <v>136</v>
      </c>
      <c r="AU595" s="211" t="s">
        <v>134</v>
      </c>
      <c r="AV595" s="13" t="s">
        <v>83</v>
      </c>
      <c r="AW595" s="13" t="s">
        <v>36</v>
      </c>
      <c r="AX595" s="13" t="s">
        <v>75</v>
      </c>
      <c r="AY595" s="211" t="s">
        <v>126</v>
      </c>
    </row>
    <row r="596" spans="2:51" s="14" customFormat="1" ht="11.25">
      <c r="B596" s="212"/>
      <c r="C596" s="213"/>
      <c r="D596" s="203" t="s">
        <v>136</v>
      </c>
      <c r="E596" s="214" t="s">
        <v>19</v>
      </c>
      <c r="F596" s="215" t="s">
        <v>83</v>
      </c>
      <c r="G596" s="213"/>
      <c r="H596" s="216">
        <v>1</v>
      </c>
      <c r="I596" s="217"/>
      <c r="J596" s="213"/>
      <c r="K596" s="213"/>
      <c r="L596" s="218"/>
      <c r="M596" s="219"/>
      <c r="N596" s="220"/>
      <c r="O596" s="220"/>
      <c r="P596" s="220"/>
      <c r="Q596" s="220"/>
      <c r="R596" s="220"/>
      <c r="S596" s="220"/>
      <c r="T596" s="221"/>
      <c r="AT596" s="222" t="s">
        <v>136</v>
      </c>
      <c r="AU596" s="222" t="s">
        <v>134</v>
      </c>
      <c r="AV596" s="14" t="s">
        <v>134</v>
      </c>
      <c r="AW596" s="14" t="s">
        <v>36</v>
      </c>
      <c r="AX596" s="14" t="s">
        <v>83</v>
      </c>
      <c r="AY596" s="222" t="s">
        <v>126</v>
      </c>
    </row>
    <row r="597" spans="1:65" s="2" customFormat="1" ht="16.5" customHeight="1">
      <c r="A597" s="35"/>
      <c r="B597" s="36"/>
      <c r="C597" s="234" t="s">
        <v>783</v>
      </c>
      <c r="D597" s="234" t="s">
        <v>361</v>
      </c>
      <c r="E597" s="235" t="s">
        <v>784</v>
      </c>
      <c r="F597" s="236" t="s">
        <v>785</v>
      </c>
      <c r="G597" s="237" t="s">
        <v>141</v>
      </c>
      <c r="H597" s="238">
        <v>4</v>
      </c>
      <c r="I597" s="239"/>
      <c r="J597" s="240">
        <f>ROUND(I597*H597,2)</f>
        <v>0</v>
      </c>
      <c r="K597" s="236" t="s">
        <v>132</v>
      </c>
      <c r="L597" s="241"/>
      <c r="M597" s="242" t="s">
        <v>19</v>
      </c>
      <c r="N597" s="243" t="s">
        <v>47</v>
      </c>
      <c r="O597" s="65"/>
      <c r="P597" s="197">
        <f>O597*H597</f>
        <v>0</v>
      </c>
      <c r="Q597" s="197">
        <v>0.0032</v>
      </c>
      <c r="R597" s="197">
        <f>Q597*H597</f>
        <v>0.0128</v>
      </c>
      <c r="S597" s="197">
        <v>0</v>
      </c>
      <c r="T597" s="198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199" t="s">
        <v>163</v>
      </c>
      <c r="AT597" s="199" t="s">
        <v>361</v>
      </c>
      <c r="AU597" s="199" t="s">
        <v>134</v>
      </c>
      <c r="AY597" s="18" t="s">
        <v>126</v>
      </c>
      <c r="BE597" s="200">
        <f>IF(N597="základní",J597,0)</f>
        <v>0</v>
      </c>
      <c r="BF597" s="200">
        <f>IF(N597="snížená",J597,0)</f>
        <v>0</v>
      </c>
      <c r="BG597" s="200">
        <f>IF(N597="zákl. přenesená",J597,0)</f>
        <v>0</v>
      </c>
      <c r="BH597" s="200">
        <f>IF(N597="sníž. přenesená",J597,0)</f>
        <v>0</v>
      </c>
      <c r="BI597" s="200">
        <f>IF(N597="nulová",J597,0)</f>
        <v>0</v>
      </c>
      <c r="BJ597" s="18" t="s">
        <v>134</v>
      </c>
      <c r="BK597" s="200">
        <f>ROUND(I597*H597,2)</f>
        <v>0</v>
      </c>
      <c r="BL597" s="18" t="s">
        <v>133</v>
      </c>
      <c r="BM597" s="199" t="s">
        <v>786</v>
      </c>
    </row>
    <row r="598" spans="2:51" s="13" customFormat="1" ht="11.25">
      <c r="B598" s="201"/>
      <c r="C598" s="202"/>
      <c r="D598" s="203" t="s">
        <v>136</v>
      </c>
      <c r="E598" s="204" t="s">
        <v>19</v>
      </c>
      <c r="F598" s="205" t="s">
        <v>137</v>
      </c>
      <c r="G598" s="202"/>
      <c r="H598" s="204" t="s">
        <v>19</v>
      </c>
      <c r="I598" s="206"/>
      <c r="J598" s="202"/>
      <c r="K598" s="202"/>
      <c r="L598" s="207"/>
      <c r="M598" s="208"/>
      <c r="N598" s="209"/>
      <c r="O598" s="209"/>
      <c r="P598" s="209"/>
      <c r="Q598" s="209"/>
      <c r="R598" s="209"/>
      <c r="S598" s="209"/>
      <c r="T598" s="210"/>
      <c r="AT598" s="211" t="s">
        <v>136</v>
      </c>
      <c r="AU598" s="211" t="s">
        <v>134</v>
      </c>
      <c r="AV598" s="13" t="s">
        <v>83</v>
      </c>
      <c r="AW598" s="13" t="s">
        <v>36</v>
      </c>
      <c r="AX598" s="13" t="s">
        <v>75</v>
      </c>
      <c r="AY598" s="211" t="s">
        <v>126</v>
      </c>
    </row>
    <row r="599" spans="2:51" s="14" customFormat="1" ht="11.25">
      <c r="B599" s="212"/>
      <c r="C599" s="213"/>
      <c r="D599" s="203" t="s">
        <v>136</v>
      </c>
      <c r="E599" s="214" t="s">
        <v>19</v>
      </c>
      <c r="F599" s="215" t="s">
        <v>133</v>
      </c>
      <c r="G599" s="213"/>
      <c r="H599" s="216">
        <v>4</v>
      </c>
      <c r="I599" s="217"/>
      <c r="J599" s="213"/>
      <c r="K599" s="213"/>
      <c r="L599" s="218"/>
      <c r="M599" s="219"/>
      <c r="N599" s="220"/>
      <c r="O599" s="220"/>
      <c r="P599" s="220"/>
      <c r="Q599" s="220"/>
      <c r="R599" s="220"/>
      <c r="S599" s="220"/>
      <c r="T599" s="221"/>
      <c r="AT599" s="222" t="s">
        <v>136</v>
      </c>
      <c r="AU599" s="222" t="s">
        <v>134</v>
      </c>
      <c r="AV599" s="14" t="s">
        <v>134</v>
      </c>
      <c r="AW599" s="14" t="s">
        <v>36</v>
      </c>
      <c r="AX599" s="14" t="s">
        <v>83</v>
      </c>
      <c r="AY599" s="222" t="s">
        <v>126</v>
      </c>
    </row>
    <row r="600" spans="1:65" s="2" customFormat="1" ht="21.75" customHeight="1">
      <c r="A600" s="35"/>
      <c r="B600" s="36"/>
      <c r="C600" s="188" t="s">
        <v>787</v>
      </c>
      <c r="D600" s="188" t="s">
        <v>128</v>
      </c>
      <c r="E600" s="189" t="s">
        <v>788</v>
      </c>
      <c r="F600" s="190" t="s">
        <v>789</v>
      </c>
      <c r="G600" s="191" t="s">
        <v>141</v>
      </c>
      <c r="H600" s="192">
        <v>2</v>
      </c>
      <c r="I600" s="193"/>
      <c r="J600" s="194">
        <f>ROUND(I600*H600,2)</f>
        <v>0</v>
      </c>
      <c r="K600" s="190" t="s">
        <v>132</v>
      </c>
      <c r="L600" s="40"/>
      <c r="M600" s="195" t="s">
        <v>19</v>
      </c>
      <c r="N600" s="196" t="s">
        <v>47</v>
      </c>
      <c r="O600" s="65"/>
      <c r="P600" s="197">
        <f>O600*H600</f>
        <v>0</v>
      </c>
      <c r="Q600" s="197">
        <v>0</v>
      </c>
      <c r="R600" s="197">
        <f>Q600*H600</f>
        <v>0</v>
      </c>
      <c r="S600" s="197">
        <v>0</v>
      </c>
      <c r="T600" s="198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99" t="s">
        <v>133</v>
      </c>
      <c r="AT600" s="199" t="s">
        <v>128</v>
      </c>
      <c r="AU600" s="199" t="s">
        <v>134</v>
      </c>
      <c r="AY600" s="18" t="s">
        <v>126</v>
      </c>
      <c r="BE600" s="200">
        <f>IF(N600="základní",J600,0)</f>
        <v>0</v>
      </c>
      <c r="BF600" s="200">
        <f>IF(N600="snížená",J600,0)</f>
        <v>0</v>
      </c>
      <c r="BG600" s="200">
        <f>IF(N600="zákl. přenesená",J600,0)</f>
        <v>0</v>
      </c>
      <c r="BH600" s="200">
        <f>IF(N600="sníž. přenesená",J600,0)</f>
        <v>0</v>
      </c>
      <c r="BI600" s="200">
        <f>IF(N600="nulová",J600,0)</f>
        <v>0</v>
      </c>
      <c r="BJ600" s="18" t="s">
        <v>134</v>
      </c>
      <c r="BK600" s="200">
        <f>ROUND(I600*H600,2)</f>
        <v>0</v>
      </c>
      <c r="BL600" s="18" t="s">
        <v>133</v>
      </c>
      <c r="BM600" s="199" t="s">
        <v>790</v>
      </c>
    </row>
    <row r="601" spans="2:51" s="13" customFormat="1" ht="11.25">
      <c r="B601" s="201"/>
      <c r="C601" s="202"/>
      <c r="D601" s="203" t="s">
        <v>136</v>
      </c>
      <c r="E601" s="204" t="s">
        <v>19</v>
      </c>
      <c r="F601" s="205" t="s">
        <v>137</v>
      </c>
      <c r="G601" s="202"/>
      <c r="H601" s="204" t="s">
        <v>19</v>
      </c>
      <c r="I601" s="206"/>
      <c r="J601" s="202"/>
      <c r="K601" s="202"/>
      <c r="L601" s="207"/>
      <c r="M601" s="208"/>
      <c r="N601" s="209"/>
      <c r="O601" s="209"/>
      <c r="P601" s="209"/>
      <c r="Q601" s="209"/>
      <c r="R601" s="209"/>
      <c r="S601" s="209"/>
      <c r="T601" s="210"/>
      <c r="AT601" s="211" t="s">
        <v>136</v>
      </c>
      <c r="AU601" s="211" t="s">
        <v>134</v>
      </c>
      <c r="AV601" s="13" t="s">
        <v>83</v>
      </c>
      <c r="AW601" s="13" t="s">
        <v>36</v>
      </c>
      <c r="AX601" s="13" t="s">
        <v>75</v>
      </c>
      <c r="AY601" s="211" t="s">
        <v>126</v>
      </c>
    </row>
    <row r="602" spans="2:51" s="14" customFormat="1" ht="11.25">
      <c r="B602" s="212"/>
      <c r="C602" s="213"/>
      <c r="D602" s="203" t="s">
        <v>136</v>
      </c>
      <c r="E602" s="214" t="s">
        <v>19</v>
      </c>
      <c r="F602" s="215" t="s">
        <v>134</v>
      </c>
      <c r="G602" s="213"/>
      <c r="H602" s="216">
        <v>2</v>
      </c>
      <c r="I602" s="217"/>
      <c r="J602" s="213"/>
      <c r="K602" s="213"/>
      <c r="L602" s="218"/>
      <c r="M602" s="219"/>
      <c r="N602" s="220"/>
      <c r="O602" s="220"/>
      <c r="P602" s="220"/>
      <c r="Q602" s="220"/>
      <c r="R602" s="220"/>
      <c r="S602" s="220"/>
      <c r="T602" s="221"/>
      <c r="AT602" s="222" t="s">
        <v>136</v>
      </c>
      <c r="AU602" s="222" t="s">
        <v>134</v>
      </c>
      <c r="AV602" s="14" t="s">
        <v>134</v>
      </c>
      <c r="AW602" s="14" t="s">
        <v>36</v>
      </c>
      <c r="AX602" s="14" t="s">
        <v>83</v>
      </c>
      <c r="AY602" s="222" t="s">
        <v>126</v>
      </c>
    </row>
    <row r="603" spans="1:65" s="2" customFormat="1" ht="21.75" customHeight="1">
      <c r="A603" s="35"/>
      <c r="B603" s="36"/>
      <c r="C603" s="188" t="s">
        <v>791</v>
      </c>
      <c r="D603" s="188" t="s">
        <v>128</v>
      </c>
      <c r="E603" s="189" t="s">
        <v>792</v>
      </c>
      <c r="F603" s="190" t="s">
        <v>793</v>
      </c>
      <c r="G603" s="191" t="s">
        <v>141</v>
      </c>
      <c r="H603" s="192">
        <v>2</v>
      </c>
      <c r="I603" s="193"/>
      <c r="J603" s="194">
        <f>ROUND(I603*H603,2)</f>
        <v>0</v>
      </c>
      <c r="K603" s="190" t="s">
        <v>132</v>
      </c>
      <c r="L603" s="40"/>
      <c r="M603" s="195" t="s">
        <v>19</v>
      </c>
      <c r="N603" s="196" t="s">
        <v>47</v>
      </c>
      <c r="O603" s="65"/>
      <c r="P603" s="197">
        <f>O603*H603</f>
        <v>0</v>
      </c>
      <c r="Q603" s="197">
        <v>0.09998</v>
      </c>
      <c r="R603" s="197">
        <f>Q603*H603</f>
        <v>0.19996</v>
      </c>
      <c r="S603" s="197">
        <v>0</v>
      </c>
      <c r="T603" s="198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199" t="s">
        <v>133</v>
      </c>
      <c r="AT603" s="199" t="s">
        <v>128</v>
      </c>
      <c r="AU603" s="199" t="s">
        <v>134</v>
      </c>
      <c r="AY603" s="18" t="s">
        <v>126</v>
      </c>
      <c r="BE603" s="200">
        <f>IF(N603="základní",J603,0)</f>
        <v>0</v>
      </c>
      <c r="BF603" s="200">
        <f>IF(N603="snížená",J603,0)</f>
        <v>0</v>
      </c>
      <c r="BG603" s="200">
        <f>IF(N603="zákl. přenesená",J603,0)</f>
        <v>0</v>
      </c>
      <c r="BH603" s="200">
        <f>IF(N603="sníž. přenesená",J603,0)</f>
        <v>0</v>
      </c>
      <c r="BI603" s="200">
        <f>IF(N603="nulová",J603,0)</f>
        <v>0</v>
      </c>
      <c r="BJ603" s="18" t="s">
        <v>134</v>
      </c>
      <c r="BK603" s="200">
        <f>ROUND(I603*H603,2)</f>
        <v>0</v>
      </c>
      <c r="BL603" s="18" t="s">
        <v>133</v>
      </c>
      <c r="BM603" s="199" t="s">
        <v>794</v>
      </c>
    </row>
    <row r="604" spans="2:51" s="13" customFormat="1" ht="11.25">
      <c r="B604" s="201"/>
      <c r="C604" s="202"/>
      <c r="D604" s="203" t="s">
        <v>136</v>
      </c>
      <c r="E604" s="204" t="s">
        <v>19</v>
      </c>
      <c r="F604" s="205" t="s">
        <v>137</v>
      </c>
      <c r="G604" s="202"/>
      <c r="H604" s="204" t="s">
        <v>19</v>
      </c>
      <c r="I604" s="206"/>
      <c r="J604" s="202"/>
      <c r="K604" s="202"/>
      <c r="L604" s="207"/>
      <c r="M604" s="208"/>
      <c r="N604" s="209"/>
      <c r="O604" s="209"/>
      <c r="P604" s="209"/>
      <c r="Q604" s="209"/>
      <c r="R604" s="209"/>
      <c r="S604" s="209"/>
      <c r="T604" s="210"/>
      <c r="AT604" s="211" t="s">
        <v>136</v>
      </c>
      <c r="AU604" s="211" t="s">
        <v>134</v>
      </c>
      <c r="AV604" s="13" t="s">
        <v>83</v>
      </c>
      <c r="AW604" s="13" t="s">
        <v>36</v>
      </c>
      <c r="AX604" s="13" t="s">
        <v>75</v>
      </c>
      <c r="AY604" s="211" t="s">
        <v>126</v>
      </c>
    </row>
    <row r="605" spans="2:51" s="14" customFormat="1" ht="11.25">
      <c r="B605" s="212"/>
      <c r="C605" s="213"/>
      <c r="D605" s="203" t="s">
        <v>136</v>
      </c>
      <c r="E605" s="214" t="s">
        <v>19</v>
      </c>
      <c r="F605" s="215" t="s">
        <v>134</v>
      </c>
      <c r="G605" s="213"/>
      <c r="H605" s="216">
        <v>2</v>
      </c>
      <c r="I605" s="217"/>
      <c r="J605" s="213"/>
      <c r="K605" s="213"/>
      <c r="L605" s="218"/>
      <c r="M605" s="219"/>
      <c r="N605" s="220"/>
      <c r="O605" s="220"/>
      <c r="P605" s="220"/>
      <c r="Q605" s="220"/>
      <c r="R605" s="220"/>
      <c r="S605" s="220"/>
      <c r="T605" s="221"/>
      <c r="AT605" s="222" t="s">
        <v>136</v>
      </c>
      <c r="AU605" s="222" t="s">
        <v>134</v>
      </c>
      <c r="AV605" s="14" t="s">
        <v>134</v>
      </c>
      <c r="AW605" s="14" t="s">
        <v>36</v>
      </c>
      <c r="AX605" s="14" t="s">
        <v>83</v>
      </c>
      <c r="AY605" s="222" t="s">
        <v>126</v>
      </c>
    </row>
    <row r="606" spans="1:65" s="2" customFormat="1" ht="16.5" customHeight="1">
      <c r="A606" s="35"/>
      <c r="B606" s="36"/>
      <c r="C606" s="234" t="s">
        <v>795</v>
      </c>
      <c r="D606" s="234" t="s">
        <v>361</v>
      </c>
      <c r="E606" s="235" t="s">
        <v>796</v>
      </c>
      <c r="F606" s="236" t="s">
        <v>797</v>
      </c>
      <c r="G606" s="237" t="s">
        <v>141</v>
      </c>
      <c r="H606" s="238">
        <v>1</v>
      </c>
      <c r="I606" s="239"/>
      <c r="J606" s="240">
        <f>ROUND(I606*H606,2)</f>
        <v>0</v>
      </c>
      <c r="K606" s="236" t="s">
        <v>132</v>
      </c>
      <c r="L606" s="241"/>
      <c r="M606" s="242" t="s">
        <v>19</v>
      </c>
      <c r="N606" s="243" t="s">
        <v>47</v>
      </c>
      <c r="O606" s="65"/>
      <c r="P606" s="197">
        <f>O606*H606</f>
        <v>0</v>
      </c>
      <c r="Q606" s="197">
        <v>0.00835</v>
      </c>
      <c r="R606" s="197">
        <f>Q606*H606</f>
        <v>0.00835</v>
      </c>
      <c r="S606" s="197">
        <v>0</v>
      </c>
      <c r="T606" s="198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199" t="s">
        <v>163</v>
      </c>
      <c r="AT606" s="199" t="s">
        <v>361</v>
      </c>
      <c r="AU606" s="199" t="s">
        <v>134</v>
      </c>
      <c r="AY606" s="18" t="s">
        <v>126</v>
      </c>
      <c r="BE606" s="200">
        <f>IF(N606="základní",J606,0)</f>
        <v>0</v>
      </c>
      <c r="BF606" s="200">
        <f>IF(N606="snížená",J606,0)</f>
        <v>0</v>
      </c>
      <c r="BG606" s="200">
        <f>IF(N606="zákl. přenesená",J606,0)</f>
        <v>0</v>
      </c>
      <c r="BH606" s="200">
        <f>IF(N606="sníž. přenesená",J606,0)</f>
        <v>0</v>
      </c>
      <c r="BI606" s="200">
        <f>IF(N606="nulová",J606,0)</f>
        <v>0</v>
      </c>
      <c r="BJ606" s="18" t="s">
        <v>134</v>
      </c>
      <c r="BK606" s="200">
        <f>ROUND(I606*H606,2)</f>
        <v>0</v>
      </c>
      <c r="BL606" s="18" t="s">
        <v>133</v>
      </c>
      <c r="BM606" s="199" t="s">
        <v>798</v>
      </c>
    </row>
    <row r="607" spans="2:51" s="13" customFormat="1" ht="11.25">
      <c r="B607" s="201"/>
      <c r="C607" s="202"/>
      <c r="D607" s="203" t="s">
        <v>136</v>
      </c>
      <c r="E607" s="204" t="s">
        <v>19</v>
      </c>
      <c r="F607" s="205" t="s">
        <v>137</v>
      </c>
      <c r="G607" s="202"/>
      <c r="H607" s="204" t="s">
        <v>19</v>
      </c>
      <c r="I607" s="206"/>
      <c r="J607" s="202"/>
      <c r="K607" s="202"/>
      <c r="L607" s="207"/>
      <c r="M607" s="208"/>
      <c r="N607" s="209"/>
      <c r="O607" s="209"/>
      <c r="P607" s="209"/>
      <c r="Q607" s="209"/>
      <c r="R607" s="209"/>
      <c r="S607" s="209"/>
      <c r="T607" s="210"/>
      <c r="AT607" s="211" t="s">
        <v>136</v>
      </c>
      <c r="AU607" s="211" t="s">
        <v>134</v>
      </c>
      <c r="AV607" s="13" t="s">
        <v>83</v>
      </c>
      <c r="AW607" s="13" t="s">
        <v>36</v>
      </c>
      <c r="AX607" s="13" t="s">
        <v>75</v>
      </c>
      <c r="AY607" s="211" t="s">
        <v>126</v>
      </c>
    </row>
    <row r="608" spans="2:51" s="14" customFormat="1" ht="11.25">
      <c r="B608" s="212"/>
      <c r="C608" s="213"/>
      <c r="D608" s="203" t="s">
        <v>136</v>
      </c>
      <c r="E608" s="214" t="s">
        <v>19</v>
      </c>
      <c r="F608" s="215" t="s">
        <v>83</v>
      </c>
      <c r="G608" s="213"/>
      <c r="H608" s="216">
        <v>1</v>
      </c>
      <c r="I608" s="217"/>
      <c r="J608" s="213"/>
      <c r="K608" s="213"/>
      <c r="L608" s="218"/>
      <c r="M608" s="219"/>
      <c r="N608" s="220"/>
      <c r="O608" s="220"/>
      <c r="P608" s="220"/>
      <c r="Q608" s="220"/>
      <c r="R608" s="220"/>
      <c r="S608" s="220"/>
      <c r="T608" s="221"/>
      <c r="AT608" s="222" t="s">
        <v>136</v>
      </c>
      <c r="AU608" s="222" t="s">
        <v>134</v>
      </c>
      <c r="AV608" s="14" t="s">
        <v>134</v>
      </c>
      <c r="AW608" s="14" t="s">
        <v>36</v>
      </c>
      <c r="AX608" s="14" t="s">
        <v>83</v>
      </c>
      <c r="AY608" s="222" t="s">
        <v>126</v>
      </c>
    </row>
    <row r="609" spans="1:65" s="2" customFormat="1" ht="16.5" customHeight="1">
      <c r="A609" s="35"/>
      <c r="B609" s="36"/>
      <c r="C609" s="234" t="s">
        <v>799</v>
      </c>
      <c r="D609" s="234" t="s">
        <v>361</v>
      </c>
      <c r="E609" s="235" t="s">
        <v>800</v>
      </c>
      <c r="F609" s="236" t="s">
        <v>801</v>
      </c>
      <c r="G609" s="237" t="s">
        <v>141</v>
      </c>
      <c r="H609" s="238">
        <v>1</v>
      </c>
      <c r="I609" s="239"/>
      <c r="J609" s="240">
        <f>ROUND(I609*H609,2)</f>
        <v>0</v>
      </c>
      <c r="K609" s="236" t="s">
        <v>132</v>
      </c>
      <c r="L609" s="241"/>
      <c r="M609" s="242" t="s">
        <v>19</v>
      </c>
      <c r="N609" s="243" t="s">
        <v>47</v>
      </c>
      <c r="O609" s="65"/>
      <c r="P609" s="197">
        <f>O609*H609</f>
        <v>0</v>
      </c>
      <c r="Q609" s="197">
        <v>0.0049</v>
      </c>
      <c r="R609" s="197">
        <f>Q609*H609</f>
        <v>0.0049</v>
      </c>
      <c r="S609" s="197">
        <v>0</v>
      </c>
      <c r="T609" s="198">
        <f>S609*H609</f>
        <v>0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199" t="s">
        <v>163</v>
      </c>
      <c r="AT609" s="199" t="s">
        <v>361</v>
      </c>
      <c r="AU609" s="199" t="s">
        <v>134</v>
      </c>
      <c r="AY609" s="18" t="s">
        <v>126</v>
      </c>
      <c r="BE609" s="200">
        <f>IF(N609="základní",J609,0)</f>
        <v>0</v>
      </c>
      <c r="BF609" s="200">
        <f>IF(N609="snížená",J609,0)</f>
        <v>0</v>
      </c>
      <c r="BG609" s="200">
        <f>IF(N609="zákl. přenesená",J609,0)</f>
        <v>0</v>
      </c>
      <c r="BH609" s="200">
        <f>IF(N609="sníž. přenesená",J609,0)</f>
        <v>0</v>
      </c>
      <c r="BI609" s="200">
        <f>IF(N609="nulová",J609,0)</f>
        <v>0</v>
      </c>
      <c r="BJ609" s="18" t="s">
        <v>134</v>
      </c>
      <c r="BK609" s="200">
        <f>ROUND(I609*H609,2)</f>
        <v>0</v>
      </c>
      <c r="BL609" s="18" t="s">
        <v>133</v>
      </c>
      <c r="BM609" s="199" t="s">
        <v>802</v>
      </c>
    </row>
    <row r="610" spans="2:51" s="13" customFormat="1" ht="11.25">
      <c r="B610" s="201"/>
      <c r="C610" s="202"/>
      <c r="D610" s="203" t="s">
        <v>136</v>
      </c>
      <c r="E610" s="204" t="s">
        <v>19</v>
      </c>
      <c r="F610" s="205" t="s">
        <v>137</v>
      </c>
      <c r="G610" s="202"/>
      <c r="H610" s="204" t="s">
        <v>19</v>
      </c>
      <c r="I610" s="206"/>
      <c r="J610" s="202"/>
      <c r="K610" s="202"/>
      <c r="L610" s="207"/>
      <c r="M610" s="208"/>
      <c r="N610" s="209"/>
      <c r="O610" s="209"/>
      <c r="P610" s="209"/>
      <c r="Q610" s="209"/>
      <c r="R610" s="209"/>
      <c r="S610" s="209"/>
      <c r="T610" s="210"/>
      <c r="AT610" s="211" t="s">
        <v>136</v>
      </c>
      <c r="AU610" s="211" t="s">
        <v>134</v>
      </c>
      <c r="AV610" s="13" t="s">
        <v>83</v>
      </c>
      <c r="AW610" s="13" t="s">
        <v>36</v>
      </c>
      <c r="AX610" s="13" t="s">
        <v>75</v>
      </c>
      <c r="AY610" s="211" t="s">
        <v>126</v>
      </c>
    </row>
    <row r="611" spans="2:51" s="14" customFormat="1" ht="11.25">
      <c r="B611" s="212"/>
      <c r="C611" s="213"/>
      <c r="D611" s="203" t="s">
        <v>136</v>
      </c>
      <c r="E611" s="214" t="s">
        <v>19</v>
      </c>
      <c r="F611" s="215" t="s">
        <v>83</v>
      </c>
      <c r="G611" s="213"/>
      <c r="H611" s="216">
        <v>1</v>
      </c>
      <c r="I611" s="217"/>
      <c r="J611" s="213"/>
      <c r="K611" s="213"/>
      <c r="L611" s="218"/>
      <c r="M611" s="219"/>
      <c r="N611" s="220"/>
      <c r="O611" s="220"/>
      <c r="P611" s="220"/>
      <c r="Q611" s="220"/>
      <c r="R611" s="220"/>
      <c r="S611" s="220"/>
      <c r="T611" s="221"/>
      <c r="AT611" s="222" t="s">
        <v>136</v>
      </c>
      <c r="AU611" s="222" t="s">
        <v>134</v>
      </c>
      <c r="AV611" s="14" t="s">
        <v>134</v>
      </c>
      <c r="AW611" s="14" t="s">
        <v>36</v>
      </c>
      <c r="AX611" s="14" t="s">
        <v>83</v>
      </c>
      <c r="AY611" s="222" t="s">
        <v>126</v>
      </c>
    </row>
    <row r="612" spans="1:65" s="2" customFormat="1" ht="16.5" customHeight="1">
      <c r="A612" s="35"/>
      <c r="B612" s="36"/>
      <c r="C612" s="188" t="s">
        <v>803</v>
      </c>
      <c r="D612" s="188" t="s">
        <v>128</v>
      </c>
      <c r="E612" s="189" t="s">
        <v>804</v>
      </c>
      <c r="F612" s="190" t="s">
        <v>805</v>
      </c>
      <c r="G612" s="191" t="s">
        <v>141</v>
      </c>
      <c r="H612" s="192">
        <v>4</v>
      </c>
      <c r="I612" s="193"/>
      <c r="J612" s="194">
        <f>ROUND(I612*H612,2)</f>
        <v>0</v>
      </c>
      <c r="K612" s="190" t="s">
        <v>132</v>
      </c>
      <c r="L612" s="40"/>
      <c r="M612" s="195" t="s">
        <v>19</v>
      </c>
      <c r="N612" s="196" t="s">
        <v>47</v>
      </c>
      <c r="O612" s="65"/>
      <c r="P612" s="197">
        <f>O612*H612</f>
        <v>0</v>
      </c>
      <c r="Q612" s="197">
        <v>0.00024</v>
      </c>
      <c r="R612" s="197">
        <f>Q612*H612</f>
        <v>0.00096</v>
      </c>
      <c r="S612" s="197">
        <v>0</v>
      </c>
      <c r="T612" s="198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99" t="s">
        <v>133</v>
      </c>
      <c r="AT612" s="199" t="s">
        <v>128</v>
      </c>
      <c r="AU612" s="199" t="s">
        <v>134</v>
      </c>
      <c r="AY612" s="18" t="s">
        <v>126</v>
      </c>
      <c r="BE612" s="200">
        <f>IF(N612="základní",J612,0)</f>
        <v>0</v>
      </c>
      <c r="BF612" s="200">
        <f>IF(N612="snížená",J612,0)</f>
        <v>0</v>
      </c>
      <c r="BG612" s="200">
        <f>IF(N612="zákl. přenesená",J612,0)</f>
        <v>0</v>
      </c>
      <c r="BH612" s="200">
        <f>IF(N612="sníž. přenesená",J612,0)</f>
        <v>0</v>
      </c>
      <c r="BI612" s="200">
        <f>IF(N612="nulová",J612,0)</f>
        <v>0</v>
      </c>
      <c r="BJ612" s="18" t="s">
        <v>134</v>
      </c>
      <c r="BK612" s="200">
        <f>ROUND(I612*H612,2)</f>
        <v>0</v>
      </c>
      <c r="BL612" s="18" t="s">
        <v>133</v>
      </c>
      <c r="BM612" s="199" t="s">
        <v>806</v>
      </c>
    </row>
    <row r="613" spans="2:51" s="13" customFormat="1" ht="11.25">
      <c r="B613" s="201"/>
      <c r="C613" s="202"/>
      <c r="D613" s="203" t="s">
        <v>136</v>
      </c>
      <c r="E613" s="204" t="s">
        <v>19</v>
      </c>
      <c r="F613" s="205" t="s">
        <v>137</v>
      </c>
      <c r="G613" s="202"/>
      <c r="H613" s="204" t="s">
        <v>19</v>
      </c>
      <c r="I613" s="206"/>
      <c r="J613" s="202"/>
      <c r="K613" s="202"/>
      <c r="L613" s="207"/>
      <c r="M613" s="208"/>
      <c r="N613" s="209"/>
      <c r="O613" s="209"/>
      <c r="P613" s="209"/>
      <c r="Q613" s="209"/>
      <c r="R613" s="209"/>
      <c r="S613" s="209"/>
      <c r="T613" s="210"/>
      <c r="AT613" s="211" t="s">
        <v>136</v>
      </c>
      <c r="AU613" s="211" t="s">
        <v>134</v>
      </c>
      <c r="AV613" s="13" t="s">
        <v>83</v>
      </c>
      <c r="AW613" s="13" t="s">
        <v>36</v>
      </c>
      <c r="AX613" s="13" t="s">
        <v>75</v>
      </c>
      <c r="AY613" s="211" t="s">
        <v>126</v>
      </c>
    </row>
    <row r="614" spans="2:51" s="14" customFormat="1" ht="11.25">
      <c r="B614" s="212"/>
      <c r="C614" s="213"/>
      <c r="D614" s="203" t="s">
        <v>136</v>
      </c>
      <c r="E614" s="214" t="s">
        <v>19</v>
      </c>
      <c r="F614" s="215" t="s">
        <v>133</v>
      </c>
      <c r="G614" s="213"/>
      <c r="H614" s="216">
        <v>4</v>
      </c>
      <c r="I614" s="217"/>
      <c r="J614" s="213"/>
      <c r="K614" s="213"/>
      <c r="L614" s="218"/>
      <c r="M614" s="219"/>
      <c r="N614" s="220"/>
      <c r="O614" s="220"/>
      <c r="P614" s="220"/>
      <c r="Q614" s="220"/>
      <c r="R614" s="220"/>
      <c r="S614" s="220"/>
      <c r="T614" s="221"/>
      <c r="AT614" s="222" t="s">
        <v>136</v>
      </c>
      <c r="AU614" s="222" t="s">
        <v>134</v>
      </c>
      <c r="AV614" s="14" t="s">
        <v>134</v>
      </c>
      <c r="AW614" s="14" t="s">
        <v>36</v>
      </c>
      <c r="AX614" s="14" t="s">
        <v>83</v>
      </c>
      <c r="AY614" s="222" t="s">
        <v>126</v>
      </c>
    </row>
    <row r="615" spans="1:65" s="2" customFormat="1" ht="16.5" customHeight="1">
      <c r="A615" s="35"/>
      <c r="B615" s="36"/>
      <c r="C615" s="234" t="s">
        <v>807</v>
      </c>
      <c r="D615" s="234" t="s">
        <v>361</v>
      </c>
      <c r="E615" s="235" t="s">
        <v>808</v>
      </c>
      <c r="F615" s="236" t="s">
        <v>809</v>
      </c>
      <c r="G615" s="237" t="s">
        <v>141</v>
      </c>
      <c r="H615" s="238">
        <v>5</v>
      </c>
      <c r="I615" s="239"/>
      <c r="J615" s="240">
        <f>ROUND(I615*H615,2)</f>
        <v>0</v>
      </c>
      <c r="K615" s="236" t="s">
        <v>132</v>
      </c>
      <c r="L615" s="241"/>
      <c r="M615" s="242" t="s">
        <v>19</v>
      </c>
      <c r="N615" s="243" t="s">
        <v>47</v>
      </c>
      <c r="O615" s="65"/>
      <c r="P615" s="197">
        <f>O615*H615</f>
        <v>0</v>
      </c>
      <c r="Q615" s="197">
        <v>0.0002</v>
      </c>
      <c r="R615" s="197">
        <f>Q615*H615</f>
        <v>0.001</v>
      </c>
      <c r="S615" s="197">
        <v>0</v>
      </c>
      <c r="T615" s="198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199" t="s">
        <v>163</v>
      </c>
      <c r="AT615" s="199" t="s">
        <v>361</v>
      </c>
      <c r="AU615" s="199" t="s">
        <v>134</v>
      </c>
      <c r="AY615" s="18" t="s">
        <v>126</v>
      </c>
      <c r="BE615" s="200">
        <f>IF(N615="základní",J615,0)</f>
        <v>0</v>
      </c>
      <c r="BF615" s="200">
        <f>IF(N615="snížená",J615,0)</f>
        <v>0</v>
      </c>
      <c r="BG615" s="200">
        <f>IF(N615="zákl. přenesená",J615,0)</f>
        <v>0</v>
      </c>
      <c r="BH615" s="200">
        <f>IF(N615="sníž. přenesená",J615,0)</f>
        <v>0</v>
      </c>
      <c r="BI615" s="200">
        <f>IF(N615="nulová",J615,0)</f>
        <v>0</v>
      </c>
      <c r="BJ615" s="18" t="s">
        <v>134</v>
      </c>
      <c r="BK615" s="200">
        <f>ROUND(I615*H615,2)</f>
        <v>0</v>
      </c>
      <c r="BL615" s="18" t="s">
        <v>133</v>
      </c>
      <c r="BM615" s="199" t="s">
        <v>810</v>
      </c>
    </row>
    <row r="616" spans="2:51" s="13" customFormat="1" ht="11.25">
      <c r="B616" s="201"/>
      <c r="C616" s="202"/>
      <c r="D616" s="203" t="s">
        <v>136</v>
      </c>
      <c r="E616" s="204" t="s">
        <v>19</v>
      </c>
      <c r="F616" s="205" t="s">
        <v>137</v>
      </c>
      <c r="G616" s="202"/>
      <c r="H616" s="204" t="s">
        <v>19</v>
      </c>
      <c r="I616" s="206"/>
      <c r="J616" s="202"/>
      <c r="K616" s="202"/>
      <c r="L616" s="207"/>
      <c r="M616" s="208"/>
      <c r="N616" s="209"/>
      <c r="O616" s="209"/>
      <c r="P616" s="209"/>
      <c r="Q616" s="209"/>
      <c r="R616" s="209"/>
      <c r="S616" s="209"/>
      <c r="T616" s="210"/>
      <c r="AT616" s="211" t="s">
        <v>136</v>
      </c>
      <c r="AU616" s="211" t="s">
        <v>134</v>
      </c>
      <c r="AV616" s="13" t="s">
        <v>83</v>
      </c>
      <c r="AW616" s="13" t="s">
        <v>36</v>
      </c>
      <c r="AX616" s="13" t="s">
        <v>75</v>
      </c>
      <c r="AY616" s="211" t="s">
        <v>126</v>
      </c>
    </row>
    <row r="617" spans="2:51" s="14" customFormat="1" ht="11.25">
      <c r="B617" s="212"/>
      <c r="C617" s="213"/>
      <c r="D617" s="203" t="s">
        <v>136</v>
      </c>
      <c r="E617" s="214" t="s">
        <v>19</v>
      </c>
      <c r="F617" s="215" t="s">
        <v>138</v>
      </c>
      <c r="G617" s="213"/>
      <c r="H617" s="216">
        <v>5</v>
      </c>
      <c r="I617" s="217"/>
      <c r="J617" s="213"/>
      <c r="K617" s="213"/>
      <c r="L617" s="218"/>
      <c r="M617" s="219"/>
      <c r="N617" s="220"/>
      <c r="O617" s="220"/>
      <c r="P617" s="220"/>
      <c r="Q617" s="220"/>
      <c r="R617" s="220"/>
      <c r="S617" s="220"/>
      <c r="T617" s="221"/>
      <c r="AT617" s="222" t="s">
        <v>136</v>
      </c>
      <c r="AU617" s="222" t="s">
        <v>134</v>
      </c>
      <c r="AV617" s="14" t="s">
        <v>134</v>
      </c>
      <c r="AW617" s="14" t="s">
        <v>36</v>
      </c>
      <c r="AX617" s="14" t="s">
        <v>83</v>
      </c>
      <c r="AY617" s="222" t="s">
        <v>126</v>
      </c>
    </row>
    <row r="618" spans="1:65" s="2" customFormat="1" ht="16.5" customHeight="1">
      <c r="A618" s="35"/>
      <c r="B618" s="36"/>
      <c r="C618" s="234" t="s">
        <v>811</v>
      </c>
      <c r="D618" s="234" t="s">
        <v>361</v>
      </c>
      <c r="E618" s="235" t="s">
        <v>812</v>
      </c>
      <c r="F618" s="236" t="s">
        <v>813</v>
      </c>
      <c r="G618" s="237" t="s">
        <v>141</v>
      </c>
      <c r="H618" s="238">
        <v>1</v>
      </c>
      <c r="I618" s="239"/>
      <c r="J618" s="240">
        <f>ROUND(I618*H618,2)</f>
        <v>0</v>
      </c>
      <c r="K618" s="236" t="s">
        <v>132</v>
      </c>
      <c r="L618" s="241"/>
      <c r="M618" s="242" t="s">
        <v>19</v>
      </c>
      <c r="N618" s="243" t="s">
        <v>47</v>
      </c>
      <c r="O618" s="65"/>
      <c r="P618" s="197">
        <f>O618*H618</f>
        <v>0</v>
      </c>
      <c r="Q618" s="197">
        <v>0.00056</v>
      </c>
      <c r="R618" s="197">
        <f>Q618*H618</f>
        <v>0.00056</v>
      </c>
      <c r="S618" s="197">
        <v>0</v>
      </c>
      <c r="T618" s="198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199" t="s">
        <v>163</v>
      </c>
      <c r="AT618" s="199" t="s">
        <v>361</v>
      </c>
      <c r="AU618" s="199" t="s">
        <v>134</v>
      </c>
      <c r="AY618" s="18" t="s">
        <v>126</v>
      </c>
      <c r="BE618" s="200">
        <f>IF(N618="základní",J618,0)</f>
        <v>0</v>
      </c>
      <c r="BF618" s="200">
        <f>IF(N618="snížená",J618,0)</f>
        <v>0</v>
      </c>
      <c r="BG618" s="200">
        <f>IF(N618="zákl. přenesená",J618,0)</f>
        <v>0</v>
      </c>
      <c r="BH618" s="200">
        <f>IF(N618="sníž. přenesená",J618,0)</f>
        <v>0</v>
      </c>
      <c r="BI618" s="200">
        <f>IF(N618="nulová",J618,0)</f>
        <v>0</v>
      </c>
      <c r="BJ618" s="18" t="s">
        <v>134</v>
      </c>
      <c r="BK618" s="200">
        <f>ROUND(I618*H618,2)</f>
        <v>0</v>
      </c>
      <c r="BL618" s="18" t="s">
        <v>133</v>
      </c>
      <c r="BM618" s="199" t="s">
        <v>814</v>
      </c>
    </row>
    <row r="619" spans="2:51" s="13" customFormat="1" ht="11.25">
      <c r="B619" s="201"/>
      <c r="C619" s="202"/>
      <c r="D619" s="203" t="s">
        <v>136</v>
      </c>
      <c r="E619" s="204" t="s">
        <v>19</v>
      </c>
      <c r="F619" s="205" t="s">
        <v>137</v>
      </c>
      <c r="G619" s="202"/>
      <c r="H619" s="204" t="s">
        <v>19</v>
      </c>
      <c r="I619" s="206"/>
      <c r="J619" s="202"/>
      <c r="K619" s="202"/>
      <c r="L619" s="207"/>
      <c r="M619" s="208"/>
      <c r="N619" s="209"/>
      <c r="O619" s="209"/>
      <c r="P619" s="209"/>
      <c r="Q619" s="209"/>
      <c r="R619" s="209"/>
      <c r="S619" s="209"/>
      <c r="T619" s="210"/>
      <c r="AT619" s="211" t="s">
        <v>136</v>
      </c>
      <c r="AU619" s="211" t="s">
        <v>134</v>
      </c>
      <c r="AV619" s="13" t="s">
        <v>83</v>
      </c>
      <c r="AW619" s="13" t="s">
        <v>36</v>
      </c>
      <c r="AX619" s="13" t="s">
        <v>75</v>
      </c>
      <c r="AY619" s="211" t="s">
        <v>126</v>
      </c>
    </row>
    <row r="620" spans="2:51" s="14" customFormat="1" ht="11.25">
      <c r="B620" s="212"/>
      <c r="C620" s="213"/>
      <c r="D620" s="203" t="s">
        <v>136</v>
      </c>
      <c r="E620" s="214" t="s">
        <v>19</v>
      </c>
      <c r="F620" s="215" t="s">
        <v>83</v>
      </c>
      <c r="G620" s="213"/>
      <c r="H620" s="216">
        <v>1</v>
      </c>
      <c r="I620" s="217"/>
      <c r="J620" s="213"/>
      <c r="K620" s="213"/>
      <c r="L620" s="218"/>
      <c r="M620" s="219"/>
      <c r="N620" s="220"/>
      <c r="O620" s="220"/>
      <c r="P620" s="220"/>
      <c r="Q620" s="220"/>
      <c r="R620" s="220"/>
      <c r="S620" s="220"/>
      <c r="T620" s="221"/>
      <c r="AT620" s="222" t="s">
        <v>136</v>
      </c>
      <c r="AU620" s="222" t="s">
        <v>134</v>
      </c>
      <c r="AV620" s="14" t="s">
        <v>134</v>
      </c>
      <c r="AW620" s="14" t="s">
        <v>36</v>
      </c>
      <c r="AX620" s="14" t="s">
        <v>83</v>
      </c>
      <c r="AY620" s="222" t="s">
        <v>126</v>
      </c>
    </row>
    <row r="621" spans="1:65" s="2" customFormat="1" ht="16.5" customHeight="1">
      <c r="A621" s="35"/>
      <c r="B621" s="36"/>
      <c r="C621" s="234" t="s">
        <v>815</v>
      </c>
      <c r="D621" s="234" t="s">
        <v>361</v>
      </c>
      <c r="E621" s="235" t="s">
        <v>816</v>
      </c>
      <c r="F621" s="236" t="s">
        <v>817</v>
      </c>
      <c r="G621" s="237" t="s">
        <v>141</v>
      </c>
      <c r="H621" s="238">
        <v>1</v>
      </c>
      <c r="I621" s="239"/>
      <c r="J621" s="240">
        <f>ROUND(I621*H621,2)</f>
        <v>0</v>
      </c>
      <c r="K621" s="236" t="s">
        <v>132</v>
      </c>
      <c r="L621" s="241"/>
      <c r="M621" s="242" t="s">
        <v>19</v>
      </c>
      <c r="N621" s="243" t="s">
        <v>47</v>
      </c>
      <c r="O621" s="65"/>
      <c r="P621" s="197">
        <f>O621*H621</f>
        <v>0</v>
      </c>
      <c r="Q621" s="197">
        <v>0.00149</v>
      </c>
      <c r="R621" s="197">
        <f>Q621*H621</f>
        <v>0.00149</v>
      </c>
      <c r="S621" s="197">
        <v>0</v>
      </c>
      <c r="T621" s="198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199" t="s">
        <v>163</v>
      </c>
      <c r="AT621" s="199" t="s">
        <v>361</v>
      </c>
      <c r="AU621" s="199" t="s">
        <v>134</v>
      </c>
      <c r="AY621" s="18" t="s">
        <v>126</v>
      </c>
      <c r="BE621" s="200">
        <f>IF(N621="základní",J621,0)</f>
        <v>0</v>
      </c>
      <c r="BF621" s="200">
        <f>IF(N621="snížená",J621,0)</f>
        <v>0</v>
      </c>
      <c r="BG621" s="200">
        <f>IF(N621="zákl. přenesená",J621,0)</f>
        <v>0</v>
      </c>
      <c r="BH621" s="200">
        <f>IF(N621="sníž. přenesená",J621,0)</f>
        <v>0</v>
      </c>
      <c r="BI621" s="200">
        <f>IF(N621="nulová",J621,0)</f>
        <v>0</v>
      </c>
      <c r="BJ621" s="18" t="s">
        <v>134</v>
      </c>
      <c r="BK621" s="200">
        <f>ROUND(I621*H621,2)</f>
        <v>0</v>
      </c>
      <c r="BL621" s="18" t="s">
        <v>133</v>
      </c>
      <c r="BM621" s="199" t="s">
        <v>818</v>
      </c>
    </row>
    <row r="622" spans="2:51" s="13" customFormat="1" ht="11.25">
      <c r="B622" s="201"/>
      <c r="C622" s="202"/>
      <c r="D622" s="203" t="s">
        <v>136</v>
      </c>
      <c r="E622" s="204" t="s">
        <v>19</v>
      </c>
      <c r="F622" s="205" t="s">
        <v>137</v>
      </c>
      <c r="G622" s="202"/>
      <c r="H622" s="204" t="s">
        <v>19</v>
      </c>
      <c r="I622" s="206"/>
      <c r="J622" s="202"/>
      <c r="K622" s="202"/>
      <c r="L622" s="207"/>
      <c r="M622" s="208"/>
      <c r="N622" s="209"/>
      <c r="O622" s="209"/>
      <c r="P622" s="209"/>
      <c r="Q622" s="209"/>
      <c r="R622" s="209"/>
      <c r="S622" s="209"/>
      <c r="T622" s="210"/>
      <c r="AT622" s="211" t="s">
        <v>136</v>
      </c>
      <c r="AU622" s="211" t="s">
        <v>134</v>
      </c>
      <c r="AV622" s="13" t="s">
        <v>83</v>
      </c>
      <c r="AW622" s="13" t="s">
        <v>36</v>
      </c>
      <c r="AX622" s="13" t="s">
        <v>75</v>
      </c>
      <c r="AY622" s="211" t="s">
        <v>126</v>
      </c>
    </row>
    <row r="623" spans="2:51" s="14" customFormat="1" ht="11.25">
      <c r="B623" s="212"/>
      <c r="C623" s="213"/>
      <c r="D623" s="203" t="s">
        <v>136</v>
      </c>
      <c r="E623" s="214" t="s">
        <v>19</v>
      </c>
      <c r="F623" s="215" t="s">
        <v>83</v>
      </c>
      <c r="G623" s="213"/>
      <c r="H623" s="216">
        <v>1</v>
      </c>
      <c r="I623" s="217"/>
      <c r="J623" s="213"/>
      <c r="K623" s="213"/>
      <c r="L623" s="218"/>
      <c r="M623" s="219"/>
      <c r="N623" s="220"/>
      <c r="O623" s="220"/>
      <c r="P623" s="220"/>
      <c r="Q623" s="220"/>
      <c r="R623" s="220"/>
      <c r="S623" s="220"/>
      <c r="T623" s="221"/>
      <c r="AT623" s="222" t="s">
        <v>136</v>
      </c>
      <c r="AU623" s="222" t="s">
        <v>134</v>
      </c>
      <c r="AV623" s="14" t="s">
        <v>134</v>
      </c>
      <c r="AW623" s="14" t="s">
        <v>36</v>
      </c>
      <c r="AX623" s="14" t="s">
        <v>83</v>
      </c>
      <c r="AY623" s="222" t="s">
        <v>126</v>
      </c>
    </row>
    <row r="624" spans="1:65" s="2" customFormat="1" ht="16.5" customHeight="1">
      <c r="A624" s="35"/>
      <c r="B624" s="36"/>
      <c r="C624" s="188" t="s">
        <v>819</v>
      </c>
      <c r="D624" s="188" t="s">
        <v>128</v>
      </c>
      <c r="E624" s="189" t="s">
        <v>820</v>
      </c>
      <c r="F624" s="190" t="s">
        <v>821</v>
      </c>
      <c r="G624" s="191" t="s">
        <v>141</v>
      </c>
      <c r="H624" s="192">
        <v>1</v>
      </c>
      <c r="I624" s="193"/>
      <c r="J624" s="194">
        <f>ROUND(I624*H624,2)</f>
        <v>0</v>
      </c>
      <c r="K624" s="190" t="s">
        <v>132</v>
      </c>
      <c r="L624" s="40"/>
      <c r="M624" s="195" t="s">
        <v>19</v>
      </c>
      <c r="N624" s="196" t="s">
        <v>47</v>
      </c>
      <c r="O624" s="65"/>
      <c r="P624" s="197">
        <f>O624*H624</f>
        <v>0</v>
      </c>
      <c r="Q624" s="197">
        <v>0.00156</v>
      </c>
      <c r="R624" s="197">
        <f>Q624*H624</f>
        <v>0.00156</v>
      </c>
      <c r="S624" s="197">
        <v>0</v>
      </c>
      <c r="T624" s="198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199" t="s">
        <v>133</v>
      </c>
      <c r="AT624" s="199" t="s">
        <v>128</v>
      </c>
      <c r="AU624" s="199" t="s">
        <v>134</v>
      </c>
      <c r="AY624" s="18" t="s">
        <v>126</v>
      </c>
      <c r="BE624" s="200">
        <f>IF(N624="základní",J624,0)</f>
        <v>0</v>
      </c>
      <c r="BF624" s="200">
        <f>IF(N624="snížená",J624,0)</f>
        <v>0</v>
      </c>
      <c r="BG624" s="200">
        <f>IF(N624="zákl. přenesená",J624,0)</f>
        <v>0</v>
      </c>
      <c r="BH624" s="200">
        <f>IF(N624="sníž. přenesená",J624,0)</f>
        <v>0</v>
      </c>
      <c r="BI624" s="200">
        <f>IF(N624="nulová",J624,0)</f>
        <v>0</v>
      </c>
      <c r="BJ624" s="18" t="s">
        <v>134</v>
      </c>
      <c r="BK624" s="200">
        <f>ROUND(I624*H624,2)</f>
        <v>0</v>
      </c>
      <c r="BL624" s="18" t="s">
        <v>133</v>
      </c>
      <c r="BM624" s="199" t="s">
        <v>822</v>
      </c>
    </row>
    <row r="625" spans="2:51" s="13" customFormat="1" ht="11.25">
      <c r="B625" s="201"/>
      <c r="C625" s="202"/>
      <c r="D625" s="203" t="s">
        <v>136</v>
      </c>
      <c r="E625" s="204" t="s">
        <v>19</v>
      </c>
      <c r="F625" s="205" t="s">
        <v>137</v>
      </c>
      <c r="G625" s="202"/>
      <c r="H625" s="204" t="s">
        <v>19</v>
      </c>
      <c r="I625" s="206"/>
      <c r="J625" s="202"/>
      <c r="K625" s="202"/>
      <c r="L625" s="207"/>
      <c r="M625" s="208"/>
      <c r="N625" s="209"/>
      <c r="O625" s="209"/>
      <c r="P625" s="209"/>
      <c r="Q625" s="209"/>
      <c r="R625" s="209"/>
      <c r="S625" s="209"/>
      <c r="T625" s="210"/>
      <c r="AT625" s="211" t="s">
        <v>136</v>
      </c>
      <c r="AU625" s="211" t="s">
        <v>134</v>
      </c>
      <c r="AV625" s="13" t="s">
        <v>83</v>
      </c>
      <c r="AW625" s="13" t="s">
        <v>36</v>
      </c>
      <c r="AX625" s="13" t="s">
        <v>75</v>
      </c>
      <c r="AY625" s="211" t="s">
        <v>126</v>
      </c>
    </row>
    <row r="626" spans="2:51" s="14" customFormat="1" ht="11.25">
      <c r="B626" s="212"/>
      <c r="C626" s="213"/>
      <c r="D626" s="203" t="s">
        <v>136</v>
      </c>
      <c r="E626" s="214" t="s">
        <v>19</v>
      </c>
      <c r="F626" s="215" t="s">
        <v>83</v>
      </c>
      <c r="G626" s="213"/>
      <c r="H626" s="216">
        <v>1</v>
      </c>
      <c r="I626" s="217"/>
      <c r="J626" s="213"/>
      <c r="K626" s="213"/>
      <c r="L626" s="218"/>
      <c r="M626" s="219"/>
      <c r="N626" s="220"/>
      <c r="O626" s="220"/>
      <c r="P626" s="220"/>
      <c r="Q626" s="220"/>
      <c r="R626" s="220"/>
      <c r="S626" s="220"/>
      <c r="T626" s="221"/>
      <c r="AT626" s="222" t="s">
        <v>136</v>
      </c>
      <c r="AU626" s="222" t="s">
        <v>134</v>
      </c>
      <c r="AV626" s="14" t="s">
        <v>134</v>
      </c>
      <c r="AW626" s="14" t="s">
        <v>36</v>
      </c>
      <c r="AX626" s="14" t="s">
        <v>83</v>
      </c>
      <c r="AY626" s="222" t="s">
        <v>126</v>
      </c>
    </row>
    <row r="627" spans="1:65" s="2" customFormat="1" ht="16.5" customHeight="1">
      <c r="A627" s="35"/>
      <c r="B627" s="36"/>
      <c r="C627" s="188" t="s">
        <v>823</v>
      </c>
      <c r="D627" s="188" t="s">
        <v>128</v>
      </c>
      <c r="E627" s="189" t="s">
        <v>824</v>
      </c>
      <c r="F627" s="190" t="s">
        <v>825</v>
      </c>
      <c r="G627" s="191" t="s">
        <v>141</v>
      </c>
      <c r="H627" s="192">
        <v>1</v>
      </c>
      <c r="I627" s="193"/>
      <c r="J627" s="194">
        <f>ROUND(I627*H627,2)</f>
        <v>0</v>
      </c>
      <c r="K627" s="190" t="s">
        <v>19</v>
      </c>
      <c r="L627" s="40"/>
      <c r="M627" s="195" t="s">
        <v>19</v>
      </c>
      <c r="N627" s="196" t="s">
        <v>47</v>
      </c>
      <c r="O627" s="65"/>
      <c r="P627" s="197">
        <f>O627*H627</f>
        <v>0</v>
      </c>
      <c r="Q627" s="197">
        <v>0.15321</v>
      </c>
      <c r="R627" s="197">
        <f>Q627*H627</f>
        <v>0.15321</v>
      </c>
      <c r="S627" s="197">
        <v>0</v>
      </c>
      <c r="T627" s="198">
        <f>S627*H627</f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199" t="s">
        <v>133</v>
      </c>
      <c r="AT627" s="199" t="s">
        <v>128</v>
      </c>
      <c r="AU627" s="199" t="s">
        <v>134</v>
      </c>
      <c r="AY627" s="18" t="s">
        <v>126</v>
      </c>
      <c r="BE627" s="200">
        <f>IF(N627="základní",J627,0)</f>
        <v>0</v>
      </c>
      <c r="BF627" s="200">
        <f>IF(N627="snížená",J627,0)</f>
        <v>0</v>
      </c>
      <c r="BG627" s="200">
        <f>IF(N627="zákl. přenesená",J627,0)</f>
        <v>0</v>
      </c>
      <c r="BH627" s="200">
        <f>IF(N627="sníž. přenesená",J627,0)</f>
        <v>0</v>
      </c>
      <c r="BI627" s="200">
        <f>IF(N627="nulová",J627,0)</f>
        <v>0</v>
      </c>
      <c r="BJ627" s="18" t="s">
        <v>134</v>
      </c>
      <c r="BK627" s="200">
        <f>ROUND(I627*H627,2)</f>
        <v>0</v>
      </c>
      <c r="BL627" s="18" t="s">
        <v>133</v>
      </c>
      <c r="BM627" s="199" t="s">
        <v>826</v>
      </c>
    </row>
    <row r="628" spans="2:51" s="13" customFormat="1" ht="11.25">
      <c r="B628" s="201"/>
      <c r="C628" s="202"/>
      <c r="D628" s="203" t="s">
        <v>136</v>
      </c>
      <c r="E628" s="204" t="s">
        <v>19</v>
      </c>
      <c r="F628" s="205" t="s">
        <v>137</v>
      </c>
      <c r="G628" s="202"/>
      <c r="H628" s="204" t="s">
        <v>19</v>
      </c>
      <c r="I628" s="206"/>
      <c r="J628" s="202"/>
      <c r="K628" s="202"/>
      <c r="L628" s="207"/>
      <c r="M628" s="208"/>
      <c r="N628" s="209"/>
      <c r="O628" s="209"/>
      <c r="P628" s="209"/>
      <c r="Q628" s="209"/>
      <c r="R628" s="209"/>
      <c r="S628" s="209"/>
      <c r="T628" s="210"/>
      <c r="AT628" s="211" t="s">
        <v>136</v>
      </c>
      <c r="AU628" s="211" t="s">
        <v>134</v>
      </c>
      <c r="AV628" s="13" t="s">
        <v>83</v>
      </c>
      <c r="AW628" s="13" t="s">
        <v>36</v>
      </c>
      <c r="AX628" s="13" t="s">
        <v>75</v>
      </c>
      <c r="AY628" s="211" t="s">
        <v>126</v>
      </c>
    </row>
    <row r="629" spans="2:51" s="14" customFormat="1" ht="11.25">
      <c r="B629" s="212"/>
      <c r="C629" s="213"/>
      <c r="D629" s="203" t="s">
        <v>136</v>
      </c>
      <c r="E629" s="214" t="s">
        <v>19</v>
      </c>
      <c r="F629" s="215" t="s">
        <v>83</v>
      </c>
      <c r="G629" s="213"/>
      <c r="H629" s="216">
        <v>1</v>
      </c>
      <c r="I629" s="217"/>
      <c r="J629" s="213"/>
      <c r="K629" s="213"/>
      <c r="L629" s="218"/>
      <c r="M629" s="219"/>
      <c r="N629" s="220"/>
      <c r="O629" s="220"/>
      <c r="P629" s="220"/>
      <c r="Q629" s="220"/>
      <c r="R629" s="220"/>
      <c r="S629" s="220"/>
      <c r="T629" s="221"/>
      <c r="AT629" s="222" t="s">
        <v>136</v>
      </c>
      <c r="AU629" s="222" t="s">
        <v>134</v>
      </c>
      <c r="AV629" s="14" t="s">
        <v>134</v>
      </c>
      <c r="AW629" s="14" t="s">
        <v>36</v>
      </c>
      <c r="AX629" s="14" t="s">
        <v>83</v>
      </c>
      <c r="AY629" s="222" t="s">
        <v>126</v>
      </c>
    </row>
    <row r="630" spans="1:65" s="2" customFormat="1" ht="16.5" customHeight="1">
      <c r="A630" s="35"/>
      <c r="B630" s="36"/>
      <c r="C630" s="188" t="s">
        <v>827</v>
      </c>
      <c r="D630" s="188" t="s">
        <v>128</v>
      </c>
      <c r="E630" s="189" t="s">
        <v>828</v>
      </c>
      <c r="F630" s="190" t="s">
        <v>829</v>
      </c>
      <c r="G630" s="191" t="s">
        <v>701</v>
      </c>
      <c r="H630" s="192">
        <v>1</v>
      </c>
      <c r="I630" s="193"/>
      <c r="J630" s="194">
        <f>ROUND(I630*H630,2)</f>
        <v>0</v>
      </c>
      <c r="K630" s="190" t="s">
        <v>19</v>
      </c>
      <c r="L630" s="40"/>
      <c r="M630" s="195" t="s">
        <v>19</v>
      </c>
      <c r="N630" s="196" t="s">
        <v>47</v>
      </c>
      <c r="O630" s="65"/>
      <c r="P630" s="197">
        <f>O630*H630</f>
        <v>0</v>
      </c>
      <c r="Q630" s="197">
        <v>3.75202</v>
      </c>
      <c r="R630" s="197">
        <f>Q630*H630</f>
        <v>3.75202</v>
      </c>
      <c r="S630" s="197">
        <v>0</v>
      </c>
      <c r="T630" s="198">
        <f>S630*H630</f>
        <v>0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R630" s="199" t="s">
        <v>133</v>
      </c>
      <c r="AT630" s="199" t="s">
        <v>128</v>
      </c>
      <c r="AU630" s="199" t="s">
        <v>134</v>
      </c>
      <c r="AY630" s="18" t="s">
        <v>126</v>
      </c>
      <c r="BE630" s="200">
        <f>IF(N630="základní",J630,0)</f>
        <v>0</v>
      </c>
      <c r="BF630" s="200">
        <f>IF(N630="snížená",J630,0)</f>
        <v>0</v>
      </c>
      <c r="BG630" s="200">
        <f>IF(N630="zákl. přenesená",J630,0)</f>
        <v>0</v>
      </c>
      <c r="BH630" s="200">
        <f>IF(N630="sníž. přenesená",J630,0)</f>
        <v>0</v>
      </c>
      <c r="BI630" s="200">
        <f>IF(N630="nulová",J630,0)</f>
        <v>0</v>
      </c>
      <c r="BJ630" s="18" t="s">
        <v>134</v>
      </c>
      <c r="BK630" s="200">
        <f>ROUND(I630*H630,2)</f>
        <v>0</v>
      </c>
      <c r="BL630" s="18" t="s">
        <v>133</v>
      </c>
      <c r="BM630" s="199" t="s">
        <v>830</v>
      </c>
    </row>
    <row r="631" spans="2:51" s="13" customFormat="1" ht="11.25">
      <c r="B631" s="201"/>
      <c r="C631" s="202"/>
      <c r="D631" s="203" t="s">
        <v>136</v>
      </c>
      <c r="E631" s="204" t="s">
        <v>19</v>
      </c>
      <c r="F631" s="205" t="s">
        <v>137</v>
      </c>
      <c r="G631" s="202"/>
      <c r="H631" s="204" t="s">
        <v>19</v>
      </c>
      <c r="I631" s="206"/>
      <c r="J631" s="202"/>
      <c r="K631" s="202"/>
      <c r="L631" s="207"/>
      <c r="M631" s="208"/>
      <c r="N631" s="209"/>
      <c r="O631" s="209"/>
      <c r="P631" s="209"/>
      <c r="Q631" s="209"/>
      <c r="R631" s="209"/>
      <c r="S631" s="209"/>
      <c r="T631" s="210"/>
      <c r="AT631" s="211" t="s">
        <v>136</v>
      </c>
      <c r="AU631" s="211" t="s">
        <v>134</v>
      </c>
      <c r="AV631" s="13" t="s">
        <v>83</v>
      </c>
      <c r="AW631" s="13" t="s">
        <v>36</v>
      </c>
      <c r="AX631" s="13" t="s">
        <v>75</v>
      </c>
      <c r="AY631" s="211" t="s">
        <v>126</v>
      </c>
    </row>
    <row r="632" spans="2:51" s="14" customFormat="1" ht="11.25">
      <c r="B632" s="212"/>
      <c r="C632" s="213"/>
      <c r="D632" s="203" t="s">
        <v>136</v>
      </c>
      <c r="E632" s="214" t="s">
        <v>19</v>
      </c>
      <c r="F632" s="215" t="s">
        <v>83</v>
      </c>
      <c r="G632" s="213"/>
      <c r="H632" s="216">
        <v>1</v>
      </c>
      <c r="I632" s="217"/>
      <c r="J632" s="213"/>
      <c r="K632" s="213"/>
      <c r="L632" s="218"/>
      <c r="M632" s="219"/>
      <c r="N632" s="220"/>
      <c r="O632" s="220"/>
      <c r="P632" s="220"/>
      <c r="Q632" s="220"/>
      <c r="R632" s="220"/>
      <c r="S632" s="220"/>
      <c r="T632" s="221"/>
      <c r="AT632" s="222" t="s">
        <v>136</v>
      </c>
      <c r="AU632" s="222" t="s">
        <v>134</v>
      </c>
      <c r="AV632" s="14" t="s">
        <v>134</v>
      </c>
      <c r="AW632" s="14" t="s">
        <v>36</v>
      </c>
      <c r="AX632" s="14" t="s">
        <v>83</v>
      </c>
      <c r="AY632" s="222" t="s">
        <v>126</v>
      </c>
    </row>
    <row r="633" spans="1:65" s="2" customFormat="1" ht="16.5" customHeight="1">
      <c r="A633" s="35"/>
      <c r="B633" s="36"/>
      <c r="C633" s="234" t="s">
        <v>831</v>
      </c>
      <c r="D633" s="234" t="s">
        <v>361</v>
      </c>
      <c r="E633" s="235" t="s">
        <v>832</v>
      </c>
      <c r="F633" s="236" t="s">
        <v>833</v>
      </c>
      <c r="G633" s="237" t="s">
        <v>141</v>
      </c>
      <c r="H633" s="238">
        <v>30</v>
      </c>
      <c r="I633" s="239"/>
      <c r="J633" s="240">
        <f>ROUND(I633*H633,2)</f>
        <v>0</v>
      </c>
      <c r="K633" s="236" t="s">
        <v>19</v>
      </c>
      <c r="L633" s="241"/>
      <c r="M633" s="242" t="s">
        <v>19</v>
      </c>
      <c r="N633" s="243" t="s">
        <v>47</v>
      </c>
      <c r="O633" s="65"/>
      <c r="P633" s="197">
        <f>O633*H633</f>
        <v>0</v>
      </c>
      <c r="Q633" s="197">
        <v>0.019</v>
      </c>
      <c r="R633" s="197">
        <f>Q633*H633</f>
        <v>0.57</v>
      </c>
      <c r="S633" s="197">
        <v>0</v>
      </c>
      <c r="T633" s="198">
        <f>S633*H633</f>
        <v>0</v>
      </c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R633" s="199" t="s">
        <v>163</v>
      </c>
      <c r="AT633" s="199" t="s">
        <v>361</v>
      </c>
      <c r="AU633" s="199" t="s">
        <v>134</v>
      </c>
      <c r="AY633" s="18" t="s">
        <v>126</v>
      </c>
      <c r="BE633" s="200">
        <f>IF(N633="základní",J633,0)</f>
        <v>0</v>
      </c>
      <c r="BF633" s="200">
        <f>IF(N633="snížená",J633,0)</f>
        <v>0</v>
      </c>
      <c r="BG633" s="200">
        <f>IF(N633="zákl. přenesená",J633,0)</f>
        <v>0</v>
      </c>
      <c r="BH633" s="200">
        <f>IF(N633="sníž. přenesená",J633,0)</f>
        <v>0</v>
      </c>
      <c r="BI633" s="200">
        <f>IF(N633="nulová",J633,0)</f>
        <v>0</v>
      </c>
      <c r="BJ633" s="18" t="s">
        <v>134</v>
      </c>
      <c r="BK633" s="200">
        <f>ROUND(I633*H633,2)</f>
        <v>0</v>
      </c>
      <c r="BL633" s="18" t="s">
        <v>133</v>
      </c>
      <c r="BM633" s="199" t="s">
        <v>834</v>
      </c>
    </row>
    <row r="634" spans="2:51" s="13" customFormat="1" ht="11.25">
      <c r="B634" s="201"/>
      <c r="C634" s="202"/>
      <c r="D634" s="203" t="s">
        <v>136</v>
      </c>
      <c r="E634" s="204" t="s">
        <v>19</v>
      </c>
      <c r="F634" s="205" t="s">
        <v>137</v>
      </c>
      <c r="G634" s="202"/>
      <c r="H634" s="204" t="s">
        <v>19</v>
      </c>
      <c r="I634" s="206"/>
      <c r="J634" s="202"/>
      <c r="K634" s="202"/>
      <c r="L634" s="207"/>
      <c r="M634" s="208"/>
      <c r="N634" s="209"/>
      <c r="O634" s="209"/>
      <c r="P634" s="209"/>
      <c r="Q634" s="209"/>
      <c r="R634" s="209"/>
      <c r="S634" s="209"/>
      <c r="T634" s="210"/>
      <c r="AT634" s="211" t="s">
        <v>136</v>
      </c>
      <c r="AU634" s="211" t="s">
        <v>134</v>
      </c>
      <c r="AV634" s="13" t="s">
        <v>83</v>
      </c>
      <c r="AW634" s="13" t="s">
        <v>36</v>
      </c>
      <c r="AX634" s="13" t="s">
        <v>75</v>
      </c>
      <c r="AY634" s="211" t="s">
        <v>126</v>
      </c>
    </row>
    <row r="635" spans="2:51" s="14" customFormat="1" ht="11.25">
      <c r="B635" s="212"/>
      <c r="C635" s="213"/>
      <c r="D635" s="203" t="s">
        <v>136</v>
      </c>
      <c r="E635" s="214" t="s">
        <v>19</v>
      </c>
      <c r="F635" s="215" t="s">
        <v>292</v>
      </c>
      <c r="G635" s="213"/>
      <c r="H635" s="216">
        <v>30</v>
      </c>
      <c r="I635" s="217"/>
      <c r="J635" s="213"/>
      <c r="K635" s="213"/>
      <c r="L635" s="218"/>
      <c r="M635" s="219"/>
      <c r="N635" s="220"/>
      <c r="O635" s="220"/>
      <c r="P635" s="220"/>
      <c r="Q635" s="220"/>
      <c r="R635" s="220"/>
      <c r="S635" s="220"/>
      <c r="T635" s="221"/>
      <c r="AT635" s="222" t="s">
        <v>136</v>
      </c>
      <c r="AU635" s="222" t="s">
        <v>134</v>
      </c>
      <c r="AV635" s="14" t="s">
        <v>134</v>
      </c>
      <c r="AW635" s="14" t="s">
        <v>36</v>
      </c>
      <c r="AX635" s="14" t="s">
        <v>83</v>
      </c>
      <c r="AY635" s="222" t="s">
        <v>126</v>
      </c>
    </row>
    <row r="636" spans="1:65" s="2" customFormat="1" ht="16.5" customHeight="1">
      <c r="A636" s="35"/>
      <c r="B636" s="36"/>
      <c r="C636" s="234" t="s">
        <v>835</v>
      </c>
      <c r="D636" s="234" t="s">
        <v>361</v>
      </c>
      <c r="E636" s="235" t="s">
        <v>836</v>
      </c>
      <c r="F636" s="236" t="s">
        <v>837</v>
      </c>
      <c r="G636" s="237" t="s">
        <v>141</v>
      </c>
      <c r="H636" s="238">
        <v>24</v>
      </c>
      <c r="I636" s="239"/>
      <c r="J636" s="240">
        <f>ROUND(I636*H636,2)</f>
        <v>0</v>
      </c>
      <c r="K636" s="236" t="s">
        <v>19</v>
      </c>
      <c r="L636" s="241"/>
      <c r="M636" s="242" t="s">
        <v>19</v>
      </c>
      <c r="N636" s="243" t="s">
        <v>47</v>
      </c>
      <c r="O636" s="65"/>
      <c r="P636" s="197">
        <f>O636*H636</f>
        <v>0</v>
      </c>
      <c r="Q636" s="197">
        <v>0.019</v>
      </c>
      <c r="R636" s="197">
        <f>Q636*H636</f>
        <v>0.45599999999999996</v>
      </c>
      <c r="S636" s="197">
        <v>0</v>
      </c>
      <c r="T636" s="198">
        <f>S636*H636</f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199" t="s">
        <v>163</v>
      </c>
      <c r="AT636" s="199" t="s">
        <v>361</v>
      </c>
      <c r="AU636" s="199" t="s">
        <v>134</v>
      </c>
      <c r="AY636" s="18" t="s">
        <v>126</v>
      </c>
      <c r="BE636" s="200">
        <f>IF(N636="základní",J636,0)</f>
        <v>0</v>
      </c>
      <c r="BF636" s="200">
        <f>IF(N636="snížená",J636,0)</f>
        <v>0</v>
      </c>
      <c r="BG636" s="200">
        <f>IF(N636="zákl. přenesená",J636,0)</f>
        <v>0</v>
      </c>
      <c r="BH636" s="200">
        <f>IF(N636="sníž. přenesená",J636,0)</f>
        <v>0</v>
      </c>
      <c r="BI636" s="200">
        <f>IF(N636="nulová",J636,0)</f>
        <v>0</v>
      </c>
      <c r="BJ636" s="18" t="s">
        <v>134</v>
      </c>
      <c r="BK636" s="200">
        <f>ROUND(I636*H636,2)</f>
        <v>0</v>
      </c>
      <c r="BL636" s="18" t="s">
        <v>133</v>
      </c>
      <c r="BM636" s="199" t="s">
        <v>838</v>
      </c>
    </row>
    <row r="637" spans="2:51" s="13" customFormat="1" ht="11.25">
      <c r="B637" s="201"/>
      <c r="C637" s="202"/>
      <c r="D637" s="203" t="s">
        <v>136</v>
      </c>
      <c r="E637" s="204" t="s">
        <v>19</v>
      </c>
      <c r="F637" s="205" t="s">
        <v>137</v>
      </c>
      <c r="G637" s="202"/>
      <c r="H637" s="204" t="s">
        <v>19</v>
      </c>
      <c r="I637" s="206"/>
      <c r="J637" s="202"/>
      <c r="K637" s="202"/>
      <c r="L637" s="207"/>
      <c r="M637" s="208"/>
      <c r="N637" s="209"/>
      <c r="O637" s="209"/>
      <c r="P637" s="209"/>
      <c r="Q637" s="209"/>
      <c r="R637" s="209"/>
      <c r="S637" s="209"/>
      <c r="T637" s="210"/>
      <c r="AT637" s="211" t="s">
        <v>136</v>
      </c>
      <c r="AU637" s="211" t="s">
        <v>134</v>
      </c>
      <c r="AV637" s="13" t="s">
        <v>83</v>
      </c>
      <c r="AW637" s="13" t="s">
        <v>36</v>
      </c>
      <c r="AX637" s="13" t="s">
        <v>75</v>
      </c>
      <c r="AY637" s="211" t="s">
        <v>126</v>
      </c>
    </row>
    <row r="638" spans="2:51" s="14" customFormat="1" ht="11.25">
      <c r="B638" s="212"/>
      <c r="C638" s="213"/>
      <c r="D638" s="203" t="s">
        <v>136</v>
      </c>
      <c r="E638" s="214" t="s">
        <v>19</v>
      </c>
      <c r="F638" s="215" t="s">
        <v>252</v>
      </c>
      <c r="G638" s="213"/>
      <c r="H638" s="216">
        <v>24</v>
      </c>
      <c r="I638" s="217"/>
      <c r="J638" s="213"/>
      <c r="K638" s="213"/>
      <c r="L638" s="218"/>
      <c r="M638" s="219"/>
      <c r="N638" s="220"/>
      <c r="O638" s="220"/>
      <c r="P638" s="220"/>
      <c r="Q638" s="220"/>
      <c r="R638" s="220"/>
      <c r="S638" s="220"/>
      <c r="T638" s="221"/>
      <c r="AT638" s="222" t="s">
        <v>136</v>
      </c>
      <c r="AU638" s="222" t="s">
        <v>134</v>
      </c>
      <c r="AV638" s="14" t="s">
        <v>134</v>
      </c>
      <c r="AW638" s="14" t="s">
        <v>36</v>
      </c>
      <c r="AX638" s="14" t="s">
        <v>83</v>
      </c>
      <c r="AY638" s="222" t="s">
        <v>126</v>
      </c>
    </row>
    <row r="639" spans="1:65" s="2" customFormat="1" ht="16.5" customHeight="1">
      <c r="A639" s="35"/>
      <c r="B639" s="36"/>
      <c r="C639" s="234" t="s">
        <v>839</v>
      </c>
      <c r="D639" s="234" t="s">
        <v>361</v>
      </c>
      <c r="E639" s="235" t="s">
        <v>840</v>
      </c>
      <c r="F639" s="236" t="s">
        <v>841</v>
      </c>
      <c r="G639" s="237" t="s">
        <v>141</v>
      </c>
      <c r="H639" s="238">
        <v>32</v>
      </c>
      <c r="I639" s="239"/>
      <c r="J639" s="240">
        <f>ROUND(I639*H639,2)</f>
        <v>0</v>
      </c>
      <c r="K639" s="236" t="s">
        <v>19</v>
      </c>
      <c r="L639" s="241"/>
      <c r="M639" s="242" t="s">
        <v>19</v>
      </c>
      <c r="N639" s="243" t="s">
        <v>47</v>
      </c>
      <c r="O639" s="65"/>
      <c r="P639" s="197">
        <f>O639*H639</f>
        <v>0</v>
      </c>
      <c r="Q639" s="197">
        <v>0.019</v>
      </c>
      <c r="R639" s="197">
        <f>Q639*H639</f>
        <v>0.608</v>
      </c>
      <c r="S639" s="197">
        <v>0</v>
      </c>
      <c r="T639" s="198">
        <f>S639*H639</f>
        <v>0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R639" s="199" t="s">
        <v>163</v>
      </c>
      <c r="AT639" s="199" t="s">
        <v>361</v>
      </c>
      <c r="AU639" s="199" t="s">
        <v>134</v>
      </c>
      <c r="AY639" s="18" t="s">
        <v>126</v>
      </c>
      <c r="BE639" s="200">
        <f>IF(N639="základní",J639,0)</f>
        <v>0</v>
      </c>
      <c r="BF639" s="200">
        <f>IF(N639="snížená",J639,0)</f>
        <v>0</v>
      </c>
      <c r="BG639" s="200">
        <f>IF(N639="zákl. přenesená",J639,0)</f>
        <v>0</v>
      </c>
      <c r="BH639" s="200">
        <f>IF(N639="sníž. přenesená",J639,0)</f>
        <v>0</v>
      </c>
      <c r="BI639" s="200">
        <f>IF(N639="nulová",J639,0)</f>
        <v>0</v>
      </c>
      <c r="BJ639" s="18" t="s">
        <v>134</v>
      </c>
      <c r="BK639" s="200">
        <f>ROUND(I639*H639,2)</f>
        <v>0</v>
      </c>
      <c r="BL639" s="18" t="s">
        <v>133</v>
      </c>
      <c r="BM639" s="199" t="s">
        <v>842</v>
      </c>
    </row>
    <row r="640" spans="2:51" s="13" customFormat="1" ht="11.25">
      <c r="B640" s="201"/>
      <c r="C640" s="202"/>
      <c r="D640" s="203" t="s">
        <v>136</v>
      </c>
      <c r="E640" s="204" t="s">
        <v>19</v>
      </c>
      <c r="F640" s="205" t="s">
        <v>137</v>
      </c>
      <c r="G640" s="202"/>
      <c r="H640" s="204" t="s">
        <v>19</v>
      </c>
      <c r="I640" s="206"/>
      <c r="J640" s="202"/>
      <c r="K640" s="202"/>
      <c r="L640" s="207"/>
      <c r="M640" s="208"/>
      <c r="N640" s="209"/>
      <c r="O640" s="209"/>
      <c r="P640" s="209"/>
      <c r="Q640" s="209"/>
      <c r="R640" s="209"/>
      <c r="S640" s="209"/>
      <c r="T640" s="210"/>
      <c r="AT640" s="211" t="s">
        <v>136</v>
      </c>
      <c r="AU640" s="211" t="s">
        <v>134</v>
      </c>
      <c r="AV640" s="13" t="s">
        <v>83</v>
      </c>
      <c r="AW640" s="13" t="s">
        <v>36</v>
      </c>
      <c r="AX640" s="13" t="s">
        <v>75</v>
      </c>
      <c r="AY640" s="211" t="s">
        <v>126</v>
      </c>
    </row>
    <row r="641" spans="2:51" s="14" customFormat="1" ht="11.25">
      <c r="B641" s="212"/>
      <c r="C641" s="213"/>
      <c r="D641" s="203" t="s">
        <v>136</v>
      </c>
      <c r="E641" s="214" t="s">
        <v>19</v>
      </c>
      <c r="F641" s="215" t="s">
        <v>300</v>
      </c>
      <c r="G641" s="213"/>
      <c r="H641" s="216">
        <v>32</v>
      </c>
      <c r="I641" s="217"/>
      <c r="J641" s="213"/>
      <c r="K641" s="213"/>
      <c r="L641" s="218"/>
      <c r="M641" s="219"/>
      <c r="N641" s="220"/>
      <c r="O641" s="220"/>
      <c r="P641" s="220"/>
      <c r="Q641" s="220"/>
      <c r="R641" s="220"/>
      <c r="S641" s="220"/>
      <c r="T641" s="221"/>
      <c r="AT641" s="222" t="s">
        <v>136</v>
      </c>
      <c r="AU641" s="222" t="s">
        <v>134</v>
      </c>
      <c r="AV641" s="14" t="s">
        <v>134</v>
      </c>
      <c r="AW641" s="14" t="s">
        <v>36</v>
      </c>
      <c r="AX641" s="14" t="s">
        <v>83</v>
      </c>
      <c r="AY641" s="222" t="s">
        <v>126</v>
      </c>
    </row>
    <row r="642" spans="1:65" s="2" customFormat="1" ht="16.5" customHeight="1">
      <c r="A642" s="35"/>
      <c r="B642" s="36"/>
      <c r="C642" s="234" t="s">
        <v>843</v>
      </c>
      <c r="D642" s="234" t="s">
        <v>361</v>
      </c>
      <c r="E642" s="235" t="s">
        <v>844</v>
      </c>
      <c r="F642" s="236" t="s">
        <v>845</v>
      </c>
      <c r="G642" s="237" t="s">
        <v>141</v>
      </c>
      <c r="H642" s="238">
        <v>1</v>
      </c>
      <c r="I642" s="239"/>
      <c r="J642" s="240">
        <f>ROUND(I642*H642,2)</f>
        <v>0</v>
      </c>
      <c r="K642" s="236" t="s">
        <v>19</v>
      </c>
      <c r="L642" s="241"/>
      <c r="M642" s="242" t="s">
        <v>19</v>
      </c>
      <c r="N642" s="243" t="s">
        <v>47</v>
      </c>
      <c r="O642" s="65"/>
      <c r="P642" s="197">
        <f>O642*H642</f>
        <v>0</v>
      </c>
      <c r="Q642" s="197">
        <v>0.019</v>
      </c>
      <c r="R642" s="197">
        <f>Q642*H642</f>
        <v>0.019</v>
      </c>
      <c r="S642" s="197">
        <v>0</v>
      </c>
      <c r="T642" s="198">
        <f>S642*H642</f>
        <v>0</v>
      </c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R642" s="199" t="s">
        <v>163</v>
      </c>
      <c r="AT642" s="199" t="s">
        <v>361</v>
      </c>
      <c r="AU642" s="199" t="s">
        <v>134</v>
      </c>
      <c r="AY642" s="18" t="s">
        <v>126</v>
      </c>
      <c r="BE642" s="200">
        <f>IF(N642="základní",J642,0)</f>
        <v>0</v>
      </c>
      <c r="BF642" s="200">
        <f>IF(N642="snížená",J642,0)</f>
        <v>0</v>
      </c>
      <c r="BG642" s="200">
        <f>IF(N642="zákl. přenesená",J642,0)</f>
        <v>0</v>
      </c>
      <c r="BH642" s="200">
        <f>IF(N642="sníž. přenesená",J642,0)</f>
        <v>0</v>
      </c>
      <c r="BI642" s="200">
        <f>IF(N642="nulová",J642,0)</f>
        <v>0</v>
      </c>
      <c r="BJ642" s="18" t="s">
        <v>134</v>
      </c>
      <c r="BK642" s="200">
        <f>ROUND(I642*H642,2)</f>
        <v>0</v>
      </c>
      <c r="BL642" s="18" t="s">
        <v>133</v>
      </c>
      <c r="BM642" s="199" t="s">
        <v>846</v>
      </c>
    </row>
    <row r="643" spans="2:51" s="13" customFormat="1" ht="11.25">
      <c r="B643" s="201"/>
      <c r="C643" s="202"/>
      <c r="D643" s="203" t="s">
        <v>136</v>
      </c>
      <c r="E643" s="204" t="s">
        <v>19</v>
      </c>
      <c r="F643" s="205" t="s">
        <v>137</v>
      </c>
      <c r="G643" s="202"/>
      <c r="H643" s="204" t="s">
        <v>19</v>
      </c>
      <c r="I643" s="206"/>
      <c r="J643" s="202"/>
      <c r="K643" s="202"/>
      <c r="L643" s="207"/>
      <c r="M643" s="208"/>
      <c r="N643" s="209"/>
      <c r="O643" s="209"/>
      <c r="P643" s="209"/>
      <c r="Q643" s="209"/>
      <c r="R643" s="209"/>
      <c r="S643" s="209"/>
      <c r="T643" s="210"/>
      <c r="AT643" s="211" t="s">
        <v>136</v>
      </c>
      <c r="AU643" s="211" t="s">
        <v>134</v>
      </c>
      <c r="AV643" s="13" t="s">
        <v>83</v>
      </c>
      <c r="AW643" s="13" t="s">
        <v>36</v>
      </c>
      <c r="AX643" s="13" t="s">
        <v>75</v>
      </c>
      <c r="AY643" s="211" t="s">
        <v>126</v>
      </c>
    </row>
    <row r="644" spans="2:51" s="14" customFormat="1" ht="11.25">
      <c r="B644" s="212"/>
      <c r="C644" s="213"/>
      <c r="D644" s="203" t="s">
        <v>136</v>
      </c>
      <c r="E644" s="214" t="s">
        <v>19</v>
      </c>
      <c r="F644" s="215" t="s">
        <v>83</v>
      </c>
      <c r="G644" s="213"/>
      <c r="H644" s="216">
        <v>1</v>
      </c>
      <c r="I644" s="217"/>
      <c r="J644" s="213"/>
      <c r="K644" s="213"/>
      <c r="L644" s="218"/>
      <c r="M644" s="219"/>
      <c r="N644" s="220"/>
      <c r="O644" s="220"/>
      <c r="P644" s="220"/>
      <c r="Q644" s="220"/>
      <c r="R644" s="220"/>
      <c r="S644" s="220"/>
      <c r="T644" s="221"/>
      <c r="AT644" s="222" t="s">
        <v>136</v>
      </c>
      <c r="AU644" s="222" t="s">
        <v>134</v>
      </c>
      <c r="AV644" s="14" t="s">
        <v>134</v>
      </c>
      <c r="AW644" s="14" t="s">
        <v>36</v>
      </c>
      <c r="AX644" s="14" t="s">
        <v>83</v>
      </c>
      <c r="AY644" s="222" t="s">
        <v>126</v>
      </c>
    </row>
    <row r="645" spans="1:65" s="2" customFormat="1" ht="16.5" customHeight="1">
      <c r="A645" s="35"/>
      <c r="B645" s="36"/>
      <c r="C645" s="234" t="s">
        <v>847</v>
      </c>
      <c r="D645" s="234" t="s">
        <v>361</v>
      </c>
      <c r="E645" s="235" t="s">
        <v>848</v>
      </c>
      <c r="F645" s="236" t="s">
        <v>849</v>
      </c>
      <c r="G645" s="237" t="s">
        <v>141</v>
      </c>
      <c r="H645" s="238">
        <v>1</v>
      </c>
      <c r="I645" s="239"/>
      <c r="J645" s="240">
        <f>ROUND(I645*H645,2)</f>
        <v>0</v>
      </c>
      <c r="K645" s="236" t="s">
        <v>19</v>
      </c>
      <c r="L645" s="241"/>
      <c r="M645" s="242" t="s">
        <v>19</v>
      </c>
      <c r="N645" s="243" t="s">
        <v>47</v>
      </c>
      <c r="O645" s="65"/>
      <c r="P645" s="197">
        <f>O645*H645</f>
        <v>0</v>
      </c>
      <c r="Q645" s="197">
        <v>0.019</v>
      </c>
      <c r="R645" s="197">
        <f>Q645*H645</f>
        <v>0.019</v>
      </c>
      <c r="S645" s="197">
        <v>0</v>
      </c>
      <c r="T645" s="198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99" t="s">
        <v>163</v>
      </c>
      <c r="AT645" s="199" t="s">
        <v>361</v>
      </c>
      <c r="AU645" s="199" t="s">
        <v>134</v>
      </c>
      <c r="AY645" s="18" t="s">
        <v>126</v>
      </c>
      <c r="BE645" s="200">
        <f>IF(N645="základní",J645,0)</f>
        <v>0</v>
      </c>
      <c r="BF645" s="200">
        <f>IF(N645="snížená",J645,0)</f>
        <v>0</v>
      </c>
      <c r="BG645" s="200">
        <f>IF(N645="zákl. přenesená",J645,0)</f>
        <v>0</v>
      </c>
      <c r="BH645" s="200">
        <f>IF(N645="sníž. přenesená",J645,0)</f>
        <v>0</v>
      </c>
      <c r="BI645" s="200">
        <f>IF(N645="nulová",J645,0)</f>
        <v>0</v>
      </c>
      <c r="BJ645" s="18" t="s">
        <v>134</v>
      </c>
      <c r="BK645" s="200">
        <f>ROUND(I645*H645,2)</f>
        <v>0</v>
      </c>
      <c r="BL645" s="18" t="s">
        <v>133</v>
      </c>
      <c r="BM645" s="199" t="s">
        <v>850</v>
      </c>
    </row>
    <row r="646" spans="2:51" s="13" customFormat="1" ht="11.25">
      <c r="B646" s="201"/>
      <c r="C646" s="202"/>
      <c r="D646" s="203" t="s">
        <v>136</v>
      </c>
      <c r="E646" s="204" t="s">
        <v>19</v>
      </c>
      <c r="F646" s="205" t="s">
        <v>137</v>
      </c>
      <c r="G646" s="202"/>
      <c r="H646" s="204" t="s">
        <v>19</v>
      </c>
      <c r="I646" s="206"/>
      <c r="J646" s="202"/>
      <c r="K646" s="202"/>
      <c r="L646" s="207"/>
      <c r="M646" s="208"/>
      <c r="N646" s="209"/>
      <c r="O646" s="209"/>
      <c r="P646" s="209"/>
      <c r="Q646" s="209"/>
      <c r="R646" s="209"/>
      <c r="S646" s="209"/>
      <c r="T646" s="210"/>
      <c r="AT646" s="211" t="s">
        <v>136</v>
      </c>
      <c r="AU646" s="211" t="s">
        <v>134</v>
      </c>
      <c r="AV646" s="13" t="s">
        <v>83</v>
      </c>
      <c r="AW646" s="13" t="s">
        <v>36</v>
      </c>
      <c r="AX646" s="13" t="s">
        <v>75</v>
      </c>
      <c r="AY646" s="211" t="s">
        <v>126</v>
      </c>
    </row>
    <row r="647" spans="2:51" s="14" customFormat="1" ht="11.25">
      <c r="B647" s="212"/>
      <c r="C647" s="213"/>
      <c r="D647" s="203" t="s">
        <v>136</v>
      </c>
      <c r="E647" s="214" t="s">
        <v>19</v>
      </c>
      <c r="F647" s="215" t="s">
        <v>83</v>
      </c>
      <c r="G647" s="213"/>
      <c r="H647" s="216">
        <v>1</v>
      </c>
      <c r="I647" s="217"/>
      <c r="J647" s="213"/>
      <c r="K647" s="213"/>
      <c r="L647" s="218"/>
      <c r="M647" s="219"/>
      <c r="N647" s="220"/>
      <c r="O647" s="220"/>
      <c r="P647" s="220"/>
      <c r="Q647" s="220"/>
      <c r="R647" s="220"/>
      <c r="S647" s="220"/>
      <c r="T647" s="221"/>
      <c r="AT647" s="222" t="s">
        <v>136</v>
      </c>
      <c r="AU647" s="222" t="s">
        <v>134</v>
      </c>
      <c r="AV647" s="14" t="s">
        <v>134</v>
      </c>
      <c r="AW647" s="14" t="s">
        <v>36</v>
      </c>
      <c r="AX647" s="14" t="s">
        <v>83</v>
      </c>
      <c r="AY647" s="222" t="s">
        <v>126</v>
      </c>
    </row>
    <row r="648" spans="1:65" s="2" customFormat="1" ht="16.5" customHeight="1">
      <c r="A648" s="35"/>
      <c r="B648" s="36"/>
      <c r="C648" s="234" t="s">
        <v>851</v>
      </c>
      <c r="D648" s="234" t="s">
        <v>361</v>
      </c>
      <c r="E648" s="235" t="s">
        <v>852</v>
      </c>
      <c r="F648" s="236" t="s">
        <v>853</v>
      </c>
      <c r="G648" s="237" t="s">
        <v>141</v>
      </c>
      <c r="H648" s="238">
        <v>1</v>
      </c>
      <c r="I648" s="239"/>
      <c r="J648" s="240">
        <f>ROUND(I648*H648,2)</f>
        <v>0</v>
      </c>
      <c r="K648" s="236" t="s">
        <v>19</v>
      </c>
      <c r="L648" s="241"/>
      <c r="M648" s="242" t="s">
        <v>19</v>
      </c>
      <c r="N648" s="243" t="s">
        <v>47</v>
      </c>
      <c r="O648" s="65"/>
      <c r="P648" s="197">
        <f>O648*H648</f>
        <v>0</v>
      </c>
      <c r="Q648" s="197">
        <v>0.019</v>
      </c>
      <c r="R648" s="197">
        <f>Q648*H648</f>
        <v>0.019</v>
      </c>
      <c r="S648" s="197">
        <v>0</v>
      </c>
      <c r="T648" s="198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199" t="s">
        <v>163</v>
      </c>
      <c r="AT648" s="199" t="s">
        <v>361</v>
      </c>
      <c r="AU648" s="199" t="s">
        <v>134</v>
      </c>
      <c r="AY648" s="18" t="s">
        <v>126</v>
      </c>
      <c r="BE648" s="200">
        <f>IF(N648="základní",J648,0)</f>
        <v>0</v>
      </c>
      <c r="BF648" s="200">
        <f>IF(N648="snížená",J648,0)</f>
        <v>0</v>
      </c>
      <c r="BG648" s="200">
        <f>IF(N648="zákl. přenesená",J648,0)</f>
        <v>0</v>
      </c>
      <c r="BH648" s="200">
        <f>IF(N648="sníž. přenesená",J648,0)</f>
        <v>0</v>
      </c>
      <c r="BI648" s="200">
        <f>IF(N648="nulová",J648,0)</f>
        <v>0</v>
      </c>
      <c r="BJ648" s="18" t="s">
        <v>134</v>
      </c>
      <c r="BK648" s="200">
        <f>ROUND(I648*H648,2)</f>
        <v>0</v>
      </c>
      <c r="BL648" s="18" t="s">
        <v>133</v>
      </c>
      <c r="BM648" s="199" t="s">
        <v>854</v>
      </c>
    </row>
    <row r="649" spans="2:51" s="13" customFormat="1" ht="11.25">
      <c r="B649" s="201"/>
      <c r="C649" s="202"/>
      <c r="D649" s="203" t="s">
        <v>136</v>
      </c>
      <c r="E649" s="204" t="s">
        <v>19</v>
      </c>
      <c r="F649" s="205" t="s">
        <v>137</v>
      </c>
      <c r="G649" s="202"/>
      <c r="H649" s="204" t="s">
        <v>19</v>
      </c>
      <c r="I649" s="206"/>
      <c r="J649" s="202"/>
      <c r="K649" s="202"/>
      <c r="L649" s="207"/>
      <c r="M649" s="208"/>
      <c r="N649" s="209"/>
      <c r="O649" s="209"/>
      <c r="P649" s="209"/>
      <c r="Q649" s="209"/>
      <c r="R649" s="209"/>
      <c r="S649" s="209"/>
      <c r="T649" s="210"/>
      <c r="AT649" s="211" t="s">
        <v>136</v>
      </c>
      <c r="AU649" s="211" t="s">
        <v>134</v>
      </c>
      <c r="AV649" s="13" t="s">
        <v>83</v>
      </c>
      <c r="AW649" s="13" t="s">
        <v>36</v>
      </c>
      <c r="AX649" s="13" t="s">
        <v>75</v>
      </c>
      <c r="AY649" s="211" t="s">
        <v>126</v>
      </c>
    </row>
    <row r="650" spans="2:51" s="14" customFormat="1" ht="11.25">
      <c r="B650" s="212"/>
      <c r="C650" s="213"/>
      <c r="D650" s="203" t="s">
        <v>136</v>
      </c>
      <c r="E650" s="214" t="s">
        <v>19</v>
      </c>
      <c r="F650" s="215" t="s">
        <v>83</v>
      </c>
      <c r="G650" s="213"/>
      <c r="H650" s="216">
        <v>1</v>
      </c>
      <c r="I650" s="217"/>
      <c r="J650" s="213"/>
      <c r="K650" s="213"/>
      <c r="L650" s="218"/>
      <c r="M650" s="219"/>
      <c r="N650" s="220"/>
      <c r="O650" s="220"/>
      <c r="P650" s="220"/>
      <c r="Q650" s="220"/>
      <c r="R650" s="220"/>
      <c r="S650" s="220"/>
      <c r="T650" s="221"/>
      <c r="AT650" s="222" t="s">
        <v>136</v>
      </c>
      <c r="AU650" s="222" t="s">
        <v>134</v>
      </c>
      <c r="AV650" s="14" t="s">
        <v>134</v>
      </c>
      <c r="AW650" s="14" t="s">
        <v>36</v>
      </c>
      <c r="AX650" s="14" t="s">
        <v>83</v>
      </c>
      <c r="AY650" s="222" t="s">
        <v>126</v>
      </c>
    </row>
    <row r="651" spans="1:65" s="2" customFormat="1" ht="16.5" customHeight="1">
      <c r="A651" s="35"/>
      <c r="B651" s="36"/>
      <c r="C651" s="234" t="s">
        <v>855</v>
      </c>
      <c r="D651" s="234" t="s">
        <v>361</v>
      </c>
      <c r="E651" s="235" t="s">
        <v>856</v>
      </c>
      <c r="F651" s="236" t="s">
        <v>857</v>
      </c>
      <c r="G651" s="237" t="s">
        <v>141</v>
      </c>
      <c r="H651" s="238">
        <v>1</v>
      </c>
      <c r="I651" s="239"/>
      <c r="J651" s="240">
        <f>ROUND(I651*H651,2)</f>
        <v>0</v>
      </c>
      <c r="K651" s="236" t="s">
        <v>19</v>
      </c>
      <c r="L651" s="241"/>
      <c r="M651" s="242" t="s">
        <v>19</v>
      </c>
      <c r="N651" s="243" t="s">
        <v>47</v>
      </c>
      <c r="O651" s="65"/>
      <c r="P651" s="197">
        <f>O651*H651</f>
        <v>0</v>
      </c>
      <c r="Q651" s="197">
        <v>0.019</v>
      </c>
      <c r="R651" s="197">
        <f>Q651*H651</f>
        <v>0.019</v>
      </c>
      <c r="S651" s="197">
        <v>0</v>
      </c>
      <c r="T651" s="198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99" t="s">
        <v>163</v>
      </c>
      <c r="AT651" s="199" t="s">
        <v>361</v>
      </c>
      <c r="AU651" s="199" t="s">
        <v>134</v>
      </c>
      <c r="AY651" s="18" t="s">
        <v>126</v>
      </c>
      <c r="BE651" s="200">
        <f>IF(N651="základní",J651,0)</f>
        <v>0</v>
      </c>
      <c r="BF651" s="200">
        <f>IF(N651="snížená",J651,0)</f>
        <v>0</v>
      </c>
      <c r="BG651" s="200">
        <f>IF(N651="zákl. přenesená",J651,0)</f>
        <v>0</v>
      </c>
      <c r="BH651" s="200">
        <f>IF(N651="sníž. přenesená",J651,0)</f>
        <v>0</v>
      </c>
      <c r="BI651" s="200">
        <f>IF(N651="nulová",J651,0)</f>
        <v>0</v>
      </c>
      <c r="BJ651" s="18" t="s">
        <v>134</v>
      </c>
      <c r="BK651" s="200">
        <f>ROUND(I651*H651,2)</f>
        <v>0</v>
      </c>
      <c r="BL651" s="18" t="s">
        <v>133</v>
      </c>
      <c r="BM651" s="199" t="s">
        <v>858</v>
      </c>
    </row>
    <row r="652" spans="2:51" s="13" customFormat="1" ht="11.25">
      <c r="B652" s="201"/>
      <c r="C652" s="202"/>
      <c r="D652" s="203" t="s">
        <v>136</v>
      </c>
      <c r="E652" s="204" t="s">
        <v>19</v>
      </c>
      <c r="F652" s="205" t="s">
        <v>137</v>
      </c>
      <c r="G652" s="202"/>
      <c r="H652" s="204" t="s">
        <v>19</v>
      </c>
      <c r="I652" s="206"/>
      <c r="J652" s="202"/>
      <c r="K652" s="202"/>
      <c r="L652" s="207"/>
      <c r="M652" s="208"/>
      <c r="N652" s="209"/>
      <c r="O652" s="209"/>
      <c r="P652" s="209"/>
      <c r="Q652" s="209"/>
      <c r="R652" s="209"/>
      <c r="S652" s="209"/>
      <c r="T652" s="210"/>
      <c r="AT652" s="211" t="s">
        <v>136</v>
      </c>
      <c r="AU652" s="211" t="s">
        <v>134</v>
      </c>
      <c r="AV652" s="13" t="s">
        <v>83</v>
      </c>
      <c r="AW652" s="13" t="s">
        <v>36</v>
      </c>
      <c r="AX652" s="13" t="s">
        <v>75</v>
      </c>
      <c r="AY652" s="211" t="s">
        <v>126</v>
      </c>
    </row>
    <row r="653" spans="2:51" s="14" customFormat="1" ht="11.25">
      <c r="B653" s="212"/>
      <c r="C653" s="213"/>
      <c r="D653" s="203" t="s">
        <v>136</v>
      </c>
      <c r="E653" s="214" t="s">
        <v>19</v>
      </c>
      <c r="F653" s="215" t="s">
        <v>83</v>
      </c>
      <c r="G653" s="213"/>
      <c r="H653" s="216">
        <v>1</v>
      </c>
      <c r="I653" s="217"/>
      <c r="J653" s="213"/>
      <c r="K653" s="213"/>
      <c r="L653" s="218"/>
      <c r="M653" s="219"/>
      <c r="N653" s="220"/>
      <c r="O653" s="220"/>
      <c r="P653" s="220"/>
      <c r="Q653" s="220"/>
      <c r="R653" s="220"/>
      <c r="S653" s="220"/>
      <c r="T653" s="221"/>
      <c r="AT653" s="222" t="s">
        <v>136</v>
      </c>
      <c r="AU653" s="222" t="s">
        <v>134</v>
      </c>
      <c r="AV653" s="14" t="s">
        <v>134</v>
      </c>
      <c r="AW653" s="14" t="s">
        <v>36</v>
      </c>
      <c r="AX653" s="14" t="s">
        <v>83</v>
      </c>
      <c r="AY653" s="222" t="s">
        <v>126</v>
      </c>
    </row>
    <row r="654" spans="1:65" s="2" customFormat="1" ht="21.75" customHeight="1">
      <c r="A654" s="35"/>
      <c r="B654" s="36"/>
      <c r="C654" s="234" t="s">
        <v>859</v>
      </c>
      <c r="D654" s="234" t="s">
        <v>361</v>
      </c>
      <c r="E654" s="235" t="s">
        <v>860</v>
      </c>
      <c r="F654" s="236" t="s">
        <v>861</v>
      </c>
      <c r="G654" s="237" t="s">
        <v>141</v>
      </c>
      <c r="H654" s="238">
        <v>1</v>
      </c>
      <c r="I654" s="239"/>
      <c r="J654" s="240">
        <f>ROUND(I654*H654,2)</f>
        <v>0</v>
      </c>
      <c r="K654" s="236" t="s">
        <v>132</v>
      </c>
      <c r="L654" s="241"/>
      <c r="M654" s="242" t="s">
        <v>19</v>
      </c>
      <c r="N654" s="243" t="s">
        <v>47</v>
      </c>
      <c r="O654" s="65"/>
      <c r="P654" s="197">
        <f>O654*H654</f>
        <v>0</v>
      </c>
      <c r="Q654" s="197">
        <v>0</v>
      </c>
      <c r="R654" s="197">
        <f>Q654*H654</f>
        <v>0</v>
      </c>
      <c r="S654" s="197">
        <v>0</v>
      </c>
      <c r="T654" s="198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99" t="s">
        <v>163</v>
      </c>
      <c r="AT654" s="199" t="s">
        <v>361</v>
      </c>
      <c r="AU654" s="199" t="s">
        <v>134</v>
      </c>
      <c r="AY654" s="18" t="s">
        <v>126</v>
      </c>
      <c r="BE654" s="200">
        <f>IF(N654="základní",J654,0)</f>
        <v>0</v>
      </c>
      <c r="BF654" s="200">
        <f>IF(N654="snížená",J654,0)</f>
        <v>0</v>
      </c>
      <c r="BG654" s="200">
        <f>IF(N654="zákl. přenesená",J654,0)</f>
        <v>0</v>
      </c>
      <c r="BH654" s="200">
        <f>IF(N654="sníž. přenesená",J654,0)</f>
        <v>0</v>
      </c>
      <c r="BI654" s="200">
        <f>IF(N654="nulová",J654,0)</f>
        <v>0</v>
      </c>
      <c r="BJ654" s="18" t="s">
        <v>134</v>
      </c>
      <c r="BK654" s="200">
        <f>ROUND(I654*H654,2)</f>
        <v>0</v>
      </c>
      <c r="BL654" s="18" t="s">
        <v>133</v>
      </c>
      <c r="BM654" s="199" t="s">
        <v>862</v>
      </c>
    </row>
    <row r="655" spans="2:51" s="13" customFormat="1" ht="11.25">
      <c r="B655" s="201"/>
      <c r="C655" s="202"/>
      <c r="D655" s="203" t="s">
        <v>136</v>
      </c>
      <c r="E655" s="204" t="s">
        <v>19</v>
      </c>
      <c r="F655" s="205" t="s">
        <v>137</v>
      </c>
      <c r="G655" s="202"/>
      <c r="H655" s="204" t="s">
        <v>19</v>
      </c>
      <c r="I655" s="206"/>
      <c r="J655" s="202"/>
      <c r="K655" s="202"/>
      <c r="L655" s="207"/>
      <c r="M655" s="208"/>
      <c r="N655" s="209"/>
      <c r="O655" s="209"/>
      <c r="P655" s="209"/>
      <c r="Q655" s="209"/>
      <c r="R655" s="209"/>
      <c r="S655" s="209"/>
      <c r="T655" s="210"/>
      <c r="AT655" s="211" t="s">
        <v>136</v>
      </c>
      <c r="AU655" s="211" t="s">
        <v>134</v>
      </c>
      <c r="AV655" s="13" t="s">
        <v>83</v>
      </c>
      <c r="AW655" s="13" t="s">
        <v>36</v>
      </c>
      <c r="AX655" s="13" t="s">
        <v>75</v>
      </c>
      <c r="AY655" s="211" t="s">
        <v>126</v>
      </c>
    </row>
    <row r="656" spans="2:51" s="14" customFormat="1" ht="11.25">
      <c r="B656" s="212"/>
      <c r="C656" s="213"/>
      <c r="D656" s="203" t="s">
        <v>136</v>
      </c>
      <c r="E656" s="214" t="s">
        <v>19</v>
      </c>
      <c r="F656" s="215" t="s">
        <v>83</v>
      </c>
      <c r="G656" s="213"/>
      <c r="H656" s="216">
        <v>1</v>
      </c>
      <c r="I656" s="217"/>
      <c r="J656" s="213"/>
      <c r="K656" s="213"/>
      <c r="L656" s="218"/>
      <c r="M656" s="219"/>
      <c r="N656" s="220"/>
      <c r="O656" s="220"/>
      <c r="P656" s="220"/>
      <c r="Q656" s="220"/>
      <c r="R656" s="220"/>
      <c r="S656" s="220"/>
      <c r="T656" s="221"/>
      <c r="AT656" s="222" t="s">
        <v>136</v>
      </c>
      <c r="AU656" s="222" t="s">
        <v>134</v>
      </c>
      <c r="AV656" s="14" t="s">
        <v>134</v>
      </c>
      <c r="AW656" s="14" t="s">
        <v>36</v>
      </c>
      <c r="AX656" s="14" t="s">
        <v>83</v>
      </c>
      <c r="AY656" s="222" t="s">
        <v>126</v>
      </c>
    </row>
    <row r="657" spans="1:65" s="2" customFormat="1" ht="16.5" customHeight="1">
      <c r="A657" s="35"/>
      <c r="B657" s="36"/>
      <c r="C657" s="188" t="s">
        <v>863</v>
      </c>
      <c r="D657" s="188" t="s">
        <v>128</v>
      </c>
      <c r="E657" s="189" t="s">
        <v>864</v>
      </c>
      <c r="F657" s="190" t="s">
        <v>865</v>
      </c>
      <c r="G657" s="191" t="s">
        <v>141</v>
      </c>
      <c r="H657" s="192">
        <v>1</v>
      </c>
      <c r="I657" s="193"/>
      <c r="J657" s="194">
        <f>ROUND(I657*H657,2)</f>
        <v>0</v>
      </c>
      <c r="K657" s="190" t="s">
        <v>19</v>
      </c>
      <c r="L657" s="40"/>
      <c r="M657" s="195" t="s">
        <v>19</v>
      </c>
      <c r="N657" s="196" t="s">
        <v>47</v>
      </c>
      <c r="O657" s="65"/>
      <c r="P657" s="197">
        <f>O657*H657</f>
        <v>0</v>
      </c>
      <c r="Q657" s="197">
        <v>0.05454</v>
      </c>
      <c r="R657" s="197">
        <f>Q657*H657</f>
        <v>0.05454</v>
      </c>
      <c r="S657" s="197">
        <v>0</v>
      </c>
      <c r="T657" s="198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99" t="s">
        <v>133</v>
      </c>
      <c r="AT657" s="199" t="s">
        <v>128</v>
      </c>
      <c r="AU657" s="199" t="s">
        <v>134</v>
      </c>
      <c r="AY657" s="18" t="s">
        <v>126</v>
      </c>
      <c r="BE657" s="200">
        <f>IF(N657="základní",J657,0)</f>
        <v>0</v>
      </c>
      <c r="BF657" s="200">
        <f>IF(N657="snížená",J657,0)</f>
        <v>0</v>
      </c>
      <c r="BG657" s="200">
        <f>IF(N657="zákl. přenesená",J657,0)</f>
        <v>0</v>
      </c>
      <c r="BH657" s="200">
        <f>IF(N657="sníž. přenesená",J657,0)</f>
        <v>0</v>
      </c>
      <c r="BI657" s="200">
        <f>IF(N657="nulová",J657,0)</f>
        <v>0</v>
      </c>
      <c r="BJ657" s="18" t="s">
        <v>134</v>
      </c>
      <c r="BK657" s="200">
        <f>ROUND(I657*H657,2)</f>
        <v>0</v>
      </c>
      <c r="BL657" s="18" t="s">
        <v>133</v>
      </c>
      <c r="BM657" s="199" t="s">
        <v>866</v>
      </c>
    </row>
    <row r="658" spans="2:51" s="13" customFormat="1" ht="11.25">
      <c r="B658" s="201"/>
      <c r="C658" s="202"/>
      <c r="D658" s="203" t="s">
        <v>136</v>
      </c>
      <c r="E658" s="204" t="s">
        <v>19</v>
      </c>
      <c r="F658" s="205" t="s">
        <v>137</v>
      </c>
      <c r="G658" s="202"/>
      <c r="H658" s="204" t="s">
        <v>19</v>
      </c>
      <c r="I658" s="206"/>
      <c r="J658" s="202"/>
      <c r="K658" s="202"/>
      <c r="L658" s="207"/>
      <c r="M658" s="208"/>
      <c r="N658" s="209"/>
      <c r="O658" s="209"/>
      <c r="P658" s="209"/>
      <c r="Q658" s="209"/>
      <c r="R658" s="209"/>
      <c r="S658" s="209"/>
      <c r="T658" s="210"/>
      <c r="AT658" s="211" t="s">
        <v>136</v>
      </c>
      <c r="AU658" s="211" t="s">
        <v>134</v>
      </c>
      <c r="AV658" s="13" t="s">
        <v>83</v>
      </c>
      <c r="AW658" s="13" t="s">
        <v>36</v>
      </c>
      <c r="AX658" s="13" t="s">
        <v>75</v>
      </c>
      <c r="AY658" s="211" t="s">
        <v>126</v>
      </c>
    </row>
    <row r="659" spans="2:51" s="14" customFormat="1" ht="11.25">
      <c r="B659" s="212"/>
      <c r="C659" s="213"/>
      <c r="D659" s="203" t="s">
        <v>136</v>
      </c>
      <c r="E659" s="214" t="s">
        <v>19</v>
      </c>
      <c r="F659" s="215" t="s">
        <v>83</v>
      </c>
      <c r="G659" s="213"/>
      <c r="H659" s="216">
        <v>1</v>
      </c>
      <c r="I659" s="217"/>
      <c r="J659" s="213"/>
      <c r="K659" s="213"/>
      <c r="L659" s="218"/>
      <c r="M659" s="219"/>
      <c r="N659" s="220"/>
      <c r="O659" s="220"/>
      <c r="P659" s="220"/>
      <c r="Q659" s="220"/>
      <c r="R659" s="220"/>
      <c r="S659" s="220"/>
      <c r="T659" s="221"/>
      <c r="AT659" s="222" t="s">
        <v>136</v>
      </c>
      <c r="AU659" s="222" t="s">
        <v>134</v>
      </c>
      <c r="AV659" s="14" t="s">
        <v>134</v>
      </c>
      <c r="AW659" s="14" t="s">
        <v>36</v>
      </c>
      <c r="AX659" s="14" t="s">
        <v>83</v>
      </c>
      <c r="AY659" s="222" t="s">
        <v>126</v>
      </c>
    </row>
    <row r="660" spans="1:65" s="2" customFormat="1" ht="16.5" customHeight="1">
      <c r="A660" s="35"/>
      <c r="B660" s="36"/>
      <c r="C660" s="188" t="s">
        <v>867</v>
      </c>
      <c r="D660" s="188" t="s">
        <v>128</v>
      </c>
      <c r="E660" s="189" t="s">
        <v>868</v>
      </c>
      <c r="F660" s="190" t="s">
        <v>869</v>
      </c>
      <c r="G660" s="191" t="s">
        <v>141</v>
      </c>
      <c r="H660" s="192">
        <v>1</v>
      </c>
      <c r="I660" s="193"/>
      <c r="J660" s="194">
        <f>ROUND(I660*H660,2)</f>
        <v>0</v>
      </c>
      <c r="K660" s="190" t="s">
        <v>19</v>
      </c>
      <c r="L660" s="40"/>
      <c r="M660" s="195" t="s">
        <v>19</v>
      </c>
      <c r="N660" s="196" t="s">
        <v>47</v>
      </c>
      <c r="O660" s="65"/>
      <c r="P660" s="197">
        <f>O660*H660</f>
        <v>0</v>
      </c>
      <c r="Q660" s="197">
        <v>0.0034</v>
      </c>
      <c r="R660" s="197">
        <f>Q660*H660</f>
        <v>0.0034</v>
      </c>
      <c r="S660" s="197">
        <v>0</v>
      </c>
      <c r="T660" s="198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199" t="s">
        <v>133</v>
      </c>
      <c r="AT660" s="199" t="s">
        <v>128</v>
      </c>
      <c r="AU660" s="199" t="s">
        <v>134</v>
      </c>
      <c r="AY660" s="18" t="s">
        <v>126</v>
      </c>
      <c r="BE660" s="200">
        <f>IF(N660="základní",J660,0)</f>
        <v>0</v>
      </c>
      <c r="BF660" s="200">
        <f>IF(N660="snížená",J660,0)</f>
        <v>0</v>
      </c>
      <c r="BG660" s="200">
        <f>IF(N660="zákl. přenesená",J660,0)</f>
        <v>0</v>
      </c>
      <c r="BH660" s="200">
        <f>IF(N660="sníž. přenesená",J660,0)</f>
        <v>0</v>
      </c>
      <c r="BI660" s="200">
        <f>IF(N660="nulová",J660,0)</f>
        <v>0</v>
      </c>
      <c r="BJ660" s="18" t="s">
        <v>134</v>
      </c>
      <c r="BK660" s="200">
        <f>ROUND(I660*H660,2)</f>
        <v>0</v>
      </c>
      <c r="BL660" s="18" t="s">
        <v>133</v>
      </c>
      <c r="BM660" s="199" t="s">
        <v>870</v>
      </c>
    </row>
    <row r="661" spans="2:51" s="13" customFormat="1" ht="11.25">
      <c r="B661" s="201"/>
      <c r="C661" s="202"/>
      <c r="D661" s="203" t="s">
        <v>136</v>
      </c>
      <c r="E661" s="204" t="s">
        <v>19</v>
      </c>
      <c r="F661" s="205" t="s">
        <v>137</v>
      </c>
      <c r="G661" s="202"/>
      <c r="H661" s="204" t="s">
        <v>19</v>
      </c>
      <c r="I661" s="206"/>
      <c r="J661" s="202"/>
      <c r="K661" s="202"/>
      <c r="L661" s="207"/>
      <c r="M661" s="208"/>
      <c r="N661" s="209"/>
      <c r="O661" s="209"/>
      <c r="P661" s="209"/>
      <c r="Q661" s="209"/>
      <c r="R661" s="209"/>
      <c r="S661" s="209"/>
      <c r="T661" s="210"/>
      <c r="AT661" s="211" t="s">
        <v>136</v>
      </c>
      <c r="AU661" s="211" t="s">
        <v>134</v>
      </c>
      <c r="AV661" s="13" t="s">
        <v>83</v>
      </c>
      <c r="AW661" s="13" t="s">
        <v>36</v>
      </c>
      <c r="AX661" s="13" t="s">
        <v>75</v>
      </c>
      <c r="AY661" s="211" t="s">
        <v>126</v>
      </c>
    </row>
    <row r="662" spans="2:51" s="14" customFormat="1" ht="11.25">
      <c r="B662" s="212"/>
      <c r="C662" s="213"/>
      <c r="D662" s="203" t="s">
        <v>136</v>
      </c>
      <c r="E662" s="214" t="s">
        <v>19</v>
      </c>
      <c r="F662" s="215" t="s">
        <v>83</v>
      </c>
      <c r="G662" s="213"/>
      <c r="H662" s="216">
        <v>1</v>
      </c>
      <c r="I662" s="217"/>
      <c r="J662" s="213"/>
      <c r="K662" s="213"/>
      <c r="L662" s="218"/>
      <c r="M662" s="219"/>
      <c r="N662" s="220"/>
      <c r="O662" s="220"/>
      <c r="P662" s="220"/>
      <c r="Q662" s="220"/>
      <c r="R662" s="220"/>
      <c r="S662" s="220"/>
      <c r="T662" s="221"/>
      <c r="AT662" s="222" t="s">
        <v>136</v>
      </c>
      <c r="AU662" s="222" t="s">
        <v>134</v>
      </c>
      <c r="AV662" s="14" t="s">
        <v>134</v>
      </c>
      <c r="AW662" s="14" t="s">
        <v>36</v>
      </c>
      <c r="AX662" s="14" t="s">
        <v>83</v>
      </c>
      <c r="AY662" s="222" t="s">
        <v>126</v>
      </c>
    </row>
    <row r="663" spans="1:65" s="2" customFormat="1" ht="16.5" customHeight="1">
      <c r="A663" s="35"/>
      <c r="B663" s="36"/>
      <c r="C663" s="188" t="s">
        <v>871</v>
      </c>
      <c r="D663" s="188" t="s">
        <v>128</v>
      </c>
      <c r="E663" s="189" t="s">
        <v>872</v>
      </c>
      <c r="F663" s="190" t="s">
        <v>873</v>
      </c>
      <c r="G663" s="191" t="s">
        <v>180</v>
      </c>
      <c r="H663" s="192">
        <v>161.9</v>
      </c>
      <c r="I663" s="193"/>
      <c r="J663" s="194">
        <f>ROUND(I663*H663,2)</f>
        <v>0</v>
      </c>
      <c r="K663" s="190" t="s">
        <v>132</v>
      </c>
      <c r="L663" s="40"/>
      <c r="M663" s="195" t="s">
        <v>19</v>
      </c>
      <c r="N663" s="196" t="s">
        <v>47</v>
      </c>
      <c r="O663" s="65"/>
      <c r="P663" s="197">
        <f>O663*H663</f>
        <v>0</v>
      </c>
      <c r="Q663" s="197">
        <v>9E-05</v>
      </c>
      <c r="R663" s="197">
        <f>Q663*H663</f>
        <v>0.014571</v>
      </c>
      <c r="S663" s="197">
        <v>0</v>
      </c>
      <c r="T663" s="198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99" t="s">
        <v>133</v>
      </c>
      <c r="AT663" s="199" t="s">
        <v>128</v>
      </c>
      <c r="AU663" s="199" t="s">
        <v>134</v>
      </c>
      <c r="AY663" s="18" t="s">
        <v>126</v>
      </c>
      <c r="BE663" s="200">
        <f>IF(N663="základní",J663,0)</f>
        <v>0</v>
      </c>
      <c r="BF663" s="200">
        <f>IF(N663="snížená",J663,0)</f>
        <v>0</v>
      </c>
      <c r="BG663" s="200">
        <f>IF(N663="zákl. přenesená",J663,0)</f>
        <v>0</v>
      </c>
      <c r="BH663" s="200">
        <f>IF(N663="sníž. přenesená",J663,0)</f>
        <v>0</v>
      </c>
      <c r="BI663" s="200">
        <f>IF(N663="nulová",J663,0)</f>
        <v>0</v>
      </c>
      <c r="BJ663" s="18" t="s">
        <v>134</v>
      </c>
      <c r="BK663" s="200">
        <f>ROUND(I663*H663,2)</f>
        <v>0</v>
      </c>
      <c r="BL663" s="18" t="s">
        <v>133</v>
      </c>
      <c r="BM663" s="199" t="s">
        <v>874</v>
      </c>
    </row>
    <row r="664" spans="2:51" s="13" customFormat="1" ht="11.25">
      <c r="B664" s="201"/>
      <c r="C664" s="202"/>
      <c r="D664" s="203" t="s">
        <v>136</v>
      </c>
      <c r="E664" s="204" t="s">
        <v>19</v>
      </c>
      <c r="F664" s="205" t="s">
        <v>137</v>
      </c>
      <c r="G664" s="202"/>
      <c r="H664" s="204" t="s">
        <v>19</v>
      </c>
      <c r="I664" s="206"/>
      <c r="J664" s="202"/>
      <c r="K664" s="202"/>
      <c r="L664" s="207"/>
      <c r="M664" s="208"/>
      <c r="N664" s="209"/>
      <c r="O664" s="209"/>
      <c r="P664" s="209"/>
      <c r="Q664" s="209"/>
      <c r="R664" s="209"/>
      <c r="S664" s="209"/>
      <c r="T664" s="210"/>
      <c r="AT664" s="211" t="s">
        <v>136</v>
      </c>
      <c r="AU664" s="211" t="s">
        <v>134</v>
      </c>
      <c r="AV664" s="13" t="s">
        <v>83</v>
      </c>
      <c r="AW664" s="13" t="s">
        <v>36</v>
      </c>
      <c r="AX664" s="13" t="s">
        <v>75</v>
      </c>
      <c r="AY664" s="211" t="s">
        <v>126</v>
      </c>
    </row>
    <row r="665" spans="2:51" s="14" customFormat="1" ht="11.25">
      <c r="B665" s="212"/>
      <c r="C665" s="213"/>
      <c r="D665" s="203" t="s">
        <v>136</v>
      </c>
      <c r="E665" s="214" t="s">
        <v>19</v>
      </c>
      <c r="F665" s="215" t="s">
        <v>875</v>
      </c>
      <c r="G665" s="213"/>
      <c r="H665" s="216">
        <v>161.9</v>
      </c>
      <c r="I665" s="217"/>
      <c r="J665" s="213"/>
      <c r="K665" s="213"/>
      <c r="L665" s="218"/>
      <c r="M665" s="219"/>
      <c r="N665" s="220"/>
      <c r="O665" s="220"/>
      <c r="P665" s="220"/>
      <c r="Q665" s="220"/>
      <c r="R665" s="220"/>
      <c r="S665" s="220"/>
      <c r="T665" s="221"/>
      <c r="AT665" s="222" t="s">
        <v>136</v>
      </c>
      <c r="AU665" s="222" t="s">
        <v>134</v>
      </c>
      <c r="AV665" s="14" t="s">
        <v>134</v>
      </c>
      <c r="AW665" s="14" t="s">
        <v>36</v>
      </c>
      <c r="AX665" s="14" t="s">
        <v>83</v>
      </c>
      <c r="AY665" s="222" t="s">
        <v>126</v>
      </c>
    </row>
    <row r="666" spans="2:63" s="12" customFormat="1" ht="22.9" customHeight="1">
      <c r="B666" s="172"/>
      <c r="C666" s="173"/>
      <c r="D666" s="174" t="s">
        <v>74</v>
      </c>
      <c r="E666" s="186" t="s">
        <v>168</v>
      </c>
      <c r="F666" s="186" t="s">
        <v>876</v>
      </c>
      <c r="G666" s="173"/>
      <c r="H666" s="173"/>
      <c r="I666" s="176"/>
      <c r="J666" s="187">
        <f>BK666</f>
        <v>0</v>
      </c>
      <c r="K666" s="173"/>
      <c r="L666" s="178"/>
      <c r="M666" s="179"/>
      <c r="N666" s="180"/>
      <c r="O666" s="180"/>
      <c r="P666" s="181">
        <f>SUM(P667:P714)</f>
        <v>0</v>
      </c>
      <c r="Q666" s="180"/>
      <c r="R666" s="181">
        <f>SUM(R667:R714)</f>
        <v>6.360515200000001</v>
      </c>
      <c r="S666" s="180"/>
      <c r="T666" s="182">
        <f>SUM(T667:T714)</f>
        <v>41.0489</v>
      </c>
      <c r="AR666" s="183" t="s">
        <v>83</v>
      </c>
      <c r="AT666" s="184" t="s">
        <v>74</v>
      </c>
      <c r="AU666" s="184" t="s">
        <v>83</v>
      </c>
      <c r="AY666" s="183" t="s">
        <v>126</v>
      </c>
      <c r="BK666" s="185">
        <f>SUM(BK667:BK714)</f>
        <v>0</v>
      </c>
    </row>
    <row r="667" spans="1:65" s="2" customFormat="1" ht="21.75" customHeight="1">
      <c r="A667" s="35"/>
      <c r="B667" s="36"/>
      <c r="C667" s="188" t="s">
        <v>877</v>
      </c>
      <c r="D667" s="188" t="s">
        <v>128</v>
      </c>
      <c r="E667" s="189" t="s">
        <v>878</v>
      </c>
      <c r="F667" s="190" t="s">
        <v>879</v>
      </c>
      <c r="G667" s="191" t="s">
        <v>180</v>
      </c>
      <c r="H667" s="192">
        <v>3</v>
      </c>
      <c r="I667" s="193"/>
      <c r="J667" s="194">
        <f>ROUND(I667*H667,2)</f>
        <v>0</v>
      </c>
      <c r="K667" s="190" t="s">
        <v>132</v>
      </c>
      <c r="L667" s="40"/>
      <c r="M667" s="195" t="s">
        <v>19</v>
      </c>
      <c r="N667" s="196" t="s">
        <v>47</v>
      </c>
      <c r="O667" s="65"/>
      <c r="P667" s="197">
        <f>O667*H667</f>
        <v>0</v>
      </c>
      <c r="Q667" s="197">
        <v>0.16849</v>
      </c>
      <c r="R667" s="197">
        <f>Q667*H667</f>
        <v>0.50547</v>
      </c>
      <c r="S667" s="197">
        <v>0</v>
      </c>
      <c r="T667" s="198">
        <f>S667*H667</f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99" t="s">
        <v>133</v>
      </c>
      <c r="AT667" s="199" t="s">
        <v>128</v>
      </c>
      <c r="AU667" s="199" t="s">
        <v>134</v>
      </c>
      <c r="AY667" s="18" t="s">
        <v>126</v>
      </c>
      <c r="BE667" s="200">
        <f>IF(N667="základní",J667,0)</f>
        <v>0</v>
      </c>
      <c r="BF667" s="200">
        <f>IF(N667="snížená",J667,0)</f>
        <v>0</v>
      </c>
      <c r="BG667" s="200">
        <f>IF(N667="zákl. přenesená",J667,0)</f>
        <v>0</v>
      </c>
      <c r="BH667" s="200">
        <f>IF(N667="sníž. přenesená",J667,0)</f>
        <v>0</v>
      </c>
      <c r="BI667" s="200">
        <f>IF(N667="nulová",J667,0)</f>
        <v>0</v>
      </c>
      <c r="BJ667" s="18" t="s">
        <v>134</v>
      </c>
      <c r="BK667" s="200">
        <f>ROUND(I667*H667,2)</f>
        <v>0</v>
      </c>
      <c r="BL667" s="18" t="s">
        <v>133</v>
      </c>
      <c r="BM667" s="199" t="s">
        <v>880</v>
      </c>
    </row>
    <row r="668" spans="2:51" s="13" customFormat="1" ht="11.25">
      <c r="B668" s="201"/>
      <c r="C668" s="202"/>
      <c r="D668" s="203" t="s">
        <v>136</v>
      </c>
      <c r="E668" s="204" t="s">
        <v>19</v>
      </c>
      <c r="F668" s="205" t="s">
        <v>137</v>
      </c>
      <c r="G668" s="202"/>
      <c r="H668" s="204" t="s">
        <v>19</v>
      </c>
      <c r="I668" s="206"/>
      <c r="J668" s="202"/>
      <c r="K668" s="202"/>
      <c r="L668" s="207"/>
      <c r="M668" s="208"/>
      <c r="N668" s="209"/>
      <c r="O668" s="209"/>
      <c r="P668" s="209"/>
      <c r="Q668" s="209"/>
      <c r="R668" s="209"/>
      <c r="S668" s="209"/>
      <c r="T668" s="210"/>
      <c r="AT668" s="211" t="s">
        <v>136</v>
      </c>
      <c r="AU668" s="211" t="s">
        <v>134</v>
      </c>
      <c r="AV668" s="13" t="s">
        <v>83</v>
      </c>
      <c r="AW668" s="13" t="s">
        <v>36</v>
      </c>
      <c r="AX668" s="13" t="s">
        <v>75</v>
      </c>
      <c r="AY668" s="211" t="s">
        <v>126</v>
      </c>
    </row>
    <row r="669" spans="2:51" s="14" customFormat="1" ht="11.25">
      <c r="B669" s="212"/>
      <c r="C669" s="213"/>
      <c r="D669" s="203" t="s">
        <v>136</v>
      </c>
      <c r="E669" s="214" t="s">
        <v>19</v>
      </c>
      <c r="F669" s="215" t="s">
        <v>143</v>
      </c>
      <c r="G669" s="213"/>
      <c r="H669" s="216">
        <v>3</v>
      </c>
      <c r="I669" s="217"/>
      <c r="J669" s="213"/>
      <c r="K669" s="213"/>
      <c r="L669" s="218"/>
      <c r="M669" s="219"/>
      <c r="N669" s="220"/>
      <c r="O669" s="220"/>
      <c r="P669" s="220"/>
      <c r="Q669" s="220"/>
      <c r="R669" s="220"/>
      <c r="S669" s="220"/>
      <c r="T669" s="221"/>
      <c r="AT669" s="222" t="s">
        <v>136</v>
      </c>
      <c r="AU669" s="222" t="s">
        <v>134</v>
      </c>
      <c r="AV669" s="14" t="s">
        <v>134</v>
      </c>
      <c r="AW669" s="14" t="s">
        <v>36</v>
      </c>
      <c r="AX669" s="14" t="s">
        <v>83</v>
      </c>
      <c r="AY669" s="222" t="s">
        <v>126</v>
      </c>
    </row>
    <row r="670" spans="1:65" s="2" customFormat="1" ht="16.5" customHeight="1">
      <c r="A670" s="35"/>
      <c r="B670" s="36"/>
      <c r="C670" s="234" t="s">
        <v>881</v>
      </c>
      <c r="D670" s="234" t="s">
        <v>361</v>
      </c>
      <c r="E670" s="235" t="s">
        <v>882</v>
      </c>
      <c r="F670" s="236" t="s">
        <v>883</v>
      </c>
      <c r="G670" s="237" t="s">
        <v>180</v>
      </c>
      <c r="H670" s="238">
        <v>3</v>
      </c>
      <c r="I670" s="239"/>
      <c r="J670" s="240">
        <f>ROUND(I670*H670,2)</f>
        <v>0</v>
      </c>
      <c r="K670" s="236" t="s">
        <v>132</v>
      </c>
      <c r="L670" s="241"/>
      <c r="M670" s="242" t="s">
        <v>19</v>
      </c>
      <c r="N670" s="243" t="s">
        <v>47</v>
      </c>
      <c r="O670" s="65"/>
      <c r="P670" s="197">
        <f>O670*H670</f>
        <v>0</v>
      </c>
      <c r="Q670" s="197">
        <v>0.05612</v>
      </c>
      <c r="R670" s="197">
        <f>Q670*H670</f>
        <v>0.16836</v>
      </c>
      <c r="S670" s="197">
        <v>0</v>
      </c>
      <c r="T670" s="198">
        <f>S670*H670</f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199" t="s">
        <v>163</v>
      </c>
      <c r="AT670" s="199" t="s">
        <v>361</v>
      </c>
      <c r="AU670" s="199" t="s">
        <v>134</v>
      </c>
      <c r="AY670" s="18" t="s">
        <v>126</v>
      </c>
      <c r="BE670" s="200">
        <f>IF(N670="základní",J670,0)</f>
        <v>0</v>
      </c>
      <c r="BF670" s="200">
        <f>IF(N670="snížená",J670,0)</f>
        <v>0</v>
      </c>
      <c r="BG670" s="200">
        <f>IF(N670="zákl. přenesená",J670,0)</f>
        <v>0</v>
      </c>
      <c r="BH670" s="200">
        <f>IF(N670="sníž. přenesená",J670,0)</f>
        <v>0</v>
      </c>
      <c r="BI670" s="200">
        <f>IF(N670="nulová",J670,0)</f>
        <v>0</v>
      </c>
      <c r="BJ670" s="18" t="s">
        <v>134</v>
      </c>
      <c r="BK670" s="200">
        <f>ROUND(I670*H670,2)</f>
        <v>0</v>
      </c>
      <c r="BL670" s="18" t="s">
        <v>133</v>
      </c>
      <c r="BM670" s="199" t="s">
        <v>884</v>
      </c>
    </row>
    <row r="671" spans="2:51" s="13" customFormat="1" ht="11.25">
      <c r="B671" s="201"/>
      <c r="C671" s="202"/>
      <c r="D671" s="203" t="s">
        <v>136</v>
      </c>
      <c r="E671" s="204" t="s">
        <v>19</v>
      </c>
      <c r="F671" s="205" t="s">
        <v>137</v>
      </c>
      <c r="G671" s="202"/>
      <c r="H671" s="204" t="s">
        <v>19</v>
      </c>
      <c r="I671" s="206"/>
      <c r="J671" s="202"/>
      <c r="K671" s="202"/>
      <c r="L671" s="207"/>
      <c r="M671" s="208"/>
      <c r="N671" s="209"/>
      <c r="O671" s="209"/>
      <c r="P671" s="209"/>
      <c r="Q671" s="209"/>
      <c r="R671" s="209"/>
      <c r="S671" s="209"/>
      <c r="T671" s="210"/>
      <c r="AT671" s="211" t="s">
        <v>136</v>
      </c>
      <c r="AU671" s="211" t="s">
        <v>134</v>
      </c>
      <c r="AV671" s="13" t="s">
        <v>83</v>
      </c>
      <c r="AW671" s="13" t="s">
        <v>36</v>
      </c>
      <c r="AX671" s="13" t="s">
        <v>75</v>
      </c>
      <c r="AY671" s="211" t="s">
        <v>126</v>
      </c>
    </row>
    <row r="672" spans="2:51" s="14" customFormat="1" ht="11.25">
      <c r="B672" s="212"/>
      <c r="C672" s="213"/>
      <c r="D672" s="203" t="s">
        <v>136</v>
      </c>
      <c r="E672" s="214" t="s">
        <v>19</v>
      </c>
      <c r="F672" s="215" t="s">
        <v>143</v>
      </c>
      <c r="G672" s="213"/>
      <c r="H672" s="216">
        <v>3</v>
      </c>
      <c r="I672" s="217"/>
      <c r="J672" s="213"/>
      <c r="K672" s="213"/>
      <c r="L672" s="218"/>
      <c r="M672" s="219"/>
      <c r="N672" s="220"/>
      <c r="O672" s="220"/>
      <c r="P672" s="220"/>
      <c r="Q672" s="220"/>
      <c r="R672" s="220"/>
      <c r="S672" s="220"/>
      <c r="T672" s="221"/>
      <c r="AT672" s="222" t="s">
        <v>136</v>
      </c>
      <c r="AU672" s="222" t="s">
        <v>134</v>
      </c>
      <c r="AV672" s="14" t="s">
        <v>134</v>
      </c>
      <c r="AW672" s="14" t="s">
        <v>36</v>
      </c>
      <c r="AX672" s="14" t="s">
        <v>83</v>
      </c>
      <c r="AY672" s="222" t="s">
        <v>126</v>
      </c>
    </row>
    <row r="673" spans="1:65" s="2" customFormat="1" ht="16.5" customHeight="1">
      <c r="A673" s="35"/>
      <c r="B673" s="36"/>
      <c r="C673" s="188" t="s">
        <v>885</v>
      </c>
      <c r="D673" s="188" t="s">
        <v>128</v>
      </c>
      <c r="E673" s="189" t="s">
        <v>886</v>
      </c>
      <c r="F673" s="190" t="s">
        <v>887</v>
      </c>
      <c r="G673" s="191" t="s">
        <v>131</v>
      </c>
      <c r="H673" s="192">
        <v>50</v>
      </c>
      <c r="I673" s="193"/>
      <c r="J673" s="194">
        <f>ROUND(I673*H673,2)</f>
        <v>0</v>
      </c>
      <c r="K673" s="190" t="s">
        <v>132</v>
      </c>
      <c r="L673" s="40"/>
      <c r="M673" s="195" t="s">
        <v>19</v>
      </c>
      <c r="N673" s="196" t="s">
        <v>47</v>
      </c>
      <c r="O673" s="65"/>
      <c r="P673" s="197">
        <f>O673*H673</f>
        <v>0</v>
      </c>
      <c r="Q673" s="197">
        <v>0.00036</v>
      </c>
      <c r="R673" s="197">
        <f>Q673*H673</f>
        <v>0.018000000000000002</v>
      </c>
      <c r="S673" s="197">
        <v>0</v>
      </c>
      <c r="T673" s="198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199" t="s">
        <v>133</v>
      </c>
      <c r="AT673" s="199" t="s">
        <v>128</v>
      </c>
      <c r="AU673" s="199" t="s">
        <v>134</v>
      </c>
      <c r="AY673" s="18" t="s">
        <v>126</v>
      </c>
      <c r="BE673" s="200">
        <f>IF(N673="základní",J673,0)</f>
        <v>0</v>
      </c>
      <c r="BF673" s="200">
        <f>IF(N673="snížená",J673,0)</f>
        <v>0</v>
      </c>
      <c r="BG673" s="200">
        <f>IF(N673="zákl. přenesená",J673,0)</f>
        <v>0</v>
      </c>
      <c r="BH673" s="200">
        <f>IF(N673="sníž. přenesená",J673,0)</f>
        <v>0</v>
      </c>
      <c r="BI673" s="200">
        <f>IF(N673="nulová",J673,0)</f>
        <v>0</v>
      </c>
      <c r="BJ673" s="18" t="s">
        <v>134</v>
      </c>
      <c r="BK673" s="200">
        <f>ROUND(I673*H673,2)</f>
        <v>0</v>
      </c>
      <c r="BL673" s="18" t="s">
        <v>133</v>
      </c>
      <c r="BM673" s="199" t="s">
        <v>888</v>
      </c>
    </row>
    <row r="674" spans="2:51" s="13" customFormat="1" ht="11.25">
      <c r="B674" s="201"/>
      <c r="C674" s="202"/>
      <c r="D674" s="203" t="s">
        <v>136</v>
      </c>
      <c r="E674" s="204" t="s">
        <v>19</v>
      </c>
      <c r="F674" s="205" t="s">
        <v>137</v>
      </c>
      <c r="G674" s="202"/>
      <c r="H674" s="204" t="s">
        <v>19</v>
      </c>
      <c r="I674" s="206"/>
      <c r="J674" s="202"/>
      <c r="K674" s="202"/>
      <c r="L674" s="207"/>
      <c r="M674" s="208"/>
      <c r="N674" s="209"/>
      <c r="O674" s="209"/>
      <c r="P674" s="209"/>
      <c r="Q674" s="209"/>
      <c r="R674" s="209"/>
      <c r="S674" s="209"/>
      <c r="T674" s="210"/>
      <c r="AT674" s="211" t="s">
        <v>136</v>
      </c>
      <c r="AU674" s="211" t="s">
        <v>134</v>
      </c>
      <c r="AV674" s="13" t="s">
        <v>83</v>
      </c>
      <c r="AW674" s="13" t="s">
        <v>36</v>
      </c>
      <c r="AX674" s="13" t="s">
        <v>75</v>
      </c>
      <c r="AY674" s="211" t="s">
        <v>126</v>
      </c>
    </row>
    <row r="675" spans="2:51" s="14" customFormat="1" ht="11.25">
      <c r="B675" s="212"/>
      <c r="C675" s="213"/>
      <c r="D675" s="203" t="s">
        <v>136</v>
      </c>
      <c r="E675" s="214" t="s">
        <v>19</v>
      </c>
      <c r="F675" s="215" t="s">
        <v>400</v>
      </c>
      <c r="G675" s="213"/>
      <c r="H675" s="216">
        <v>50</v>
      </c>
      <c r="I675" s="217"/>
      <c r="J675" s="213"/>
      <c r="K675" s="213"/>
      <c r="L675" s="218"/>
      <c r="M675" s="219"/>
      <c r="N675" s="220"/>
      <c r="O675" s="220"/>
      <c r="P675" s="220"/>
      <c r="Q675" s="220"/>
      <c r="R675" s="220"/>
      <c r="S675" s="220"/>
      <c r="T675" s="221"/>
      <c r="AT675" s="222" t="s">
        <v>136</v>
      </c>
      <c r="AU675" s="222" t="s">
        <v>134</v>
      </c>
      <c r="AV675" s="14" t="s">
        <v>134</v>
      </c>
      <c r="AW675" s="14" t="s">
        <v>36</v>
      </c>
      <c r="AX675" s="14" t="s">
        <v>83</v>
      </c>
      <c r="AY675" s="222" t="s">
        <v>126</v>
      </c>
    </row>
    <row r="676" spans="1:65" s="2" customFormat="1" ht="16.5" customHeight="1">
      <c r="A676" s="35"/>
      <c r="B676" s="36"/>
      <c r="C676" s="188" t="s">
        <v>889</v>
      </c>
      <c r="D676" s="188" t="s">
        <v>128</v>
      </c>
      <c r="E676" s="189" t="s">
        <v>890</v>
      </c>
      <c r="F676" s="190" t="s">
        <v>891</v>
      </c>
      <c r="G676" s="191" t="s">
        <v>131</v>
      </c>
      <c r="H676" s="192">
        <v>226.16</v>
      </c>
      <c r="I676" s="193"/>
      <c r="J676" s="194">
        <f>ROUND(I676*H676,2)</f>
        <v>0</v>
      </c>
      <c r="K676" s="190" t="s">
        <v>132</v>
      </c>
      <c r="L676" s="40"/>
      <c r="M676" s="195" t="s">
        <v>19</v>
      </c>
      <c r="N676" s="196" t="s">
        <v>47</v>
      </c>
      <c r="O676" s="65"/>
      <c r="P676" s="197">
        <f>O676*H676</f>
        <v>0</v>
      </c>
      <c r="Q676" s="197">
        <v>0.00047</v>
      </c>
      <c r="R676" s="197">
        <f>Q676*H676</f>
        <v>0.10629519999999999</v>
      </c>
      <c r="S676" s="197">
        <v>0</v>
      </c>
      <c r="T676" s="198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99" t="s">
        <v>133</v>
      </c>
      <c r="AT676" s="199" t="s">
        <v>128</v>
      </c>
      <c r="AU676" s="199" t="s">
        <v>134</v>
      </c>
      <c r="AY676" s="18" t="s">
        <v>126</v>
      </c>
      <c r="BE676" s="200">
        <f>IF(N676="základní",J676,0)</f>
        <v>0</v>
      </c>
      <c r="BF676" s="200">
        <f>IF(N676="snížená",J676,0)</f>
        <v>0</v>
      </c>
      <c r="BG676" s="200">
        <f>IF(N676="zákl. přenesená",J676,0)</f>
        <v>0</v>
      </c>
      <c r="BH676" s="200">
        <f>IF(N676="sníž. přenesená",J676,0)</f>
        <v>0</v>
      </c>
      <c r="BI676" s="200">
        <f>IF(N676="nulová",J676,0)</f>
        <v>0</v>
      </c>
      <c r="BJ676" s="18" t="s">
        <v>134</v>
      </c>
      <c r="BK676" s="200">
        <f>ROUND(I676*H676,2)</f>
        <v>0</v>
      </c>
      <c r="BL676" s="18" t="s">
        <v>133</v>
      </c>
      <c r="BM676" s="199" t="s">
        <v>892</v>
      </c>
    </row>
    <row r="677" spans="2:51" s="13" customFormat="1" ht="11.25">
      <c r="B677" s="201"/>
      <c r="C677" s="202"/>
      <c r="D677" s="203" t="s">
        <v>136</v>
      </c>
      <c r="E677" s="204" t="s">
        <v>19</v>
      </c>
      <c r="F677" s="205" t="s">
        <v>137</v>
      </c>
      <c r="G677" s="202"/>
      <c r="H677" s="204" t="s">
        <v>19</v>
      </c>
      <c r="I677" s="206"/>
      <c r="J677" s="202"/>
      <c r="K677" s="202"/>
      <c r="L677" s="207"/>
      <c r="M677" s="208"/>
      <c r="N677" s="209"/>
      <c r="O677" s="209"/>
      <c r="P677" s="209"/>
      <c r="Q677" s="209"/>
      <c r="R677" s="209"/>
      <c r="S677" s="209"/>
      <c r="T677" s="210"/>
      <c r="AT677" s="211" t="s">
        <v>136</v>
      </c>
      <c r="AU677" s="211" t="s">
        <v>134</v>
      </c>
      <c r="AV677" s="13" t="s">
        <v>83</v>
      </c>
      <c r="AW677" s="13" t="s">
        <v>36</v>
      </c>
      <c r="AX677" s="13" t="s">
        <v>75</v>
      </c>
      <c r="AY677" s="211" t="s">
        <v>126</v>
      </c>
    </row>
    <row r="678" spans="2:51" s="14" customFormat="1" ht="11.25">
      <c r="B678" s="212"/>
      <c r="C678" s="213"/>
      <c r="D678" s="203" t="s">
        <v>136</v>
      </c>
      <c r="E678" s="214" t="s">
        <v>19</v>
      </c>
      <c r="F678" s="215" t="s">
        <v>893</v>
      </c>
      <c r="G678" s="213"/>
      <c r="H678" s="216">
        <v>226.16</v>
      </c>
      <c r="I678" s="217"/>
      <c r="J678" s="213"/>
      <c r="K678" s="213"/>
      <c r="L678" s="218"/>
      <c r="M678" s="219"/>
      <c r="N678" s="220"/>
      <c r="O678" s="220"/>
      <c r="P678" s="220"/>
      <c r="Q678" s="220"/>
      <c r="R678" s="220"/>
      <c r="S678" s="220"/>
      <c r="T678" s="221"/>
      <c r="AT678" s="222" t="s">
        <v>136</v>
      </c>
      <c r="AU678" s="222" t="s">
        <v>134</v>
      </c>
      <c r="AV678" s="14" t="s">
        <v>134</v>
      </c>
      <c r="AW678" s="14" t="s">
        <v>36</v>
      </c>
      <c r="AX678" s="14" t="s">
        <v>83</v>
      </c>
      <c r="AY678" s="222" t="s">
        <v>126</v>
      </c>
    </row>
    <row r="679" spans="1:65" s="2" customFormat="1" ht="16.5" customHeight="1">
      <c r="A679" s="35"/>
      <c r="B679" s="36"/>
      <c r="C679" s="188" t="s">
        <v>894</v>
      </c>
      <c r="D679" s="188" t="s">
        <v>128</v>
      </c>
      <c r="E679" s="189" t="s">
        <v>895</v>
      </c>
      <c r="F679" s="190" t="s">
        <v>896</v>
      </c>
      <c r="G679" s="191" t="s">
        <v>180</v>
      </c>
      <c r="H679" s="192">
        <v>17.8</v>
      </c>
      <c r="I679" s="193"/>
      <c r="J679" s="194">
        <f>ROUND(I679*H679,2)</f>
        <v>0</v>
      </c>
      <c r="K679" s="190" t="s">
        <v>132</v>
      </c>
      <c r="L679" s="40"/>
      <c r="M679" s="195" t="s">
        <v>19</v>
      </c>
      <c r="N679" s="196" t="s">
        <v>47</v>
      </c>
      <c r="O679" s="65"/>
      <c r="P679" s="197">
        <f>O679*H679</f>
        <v>0</v>
      </c>
      <c r="Q679" s="197">
        <v>0.29221</v>
      </c>
      <c r="R679" s="197">
        <f>Q679*H679</f>
        <v>5.201338000000001</v>
      </c>
      <c r="S679" s="197">
        <v>0</v>
      </c>
      <c r="T679" s="198">
        <f>S679*H679</f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199" t="s">
        <v>133</v>
      </c>
      <c r="AT679" s="199" t="s">
        <v>128</v>
      </c>
      <c r="AU679" s="199" t="s">
        <v>134</v>
      </c>
      <c r="AY679" s="18" t="s">
        <v>126</v>
      </c>
      <c r="BE679" s="200">
        <f>IF(N679="základní",J679,0)</f>
        <v>0</v>
      </c>
      <c r="BF679" s="200">
        <f>IF(N679="snížená",J679,0)</f>
        <v>0</v>
      </c>
      <c r="BG679" s="200">
        <f>IF(N679="zákl. přenesená",J679,0)</f>
        <v>0</v>
      </c>
      <c r="BH679" s="200">
        <f>IF(N679="sníž. přenesená",J679,0)</f>
        <v>0</v>
      </c>
      <c r="BI679" s="200">
        <f>IF(N679="nulová",J679,0)</f>
        <v>0</v>
      </c>
      <c r="BJ679" s="18" t="s">
        <v>134</v>
      </c>
      <c r="BK679" s="200">
        <f>ROUND(I679*H679,2)</f>
        <v>0</v>
      </c>
      <c r="BL679" s="18" t="s">
        <v>133</v>
      </c>
      <c r="BM679" s="199" t="s">
        <v>897</v>
      </c>
    </row>
    <row r="680" spans="2:51" s="13" customFormat="1" ht="11.25">
      <c r="B680" s="201"/>
      <c r="C680" s="202"/>
      <c r="D680" s="203" t="s">
        <v>136</v>
      </c>
      <c r="E680" s="204" t="s">
        <v>19</v>
      </c>
      <c r="F680" s="205" t="s">
        <v>137</v>
      </c>
      <c r="G680" s="202"/>
      <c r="H680" s="204" t="s">
        <v>19</v>
      </c>
      <c r="I680" s="206"/>
      <c r="J680" s="202"/>
      <c r="K680" s="202"/>
      <c r="L680" s="207"/>
      <c r="M680" s="208"/>
      <c r="N680" s="209"/>
      <c r="O680" s="209"/>
      <c r="P680" s="209"/>
      <c r="Q680" s="209"/>
      <c r="R680" s="209"/>
      <c r="S680" s="209"/>
      <c r="T680" s="210"/>
      <c r="AT680" s="211" t="s">
        <v>136</v>
      </c>
      <c r="AU680" s="211" t="s">
        <v>134</v>
      </c>
      <c r="AV680" s="13" t="s">
        <v>83</v>
      </c>
      <c r="AW680" s="13" t="s">
        <v>36</v>
      </c>
      <c r="AX680" s="13" t="s">
        <v>75</v>
      </c>
      <c r="AY680" s="211" t="s">
        <v>126</v>
      </c>
    </row>
    <row r="681" spans="2:51" s="14" customFormat="1" ht="11.25">
      <c r="B681" s="212"/>
      <c r="C681" s="213"/>
      <c r="D681" s="203" t="s">
        <v>136</v>
      </c>
      <c r="E681" s="214" t="s">
        <v>19</v>
      </c>
      <c r="F681" s="215" t="s">
        <v>898</v>
      </c>
      <c r="G681" s="213"/>
      <c r="H681" s="216">
        <v>17.8</v>
      </c>
      <c r="I681" s="217"/>
      <c r="J681" s="213"/>
      <c r="K681" s="213"/>
      <c r="L681" s="218"/>
      <c r="M681" s="219"/>
      <c r="N681" s="220"/>
      <c r="O681" s="220"/>
      <c r="P681" s="220"/>
      <c r="Q681" s="220"/>
      <c r="R681" s="220"/>
      <c r="S681" s="220"/>
      <c r="T681" s="221"/>
      <c r="AT681" s="222" t="s">
        <v>136</v>
      </c>
      <c r="AU681" s="222" t="s">
        <v>134</v>
      </c>
      <c r="AV681" s="14" t="s">
        <v>134</v>
      </c>
      <c r="AW681" s="14" t="s">
        <v>36</v>
      </c>
      <c r="AX681" s="14" t="s">
        <v>83</v>
      </c>
      <c r="AY681" s="222" t="s">
        <v>126</v>
      </c>
    </row>
    <row r="682" spans="1:65" s="2" customFormat="1" ht="16.5" customHeight="1">
      <c r="A682" s="35"/>
      <c r="B682" s="36"/>
      <c r="C682" s="234" t="s">
        <v>899</v>
      </c>
      <c r="D682" s="234" t="s">
        <v>361</v>
      </c>
      <c r="E682" s="235" t="s">
        <v>900</v>
      </c>
      <c r="F682" s="236" t="s">
        <v>901</v>
      </c>
      <c r="G682" s="237" t="s">
        <v>180</v>
      </c>
      <c r="H682" s="238">
        <v>18</v>
      </c>
      <c r="I682" s="239"/>
      <c r="J682" s="240">
        <f>ROUND(I682*H682,2)</f>
        <v>0</v>
      </c>
      <c r="K682" s="236" t="s">
        <v>132</v>
      </c>
      <c r="L682" s="241"/>
      <c r="M682" s="242" t="s">
        <v>19</v>
      </c>
      <c r="N682" s="243" t="s">
        <v>47</v>
      </c>
      <c r="O682" s="65"/>
      <c r="P682" s="197">
        <f>O682*H682</f>
        <v>0</v>
      </c>
      <c r="Q682" s="197">
        <v>0.0172</v>
      </c>
      <c r="R682" s="197">
        <f>Q682*H682</f>
        <v>0.3096</v>
      </c>
      <c r="S682" s="197">
        <v>0</v>
      </c>
      <c r="T682" s="198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99" t="s">
        <v>163</v>
      </c>
      <c r="AT682" s="199" t="s">
        <v>361</v>
      </c>
      <c r="AU682" s="199" t="s">
        <v>134</v>
      </c>
      <c r="AY682" s="18" t="s">
        <v>126</v>
      </c>
      <c r="BE682" s="200">
        <f>IF(N682="základní",J682,0)</f>
        <v>0</v>
      </c>
      <c r="BF682" s="200">
        <f>IF(N682="snížená",J682,0)</f>
        <v>0</v>
      </c>
      <c r="BG682" s="200">
        <f>IF(N682="zákl. přenesená",J682,0)</f>
        <v>0</v>
      </c>
      <c r="BH682" s="200">
        <f>IF(N682="sníž. přenesená",J682,0)</f>
        <v>0</v>
      </c>
      <c r="BI682" s="200">
        <f>IF(N682="nulová",J682,0)</f>
        <v>0</v>
      </c>
      <c r="BJ682" s="18" t="s">
        <v>134</v>
      </c>
      <c r="BK682" s="200">
        <f>ROUND(I682*H682,2)</f>
        <v>0</v>
      </c>
      <c r="BL682" s="18" t="s">
        <v>133</v>
      </c>
      <c r="BM682" s="199" t="s">
        <v>902</v>
      </c>
    </row>
    <row r="683" spans="2:51" s="13" customFormat="1" ht="11.25">
      <c r="B683" s="201"/>
      <c r="C683" s="202"/>
      <c r="D683" s="203" t="s">
        <v>136</v>
      </c>
      <c r="E683" s="204" t="s">
        <v>19</v>
      </c>
      <c r="F683" s="205" t="s">
        <v>137</v>
      </c>
      <c r="G683" s="202"/>
      <c r="H683" s="204" t="s">
        <v>19</v>
      </c>
      <c r="I683" s="206"/>
      <c r="J683" s="202"/>
      <c r="K683" s="202"/>
      <c r="L683" s="207"/>
      <c r="M683" s="208"/>
      <c r="N683" s="209"/>
      <c r="O683" s="209"/>
      <c r="P683" s="209"/>
      <c r="Q683" s="209"/>
      <c r="R683" s="209"/>
      <c r="S683" s="209"/>
      <c r="T683" s="210"/>
      <c r="AT683" s="211" t="s">
        <v>136</v>
      </c>
      <c r="AU683" s="211" t="s">
        <v>134</v>
      </c>
      <c r="AV683" s="13" t="s">
        <v>83</v>
      </c>
      <c r="AW683" s="13" t="s">
        <v>36</v>
      </c>
      <c r="AX683" s="13" t="s">
        <v>75</v>
      </c>
      <c r="AY683" s="211" t="s">
        <v>126</v>
      </c>
    </row>
    <row r="684" spans="2:51" s="14" customFormat="1" ht="11.25">
      <c r="B684" s="212"/>
      <c r="C684" s="213"/>
      <c r="D684" s="203" t="s">
        <v>136</v>
      </c>
      <c r="E684" s="214" t="s">
        <v>19</v>
      </c>
      <c r="F684" s="215" t="s">
        <v>211</v>
      </c>
      <c r="G684" s="213"/>
      <c r="H684" s="216">
        <v>18</v>
      </c>
      <c r="I684" s="217"/>
      <c r="J684" s="213"/>
      <c r="K684" s="213"/>
      <c r="L684" s="218"/>
      <c r="M684" s="219"/>
      <c r="N684" s="220"/>
      <c r="O684" s="220"/>
      <c r="P684" s="220"/>
      <c r="Q684" s="220"/>
      <c r="R684" s="220"/>
      <c r="S684" s="220"/>
      <c r="T684" s="221"/>
      <c r="AT684" s="222" t="s">
        <v>136</v>
      </c>
      <c r="AU684" s="222" t="s">
        <v>134</v>
      </c>
      <c r="AV684" s="14" t="s">
        <v>134</v>
      </c>
      <c r="AW684" s="14" t="s">
        <v>36</v>
      </c>
      <c r="AX684" s="14" t="s">
        <v>83</v>
      </c>
      <c r="AY684" s="222" t="s">
        <v>126</v>
      </c>
    </row>
    <row r="685" spans="1:65" s="2" customFormat="1" ht="16.5" customHeight="1">
      <c r="A685" s="35"/>
      <c r="B685" s="36"/>
      <c r="C685" s="234" t="s">
        <v>903</v>
      </c>
      <c r="D685" s="234" t="s">
        <v>361</v>
      </c>
      <c r="E685" s="235" t="s">
        <v>904</v>
      </c>
      <c r="F685" s="236" t="s">
        <v>905</v>
      </c>
      <c r="G685" s="237" t="s">
        <v>180</v>
      </c>
      <c r="H685" s="238">
        <v>18</v>
      </c>
      <c r="I685" s="239"/>
      <c r="J685" s="240">
        <f>ROUND(I685*H685,2)</f>
        <v>0</v>
      </c>
      <c r="K685" s="236" t="s">
        <v>132</v>
      </c>
      <c r="L685" s="241"/>
      <c r="M685" s="242" t="s">
        <v>19</v>
      </c>
      <c r="N685" s="243" t="s">
        <v>47</v>
      </c>
      <c r="O685" s="65"/>
      <c r="P685" s="197">
        <f>O685*H685</f>
        <v>0</v>
      </c>
      <c r="Q685" s="197">
        <v>0.00215</v>
      </c>
      <c r="R685" s="197">
        <f>Q685*H685</f>
        <v>0.0387</v>
      </c>
      <c r="S685" s="197">
        <v>0</v>
      </c>
      <c r="T685" s="198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9" t="s">
        <v>163</v>
      </c>
      <c r="AT685" s="199" t="s">
        <v>361</v>
      </c>
      <c r="AU685" s="199" t="s">
        <v>134</v>
      </c>
      <c r="AY685" s="18" t="s">
        <v>126</v>
      </c>
      <c r="BE685" s="200">
        <f>IF(N685="základní",J685,0)</f>
        <v>0</v>
      </c>
      <c r="BF685" s="200">
        <f>IF(N685="snížená",J685,0)</f>
        <v>0</v>
      </c>
      <c r="BG685" s="200">
        <f>IF(N685="zákl. přenesená",J685,0)</f>
        <v>0</v>
      </c>
      <c r="BH685" s="200">
        <f>IF(N685="sníž. přenesená",J685,0)</f>
        <v>0</v>
      </c>
      <c r="BI685" s="200">
        <f>IF(N685="nulová",J685,0)</f>
        <v>0</v>
      </c>
      <c r="BJ685" s="18" t="s">
        <v>134</v>
      </c>
      <c r="BK685" s="200">
        <f>ROUND(I685*H685,2)</f>
        <v>0</v>
      </c>
      <c r="BL685" s="18" t="s">
        <v>133</v>
      </c>
      <c r="BM685" s="199" t="s">
        <v>906</v>
      </c>
    </row>
    <row r="686" spans="2:51" s="13" customFormat="1" ht="11.25">
      <c r="B686" s="201"/>
      <c r="C686" s="202"/>
      <c r="D686" s="203" t="s">
        <v>136</v>
      </c>
      <c r="E686" s="204" t="s">
        <v>19</v>
      </c>
      <c r="F686" s="205" t="s">
        <v>137</v>
      </c>
      <c r="G686" s="202"/>
      <c r="H686" s="204" t="s">
        <v>19</v>
      </c>
      <c r="I686" s="206"/>
      <c r="J686" s="202"/>
      <c r="K686" s="202"/>
      <c r="L686" s="207"/>
      <c r="M686" s="208"/>
      <c r="N686" s="209"/>
      <c r="O686" s="209"/>
      <c r="P686" s="209"/>
      <c r="Q686" s="209"/>
      <c r="R686" s="209"/>
      <c r="S686" s="209"/>
      <c r="T686" s="210"/>
      <c r="AT686" s="211" t="s">
        <v>136</v>
      </c>
      <c r="AU686" s="211" t="s">
        <v>134</v>
      </c>
      <c r="AV686" s="13" t="s">
        <v>83</v>
      </c>
      <c r="AW686" s="13" t="s">
        <v>36</v>
      </c>
      <c r="AX686" s="13" t="s">
        <v>75</v>
      </c>
      <c r="AY686" s="211" t="s">
        <v>126</v>
      </c>
    </row>
    <row r="687" spans="2:51" s="14" customFormat="1" ht="11.25">
      <c r="B687" s="212"/>
      <c r="C687" s="213"/>
      <c r="D687" s="203" t="s">
        <v>136</v>
      </c>
      <c r="E687" s="214" t="s">
        <v>19</v>
      </c>
      <c r="F687" s="215" t="s">
        <v>211</v>
      </c>
      <c r="G687" s="213"/>
      <c r="H687" s="216">
        <v>18</v>
      </c>
      <c r="I687" s="217"/>
      <c r="J687" s="213"/>
      <c r="K687" s="213"/>
      <c r="L687" s="218"/>
      <c r="M687" s="219"/>
      <c r="N687" s="220"/>
      <c r="O687" s="220"/>
      <c r="P687" s="220"/>
      <c r="Q687" s="220"/>
      <c r="R687" s="220"/>
      <c r="S687" s="220"/>
      <c r="T687" s="221"/>
      <c r="AT687" s="222" t="s">
        <v>136</v>
      </c>
      <c r="AU687" s="222" t="s">
        <v>134</v>
      </c>
      <c r="AV687" s="14" t="s">
        <v>134</v>
      </c>
      <c r="AW687" s="14" t="s">
        <v>36</v>
      </c>
      <c r="AX687" s="14" t="s">
        <v>83</v>
      </c>
      <c r="AY687" s="222" t="s">
        <v>126</v>
      </c>
    </row>
    <row r="688" spans="1:65" s="2" customFormat="1" ht="22.5" customHeight="1">
      <c r="A688" s="35"/>
      <c r="B688" s="36"/>
      <c r="C688" s="234" t="s">
        <v>907</v>
      </c>
      <c r="D688" s="234" t="s">
        <v>361</v>
      </c>
      <c r="E688" s="235" t="s">
        <v>908</v>
      </c>
      <c r="F688" s="236" t="s">
        <v>909</v>
      </c>
      <c r="G688" s="237" t="s">
        <v>141</v>
      </c>
      <c r="H688" s="238">
        <v>1</v>
      </c>
      <c r="I688" s="239"/>
      <c r="J688" s="240">
        <f>ROUND(I688*H688,2)</f>
        <v>0</v>
      </c>
      <c r="K688" s="236" t="s">
        <v>132</v>
      </c>
      <c r="L688" s="241"/>
      <c r="M688" s="242" t="s">
        <v>19</v>
      </c>
      <c r="N688" s="243" t="s">
        <v>47</v>
      </c>
      <c r="O688" s="65"/>
      <c r="P688" s="197">
        <f>O688*H688</f>
        <v>0</v>
      </c>
      <c r="Q688" s="197">
        <v>0.0045</v>
      </c>
      <c r="R688" s="197">
        <f>Q688*H688</f>
        <v>0.0045</v>
      </c>
      <c r="S688" s="197">
        <v>0</v>
      </c>
      <c r="T688" s="198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199" t="s">
        <v>163</v>
      </c>
      <c r="AT688" s="199" t="s">
        <v>361</v>
      </c>
      <c r="AU688" s="199" t="s">
        <v>134</v>
      </c>
      <c r="AY688" s="18" t="s">
        <v>126</v>
      </c>
      <c r="BE688" s="200">
        <f>IF(N688="základní",J688,0)</f>
        <v>0</v>
      </c>
      <c r="BF688" s="200">
        <f>IF(N688="snížená",J688,0)</f>
        <v>0</v>
      </c>
      <c r="BG688" s="200">
        <f>IF(N688="zákl. přenesená",J688,0)</f>
        <v>0</v>
      </c>
      <c r="BH688" s="200">
        <f>IF(N688="sníž. přenesená",J688,0)</f>
        <v>0</v>
      </c>
      <c r="BI688" s="200">
        <f>IF(N688="nulová",J688,0)</f>
        <v>0</v>
      </c>
      <c r="BJ688" s="18" t="s">
        <v>134</v>
      </c>
      <c r="BK688" s="200">
        <f>ROUND(I688*H688,2)</f>
        <v>0</v>
      </c>
      <c r="BL688" s="18" t="s">
        <v>133</v>
      </c>
      <c r="BM688" s="199" t="s">
        <v>910</v>
      </c>
    </row>
    <row r="689" spans="2:51" s="13" customFormat="1" ht="11.25">
      <c r="B689" s="201"/>
      <c r="C689" s="202"/>
      <c r="D689" s="203" t="s">
        <v>136</v>
      </c>
      <c r="E689" s="204" t="s">
        <v>19</v>
      </c>
      <c r="F689" s="205" t="s">
        <v>137</v>
      </c>
      <c r="G689" s="202"/>
      <c r="H689" s="204" t="s">
        <v>19</v>
      </c>
      <c r="I689" s="206"/>
      <c r="J689" s="202"/>
      <c r="K689" s="202"/>
      <c r="L689" s="207"/>
      <c r="M689" s="208"/>
      <c r="N689" s="209"/>
      <c r="O689" s="209"/>
      <c r="P689" s="209"/>
      <c r="Q689" s="209"/>
      <c r="R689" s="209"/>
      <c r="S689" s="209"/>
      <c r="T689" s="210"/>
      <c r="AT689" s="211" t="s">
        <v>136</v>
      </c>
      <c r="AU689" s="211" t="s">
        <v>134</v>
      </c>
      <c r="AV689" s="13" t="s">
        <v>83</v>
      </c>
      <c r="AW689" s="13" t="s">
        <v>36</v>
      </c>
      <c r="AX689" s="13" t="s">
        <v>75</v>
      </c>
      <c r="AY689" s="211" t="s">
        <v>126</v>
      </c>
    </row>
    <row r="690" spans="2:51" s="14" customFormat="1" ht="11.25">
      <c r="B690" s="212"/>
      <c r="C690" s="213"/>
      <c r="D690" s="203" t="s">
        <v>136</v>
      </c>
      <c r="E690" s="214" t="s">
        <v>19</v>
      </c>
      <c r="F690" s="215" t="s">
        <v>83</v>
      </c>
      <c r="G690" s="213"/>
      <c r="H690" s="216">
        <v>1</v>
      </c>
      <c r="I690" s="217"/>
      <c r="J690" s="213"/>
      <c r="K690" s="213"/>
      <c r="L690" s="218"/>
      <c r="M690" s="219"/>
      <c r="N690" s="220"/>
      <c r="O690" s="220"/>
      <c r="P690" s="220"/>
      <c r="Q690" s="220"/>
      <c r="R690" s="220"/>
      <c r="S690" s="220"/>
      <c r="T690" s="221"/>
      <c r="AT690" s="222" t="s">
        <v>136</v>
      </c>
      <c r="AU690" s="222" t="s">
        <v>134</v>
      </c>
      <c r="AV690" s="14" t="s">
        <v>134</v>
      </c>
      <c r="AW690" s="14" t="s">
        <v>36</v>
      </c>
      <c r="AX690" s="14" t="s">
        <v>83</v>
      </c>
      <c r="AY690" s="222" t="s">
        <v>126</v>
      </c>
    </row>
    <row r="691" spans="1:65" s="2" customFormat="1" ht="16.5" customHeight="1">
      <c r="A691" s="35"/>
      <c r="B691" s="36"/>
      <c r="C691" s="188" t="s">
        <v>911</v>
      </c>
      <c r="D691" s="188" t="s">
        <v>128</v>
      </c>
      <c r="E691" s="189" t="s">
        <v>912</v>
      </c>
      <c r="F691" s="190" t="s">
        <v>913</v>
      </c>
      <c r="G691" s="191" t="s">
        <v>227</v>
      </c>
      <c r="H691" s="192">
        <v>1.6</v>
      </c>
      <c r="I691" s="193"/>
      <c r="J691" s="194">
        <f>ROUND(I691*H691,2)</f>
        <v>0</v>
      </c>
      <c r="K691" s="190" t="s">
        <v>132</v>
      </c>
      <c r="L691" s="40"/>
      <c r="M691" s="195" t="s">
        <v>19</v>
      </c>
      <c r="N691" s="196" t="s">
        <v>47</v>
      </c>
      <c r="O691" s="65"/>
      <c r="P691" s="197">
        <f>O691*H691</f>
        <v>0</v>
      </c>
      <c r="Q691" s="197">
        <v>0</v>
      </c>
      <c r="R691" s="197">
        <f>Q691*H691</f>
        <v>0</v>
      </c>
      <c r="S691" s="197">
        <v>2.2</v>
      </c>
      <c r="T691" s="198">
        <f>S691*H691</f>
        <v>3.5200000000000005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99" t="s">
        <v>133</v>
      </c>
      <c r="AT691" s="199" t="s">
        <v>128</v>
      </c>
      <c r="AU691" s="199" t="s">
        <v>134</v>
      </c>
      <c r="AY691" s="18" t="s">
        <v>126</v>
      </c>
      <c r="BE691" s="200">
        <f>IF(N691="základní",J691,0)</f>
        <v>0</v>
      </c>
      <c r="BF691" s="200">
        <f>IF(N691="snížená",J691,0)</f>
        <v>0</v>
      </c>
      <c r="BG691" s="200">
        <f>IF(N691="zákl. přenesená",J691,0)</f>
        <v>0</v>
      </c>
      <c r="BH691" s="200">
        <f>IF(N691="sníž. přenesená",J691,0)</f>
        <v>0</v>
      </c>
      <c r="BI691" s="200">
        <f>IF(N691="nulová",J691,0)</f>
        <v>0</v>
      </c>
      <c r="BJ691" s="18" t="s">
        <v>134</v>
      </c>
      <c r="BK691" s="200">
        <f>ROUND(I691*H691,2)</f>
        <v>0</v>
      </c>
      <c r="BL691" s="18" t="s">
        <v>133</v>
      </c>
      <c r="BM691" s="199" t="s">
        <v>914</v>
      </c>
    </row>
    <row r="692" spans="2:51" s="13" customFormat="1" ht="11.25">
      <c r="B692" s="201"/>
      <c r="C692" s="202"/>
      <c r="D692" s="203" t="s">
        <v>136</v>
      </c>
      <c r="E692" s="204" t="s">
        <v>19</v>
      </c>
      <c r="F692" s="205" t="s">
        <v>137</v>
      </c>
      <c r="G692" s="202"/>
      <c r="H692" s="204" t="s">
        <v>19</v>
      </c>
      <c r="I692" s="206"/>
      <c r="J692" s="202"/>
      <c r="K692" s="202"/>
      <c r="L692" s="207"/>
      <c r="M692" s="208"/>
      <c r="N692" s="209"/>
      <c r="O692" s="209"/>
      <c r="P692" s="209"/>
      <c r="Q692" s="209"/>
      <c r="R692" s="209"/>
      <c r="S692" s="209"/>
      <c r="T692" s="210"/>
      <c r="AT692" s="211" t="s">
        <v>136</v>
      </c>
      <c r="AU692" s="211" t="s">
        <v>134</v>
      </c>
      <c r="AV692" s="13" t="s">
        <v>83</v>
      </c>
      <c r="AW692" s="13" t="s">
        <v>36</v>
      </c>
      <c r="AX692" s="13" t="s">
        <v>75</v>
      </c>
      <c r="AY692" s="211" t="s">
        <v>126</v>
      </c>
    </row>
    <row r="693" spans="2:51" s="14" customFormat="1" ht="11.25">
      <c r="B693" s="212"/>
      <c r="C693" s="213"/>
      <c r="D693" s="203" t="s">
        <v>136</v>
      </c>
      <c r="E693" s="214" t="s">
        <v>19</v>
      </c>
      <c r="F693" s="215" t="s">
        <v>511</v>
      </c>
      <c r="G693" s="213"/>
      <c r="H693" s="216">
        <v>1.6</v>
      </c>
      <c r="I693" s="217"/>
      <c r="J693" s="213"/>
      <c r="K693" s="213"/>
      <c r="L693" s="218"/>
      <c r="M693" s="219"/>
      <c r="N693" s="220"/>
      <c r="O693" s="220"/>
      <c r="P693" s="220"/>
      <c r="Q693" s="220"/>
      <c r="R693" s="220"/>
      <c r="S693" s="220"/>
      <c r="T693" s="221"/>
      <c r="AT693" s="222" t="s">
        <v>136</v>
      </c>
      <c r="AU693" s="222" t="s">
        <v>134</v>
      </c>
      <c r="AV693" s="14" t="s">
        <v>134</v>
      </c>
      <c r="AW693" s="14" t="s">
        <v>36</v>
      </c>
      <c r="AX693" s="14" t="s">
        <v>83</v>
      </c>
      <c r="AY693" s="222" t="s">
        <v>126</v>
      </c>
    </row>
    <row r="694" spans="1:65" s="2" customFormat="1" ht="16.5" customHeight="1">
      <c r="A694" s="35"/>
      <c r="B694" s="36"/>
      <c r="C694" s="188" t="s">
        <v>915</v>
      </c>
      <c r="D694" s="188" t="s">
        <v>128</v>
      </c>
      <c r="E694" s="189" t="s">
        <v>916</v>
      </c>
      <c r="F694" s="190" t="s">
        <v>917</v>
      </c>
      <c r="G694" s="191" t="s">
        <v>131</v>
      </c>
      <c r="H694" s="192">
        <v>2</v>
      </c>
      <c r="I694" s="193"/>
      <c r="J694" s="194">
        <f>ROUND(I694*H694,2)</f>
        <v>0</v>
      </c>
      <c r="K694" s="190" t="s">
        <v>132</v>
      </c>
      <c r="L694" s="40"/>
      <c r="M694" s="195" t="s">
        <v>19</v>
      </c>
      <c r="N694" s="196" t="s">
        <v>47</v>
      </c>
      <c r="O694" s="65"/>
      <c r="P694" s="197">
        <f>O694*H694</f>
        <v>0</v>
      </c>
      <c r="Q694" s="197">
        <v>0.00055</v>
      </c>
      <c r="R694" s="197">
        <f>Q694*H694</f>
        <v>0.0011</v>
      </c>
      <c r="S694" s="197">
        <v>0</v>
      </c>
      <c r="T694" s="198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99" t="s">
        <v>203</v>
      </c>
      <c r="AT694" s="199" t="s">
        <v>128</v>
      </c>
      <c r="AU694" s="199" t="s">
        <v>134</v>
      </c>
      <c r="AY694" s="18" t="s">
        <v>126</v>
      </c>
      <c r="BE694" s="200">
        <f>IF(N694="základní",J694,0)</f>
        <v>0</v>
      </c>
      <c r="BF694" s="200">
        <f>IF(N694="snížená",J694,0)</f>
        <v>0</v>
      </c>
      <c r="BG694" s="200">
        <f>IF(N694="zákl. přenesená",J694,0)</f>
        <v>0</v>
      </c>
      <c r="BH694" s="200">
        <f>IF(N694="sníž. přenesená",J694,0)</f>
        <v>0</v>
      </c>
      <c r="BI694" s="200">
        <f>IF(N694="nulová",J694,0)</f>
        <v>0</v>
      </c>
      <c r="BJ694" s="18" t="s">
        <v>134</v>
      </c>
      <c r="BK694" s="200">
        <f>ROUND(I694*H694,2)</f>
        <v>0</v>
      </c>
      <c r="BL694" s="18" t="s">
        <v>203</v>
      </c>
      <c r="BM694" s="199" t="s">
        <v>918</v>
      </c>
    </row>
    <row r="695" spans="2:51" s="13" customFormat="1" ht="11.25">
      <c r="B695" s="201"/>
      <c r="C695" s="202"/>
      <c r="D695" s="203" t="s">
        <v>136</v>
      </c>
      <c r="E695" s="204" t="s">
        <v>19</v>
      </c>
      <c r="F695" s="205" t="s">
        <v>137</v>
      </c>
      <c r="G695" s="202"/>
      <c r="H695" s="204" t="s">
        <v>19</v>
      </c>
      <c r="I695" s="206"/>
      <c r="J695" s="202"/>
      <c r="K695" s="202"/>
      <c r="L695" s="207"/>
      <c r="M695" s="208"/>
      <c r="N695" s="209"/>
      <c r="O695" s="209"/>
      <c r="P695" s="209"/>
      <c r="Q695" s="209"/>
      <c r="R695" s="209"/>
      <c r="S695" s="209"/>
      <c r="T695" s="210"/>
      <c r="AT695" s="211" t="s">
        <v>136</v>
      </c>
      <c r="AU695" s="211" t="s">
        <v>134</v>
      </c>
      <c r="AV695" s="13" t="s">
        <v>83</v>
      </c>
      <c r="AW695" s="13" t="s">
        <v>36</v>
      </c>
      <c r="AX695" s="13" t="s">
        <v>75</v>
      </c>
      <c r="AY695" s="211" t="s">
        <v>126</v>
      </c>
    </row>
    <row r="696" spans="2:51" s="14" customFormat="1" ht="11.25">
      <c r="B696" s="212"/>
      <c r="C696" s="213"/>
      <c r="D696" s="203" t="s">
        <v>136</v>
      </c>
      <c r="E696" s="214" t="s">
        <v>19</v>
      </c>
      <c r="F696" s="215" t="s">
        <v>134</v>
      </c>
      <c r="G696" s="213"/>
      <c r="H696" s="216">
        <v>2</v>
      </c>
      <c r="I696" s="217"/>
      <c r="J696" s="213"/>
      <c r="K696" s="213"/>
      <c r="L696" s="218"/>
      <c r="M696" s="219"/>
      <c r="N696" s="220"/>
      <c r="O696" s="220"/>
      <c r="P696" s="220"/>
      <c r="Q696" s="220"/>
      <c r="R696" s="220"/>
      <c r="S696" s="220"/>
      <c r="T696" s="221"/>
      <c r="AT696" s="222" t="s">
        <v>136</v>
      </c>
      <c r="AU696" s="222" t="s">
        <v>134</v>
      </c>
      <c r="AV696" s="14" t="s">
        <v>134</v>
      </c>
      <c r="AW696" s="14" t="s">
        <v>36</v>
      </c>
      <c r="AX696" s="14" t="s">
        <v>83</v>
      </c>
      <c r="AY696" s="222" t="s">
        <v>126</v>
      </c>
    </row>
    <row r="697" spans="1:65" s="2" customFormat="1" ht="16.5" customHeight="1">
      <c r="A697" s="35"/>
      <c r="B697" s="36"/>
      <c r="C697" s="188" t="s">
        <v>919</v>
      </c>
      <c r="D697" s="188" t="s">
        <v>128</v>
      </c>
      <c r="E697" s="189" t="s">
        <v>920</v>
      </c>
      <c r="F697" s="190" t="s">
        <v>921</v>
      </c>
      <c r="G697" s="191" t="s">
        <v>131</v>
      </c>
      <c r="H697" s="192">
        <v>2</v>
      </c>
      <c r="I697" s="193"/>
      <c r="J697" s="194">
        <f>ROUND(I697*H697,2)</f>
        <v>0</v>
      </c>
      <c r="K697" s="190" t="s">
        <v>132</v>
      </c>
      <c r="L697" s="40"/>
      <c r="M697" s="195" t="s">
        <v>19</v>
      </c>
      <c r="N697" s="196" t="s">
        <v>47</v>
      </c>
      <c r="O697" s="65"/>
      <c r="P697" s="197">
        <f>O697*H697</f>
        <v>0</v>
      </c>
      <c r="Q697" s="197">
        <v>0.0023</v>
      </c>
      <c r="R697" s="197">
        <f>Q697*H697</f>
        <v>0.0046</v>
      </c>
      <c r="S697" s="197">
        <v>0</v>
      </c>
      <c r="T697" s="198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99" t="s">
        <v>203</v>
      </c>
      <c r="AT697" s="199" t="s">
        <v>128</v>
      </c>
      <c r="AU697" s="199" t="s">
        <v>134</v>
      </c>
      <c r="AY697" s="18" t="s">
        <v>126</v>
      </c>
      <c r="BE697" s="200">
        <f>IF(N697="základní",J697,0)</f>
        <v>0</v>
      </c>
      <c r="BF697" s="200">
        <f>IF(N697="snížená",J697,0)</f>
        <v>0</v>
      </c>
      <c r="BG697" s="200">
        <f>IF(N697="zákl. přenesená",J697,0)</f>
        <v>0</v>
      </c>
      <c r="BH697" s="200">
        <f>IF(N697="sníž. přenesená",J697,0)</f>
        <v>0</v>
      </c>
      <c r="BI697" s="200">
        <f>IF(N697="nulová",J697,0)</f>
        <v>0</v>
      </c>
      <c r="BJ697" s="18" t="s">
        <v>134</v>
      </c>
      <c r="BK697" s="200">
        <f>ROUND(I697*H697,2)</f>
        <v>0</v>
      </c>
      <c r="BL697" s="18" t="s">
        <v>203</v>
      </c>
      <c r="BM697" s="199" t="s">
        <v>922</v>
      </c>
    </row>
    <row r="698" spans="2:51" s="13" customFormat="1" ht="11.25">
      <c r="B698" s="201"/>
      <c r="C698" s="202"/>
      <c r="D698" s="203" t="s">
        <v>136</v>
      </c>
      <c r="E698" s="204" t="s">
        <v>19</v>
      </c>
      <c r="F698" s="205" t="s">
        <v>137</v>
      </c>
      <c r="G698" s="202"/>
      <c r="H698" s="204" t="s">
        <v>19</v>
      </c>
      <c r="I698" s="206"/>
      <c r="J698" s="202"/>
      <c r="K698" s="202"/>
      <c r="L698" s="207"/>
      <c r="M698" s="208"/>
      <c r="N698" s="209"/>
      <c r="O698" s="209"/>
      <c r="P698" s="209"/>
      <c r="Q698" s="209"/>
      <c r="R698" s="209"/>
      <c r="S698" s="209"/>
      <c r="T698" s="210"/>
      <c r="AT698" s="211" t="s">
        <v>136</v>
      </c>
      <c r="AU698" s="211" t="s">
        <v>134</v>
      </c>
      <c r="AV698" s="13" t="s">
        <v>83</v>
      </c>
      <c r="AW698" s="13" t="s">
        <v>36</v>
      </c>
      <c r="AX698" s="13" t="s">
        <v>75</v>
      </c>
      <c r="AY698" s="211" t="s">
        <v>126</v>
      </c>
    </row>
    <row r="699" spans="2:51" s="14" customFormat="1" ht="11.25">
      <c r="B699" s="212"/>
      <c r="C699" s="213"/>
      <c r="D699" s="203" t="s">
        <v>136</v>
      </c>
      <c r="E699" s="214" t="s">
        <v>19</v>
      </c>
      <c r="F699" s="215" t="s">
        <v>134</v>
      </c>
      <c r="G699" s="213"/>
      <c r="H699" s="216">
        <v>2</v>
      </c>
      <c r="I699" s="217"/>
      <c r="J699" s="213"/>
      <c r="K699" s="213"/>
      <c r="L699" s="218"/>
      <c r="M699" s="219"/>
      <c r="N699" s="220"/>
      <c r="O699" s="220"/>
      <c r="P699" s="220"/>
      <c r="Q699" s="220"/>
      <c r="R699" s="220"/>
      <c r="S699" s="220"/>
      <c r="T699" s="221"/>
      <c r="AT699" s="222" t="s">
        <v>136</v>
      </c>
      <c r="AU699" s="222" t="s">
        <v>134</v>
      </c>
      <c r="AV699" s="14" t="s">
        <v>134</v>
      </c>
      <c r="AW699" s="14" t="s">
        <v>36</v>
      </c>
      <c r="AX699" s="14" t="s">
        <v>83</v>
      </c>
      <c r="AY699" s="222" t="s">
        <v>126</v>
      </c>
    </row>
    <row r="700" spans="1:65" s="2" customFormat="1" ht="16.5" customHeight="1">
      <c r="A700" s="35"/>
      <c r="B700" s="36"/>
      <c r="C700" s="188" t="s">
        <v>923</v>
      </c>
      <c r="D700" s="188" t="s">
        <v>128</v>
      </c>
      <c r="E700" s="189" t="s">
        <v>924</v>
      </c>
      <c r="F700" s="190" t="s">
        <v>925</v>
      </c>
      <c r="G700" s="191" t="s">
        <v>180</v>
      </c>
      <c r="H700" s="192">
        <v>17.7</v>
      </c>
      <c r="I700" s="193"/>
      <c r="J700" s="194">
        <f>ROUND(I700*H700,2)</f>
        <v>0</v>
      </c>
      <c r="K700" s="190" t="s">
        <v>132</v>
      </c>
      <c r="L700" s="40"/>
      <c r="M700" s="195" t="s">
        <v>19</v>
      </c>
      <c r="N700" s="196" t="s">
        <v>47</v>
      </c>
      <c r="O700" s="65"/>
      <c r="P700" s="197">
        <f>O700*H700</f>
        <v>0</v>
      </c>
      <c r="Q700" s="197">
        <v>0</v>
      </c>
      <c r="R700" s="197">
        <f>Q700*H700</f>
        <v>0</v>
      </c>
      <c r="S700" s="197">
        <v>2.1</v>
      </c>
      <c r="T700" s="198">
        <f>S700*H700</f>
        <v>37.17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199" t="s">
        <v>133</v>
      </c>
      <c r="AT700" s="199" t="s">
        <v>128</v>
      </c>
      <c r="AU700" s="199" t="s">
        <v>134</v>
      </c>
      <c r="AY700" s="18" t="s">
        <v>126</v>
      </c>
      <c r="BE700" s="200">
        <f>IF(N700="základní",J700,0)</f>
        <v>0</v>
      </c>
      <c r="BF700" s="200">
        <f>IF(N700="snížená",J700,0)</f>
        <v>0</v>
      </c>
      <c r="BG700" s="200">
        <f>IF(N700="zákl. přenesená",J700,0)</f>
        <v>0</v>
      </c>
      <c r="BH700" s="200">
        <f>IF(N700="sníž. přenesená",J700,0)</f>
        <v>0</v>
      </c>
      <c r="BI700" s="200">
        <f>IF(N700="nulová",J700,0)</f>
        <v>0</v>
      </c>
      <c r="BJ700" s="18" t="s">
        <v>134</v>
      </c>
      <c r="BK700" s="200">
        <f>ROUND(I700*H700,2)</f>
        <v>0</v>
      </c>
      <c r="BL700" s="18" t="s">
        <v>133</v>
      </c>
      <c r="BM700" s="199" t="s">
        <v>926</v>
      </c>
    </row>
    <row r="701" spans="2:51" s="13" customFormat="1" ht="11.25">
      <c r="B701" s="201"/>
      <c r="C701" s="202"/>
      <c r="D701" s="203" t="s">
        <v>136</v>
      </c>
      <c r="E701" s="204" t="s">
        <v>19</v>
      </c>
      <c r="F701" s="205" t="s">
        <v>137</v>
      </c>
      <c r="G701" s="202"/>
      <c r="H701" s="204" t="s">
        <v>19</v>
      </c>
      <c r="I701" s="206"/>
      <c r="J701" s="202"/>
      <c r="K701" s="202"/>
      <c r="L701" s="207"/>
      <c r="M701" s="208"/>
      <c r="N701" s="209"/>
      <c r="O701" s="209"/>
      <c r="P701" s="209"/>
      <c r="Q701" s="209"/>
      <c r="R701" s="209"/>
      <c r="S701" s="209"/>
      <c r="T701" s="210"/>
      <c r="AT701" s="211" t="s">
        <v>136</v>
      </c>
      <c r="AU701" s="211" t="s">
        <v>134</v>
      </c>
      <c r="AV701" s="13" t="s">
        <v>83</v>
      </c>
      <c r="AW701" s="13" t="s">
        <v>36</v>
      </c>
      <c r="AX701" s="13" t="s">
        <v>75</v>
      </c>
      <c r="AY701" s="211" t="s">
        <v>126</v>
      </c>
    </row>
    <row r="702" spans="2:51" s="14" customFormat="1" ht="11.25">
      <c r="B702" s="212"/>
      <c r="C702" s="213"/>
      <c r="D702" s="203" t="s">
        <v>136</v>
      </c>
      <c r="E702" s="214" t="s">
        <v>19</v>
      </c>
      <c r="F702" s="215" t="s">
        <v>927</v>
      </c>
      <c r="G702" s="213"/>
      <c r="H702" s="216">
        <v>17.7</v>
      </c>
      <c r="I702" s="217"/>
      <c r="J702" s="213"/>
      <c r="K702" s="213"/>
      <c r="L702" s="218"/>
      <c r="M702" s="219"/>
      <c r="N702" s="220"/>
      <c r="O702" s="220"/>
      <c r="P702" s="220"/>
      <c r="Q702" s="220"/>
      <c r="R702" s="220"/>
      <c r="S702" s="220"/>
      <c r="T702" s="221"/>
      <c r="AT702" s="222" t="s">
        <v>136</v>
      </c>
      <c r="AU702" s="222" t="s">
        <v>134</v>
      </c>
      <c r="AV702" s="14" t="s">
        <v>134</v>
      </c>
      <c r="AW702" s="14" t="s">
        <v>36</v>
      </c>
      <c r="AX702" s="14" t="s">
        <v>83</v>
      </c>
      <c r="AY702" s="222" t="s">
        <v>126</v>
      </c>
    </row>
    <row r="703" spans="1:65" s="2" customFormat="1" ht="21.75" customHeight="1">
      <c r="A703" s="35"/>
      <c r="B703" s="36"/>
      <c r="C703" s="188" t="s">
        <v>928</v>
      </c>
      <c r="D703" s="188" t="s">
        <v>128</v>
      </c>
      <c r="E703" s="189" t="s">
        <v>929</v>
      </c>
      <c r="F703" s="190" t="s">
        <v>930</v>
      </c>
      <c r="G703" s="191" t="s">
        <v>131</v>
      </c>
      <c r="H703" s="192">
        <v>17.7</v>
      </c>
      <c r="I703" s="193"/>
      <c r="J703" s="194">
        <f>ROUND(I703*H703,2)</f>
        <v>0</v>
      </c>
      <c r="K703" s="190" t="s">
        <v>132</v>
      </c>
      <c r="L703" s="40"/>
      <c r="M703" s="195" t="s">
        <v>19</v>
      </c>
      <c r="N703" s="196" t="s">
        <v>47</v>
      </c>
      <c r="O703" s="65"/>
      <c r="P703" s="197">
        <f>O703*H703</f>
        <v>0</v>
      </c>
      <c r="Q703" s="197">
        <v>0</v>
      </c>
      <c r="R703" s="197">
        <f>Q703*H703</f>
        <v>0</v>
      </c>
      <c r="S703" s="197">
        <v>0.014</v>
      </c>
      <c r="T703" s="198">
        <f>S703*H703</f>
        <v>0.2478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R703" s="199" t="s">
        <v>133</v>
      </c>
      <c r="AT703" s="199" t="s">
        <v>128</v>
      </c>
      <c r="AU703" s="199" t="s">
        <v>134</v>
      </c>
      <c r="AY703" s="18" t="s">
        <v>126</v>
      </c>
      <c r="BE703" s="200">
        <f>IF(N703="základní",J703,0)</f>
        <v>0</v>
      </c>
      <c r="BF703" s="200">
        <f>IF(N703="snížená",J703,0)</f>
        <v>0</v>
      </c>
      <c r="BG703" s="200">
        <f>IF(N703="zákl. přenesená",J703,0)</f>
        <v>0</v>
      </c>
      <c r="BH703" s="200">
        <f>IF(N703="sníž. přenesená",J703,0)</f>
        <v>0</v>
      </c>
      <c r="BI703" s="200">
        <f>IF(N703="nulová",J703,0)</f>
        <v>0</v>
      </c>
      <c r="BJ703" s="18" t="s">
        <v>134</v>
      </c>
      <c r="BK703" s="200">
        <f>ROUND(I703*H703,2)</f>
        <v>0</v>
      </c>
      <c r="BL703" s="18" t="s">
        <v>133</v>
      </c>
      <c r="BM703" s="199" t="s">
        <v>931</v>
      </c>
    </row>
    <row r="704" spans="2:51" s="13" customFormat="1" ht="11.25">
      <c r="B704" s="201"/>
      <c r="C704" s="202"/>
      <c r="D704" s="203" t="s">
        <v>136</v>
      </c>
      <c r="E704" s="204" t="s">
        <v>19</v>
      </c>
      <c r="F704" s="205" t="s">
        <v>137</v>
      </c>
      <c r="G704" s="202"/>
      <c r="H704" s="204" t="s">
        <v>19</v>
      </c>
      <c r="I704" s="206"/>
      <c r="J704" s="202"/>
      <c r="K704" s="202"/>
      <c r="L704" s="207"/>
      <c r="M704" s="208"/>
      <c r="N704" s="209"/>
      <c r="O704" s="209"/>
      <c r="P704" s="209"/>
      <c r="Q704" s="209"/>
      <c r="R704" s="209"/>
      <c r="S704" s="209"/>
      <c r="T704" s="210"/>
      <c r="AT704" s="211" t="s">
        <v>136</v>
      </c>
      <c r="AU704" s="211" t="s">
        <v>134</v>
      </c>
      <c r="AV704" s="13" t="s">
        <v>83</v>
      </c>
      <c r="AW704" s="13" t="s">
        <v>36</v>
      </c>
      <c r="AX704" s="13" t="s">
        <v>75</v>
      </c>
      <c r="AY704" s="211" t="s">
        <v>126</v>
      </c>
    </row>
    <row r="705" spans="2:51" s="14" customFormat="1" ht="11.25">
      <c r="B705" s="212"/>
      <c r="C705" s="213"/>
      <c r="D705" s="203" t="s">
        <v>136</v>
      </c>
      <c r="E705" s="214" t="s">
        <v>19</v>
      </c>
      <c r="F705" s="215" t="s">
        <v>932</v>
      </c>
      <c r="G705" s="213"/>
      <c r="H705" s="216">
        <v>17.7</v>
      </c>
      <c r="I705" s="217"/>
      <c r="J705" s="213"/>
      <c r="K705" s="213"/>
      <c r="L705" s="218"/>
      <c r="M705" s="219"/>
      <c r="N705" s="220"/>
      <c r="O705" s="220"/>
      <c r="P705" s="220"/>
      <c r="Q705" s="220"/>
      <c r="R705" s="220"/>
      <c r="S705" s="220"/>
      <c r="T705" s="221"/>
      <c r="AT705" s="222" t="s">
        <v>136</v>
      </c>
      <c r="AU705" s="222" t="s">
        <v>134</v>
      </c>
      <c r="AV705" s="14" t="s">
        <v>134</v>
      </c>
      <c r="AW705" s="14" t="s">
        <v>36</v>
      </c>
      <c r="AX705" s="14" t="s">
        <v>83</v>
      </c>
      <c r="AY705" s="222" t="s">
        <v>126</v>
      </c>
    </row>
    <row r="706" spans="1:65" s="2" customFormat="1" ht="21.75" customHeight="1">
      <c r="A706" s="35"/>
      <c r="B706" s="36"/>
      <c r="C706" s="188" t="s">
        <v>933</v>
      </c>
      <c r="D706" s="188" t="s">
        <v>128</v>
      </c>
      <c r="E706" s="189" t="s">
        <v>934</v>
      </c>
      <c r="F706" s="190" t="s">
        <v>935</v>
      </c>
      <c r="G706" s="191" t="s">
        <v>180</v>
      </c>
      <c r="H706" s="192">
        <v>1.1</v>
      </c>
      <c r="I706" s="193"/>
      <c r="J706" s="194">
        <f>ROUND(I706*H706,2)</f>
        <v>0</v>
      </c>
      <c r="K706" s="190" t="s">
        <v>132</v>
      </c>
      <c r="L706" s="40"/>
      <c r="M706" s="195" t="s">
        <v>19</v>
      </c>
      <c r="N706" s="196" t="s">
        <v>47</v>
      </c>
      <c r="O706" s="65"/>
      <c r="P706" s="197">
        <f>O706*H706</f>
        <v>0</v>
      </c>
      <c r="Q706" s="197">
        <v>0.00232</v>
      </c>
      <c r="R706" s="197">
        <f>Q706*H706</f>
        <v>0.002552</v>
      </c>
      <c r="S706" s="197">
        <v>0.101</v>
      </c>
      <c r="T706" s="198">
        <f>S706*H706</f>
        <v>0.11110000000000002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R706" s="199" t="s">
        <v>133</v>
      </c>
      <c r="AT706" s="199" t="s">
        <v>128</v>
      </c>
      <c r="AU706" s="199" t="s">
        <v>134</v>
      </c>
      <c r="AY706" s="18" t="s">
        <v>126</v>
      </c>
      <c r="BE706" s="200">
        <f>IF(N706="základní",J706,0)</f>
        <v>0</v>
      </c>
      <c r="BF706" s="200">
        <f>IF(N706="snížená",J706,0)</f>
        <v>0</v>
      </c>
      <c r="BG706" s="200">
        <f>IF(N706="zákl. přenesená",J706,0)</f>
        <v>0</v>
      </c>
      <c r="BH706" s="200">
        <f>IF(N706="sníž. přenesená",J706,0)</f>
        <v>0</v>
      </c>
      <c r="BI706" s="200">
        <f>IF(N706="nulová",J706,0)</f>
        <v>0</v>
      </c>
      <c r="BJ706" s="18" t="s">
        <v>134</v>
      </c>
      <c r="BK706" s="200">
        <f>ROUND(I706*H706,2)</f>
        <v>0</v>
      </c>
      <c r="BL706" s="18" t="s">
        <v>133</v>
      </c>
      <c r="BM706" s="199" t="s">
        <v>936</v>
      </c>
    </row>
    <row r="707" spans="2:51" s="13" customFormat="1" ht="11.25">
      <c r="B707" s="201"/>
      <c r="C707" s="202"/>
      <c r="D707" s="203" t="s">
        <v>136</v>
      </c>
      <c r="E707" s="204" t="s">
        <v>19</v>
      </c>
      <c r="F707" s="205" t="s">
        <v>137</v>
      </c>
      <c r="G707" s="202"/>
      <c r="H707" s="204" t="s">
        <v>19</v>
      </c>
      <c r="I707" s="206"/>
      <c r="J707" s="202"/>
      <c r="K707" s="202"/>
      <c r="L707" s="207"/>
      <c r="M707" s="208"/>
      <c r="N707" s="209"/>
      <c r="O707" s="209"/>
      <c r="P707" s="209"/>
      <c r="Q707" s="209"/>
      <c r="R707" s="209"/>
      <c r="S707" s="209"/>
      <c r="T707" s="210"/>
      <c r="AT707" s="211" t="s">
        <v>136</v>
      </c>
      <c r="AU707" s="211" t="s">
        <v>134</v>
      </c>
      <c r="AV707" s="13" t="s">
        <v>83</v>
      </c>
      <c r="AW707" s="13" t="s">
        <v>36</v>
      </c>
      <c r="AX707" s="13" t="s">
        <v>75</v>
      </c>
      <c r="AY707" s="211" t="s">
        <v>126</v>
      </c>
    </row>
    <row r="708" spans="2:51" s="14" customFormat="1" ht="11.25">
      <c r="B708" s="212"/>
      <c r="C708" s="213"/>
      <c r="D708" s="203" t="s">
        <v>136</v>
      </c>
      <c r="E708" s="214" t="s">
        <v>19</v>
      </c>
      <c r="F708" s="215" t="s">
        <v>937</v>
      </c>
      <c r="G708" s="213"/>
      <c r="H708" s="216">
        <v>1.1</v>
      </c>
      <c r="I708" s="217"/>
      <c r="J708" s="213"/>
      <c r="K708" s="213"/>
      <c r="L708" s="218"/>
      <c r="M708" s="219"/>
      <c r="N708" s="220"/>
      <c r="O708" s="220"/>
      <c r="P708" s="220"/>
      <c r="Q708" s="220"/>
      <c r="R708" s="220"/>
      <c r="S708" s="220"/>
      <c r="T708" s="221"/>
      <c r="AT708" s="222" t="s">
        <v>136</v>
      </c>
      <c r="AU708" s="222" t="s">
        <v>134</v>
      </c>
      <c r="AV708" s="14" t="s">
        <v>134</v>
      </c>
      <c r="AW708" s="14" t="s">
        <v>36</v>
      </c>
      <c r="AX708" s="14" t="s">
        <v>83</v>
      </c>
      <c r="AY708" s="222" t="s">
        <v>126</v>
      </c>
    </row>
    <row r="709" spans="1:65" s="2" customFormat="1" ht="16.5" customHeight="1">
      <c r="A709" s="35"/>
      <c r="B709" s="36"/>
      <c r="C709" s="188" t="s">
        <v>938</v>
      </c>
      <c r="D709" s="188" t="s">
        <v>128</v>
      </c>
      <c r="E709" s="189" t="s">
        <v>939</v>
      </c>
      <c r="F709" s="190" t="s">
        <v>940</v>
      </c>
      <c r="G709" s="191" t="s">
        <v>131</v>
      </c>
      <c r="H709" s="192">
        <v>118</v>
      </c>
      <c r="I709" s="193"/>
      <c r="J709" s="194">
        <f>ROUND(I709*H709,2)</f>
        <v>0</v>
      </c>
      <c r="K709" s="190" t="s">
        <v>132</v>
      </c>
      <c r="L709" s="40"/>
      <c r="M709" s="195" t="s">
        <v>19</v>
      </c>
      <c r="N709" s="196" t="s">
        <v>47</v>
      </c>
      <c r="O709" s="65"/>
      <c r="P709" s="197">
        <f>O709*H709</f>
        <v>0</v>
      </c>
      <c r="Q709" s="197">
        <v>0</v>
      </c>
      <c r="R709" s="197">
        <f>Q709*H709</f>
        <v>0</v>
      </c>
      <c r="S709" s="197">
        <v>0</v>
      </c>
      <c r="T709" s="198">
        <f>S709*H709</f>
        <v>0</v>
      </c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R709" s="199" t="s">
        <v>133</v>
      </c>
      <c r="AT709" s="199" t="s">
        <v>128</v>
      </c>
      <c r="AU709" s="199" t="s">
        <v>134</v>
      </c>
      <c r="AY709" s="18" t="s">
        <v>126</v>
      </c>
      <c r="BE709" s="200">
        <f>IF(N709="základní",J709,0)</f>
        <v>0</v>
      </c>
      <c r="BF709" s="200">
        <f>IF(N709="snížená",J709,0)</f>
        <v>0</v>
      </c>
      <c r="BG709" s="200">
        <f>IF(N709="zákl. přenesená",J709,0)</f>
        <v>0</v>
      </c>
      <c r="BH709" s="200">
        <f>IF(N709="sníž. přenesená",J709,0)</f>
        <v>0</v>
      </c>
      <c r="BI709" s="200">
        <f>IF(N709="nulová",J709,0)</f>
        <v>0</v>
      </c>
      <c r="BJ709" s="18" t="s">
        <v>134</v>
      </c>
      <c r="BK709" s="200">
        <f>ROUND(I709*H709,2)</f>
        <v>0</v>
      </c>
      <c r="BL709" s="18" t="s">
        <v>133</v>
      </c>
      <c r="BM709" s="199" t="s">
        <v>941</v>
      </c>
    </row>
    <row r="710" spans="2:51" s="13" customFormat="1" ht="11.25">
      <c r="B710" s="201"/>
      <c r="C710" s="202"/>
      <c r="D710" s="203" t="s">
        <v>136</v>
      </c>
      <c r="E710" s="204" t="s">
        <v>19</v>
      </c>
      <c r="F710" s="205" t="s">
        <v>137</v>
      </c>
      <c r="G710" s="202"/>
      <c r="H710" s="204" t="s">
        <v>19</v>
      </c>
      <c r="I710" s="206"/>
      <c r="J710" s="202"/>
      <c r="K710" s="202"/>
      <c r="L710" s="207"/>
      <c r="M710" s="208"/>
      <c r="N710" s="209"/>
      <c r="O710" s="209"/>
      <c r="P710" s="209"/>
      <c r="Q710" s="209"/>
      <c r="R710" s="209"/>
      <c r="S710" s="209"/>
      <c r="T710" s="210"/>
      <c r="AT710" s="211" t="s">
        <v>136</v>
      </c>
      <c r="AU710" s="211" t="s">
        <v>134</v>
      </c>
      <c r="AV710" s="13" t="s">
        <v>83</v>
      </c>
      <c r="AW710" s="13" t="s">
        <v>36</v>
      </c>
      <c r="AX710" s="13" t="s">
        <v>75</v>
      </c>
      <c r="AY710" s="211" t="s">
        <v>126</v>
      </c>
    </row>
    <row r="711" spans="2:51" s="14" customFormat="1" ht="11.25">
      <c r="B711" s="212"/>
      <c r="C711" s="213"/>
      <c r="D711" s="203" t="s">
        <v>136</v>
      </c>
      <c r="E711" s="214" t="s">
        <v>19</v>
      </c>
      <c r="F711" s="215" t="s">
        <v>486</v>
      </c>
      <c r="G711" s="213"/>
      <c r="H711" s="216">
        <v>118</v>
      </c>
      <c r="I711" s="217"/>
      <c r="J711" s="213"/>
      <c r="K711" s="213"/>
      <c r="L711" s="218"/>
      <c r="M711" s="219"/>
      <c r="N711" s="220"/>
      <c r="O711" s="220"/>
      <c r="P711" s="220"/>
      <c r="Q711" s="220"/>
      <c r="R711" s="220"/>
      <c r="S711" s="220"/>
      <c r="T711" s="221"/>
      <c r="AT711" s="222" t="s">
        <v>136</v>
      </c>
      <c r="AU711" s="222" t="s">
        <v>134</v>
      </c>
      <c r="AV711" s="14" t="s">
        <v>134</v>
      </c>
      <c r="AW711" s="14" t="s">
        <v>36</v>
      </c>
      <c r="AX711" s="14" t="s">
        <v>83</v>
      </c>
      <c r="AY711" s="222" t="s">
        <v>126</v>
      </c>
    </row>
    <row r="712" spans="1:65" s="2" customFormat="1" ht="16.5" customHeight="1">
      <c r="A712" s="35"/>
      <c r="B712" s="36"/>
      <c r="C712" s="188" t="s">
        <v>942</v>
      </c>
      <c r="D712" s="188" t="s">
        <v>128</v>
      </c>
      <c r="E712" s="189" t="s">
        <v>943</v>
      </c>
      <c r="F712" s="190" t="s">
        <v>944</v>
      </c>
      <c r="G712" s="191" t="s">
        <v>131</v>
      </c>
      <c r="H712" s="192">
        <v>118</v>
      </c>
      <c r="I712" s="193"/>
      <c r="J712" s="194">
        <f>ROUND(I712*H712,2)</f>
        <v>0</v>
      </c>
      <c r="K712" s="190" t="s">
        <v>132</v>
      </c>
      <c r="L712" s="40"/>
      <c r="M712" s="195" t="s">
        <v>19</v>
      </c>
      <c r="N712" s="196" t="s">
        <v>47</v>
      </c>
      <c r="O712" s="65"/>
      <c r="P712" s="197">
        <f>O712*H712</f>
        <v>0</v>
      </c>
      <c r="Q712" s="197">
        <v>0</v>
      </c>
      <c r="R712" s="197">
        <f>Q712*H712</f>
        <v>0</v>
      </c>
      <c r="S712" s="197">
        <v>0</v>
      </c>
      <c r="T712" s="198">
        <f>S712*H712</f>
        <v>0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R712" s="199" t="s">
        <v>133</v>
      </c>
      <c r="AT712" s="199" t="s">
        <v>128</v>
      </c>
      <c r="AU712" s="199" t="s">
        <v>134</v>
      </c>
      <c r="AY712" s="18" t="s">
        <v>126</v>
      </c>
      <c r="BE712" s="200">
        <f>IF(N712="základní",J712,0)</f>
        <v>0</v>
      </c>
      <c r="BF712" s="200">
        <f>IF(N712="snížená",J712,0)</f>
        <v>0</v>
      </c>
      <c r="BG712" s="200">
        <f>IF(N712="zákl. přenesená",J712,0)</f>
        <v>0</v>
      </c>
      <c r="BH712" s="200">
        <f>IF(N712="sníž. přenesená",J712,0)</f>
        <v>0</v>
      </c>
      <c r="BI712" s="200">
        <f>IF(N712="nulová",J712,0)</f>
        <v>0</v>
      </c>
      <c r="BJ712" s="18" t="s">
        <v>134</v>
      </c>
      <c r="BK712" s="200">
        <f>ROUND(I712*H712,2)</f>
        <v>0</v>
      </c>
      <c r="BL712" s="18" t="s">
        <v>133</v>
      </c>
      <c r="BM712" s="199" t="s">
        <v>945</v>
      </c>
    </row>
    <row r="713" spans="2:51" s="13" customFormat="1" ht="11.25">
      <c r="B713" s="201"/>
      <c r="C713" s="202"/>
      <c r="D713" s="203" t="s">
        <v>136</v>
      </c>
      <c r="E713" s="204" t="s">
        <v>19</v>
      </c>
      <c r="F713" s="205" t="s">
        <v>137</v>
      </c>
      <c r="G713" s="202"/>
      <c r="H713" s="204" t="s">
        <v>19</v>
      </c>
      <c r="I713" s="206"/>
      <c r="J713" s="202"/>
      <c r="K713" s="202"/>
      <c r="L713" s="207"/>
      <c r="M713" s="208"/>
      <c r="N713" s="209"/>
      <c r="O713" s="209"/>
      <c r="P713" s="209"/>
      <c r="Q713" s="209"/>
      <c r="R713" s="209"/>
      <c r="S713" s="209"/>
      <c r="T713" s="210"/>
      <c r="AT713" s="211" t="s">
        <v>136</v>
      </c>
      <c r="AU713" s="211" t="s">
        <v>134</v>
      </c>
      <c r="AV713" s="13" t="s">
        <v>83</v>
      </c>
      <c r="AW713" s="13" t="s">
        <v>36</v>
      </c>
      <c r="AX713" s="13" t="s">
        <v>75</v>
      </c>
      <c r="AY713" s="211" t="s">
        <v>126</v>
      </c>
    </row>
    <row r="714" spans="2:51" s="14" customFormat="1" ht="11.25">
      <c r="B714" s="212"/>
      <c r="C714" s="213"/>
      <c r="D714" s="203" t="s">
        <v>136</v>
      </c>
      <c r="E714" s="214" t="s">
        <v>19</v>
      </c>
      <c r="F714" s="215" t="s">
        <v>486</v>
      </c>
      <c r="G714" s="213"/>
      <c r="H714" s="216">
        <v>118</v>
      </c>
      <c r="I714" s="217"/>
      <c r="J714" s="213"/>
      <c r="K714" s="213"/>
      <c r="L714" s="218"/>
      <c r="M714" s="219"/>
      <c r="N714" s="220"/>
      <c r="O714" s="220"/>
      <c r="P714" s="220"/>
      <c r="Q714" s="220"/>
      <c r="R714" s="220"/>
      <c r="S714" s="220"/>
      <c r="T714" s="221"/>
      <c r="AT714" s="222" t="s">
        <v>136</v>
      </c>
      <c r="AU714" s="222" t="s">
        <v>134</v>
      </c>
      <c r="AV714" s="14" t="s">
        <v>134</v>
      </c>
      <c r="AW714" s="14" t="s">
        <v>36</v>
      </c>
      <c r="AX714" s="14" t="s">
        <v>83</v>
      </c>
      <c r="AY714" s="222" t="s">
        <v>126</v>
      </c>
    </row>
    <row r="715" spans="2:63" s="12" customFormat="1" ht="22.9" customHeight="1">
      <c r="B715" s="172"/>
      <c r="C715" s="173"/>
      <c r="D715" s="174" t="s">
        <v>74</v>
      </c>
      <c r="E715" s="186" t="s">
        <v>946</v>
      </c>
      <c r="F715" s="186" t="s">
        <v>947</v>
      </c>
      <c r="G715" s="173"/>
      <c r="H715" s="173"/>
      <c r="I715" s="176"/>
      <c r="J715" s="187">
        <f>BK715</f>
        <v>0</v>
      </c>
      <c r="K715" s="173"/>
      <c r="L715" s="178"/>
      <c r="M715" s="179"/>
      <c r="N715" s="180"/>
      <c r="O715" s="180"/>
      <c r="P715" s="181">
        <f>SUM(P716:P737)</f>
        <v>0</v>
      </c>
      <c r="Q715" s="180"/>
      <c r="R715" s="181">
        <f>SUM(R716:R737)</f>
        <v>0</v>
      </c>
      <c r="S715" s="180"/>
      <c r="T715" s="182">
        <f>SUM(T716:T737)</f>
        <v>0</v>
      </c>
      <c r="AR715" s="183" t="s">
        <v>83</v>
      </c>
      <c r="AT715" s="184" t="s">
        <v>74</v>
      </c>
      <c r="AU715" s="184" t="s">
        <v>83</v>
      </c>
      <c r="AY715" s="183" t="s">
        <v>126</v>
      </c>
      <c r="BK715" s="185">
        <f>SUM(BK716:BK737)</f>
        <v>0</v>
      </c>
    </row>
    <row r="716" spans="1:65" s="2" customFormat="1" ht="21.75" customHeight="1">
      <c r="A716" s="35"/>
      <c r="B716" s="36"/>
      <c r="C716" s="188" t="s">
        <v>948</v>
      </c>
      <c r="D716" s="188" t="s">
        <v>128</v>
      </c>
      <c r="E716" s="189" t="s">
        <v>949</v>
      </c>
      <c r="F716" s="190" t="s">
        <v>950</v>
      </c>
      <c r="G716" s="191" t="s">
        <v>341</v>
      </c>
      <c r="H716" s="192">
        <v>107.562</v>
      </c>
      <c r="I716" s="193"/>
      <c r="J716" s="194">
        <f>ROUND(I716*H716,2)</f>
        <v>0</v>
      </c>
      <c r="K716" s="190" t="s">
        <v>132</v>
      </c>
      <c r="L716" s="40"/>
      <c r="M716" s="195" t="s">
        <v>19</v>
      </c>
      <c r="N716" s="196" t="s">
        <v>47</v>
      </c>
      <c r="O716" s="65"/>
      <c r="P716" s="197">
        <f>O716*H716</f>
        <v>0</v>
      </c>
      <c r="Q716" s="197">
        <v>0</v>
      </c>
      <c r="R716" s="197">
        <f>Q716*H716</f>
        <v>0</v>
      </c>
      <c r="S716" s="197">
        <v>0</v>
      </c>
      <c r="T716" s="198">
        <f>S716*H716</f>
        <v>0</v>
      </c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R716" s="199" t="s">
        <v>133</v>
      </c>
      <c r="AT716" s="199" t="s">
        <v>128</v>
      </c>
      <c r="AU716" s="199" t="s">
        <v>134</v>
      </c>
      <c r="AY716" s="18" t="s">
        <v>126</v>
      </c>
      <c r="BE716" s="200">
        <f>IF(N716="základní",J716,0)</f>
        <v>0</v>
      </c>
      <c r="BF716" s="200">
        <f>IF(N716="snížená",J716,0)</f>
        <v>0</v>
      </c>
      <c r="BG716" s="200">
        <f>IF(N716="zákl. přenesená",J716,0)</f>
        <v>0</v>
      </c>
      <c r="BH716" s="200">
        <f>IF(N716="sníž. přenesená",J716,0)</f>
        <v>0</v>
      </c>
      <c r="BI716" s="200">
        <f>IF(N716="nulová",J716,0)</f>
        <v>0</v>
      </c>
      <c r="BJ716" s="18" t="s">
        <v>134</v>
      </c>
      <c r="BK716" s="200">
        <f>ROUND(I716*H716,2)</f>
        <v>0</v>
      </c>
      <c r="BL716" s="18" t="s">
        <v>133</v>
      </c>
      <c r="BM716" s="199" t="s">
        <v>951</v>
      </c>
    </row>
    <row r="717" spans="2:51" s="13" customFormat="1" ht="11.25">
      <c r="B717" s="201"/>
      <c r="C717" s="202"/>
      <c r="D717" s="203" t="s">
        <v>136</v>
      </c>
      <c r="E717" s="204" t="s">
        <v>19</v>
      </c>
      <c r="F717" s="205" t="s">
        <v>137</v>
      </c>
      <c r="G717" s="202"/>
      <c r="H717" s="204" t="s">
        <v>19</v>
      </c>
      <c r="I717" s="206"/>
      <c r="J717" s="202"/>
      <c r="K717" s="202"/>
      <c r="L717" s="207"/>
      <c r="M717" s="208"/>
      <c r="N717" s="209"/>
      <c r="O717" s="209"/>
      <c r="P717" s="209"/>
      <c r="Q717" s="209"/>
      <c r="R717" s="209"/>
      <c r="S717" s="209"/>
      <c r="T717" s="210"/>
      <c r="AT717" s="211" t="s">
        <v>136</v>
      </c>
      <c r="AU717" s="211" t="s">
        <v>134</v>
      </c>
      <c r="AV717" s="13" t="s">
        <v>83</v>
      </c>
      <c r="AW717" s="13" t="s">
        <v>36</v>
      </c>
      <c r="AX717" s="13" t="s">
        <v>75</v>
      </c>
      <c r="AY717" s="211" t="s">
        <v>126</v>
      </c>
    </row>
    <row r="718" spans="2:51" s="14" customFormat="1" ht="11.25">
      <c r="B718" s="212"/>
      <c r="C718" s="213"/>
      <c r="D718" s="203" t="s">
        <v>136</v>
      </c>
      <c r="E718" s="214" t="s">
        <v>19</v>
      </c>
      <c r="F718" s="215" t="s">
        <v>952</v>
      </c>
      <c r="G718" s="213"/>
      <c r="H718" s="216">
        <v>104.41</v>
      </c>
      <c r="I718" s="217"/>
      <c r="J718" s="213"/>
      <c r="K718" s="213"/>
      <c r="L718" s="218"/>
      <c r="M718" s="219"/>
      <c r="N718" s="220"/>
      <c r="O718" s="220"/>
      <c r="P718" s="220"/>
      <c r="Q718" s="220"/>
      <c r="R718" s="220"/>
      <c r="S718" s="220"/>
      <c r="T718" s="221"/>
      <c r="AT718" s="222" t="s">
        <v>136</v>
      </c>
      <c r="AU718" s="222" t="s">
        <v>134</v>
      </c>
      <c r="AV718" s="14" t="s">
        <v>134</v>
      </c>
      <c r="AW718" s="14" t="s">
        <v>36</v>
      </c>
      <c r="AX718" s="14" t="s">
        <v>75</v>
      </c>
      <c r="AY718" s="222" t="s">
        <v>126</v>
      </c>
    </row>
    <row r="719" spans="2:51" s="14" customFormat="1" ht="11.25">
      <c r="B719" s="212"/>
      <c r="C719" s="213"/>
      <c r="D719" s="203" t="s">
        <v>136</v>
      </c>
      <c r="E719" s="214" t="s">
        <v>19</v>
      </c>
      <c r="F719" s="215" t="s">
        <v>953</v>
      </c>
      <c r="G719" s="213"/>
      <c r="H719" s="216">
        <v>2.662</v>
      </c>
      <c r="I719" s="217"/>
      <c r="J719" s="213"/>
      <c r="K719" s="213"/>
      <c r="L719" s="218"/>
      <c r="M719" s="219"/>
      <c r="N719" s="220"/>
      <c r="O719" s="220"/>
      <c r="P719" s="220"/>
      <c r="Q719" s="220"/>
      <c r="R719" s="220"/>
      <c r="S719" s="220"/>
      <c r="T719" s="221"/>
      <c r="AT719" s="222" t="s">
        <v>136</v>
      </c>
      <c r="AU719" s="222" t="s">
        <v>134</v>
      </c>
      <c r="AV719" s="14" t="s">
        <v>134</v>
      </c>
      <c r="AW719" s="14" t="s">
        <v>36</v>
      </c>
      <c r="AX719" s="14" t="s">
        <v>75</v>
      </c>
      <c r="AY719" s="222" t="s">
        <v>126</v>
      </c>
    </row>
    <row r="720" spans="2:51" s="14" customFormat="1" ht="11.25">
      <c r="B720" s="212"/>
      <c r="C720" s="213"/>
      <c r="D720" s="203" t="s">
        <v>136</v>
      </c>
      <c r="E720" s="214" t="s">
        <v>19</v>
      </c>
      <c r="F720" s="215" t="s">
        <v>954</v>
      </c>
      <c r="G720" s="213"/>
      <c r="H720" s="216">
        <v>0.49</v>
      </c>
      <c r="I720" s="217"/>
      <c r="J720" s="213"/>
      <c r="K720" s="213"/>
      <c r="L720" s="218"/>
      <c r="M720" s="219"/>
      <c r="N720" s="220"/>
      <c r="O720" s="220"/>
      <c r="P720" s="220"/>
      <c r="Q720" s="220"/>
      <c r="R720" s="220"/>
      <c r="S720" s="220"/>
      <c r="T720" s="221"/>
      <c r="AT720" s="222" t="s">
        <v>136</v>
      </c>
      <c r="AU720" s="222" t="s">
        <v>134</v>
      </c>
      <c r="AV720" s="14" t="s">
        <v>134</v>
      </c>
      <c r="AW720" s="14" t="s">
        <v>36</v>
      </c>
      <c r="AX720" s="14" t="s">
        <v>75</v>
      </c>
      <c r="AY720" s="222" t="s">
        <v>126</v>
      </c>
    </row>
    <row r="721" spans="2:51" s="15" customFormat="1" ht="11.25">
      <c r="B721" s="223"/>
      <c r="C721" s="224"/>
      <c r="D721" s="203" t="s">
        <v>136</v>
      </c>
      <c r="E721" s="225" t="s">
        <v>19</v>
      </c>
      <c r="F721" s="226" t="s">
        <v>224</v>
      </c>
      <c r="G721" s="224"/>
      <c r="H721" s="227">
        <v>107.562</v>
      </c>
      <c r="I721" s="228"/>
      <c r="J721" s="224"/>
      <c r="K721" s="224"/>
      <c r="L721" s="229"/>
      <c r="M721" s="230"/>
      <c r="N721" s="231"/>
      <c r="O721" s="231"/>
      <c r="P721" s="231"/>
      <c r="Q721" s="231"/>
      <c r="R721" s="231"/>
      <c r="S721" s="231"/>
      <c r="T721" s="232"/>
      <c r="AT721" s="233" t="s">
        <v>136</v>
      </c>
      <c r="AU721" s="233" t="s">
        <v>134</v>
      </c>
      <c r="AV721" s="15" t="s">
        <v>133</v>
      </c>
      <c r="AW721" s="15" t="s">
        <v>36</v>
      </c>
      <c r="AX721" s="15" t="s">
        <v>83</v>
      </c>
      <c r="AY721" s="233" t="s">
        <v>126</v>
      </c>
    </row>
    <row r="722" spans="1:65" s="2" customFormat="1" ht="16.5" customHeight="1">
      <c r="A722" s="35"/>
      <c r="B722" s="36"/>
      <c r="C722" s="188" t="s">
        <v>955</v>
      </c>
      <c r="D722" s="188" t="s">
        <v>128</v>
      </c>
      <c r="E722" s="189" t="s">
        <v>956</v>
      </c>
      <c r="F722" s="190" t="s">
        <v>957</v>
      </c>
      <c r="G722" s="191" t="s">
        <v>341</v>
      </c>
      <c r="H722" s="192">
        <v>107.562</v>
      </c>
      <c r="I722" s="193"/>
      <c r="J722" s="194">
        <f>ROUND(I722*H722,2)</f>
        <v>0</v>
      </c>
      <c r="K722" s="190" t="s">
        <v>132</v>
      </c>
      <c r="L722" s="40"/>
      <c r="M722" s="195" t="s">
        <v>19</v>
      </c>
      <c r="N722" s="196" t="s">
        <v>47</v>
      </c>
      <c r="O722" s="65"/>
      <c r="P722" s="197">
        <f>O722*H722</f>
        <v>0</v>
      </c>
      <c r="Q722" s="197">
        <v>0</v>
      </c>
      <c r="R722" s="197">
        <f>Q722*H722</f>
        <v>0</v>
      </c>
      <c r="S722" s="197">
        <v>0</v>
      </c>
      <c r="T722" s="198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99" t="s">
        <v>133</v>
      </c>
      <c r="AT722" s="199" t="s">
        <v>128</v>
      </c>
      <c r="AU722" s="199" t="s">
        <v>134</v>
      </c>
      <c r="AY722" s="18" t="s">
        <v>126</v>
      </c>
      <c r="BE722" s="200">
        <f>IF(N722="základní",J722,0)</f>
        <v>0</v>
      </c>
      <c r="BF722" s="200">
        <f>IF(N722="snížená",J722,0)</f>
        <v>0</v>
      </c>
      <c r="BG722" s="200">
        <f>IF(N722="zákl. přenesená",J722,0)</f>
        <v>0</v>
      </c>
      <c r="BH722" s="200">
        <f>IF(N722="sníž. přenesená",J722,0)</f>
        <v>0</v>
      </c>
      <c r="BI722" s="200">
        <f>IF(N722="nulová",J722,0)</f>
        <v>0</v>
      </c>
      <c r="BJ722" s="18" t="s">
        <v>134</v>
      </c>
      <c r="BK722" s="200">
        <f>ROUND(I722*H722,2)</f>
        <v>0</v>
      </c>
      <c r="BL722" s="18" t="s">
        <v>133</v>
      </c>
      <c r="BM722" s="199" t="s">
        <v>958</v>
      </c>
    </row>
    <row r="723" spans="2:51" s="13" customFormat="1" ht="11.25">
      <c r="B723" s="201"/>
      <c r="C723" s="202"/>
      <c r="D723" s="203" t="s">
        <v>136</v>
      </c>
      <c r="E723" s="204" t="s">
        <v>19</v>
      </c>
      <c r="F723" s="205" t="s">
        <v>137</v>
      </c>
      <c r="G723" s="202"/>
      <c r="H723" s="204" t="s">
        <v>19</v>
      </c>
      <c r="I723" s="206"/>
      <c r="J723" s="202"/>
      <c r="K723" s="202"/>
      <c r="L723" s="207"/>
      <c r="M723" s="208"/>
      <c r="N723" s="209"/>
      <c r="O723" s="209"/>
      <c r="P723" s="209"/>
      <c r="Q723" s="209"/>
      <c r="R723" s="209"/>
      <c r="S723" s="209"/>
      <c r="T723" s="210"/>
      <c r="AT723" s="211" t="s">
        <v>136</v>
      </c>
      <c r="AU723" s="211" t="s">
        <v>134</v>
      </c>
      <c r="AV723" s="13" t="s">
        <v>83</v>
      </c>
      <c r="AW723" s="13" t="s">
        <v>36</v>
      </c>
      <c r="AX723" s="13" t="s">
        <v>75</v>
      </c>
      <c r="AY723" s="211" t="s">
        <v>126</v>
      </c>
    </row>
    <row r="724" spans="2:51" s="14" customFormat="1" ht="11.25">
      <c r="B724" s="212"/>
      <c r="C724" s="213"/>
      <c r="D724" s="203" t="s">
        <v>136</v>
      </c>
      <c r="E724" s="214" t="s">
        <v>19</v>
      </c>
      <c r="F724" s="215" t="s">
        <v>959</v>
      </c>
      <c r="G724" s="213"/>
      <c r="H724" s="216">
        <v>107.562</v>
      </c>
      <c r="I724" s="217"/>
      <c r="J724" s="213"/>
      <c r="K724" s="213"/>
      <c r="L724" s="218"/>
      <c r="M724" s="219"/>
      <c r="N724" s="220"/>
      <c r="O724" s="220"/>
      <c r="P724" s="220"/>
      <c r="Q724" s="220"/>
      <c r="R724" s="220"/>
      <c r="S724" s="220"/>
      <c r="T724" s="221"/>
      <c r="AT724" s="222" t="s">
        <v>136</v>
      </c>
      <c r="AU724" s="222" t="s">
        <v>134</v>
      </c>
      <c r="AV724" s="14" t="s">
        <v>134</v>
      </c>
      <c r="AW724" s="14" t="s">
        <v>36</v>
      </c>
      <c r="AX724" s="14" t="s">
        <v>83</v>
      </c>
      <c r="AY724" s="222" t="s">
        <v>126</v>
      </c>
    </row>
    <row r="725" spans="1:65" s="2" customFormat="1" ht="21.75" customHeight="1">
      <c r="A725" s="35"/>
      <c r="B725" s="36"/>
      <c r="C725" s="188" t="s">
        <v>960</v>
      </c>
      <c r="D725" s="188" t="s">
        <v>128</v>
      </c>
      <c r="E725" s="189" t="s">
        <v>961</v>
      </c>
      <c r="F725" s="190" t="s">
        <v>962</v>
      </c>
      <c r="G725" s="191" t="s">
        <v>341</v>
      </c>
      <c r="H725" s="192">
        <v>860.496</v>
      </c>
      <c r="I725" s="193"/>
      <c r="J725" s="194">
        <f>ROUND(I725*H725,2)</f>
        <v>0</v>
      </c>
      <c r="K725" s="190" t="s">
        <v>132</v>
      </c>
      <c r="L725" s="40"/>
      <c r="M725" s="195" t="s">
        <v>19</v>
      </c>
      <c r="N725" s="196" t="s">
        <v>47</v>
      </c>
      <c r="O725" s="65"/>
      <c r="P725" s="197">
        <f>O725*H725</f>
        <v>0</v>
      </c>
      <c r="Q725" s="197">
        <v>0</v>
      </c>
      <c r="R725" s="197">
        <f>Q725*H725</f>
        <v>0</v>
      </c>
      <c r="S725" s="197">
        <v>0</v>
      </c>
      <c r="T725" s="198">
        <f>S725*H725</f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199" t="s">
        <v>133</v>
      </c>
      <c r="AT725" s="199" t="s">
        <v>128</v>
      </c>
      <c r="AU725" s="199" t="s">
        <v>134</v>
      </c>
      <c r="AY725" s="18" t="s">
        <v>126</v>
      </c>
      <c r="BE725" s="200">
        <f>IF(N725="základní",J725,0)</f>
        <v>0</v>
      </c>
      <c r="BF725" s="200">
        <f>IF(N725="snížená",J725,0)</f>
        <v>0</v>
      </c>
      <c r="BG725" s="200">
        <f>IF(N725="zákl. přenesená",J725,0)</f>
        <v>0</v>
      </c>
      <c r="BH725" s="200">
        <f>IF(N725="sníž. přenesená",J725,0)</f>
        <v>0</v>
      </c>
      <c r="BI725" s="200">
        <f>IF(N725="nulová",J725,0)</f>
        <v>0</v>
      </c>
      <c r="BJ725" s="18" t="s">
        <v>134</v>
      </c>
      <c r="BK725" s="200">
        <f>ROUND(I725*H725,2)</f>
        <v>0</v>
      </c>
      <c r="BL725" s="18" t="s">
        <v>133</v>
      </c>
      <c r="BM725" s="199" t="s">
        <v>963</v>
      </c>
    </row>
    <row r="726" spans="2:51" s="13" customFormat="1" ht="11.25">
      <c r="B726" s="201"/>
      <c r="C726" s="202"/>
      <c r="D726" s="203" t="s">
        <v>136</v>
      </c>
      <c r="E726" s="204" t="s">
        <v>19</v>
      </c>
      <c r="F726" s="205" t="s">
        <v>137</v>
      </c>
      <c r="G726" s="202"/>
      <c r="H726" s="204" t="s">
        <v>19</v>
      </c>
      <c r="I726" s="206"/>
      <c r="J726" s="202"/>
      <c r="K726" s="202"/>
      <c r="L726" s="207"/>
      <c r="M726" s="208"/>
      <c r="N726" s="209"/>
      <c r="O726" s="209"/>
      <c r="P726" s="209"/>
      <c r="Q726" s="209"/>
      <c r="R726" s="209"/>
      <c r="S726" s="209"/>
      <c r="T726" s="210"/>
      <c r="AT726" s="211" t="s">
        <v>136</v>
      </c>
      <c r="AU726" s="211" t="s">
        <v>134</v>
      </c>
      <c r="AV726" s="13" t="s">
        <v>83</v>
      </c>
      <c r="AW726" s="13" t="s">
        <v>36</v>
      </c>
      <c r="AX726" s="13" t="s">
        <v>75</v>
      </c>
      <c r="AY726" s="211" t="s">
        <v>126</v>
      </c>
    </row>
    <row r="727" spans="2:51" s="14" customFormat="1" ht="11.25">
      <c r="B727" s="212"/>
      <c r="C727" s="213"/>
      <c r="D727" s="203" t="s">
        <v>136</v>
      </c>
      <c r="E727" s="214" t="s">
        <v>19</v>
      </c>
      <c r="F727" s="215" t="s">
        <v>959</v>
      </c>
      <c r="G727" s="213"/>
      <c r="H727" s="216">
        <v>107.562</v>
      </c>
      <c r="I727" s="217"/>
      <c r="J727" s="213"/>
      <c r="K727" s="213"/>
      <c r="L727" s="218"/>
      <c r="M727" s="219"/>
      <c r="N727" s="220"/>
      <c r="O727" s="220"/>
      <c r="P727" s="220"/>
      <c r="Q727" s="220"/>
      <c r="R727" s="220"/>
      <c r="S727" s="220"/>
      <c r="T727" s="221"/>
      <c r="AT727" s="222" t="s">
        <v>136</v>
      </c>
      <c r="AU727" s="222" t="s">
        <v>134</v>
      </c>
      <c r="AV727" s="14" t="s">
        <v>134</v>
      </c>
      <c r="AW727" s="14" t="s">
        <v>36</v>
      </c>
      <c r="AX727" s="14" t="s">
        <v>83</v>
      </c>
      <c r="AY727" s="222" t="s">
        <v>126</v>
      </c>
    </row>
    <row r="728" spans="2:51" s="14" customFormat="1" ht="11.25">
      <c r="B728" s="212"/>
      <c r="C728" s="213"/>
      <c r="D728" s="203" t="s">
        <v>136</v>
      </c>
      <c r="E728" s="213"/>
      <c r="F728" s="215" t="s">
        <v>964</v>
      </c>
      <c r="G728" s="213"/>
      <c r="H728" s="216">
        <v>860.496</v>
      </c>
      <c r="I728" s="217"/>
      <c r="J728" s="213"/>
      <c r="K728" s="213"/>
      <c r="L728" s="218"/>
      <c r="M728" s="219"/>
      <c r="N728" s="220"/>
      <c r="O728" s="220"/>
      <c r="P728" s="220"/>
      <c r="Q728" s="220"/>
      <c r="R728" s="220"/>
      <c r="S728" s="220"/>
      <c r="T728" s="221"/>
      <c r="AT728" s="222" t="s">
        <v>136</v>
      </c>
      <c r="AU728" s="222" t="s">
        <v>134</v>
      </c>
      <c r="AV728" s="14" t="s">
        <v>134</v>
      </c>
      <c r="AW728" s="14" t="s">
        <v>4</v>
      </c>
      <c r="AX728" s="14" t="s">
        <v>83</v>
      </c>
      <c r="AY728" s="222" t="s">
        <v>126</v>
      </c>
    </row>
    <row r="729" spans="1:65" s="2" customFormat="1" ht="21.75" customHeight="1">
      <c r="A729" s="35"/>
      <c r="B729" s="36"/>
      <c r="C729" s="188" t="s">
        <v>965</v>
      </c>
      <c r="D729" s="188" t="s">
        <v>128</v>
      </c>
      <c r="E729" s="189" t="s">
        <v>966</v>
      </c>
      <c r="F729" s="190" t="s">
        <v>967</v>
      </c>
      <c r="G729" s="191" t="s">
        <v>341</v>
      </c>
      <c r="H729" s="192">
        <v>104.41</v>
      </c>
      <c r="I729" s="193"/>
      <c r="J729" s="194">
        <f>ROUND(I729*H729,2)</f>
        <v>0</v>
      </c>
      <c r="K729" s="190" t="s">
        <v>132</v>
      </c>
      <c r="L729" s="40"/>
      <c r="M729" s="195" t="s">
        <v>19</v>
      </c>
      <c r="N729" s="196" t="s">
        <v>47</v>
      </c>
      <c r="O729" s="65"/>
      <c r="P729" s="197">
        <f>O729*H729</f>
        <v>0</v>
      </c>
      <c r="Q729" s="197">
        <v>0</v>
      </c>
      <c r="R729" s="197">
        <f>Q729*H729</f>
        <v>0</v>
      </c>
      <c r="S729" s="197">
        <v>0</v>
      </c>
      <c r="T729" s="198">
        <f>S729*H729</f>
        <v>0</v>
      </c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R729" s="199" t="s">
        <v>133</v>
      </c>
      <c r="AT729" s="199" t="s">
        <v>128</v>
      </c>
      <c r="AU729" s="199" t="s">
        <v>134</v>
      </c>
      <c r="AY729" s="18" t="s">
        <v>126</v>
      </c>
      <c r="BE729" s="200">
        <f>IF(N729="základní",J729,0)</f>
        <v>0</v>
      </c>
      <c r="BF729" s="200">
        <f>IF(N729="snížená",J729,0)</f>
        <v>0</v>
      </c>
      <c r="BG729" s="200">
        <f>IF(N729="zákl. přenesená",J729,0)</f>
        <v>0</v>
      </c>
      <c r="BH729" s="200">
        <f>IF(N729="sníž. přenesená",J729,0)</f>
        <v>0</v>
      </c>
      <c r="BI729" s="200">
        <f>IF(N729="nulová",J729,0)</f>
        <v>0</v>
      </c>
      <c r="BJ729" s="18" t="s">
        <v>134</v>
      </c>
      <c r="BK729" s="200">
        <f>ROUND(I729*H729,2)</f>
        <v>0</v>
      </c>
      <c r="BL729" s="18" t="s">
        <v>133</v>
      </c>
      <c r="BM729" s="199" t="s">
        <v>968</v>
      </c>
    </row>
    <row r="730" spans="2:51" s="13" customFormat="1" ht="11.25">
      <c r="B730" s="201"/>
      <c r="C730" s="202"/>
      <c r="D730" s="203" t="s">
        <v>136</v>
      </c>
      <c r="E730" s="204" t="s">
        <v>19</v>
      </c>
      <c r="F730" s="205" t="s">
        <v>137</v>
      </c>
      <c r="G730" s="202"/>
      <c r="H730" s="204" t="s">
        <v>19</v>
      </c>
      <c r="I730" s="206"/>
      <c r="J730" s="202"/>
      <c r="K730" s="202"/>
      <c r="L730" s="207"/>
      <c r="M730" s="208"/>
      <c r="N730" s="209"/>
      <c r="O730" s="209"/>
      <c r="P730" s="209"/>
      <c r="Q730" s="209"/>
      <c r="R730" s="209"/>
      <c r="S730" s="209"/>
      <c r="T730" s="210"/>
      <c r="AT730" s="211" t="s">
        <v>136</v>
      </c>
      <c r="AU730" s="211" t="s">
        <v>134</v>
      </c>
      <c r="AV730" s="13" t="s">
        <v>83</v>
      </c>
      <c r="AW730" s="13" t="s">
        <v>36</v>
      </c>
      <c r="AX730" s="13" t="s">
        <v>75</v>
      </c>
      <c r="AY730" s="211" t="s">
        <v>126</v>
      </c>
    </row>
    <row r="731" spans="2:51" s="14" customFormat="1" ht="11.25">
      <c r="B731" s="212"/>
      <c r="C731" s="213"/>
      <c r="D731" s="203" t="s">
        <v>136</v>
      </c>
      <c r="E731" s="214" t="s">
        <v>19</v>
      </c>
      <c r="F731" s="215" t="s">
        <v>969</v>
      </c>
      <c r="G731" s="213"/>
      <c r="H731" s="216">
        <v>104.41</v>
      </c>
      <c r="I731" s="217"/>
      <c r="J731" s="213"/>
      <c r="K731" s="213"/>
      <c r="L731" s="218"/>
      <c r="M731" s="219"/>
      <c r="N731" s="220"/>
      <c r="O731" s="220"/>
      <c r="P731" s="220"/>
      <c r="Q731" s="220"/>
      <c r="R731" s="220"/>
      <c r="S731" s="220"/>
      <c r="T731" s="221"/>
      <c r="AT731" s="222" t="s">
        <v>136</v>
      </c>
      <c r="AU731" s="222" t="s">
        <v>134</v>
      </c>
      <c r="AV731" s="14" t="s">
        <v>134</v>
      </c>
      <c r="AW731" s="14" t="s">
        <v>36</v>
      </c>
      <c r="AX731" s="14" t="s">
        <v>83</v>
      </c>
      <c r="AY731" s="222" t="s">
        <v>126</v>
      </c>
    </row>
    <row r="732" spans="1:65" s="2" customFormat="1" ht="21.75" customHeight="1">
      <c r="A732" s="35"/>
      <c r="B732" s="36"/>
      <c r="C732" s="188" t="s">
        <v>970</v>
      </c>
      <c r="D732" s="188" t="s">
        <v>128</v>
      </c>
      <c r="E732" s="189" t="s">
        <v>971</v>
      </c>
      <c r="F732" s="190" t="s">
        <v>972</v>
      </c>
      <c r="G732" s="191" t="s">
        <v>341</v>
      </c>
      <c r="H732" s="192">
        <v>0.49</v>
      </c>
      <c r="I732" s="193"/>
      <c r="J732" s="194">
        <f>ROUND(I732*H732,2)</f>
        <v>0</v>
      </c>
      <c r="K732" s="190" t="s">
        <v>132</v>
      </c>
      <c r="L732" s="40"/>
      <c r="M732" s="195" t="s">
        <v>19</v>
      </c>
      <c r="N732" s="196" t="s">
        <v>47</v>
      </c>
      <c r="O732" s="65"/>
      <c r="P732" s="197">
        <f>O732*H732</f>
        <v>0</v>
      </c>
      <c r="Q732" s="197">
        <v>0</v>
      </c>
      <c r="R732" s="197">
        <f>Q732*H732</f>
        <v>0</v>
      </c>
      <c r="S732" s="197">
        <v>0</v>
      </c>
      <c r="T732" s="198">
        <f>S732*H732</f>
        <v>0</v>
      </c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R732" s="199" t="s">
        <v>133</v>
      </c>
      <c r="AT732" s="199" t="s">
        <v>128</v>
      </c>
      <c r="AU732" s="199" t="s">
        <v>134</v>
      </c>
      <c r="AY732" s="18" t="s">
        <v>126</v>
      </c>
      <c r="BE732" s="200">
        <f>IF(N732="základní",J732,0)</f>
        <v>0</v>
      </c>
      <c r="BF732" s="200">
        <f>IF(N732="snížená",J732,0)</f>
        <v>0</v>
      </c>
      <c r="BG732" s="200">
        <f>IF(N732="zákl. přenesená",J732,0)</f>
        <v>0</v>
      </c>
      <c r="BH732" s="200">
        <f>IF(N732="sníž. přenesená",J732,0)</f>
        <v>0</v>
      </c>
      <c r="BI732" s="200">
        <f>IF(N732="nulová",J732,0)</f>
        <v>0</v>
      </c>
      <c r="BJ732" s="18" t="s">
        <v>134</v>
      </c>
      <c r="BK732" s="200">
        <f>ROUND(I732*H732,2)</f>
        <v>0</v>
      </c>
      <c r="BL732" s="18" t="s">
        <v>133</v>
      </c>
      <c r="BM732" s="199" t="s">
        <v>973</v>
      </c>
    </row>
    <row r="733" spans="2:51" s="13" customFormat="1" ht="11.25">
      <c r="B733" s="201"/>
      <c r="C733" s="202"/>
      <c r="D733" s="203" t="s">
        <v>136</v>
      </c>
      <c r="E733" s="204" t="s">
        <v>19</v>
      </c>
      <c r="F733" s="205" t="s">
        <v>137</v>
      </c>
      <c r="G733" s="202"/>
      <c r="H733" s="204" t="s">
        <v>19</v>
      </c>
      <c r="I733" s="206"/>
      <c r="J733" s="202"/>
      <c r="K733" s="202"/>
      <c r="L733" s="207"/>
      <c r="M733" s="208"/>
      <c r="N733" s="209"/>
      <c r="O733" s="209"/>
      <c r="P733" s="209"/>
      <c r="Q733" s="209"/>
      <c r="R733" s="209"/>
      <c r="S733" s="209"/>
      <c r="T733" s="210"/>
      <c r="AT733" s="211" t="s">
        <v>136</v>
      </c>
      <c r="AU733" s="211" t="s">
        <v>134</v>
      </c>
      <c r="AV733" s="13" t="s">
        <v>83</v>
      </c>
      <c r="AW733" s="13" t="s">
        <v>36</v>
      </c>
      <c r="AX733" s="13" t="s">
        <v>75</v>
      </c>
      <c r="AY733" s="211" t="s">
        <v>126</v>
      </c>
    </row>
    <row r="734" spans="2:51" s="14" customFormat="1" ht="11.25">
      <c r="B734" s="212"/>
      <c r="C734" s="213"/>
      <c r="D734" s="203" t="s">
        <v>136</v>
      </c>
      <c r="E734" s="214" t="s">
        <v>19</v>
      </c>
      <c r="F734" s="215" t="s">
        <v>974</v>
      </c>
      <c r="G734" s="213"/>
      <c r="H734" s="216">
        <v>0.49</v>
      </c>
      <c r="I734" s="217"/>
      <c r="J734" s="213"/>
      <c r="K734" s="213"/>
      <c r="L734" s="218"/>
      <c r="M734" s="219"/>
      <c r="N734" s="220"/>
      <c r="O734" s="220"/>
      <c r="P734" s="220"/>
      <c r="Q734" s="220"/>
      <c r="R734" s="220"/>
      <c r="S734" s="220"/>
      <c r="T734" s="221"/>
      <c r="AT734" s="222" t="s">
        <v>136</v>
      </c>
      <c r="AU734" s="222" t="s">
        <v>134</v>
      </c>
      <c r="AV734" s="14" t="s">
        <v>134</v>
      </c>
      <c r="AW734" s="14" t="s">
        <v>36</v>
      </c>
      <c r="AX734" s="14" t="s">
        <v>83</v>
      </c>
      <c r="AY734" s="222" t="s">
        <v>126</v>
      </c>
    </row>
    <row r="735" spans="1:65" s="2" customFormat="1" ht="21.75" customHeight="1">
      <c r="A735" s="35"/>
      <c r="B735" s="36"/>
      <c r="C735" s="188" t="s">
        <v>975</v>
      </c>
      <c r="D735" s="188" t="s">
        <v>128</v>
      </c>
      <c r="E735" s="189" t="s">
        <v>976</v>
      </c>
      <c r="F735" s="190" t="s">
        <v>977</v>
      </c>
      <c r="G735" s="191" t="s">
        <v>341</v>
      </c>
      <c r="H735" s="192">
        <v>2.662</v>
      </c>
      <c r="I735" s="193"/>
      <c r="J735" s="194">
        <f>ROUND(I735*H735,2)</f>
        <v>0</v>
      </c>
      <c r="K735" s="190" t="s">
        <v>132</v>
      </c>
      <c r="L735" s="40"/>
      <c r="M735" s="195" t="s">
        <v>19</v>
      </c>
      <c r="N735" s="196" t="s">
        <v>47</v>
      </c>
      <c r="O735" s="65"/>
      <c r="P735" s="197">
        <f>O735*H735</f>
        <v>0</v>
      </c>
      <c r="Q735" s="197">
        <v>0</v>
      </c>
      <c r="R735" s="197">
        <f>Q735*H735</f>
        <v>0</v>
      </c>
      <c r="S735" s="197">
        <v>0</v>
      </c>
      <c r="T735" s="198">
        <f>S735*H735</f>
        <v>0</v>
      </c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R735" s="199" t="s">
        <v>133</v>
      </c>
      <c r="AT735" s="199" t="s">
        <v>128</v>
      </c>
      <c r="AU735" s="199" t="s">
        <v>134</v>
      </c>
      <c r="AY735" s="18" t="s">
        <v>126</v>
      </c>
      <c r="BE735" s="200">
        <f>IF(N735="základní",J735,0)</f>
        <v>0</v>
      </c>
      <c r="BF735" s="200">
        <f>IF(N735="snížená",J735,0)</f>
        <v>0</v>
      </c>
      <c r="BG735" s="200">
        <f>IF(N735="zákl. přenesená",J735,0)</f>
        <v>0</v>
      </c>
      <c r="BH735" s="200">
        <f>IF(N735="sníž. přenesená",J735,0)</f>
        <v>0</v>
      </c>
      <c r="BI735" s="200">
        <f>IF(N735="nulová",J735,0)</f>
        <v>0</v>
      </c>
      <c r="BJ735" s="18" t="s">
        <v>134</v>
      </c>
      <c r="BK735" s="200">
        <f>ROUND(I735*H735,2)</f>
        <v>0</v>
      </c>
      <c r="BL735" s="18" t="s">
        <v>133</v>
      </c>
      <c r="BM735" s="199" t="s">
        <v>978</v>
      </c>
    </row>
    <row r="736" spans="2:51" s="13" customFormat="1" ht="11.25">
      <c r="B736" s="201"/>
      <c r="C736" s="202"/>
      <c r="D736" s="203" t="s">
        <v>136</v>
      </c>
      <c r="E736" s="204" t="s">
        <v>19</v>
      </c>
      <c r="F736" s="205" t="s">
        <v>137</v>
      </c>
      <c r="G736" s="202"/>
      <c r="H736" s="204" t="s">
        <v>19</v>
      </c>
      <c r="I736" s="206"/>
      <c r="J736" s="202"/>
      <c r="K736" s="202"/>
      <c r="L736" s="207"/>
      <c r="M736" s="208"/>
      <c r="N736" s="209"/>
      <c r="O736" s="209"/>
      <c r="P736" s="209"/>
      <c r="Q736" s="209"/>
      <c r="R736" s="209"/>
      <c r="S736" s="209"/>
      <c r="T736" s="210"/>
      <c r="AT736" s="211" t="s">
        <v>136</v>
      </c>
      <c r="AU736" s="211" t="s">
        <v>134</v>
      </c>
      <c r="AV736" s="13" t="s">
        <v>83</v>
      </c>
      <c r="AW736" s="13" t="s">
        <v>36</v>
      </c>
      <c r="AX736" s="13" t="s">
        <v>75</v>
      </c>
      <c r="AY736" s="211" t="s">
        <v>126</v>
      </c>
    </row>
    <row r="737" spans="2:51" s="14" customFormat="1" ht="11.25">
      <c r="B737" s="212"/>
      <c r="C737" s="213"/>
      <c r="D737" s="203" t="s">
        <v>136</v>
      </c>
      <c r="E737" s="214" t="s">
        <v>19</v>
      </c>
      <c r="F737" s="215" t="s">
        <v>953</v>
      </c>
      <c r="G737" s="213"/>
      <c r="H737" s="216">
        <v>2.662</v>
      </c>
      <c r="I737" s="217"/>
      <c r="J737" s="213"/>
      <c r="K737" s="213"/>
      <c r="L737" s="218"/>
      <c r="M737" s="219"/>
      <c r="N737" s="220"/>
      <c r="O737" s="220"/>
      <c r="P737" s="220"/>
      <c r="Q737" s="220"/>
      <c r="R737" s="220"/>
      <c r="S737" s="220"/>
      <c r="T737" s="221"/>
      <c r="AT737" s="222" t="s">
        <v>136</v>
      </c>
      <c r="AU737" s="222" t="s">
        <v>134</v>
      </c>
      <c r="AV737" s="14" t="s">
        <v>134</v>
      </c>
      <c r="AW737" s="14" t="s">
        <v>36</v>
      </c>
      <c r="AX737" s="14" t="s">
        <v>83</v>
      </c>
      <c r="AY737" s="222" t="s">
        <v>126</v>
      </c>
    </row>
    <row r="738" spans="2:63" s="12" customFormat="1" ht="22.9" customHeight="1">
      <c r="B738" s="172"/>
      <c r="C738" s="173"/>
      <c r="D738" s="174" t="s">
        <v>74</v>
      </c>
      <c r="E738" s="186" t="s">
        <v>979</v>
      </c>
      <c r="F738" s="186" t="s">
        <v>980</v>
      </c>
      <c r="G738" s="173"/>
      <c r="H738" s="173"/>
      <c r="I738" s="176"/>
      <c r="J738" s="187">
        <f>BK738</f>
        <v>0</v>
      </c>
      <c r="K738" s="173"/>
      <c r="L738" s="178"/>
      <c r="M738" s="179"/>
      <c r="N738" s="180"/>
      <c r="O738" s="180"/>
      <c r="P738" s="181">
        <f>P739</f>
        <v>0</v>
      </c>
      <c r="Q738" s="180"/>
      <c r="R738" s="181">
        <f>R739</f>
        <v>0</v>
      </c>
      <c r="S738" s="180"/>
      <c r="T738" s="182">
        <f>T739</f>
        <v>0</v>
      </c>
      <c r="AR738" s="183" t="s">
        <v>83</v>
      </c>
      <c r="AT738" s="184" t="s">
        <v>74</v>
      </c>
      <c r="AU738" s="184" t="s">
        <v>83</v>
      </c>
      <c r="AY738" s="183" t="s">
        <v>126</v>
      </c>
      <c r="BK738" s="185">
        <f>BK739</f>
        <v>0</v>
      </c>
    </row>
    <row r="739" spans="1:65" s="2" customFormat="1" ht="21.75" customHeight="1">
      <c r="A739" s="35"/>
      <c r="B739" s="36"/>
      <c r="C739" s="188" t="s">
        <v>981</v>
      </c>
      <c r="D739" s="188" t="s">
        <v>128</v>
      </c>
      <c r="E739" s="189" t="s">
        <v>982</v>
      </c>
      <c r="F739" s="190" t="s">
        <v>983</v>
      </c>
      <c r="G739" s="191" t="s">
        <v>341</v>
      </c>
      <c r="H739" s="192">
        <v>115.073</v>
      </c>
      <c r="I739" s="193"/>
      <c r="J739" s="194">
        <f>ROUND(I739*H739,2)</f>
        <v>0</v>
      </c>
      <c r="K739" s="190" t="s">
        <v>132</v>
      </c>
      <c r="L739" s="40"/>
      <c r="M739" s="195" t="s">
        <v>19</v>
      </c>
      <c r="N739" s="196" t="s">
        <v>47</v>
      </c>
      <c r="O739" s="65"/>
      <c r="P739" s="197">
        <f>O739*H739</f>
        <v>0</v>
      </c>
      <c r="Q739" s="197">
        <v>0</v>
      </c>
      <c r="R739" s="197">
        <f>Q739*H739</f>
        <v>0</v>
      </c>
      <c r="S739" s="197">
        <v>0</v>
      </c>
      <c r="T739" s="198">
        <f>S739*H739</f>
        <v>0</v>
      </c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R739" s="199" t="s">
        <v>133</v>
      </c>
      <c r="AT739" s="199" t="s">
        <v>128</v>
      </c>
      <c r="AU739" s="199" t="s">
        <v>134</v>
      </c>
      <c r="AY739" s="18" t="s">
        <v>126</v>
      </c>
      <c r="BE739" s="200">
        <f>IF(N739="základní",J739,0)</f>
        <v>0</v>
      </c>
      <c r="BF739" s="200">
        <f>IF(N739="snížená",J739,0)</f>
        <v>0</v>
      </c>
      <c r="BG739" s="200">
        <f>IF(N739="zákl. přenesená",J739,0)</f>
        <v>0</v>
      </c>
      <c r="BH739" s="200">
        <f>IF(N739="sníž. přenesená",J739,0)</f>
        <v>0</v>
      </c>
      <c r="BI739" s="200">
        <f>IF(N739="nulová",J739,0)</f>
        <v>0</v>
      </c>
      <c r="BJ739" s="18" t="s">
        <v>134</v>
      </c>
      <c r="BK739" s="200">
        <f>ROUND(I739*H739,2)</f>
        <v>0</v>
      </c>
      <c r="BL739" s="18" t="s">
        <v>133</v>
      </c>
      <c r="BM739" s="199" t="s">
        <v>984</v>
      </c>
    </row>
    <row r="740" spans="2:63" s="12" customFormat="1" ht="25.9" customHeight="1">
      <c r="B740" s="172"/>
      <c r="C740" s="173"/>
      <c r="D740" s="174" t="s">
        <v>74</v>
      </c>
      <c r="E740" s="175" t="s">
        <v>985</v>
      </c>
      <c r="F740" s="175" t="s">
        <v>986</v>
      </c>
      <c r="G740" s="173"/>
      <c r="H740" s="173"/>
      <c r="I740" s="176"/>
      <c r="J740" s="177">
        <f>BK740</f>
        <v>0</v>
      </c>
      <c r="K740" s="173"/>
      <c r="L740" s="178"/>
      <c r="M740" s="179"/>
      <c r="N740" s="180"/>
      <c r="O740" s="180"/>
      <c r="P740" s="181">
        <f>P741+P799+P850</f>
        <v>0</v>
      </c>
      <c r="Q740" s="180"/>
      <c r="R740" s="181">
        <f>R741+R799+R850</f>
        <v>6.174231000000001</v>
      </c>
      <c r="S740" s="180"/>
      <c r="T740" s="182">
        <f>T741+T799+T850</f>
        <v>0.24283</v>
      </c>
      <c r="AR740" s="183" t="s">
        <v>134</v>
      </c>
      <c r="AT740" s="184" t="s">
        <v>74</v>
      </c>
      <c r="AU740" s="184" t="s">
        <v>75</v>
      </c>
      <c r="AY740" s="183" t="s">
        <v>126</v>
      </c>
      <c r="BK740" s="185">
        <f>BK741+BK799+BK850</f>
        <v>0</v>
      </c>
    </row>
    <row r="741" spans="2:63" s="12" customFormat="1" ht="22.9" customHeight="1">
      <c r="B741" s="172"/>
      <c r="C741" s="173"/>
      <c r="D741" s="174" t="s">
        <v>74</v>
      </c>
      <c r="E741" s="186" t="s">
        <v>987</v>
      </c>
      <c r="F741" s="186" t="s">
        <v>988</v>
      </c>
      <c r="G741" s="173"/>
      <c r="H741" s="173"/>
      <c r="I741" s="176"/>
      <c r="J741" s="187">
        <f>BK741</f>
        <v>0</v>
      </c>
      <c r="K741" s="173"/>
      <c r="L741" s="178"/>
      <c r="M741" s="179"/>
      <c r="N741" s="180"/>
      <c r="O741" s="180"/>
      <c r="P741" s="181">
        <f>SUM(P742:P798)</f>
        <v>0</v>
      </c>
      <c r="Q741" s="180"/>
      <c r="R741" s="181">
        <f>SUM(R742:R798)</f>
        <v>5.947396</v>
      </c>
      <c r="S741" s="180"/>
      <c r="T741" s="182">
        <f>SUM(T742:T798)</f>
        <v>0.0206</v>
      </c>
      <c r="AR741" s="183" t="s">
        <v>134</v>
      </c>
      <c r="AT741" s="184" t="s">
        <v>74</v>
      </c>
      <c r="AU741" s="184" t="s">
        <v>83</v>
      </c>
      <c r="AY741" s="183" t="s">
        <v>126</v>
      </c>
      <c r="BK741" s="185">
        <f>SUM(BK742:BK798)</f>
        <v>0</v>
      </c>
    </row>
    <row r="742" spans="1:65" s="2" customFormat="1" ht="16.5" customHeight="1">
      <c r="A742" s="35"/>
      <c r="B742" s="36"/>
      <c r="C742" s="188" t="s">
        <v>989</v>
      </c>
      <c r="D742" s="188" t="s">
        <v>128</v>
      </c>
      <c r="E742" s="189" t="s">
        <v>990</v>
      </c>
      <c r="F742" s="190" t="s">
        <v>991</v>
      </c>
      <c r="G742" s="191" t="s">
        <v>131</v>
      </c>
      <c r="H742" s="192">
        <v>541.8</v>
      </c>
      <c r="I742" s="193"/>
      <c r="J742" s="194">
        <f>ROUND(I742*H742,2)</f>
        <v>0</v>
      </c>
      <c r="K742" s="190" t="s">
        <v>132</v>
      </c>
      <c r="L742" s="40"/>
      <c r="M742" s="195" t="s">
        <v>19</v>
      </c>
      <c r="N742" s="196" t="s">
        <v>47</v>
      </c>
      <c r="O742" s="65"/>
      <c r="P742" s="197">
        <f>O742*H742</f>
        <v>0</v>
      </c>
      <c r="Q742" s="197">
        <v>0</v>
      </c>
      <c r="R742" s="197">
        <f>Q742*H742</f>
        <v>0</v>
      </c>
      <c r="S742" s="197">
        <v>0</v>
      </c>
      <c r="T742" s="198">
        <f>S742*H742</f>
        <v>0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199" t="s">
        <v>203</v>
      </c>
      <c r="AT742" s="199" t="s">
        <v>128</v>
      </c>
      <c r="AU742" s="199" t="s">
        <v>134</v>
      </c>
      <c r="AY742" s="18" t="s">
        <v>126</v>
      </c>
      <c r="BE742" s="200">
        <f>IF(N742="základní",J742,0)</f>
        <v>0</v>
      </c>
      <c r="BF742" s="200">
        <f>IF(N742="snížená",J742,0)</f>
        <v>0</v>
      </c>
      <c r="BG742" s="200">
        <f>IF(N742="zákl. přenesená",J742,0)</f>
        <v>0</v>
      </c>
      <c r="BH742" s="200">
        <f>IF(N742="sníž. přenesená",J742,0)</f>
        <v>0</v>
      </c>
      <c r="BI742" s="200">
        <f>IF(N742="nulová",J742,0)</f>
        <v>0</v>
      </c>
      <c r="BJ742" s="18" t="s">
        <v>134</v>
      </c>
      <c r="BK742" s="200">
        <f>ROUND(I742*H742,2)</f>
        <v>0</v>
      </c>
      <c r="BL742" s="18" t="s">
        <v>203</v>
      </c>
      <c r="BM742" s="199" t="s">
        <v>992</v>
      </c>
    </row>
    <row r="743" spans="2:51" s="13" customFormat="1" ht="11.25">
      <c r="B743" s="201"/>
      <c r="C743" s="202"/>
      <c r="D743" s="203" t="s">
        <v>136</v>
      </c>
      <c r="E743" s="204" t="s">
        <v>19</v>
      </c>
      <c r="F743" s="205" t="s">
        <v>137</v>
      </c>
      <c r="G743" s="202"/>
      <c r="H743" s="204" t="s">
        <v>19</v>
      </c>
      <c r="I743" s="206"/>
      <c r="J743" s="202"/>
      <c r="K743" s="202"/>
      <c r="L743" s="207"/>
      <c r="M743" s="208"/>
      <c r="N743" s="209"/>
      <c r="O743" s="209"/>
      <c r="P743" s="209"/>
      <c r="Q743" s="209"/>
      <c r="R743" s="209"/>
      <c r="S743" s="209"/>
      <c r="T743" s="210"/>
      <c r="AT743" s="211" t="s">
        <v>136</v>
      </c>
      <c r="AU743" s="211" t="s">
        <v>134</v>
      </c>
      <c r="AV743" s="13" t="s">
        <v>83</v>
      </c>
      <c r="AW743" s="13" t="s">
        <v>36</v>
      </c>
      <c r="AX743" s="13" t="s">
        <v>75</v>
      </c>
      <c r="AY743" s="211" t="s">
        <v>126</v>
      </c>
    </row>
    <row r="744" spans="2:51" s="14" customFormat="1" ht="11.25">
      <c r="B744" s="212"/>
      <c r="C744" s="213"/>
      <c r="D744" s="203" t="s">
        <v>136</v>
      </c>
      <c r="E744" s="214" t="s">
        <v>19</v>
      </c>
      <c r="F744" s="215" t="s">
        <v>993</v>
      </c>
      <c r="G744" s="213"/>
      <c r="H744" s="216">
        <v>361.2</v>
      </c>
      <c r="I744" s="217"/>
      <c r="J744" s="213"/>
      <c r="K744" s="213"/>
      <c r="L744" s="218"/>
      <c r="M744" s="219"/>
      <c r="N744" s="220"/>
      <c r="O744" s="220"/>
      <c r="P744" s="220"/>
      <c r="Q744" s="220"/>
      <c r="R744" s="220"/>
      <c r="S744" s="220"/>
      <c r="T744" s="221"/>
      <c r="AT744" s="222" t="s">
        <v>136</v>
      </c>
      <c r="AU744" s="222" t="s">
        <v>134</v>
      </c>
      <c r="AV744" s="14" t="s">
        <v>134</v>
      </c>
      <c r="AW744" s="14" t="s">
        <v>36</v>
      </c>
      <c r="AX744" s="14" t="s">
        <v>75</v>
      </c>
      <c r="AY744" s="222" t="s">
        <v>126</v>
      </c>
    </row>
    <row r="745" spans="2:51" s="14" customFormat="1" ht="11.25">
      <c r="B745" s="212"/>
      <c r="C745" s="213"/>
      <c r="D745" s="203" t="s">
        <v>136</v>
      </c>
      <c r="E745" s="214" t="s">
        <v>19</v>
      </c>
      <c r="F745" s="215" t="s">
        <v>994</v>
      </c>
      <c r="G745" s="213"/>
      <c r="H745" s="216">
        <v>180.6</v>
      </c>
      <c r="I745" s="217"/>
      <c r="J745" s="213"/>
      <c r="K745" s="213"/>
      <c r="L745" s="218"/>
      <c r="M745" s="219"/>
      <c r="N745" s="220"/>
      <c r="O745" s="220"/>
      <c r="P745" s="220"/>
      <c r="Q745" s="220"/>
      <c r="R745" s="220"/>
      <c r="S745" s="220"/>
      <c r="T745" s="221"/>
      <c r="AT745" s="222" t="s">
        <v>136</v>
      </c>
      <c r="AU745" s="222" t="s">
        <v>134</v>
      </c>
      <c r="AV745" s="14" t="s">
        <v>134</v>
      </c>
      <c r="AW745" s="14" t="s">
        <v>36</v>
      </c>
      <c r="AX745" s="14" t="s">
        <v>75</v>
      </c>
      <c r="AY745" s="222" t="s">
        <v>126</v>
      </c>
    </row>
    <row r="746" spans="2:51" s="15" customFormat="1" ht="11.25">
      <c r="B746" s="223"/>
      <c r="C746" s="224"/>
      <c r="D746" s="203" t="s">
        <v>136</v>
      </c>
      <c r="E746" s="225" t="s">
        <v>19</v>
      </c>
      <c r="F746" s="226" t="s">
        <v>224</v>
      </c>
      <c r="G746" s="224"/>
      <c r="H746" s="227">
        <v>541.8</v>
      </c>
      <c r="I746" s="228"/>
      <c r="J746" s="224"/>
      <c r="K746" s="224"/>
      <c r="L746" s="229"/>
      <c r="M746" s="230"/>
      <c r="N746" s="231"/>
      <c r="O746" s="231"/>
      <c r="P746" s="231"/>
      <c r="Q746" s="231"/>
      <c r="R746" s="231"/>
      <c r="S746" s="231"/>
      <c r="T746" s="232"/>
      <c r="AT746" s="233" t="s">
        <v>136</v>
      </c>
      <c r="AU746" s="233" t="s">
        <v>134</v>
      </c>
      <c r="AV746" s="15" t="s">
        <v>133</v>
      </c>
      <c r="AW746" s="15" t="s">
        <v>36</v>
      </c>
      <c r="AX746" s="15" t="s">
        <v>83</v>
      </c>
      <c r="AY746" s="233" t="s">
        <v>126</v>
      </c>
    </row>
    <row r="747" spans="1:65" s="2" customFormat="1" ht="16.5" customHeight="1">
      <c r="A747" s="35"/>
      <c r="B747" s="36"/>
      <c r="C747" s="234" t="s">
        <v>995</v>
      </c>
      <c r="D747" s="234" t="s">
        <v>361</v>
      </c>
      <c r="E747" s="235" t="s">
        <v>996</v>
      </c>
      <c r="F747" s="236" t="s">
        <v>997</v>
      </c>
      <c r="G747" s="237" t="s">
        <v>998</v>
      </c>
      <c r="H747" s="238">
        <v>2979.9</v>
      </c>
      <c r="I747" s="239"/>
      <c r="J747" s="240">
        <f>ROUND(I747*H747,2)</f>
        <v>0</v>
      </c>
      <c r="K747" s="236" t="s">
        <v>132</v>
      </c>
      <c r="L747" s="241"/>
      <c r="M747" s="242" t="s">
        <v>19</v>
      </c>
      <c r="N747" s="243" t="s">
        <v>47</v>
      </c>
      <c r="O747" s="65"/>
      <c r="P747" s="197">
        <f>O747*H747</f>
        <v>0</v>
      </c>
      <c r="Q747" s="197">
        <v>0.001</v>
      </c>
      <c r="R747" s="197">
        <f>Q747*H747</f>
        <v>2.9799</v>
      </c>
      <c r="S747" s="197">
        <v>0</v>
      </c>
      <c r="T747" s="198">
        <f>S747*H747</f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199" t="s">
        <v>300</v>
      </c>
      <c r="AT747" s="199" t="s">
        <v>361</v>
      </c>
      <c r="AU747" s="199" t="s">
        <v>134</v>
      </c>
      <c r="AY747" s="18" t="s">
        <v>126</v>
      </c>
      <c r="BE747" s="200">
        <f>IF(N747="základní",J747,0)</f>
        <v>0</v>
      </c>
      <c r="BF747" s="200">
        <f>IF(N747="snížená",J747,0)</f>
        <v>0</v>
      </c>
      <c r="BG747" s="200">
        <f>IF(N747="zákl. přenesená",J747,0)</f>
        <v>0</v>
      </c>
      <c r="BH747" s="200">
        <f>IF(N747="sníž. přenesená",J747,0)</f>
        <v>0</v>
      </c>
      <c r="BI747" s="200">
        <f>IF(N747="nulová",J747,0)</f>
        <v>0</v>
      </c>
      <c r="BJ747" s="18" t="s">
        <v>134</v>
      </c>
      <c r="BK747" s="200">
        <f>ROUND(I747*H747,2)</f>
        <v>0</v>
      </c>
      <c r="BL747" s="18" t="s">
        <v>203</v>
      </c>
      <c r="BM747" s="199" t="s">
        <v>999</v>
      </c>
    </row>
    <row r="748" spans="2:51" s="13" customFormat="1" ht="11.25">
      <c r="B748" s="201"/>
      <c r="C748" s="202"/>
      <c r="D748" s="203" t="s">
        <v>136</v>
      </c>
      <c r="E748" s="204" t="s">
        <v>19</v>
      </c>
      <c r="F748" s="205" t="s">
        <v>137</v>
      </c>
      <c r="G748" s="202"/>
      <c r="H748" s="204" t="s">
        <v>19</v>
      </c>
      <c r="I748" s="206"/>
      <c r="J748" s="202"/>
      <c r="K748" s="202"/>
      <c r="L748" s="207"/>
      <c r="M748" s="208"/>
      <c r="N748" s="209"/>
      <c r="O748" s="209"/>
      <c r="P748" s="209"/>
      <c r="Q748" s="209"/>
      <c r="R748" s="209"/>
      <c r="S748" s="209"/>
      <c r="T748" s="210"/>
      <c r="AT748" s="211" t="s">
        <v>136</v>
      </c>
      <c r="AU748" s="211" t="s">
        <v>134</v>
      </c>
      <c r="AV748" s="13" t="s">
        <v>83</v>
      </c>
      <c r="AW748" s="13" t="s">
        <v>36</v>
      </c>
      <c r="AX748" s="13" t="s">
        <v>75</v>
      </c>
      <c r="AY748" s="211" t="s">
        <v>126</v>
      </c>
    </row>
    <row r="749" spans="2:51" s="14" customFormat="1" ht="11.25">
      <c r="B749" s="212"/>
      <c r="C749" s="213"/>
      <c r="D749" s="203" t="s">
        <v>136</v>
      </c>
      <c r="E749" s="214" t="s">
        <v>19</v>
      </c>
      <c r="F749" s="215" t="s">
        <v>993</v>
      </c>
      <c r="G749" s="213"/>
      <c r="H749" s="216">
        <v>361.2</v>
      </c>
      <c r="I749" s="217"/>
      <c r="J749" s="213"/>
      <c r="K749" s="213"/>
      <c r="L749" s="218"/>
      <c r="M749" s="219"/>
      <c r="N749" s="220"/>
      <c r="O749" s="220"/>
      <c r="P749" s="220"/>
      <c r="Q749" s="220"/>
      <c r="R749" s="220"/>
      <c r="S749" s="220"/>
      <c r="T749" s="221"/>
      <c r="AT749" s="222" t="s">
        <v>136</v>
      </c>
      <c r="AU749" s="222" t="s">
        <v>134</v>
      </c>
      <c r="AV749" s="14" t="s">
        <v>134</v>
      </c>
      <c r="AW749" s="14" t="s">
        <v>36</v>
      </c>
      <c r="AX749" s="14" t="s">
        <v>75</v>
      </c>
      <c r="AY749" s="222" t="s">
        <v>126</v>
      </c>
    </row>
    <row r="750" spans="2:51" s="14" customFormat="1" ht="11.25">
      <c r="B750" s="212"/>
      <c r="C750" s="213"/>
      <c r="D750" s="203" t="s">
        <v>136</v>
      </c>
      <c r="E750" s="214" t="s">
        <v>19</v>
      </c>
      <c r="F750" s="215" t="s">
        <v>994</v>
      </c>
      <c r="G750" s="213"/>
      <c r="H750" s="216">
        <v>180.6</v>
      </c>
      <c r="I750" s="217"/>
      <c r="J750" s="213"/>
      <c r="K750" s="213"/>
      <c r="L750" s="218"/>
      <c r="M750" s="219"/>
      <c r="N750" s="220"/>
      <c r="O750" s="220"/>
      <c r="P750" s="220"/>
      <c r="Q750" s="220"/>
      <c r="R750" s="220"/>
      <c r="S750" s="220"/>
      <c r="T750" s="221"/>
      <c r="AT750" s="222" t="s">
        <v>136</v>
      </c>
      <c r="AU750" s="222" t="s">
        <v>134</v>
      </c>
      <c r="AV750" s="14" t="s">
        <v>134</v>
      </c>
      <c r="AW750" s="14" t="s">
        <v>36</v>
      </c>
      <c r="AX750" s="14" t="s">
        <v>75</v>
      </c>
      <c r="AY750" s="222" t="s">
        <v>126</v>
      </c>
    </row>
    <row r="751" spans="2:51" s="15" customFormat="1" ht="11.25">
      <c r="B751" s="223"/>
      <c r="C751" s="224"/>
      <c r="D751" s="203" t="s">
        <v>136</v>
      </c>
      <c r="E751" s="225" t="s">
        <v>19</v>
      </c>
      <c r="F751" s="226" t="s">
        <v>224</v>
      </c>
      <c r="G751" s="224"/>
      <c r="H751" s="227">
        <v>541.8</v>
      </c>
      <c r="I751" s="228"/>
      <c r="J751" s="224"/>
      <c r="K751" s="224"/>
      <c r="L751" s="229"/>
      <c r="M751" s="230"/>
      <c r="N751" s="231"/>
      <c r="O751" s="231"/>
      <c r="P751" s="231"/>
      <c r="Q751" s="231"/>
      <c r="R751" s="231"/>
      <c r="S751" s="231"/>
      <c r="T751" s="232"/>
      <c r="AT751" s="233" t="s">
        <v>136</v>
      </c>
      <c r="AU751" s="233" t="s">
        <v>134</v>
      </c>
      <c r="AV751" s="15" t="s">
        <v>133</v>
      </c>
      <c r="AW751" s="15" t="s">
        <v>36</v>
      </c>
      <c r="AX751" s="15" t="s">
        <v>83</v>
      </c>
      <c r="AY751" s="233" t="s">
        <v>126</v>
      </c>
    </row>
    <row r="752" spans="2:51" s="14" customFormat="1" ht="11.25">
      <c r="B752" s="212"/>
      <c r="C752" s="213"/>
      <c r="D752" s="203" t="s">
        <v>136</v>
      </c>
      <c r="E752" s="213"/>
      <c r="F752" s="215" t="s">
        <v>1000</v>
      </c>
      <c r="G752" s="213"/>
      <c r="H752" s="216">
        <v>2979.9</v>
      </c>
      <c r="I752" s="217"/>
      <c r="J752" s="213"/>
      <c r="K752" s="213"/>
      <c r="L752" s="218"/>
      <c r="M752" s="219"/>
      <c r="N752" s="220"/>
      <c r="O752" s="220"/>
      <c r="P752" s="220"/>
      <c r="Q752" s="220"/>
      <c r="R752" s="220"/>
      <c r="S752" s="220"/>
      <c r="T752" s="221"/>
      <c r="AT752" s="222" t="s">
        <v>136</v>
      </c>
      <c r="AU752" s="222" t="s">
        <v>134</v>
      </c>
      <c r="AV752" s="14" t="s">
        <v>134</v>
      </c>
      <c r="AW752" s="14" t="s">
        <v>4</v>
      </c>
      <c r="AX752" s="14" t="s">
        <v>83</v>
      </c>
      <c r="AY752" s="222" t="s">
        <v>126</v>
      </c>
    </row>
    <row r="753" spans="1:65" s="2" customFormat="1" ht="16.5" customHeight="1">
      <c r="A753" s="35"/>
      <c r="B753" s="36"/>
      <c r="C753" s="188" t="s">
        <v>1001</v>
      </c>
      <c r="D753" s="188" t="s">
        <v>128</v>
      </c>
      <c r="E753" s="189" t="s">
        <v>1002</v>
      </c>
      <c r="F753" s="190" t="s">
        <v>1003</v>
      </c>
      <c r="G753" s="191" t="s">
        <v>131</v>
      </c>
      <c r="H753" s="192">
        <v>361.2</v>
      </c>
      <c r="I753" s="193"/>
      <c r="J753" s="194">
        <f>ROUND(I753*H753,2)</f>
        <v>0</v>
      </c>
      <c r="K753" s="190" t="s">
        <v>132</v>
      </c>
      <c r="L753" s="40"/>
      <c r="M753" s="195" t="s">
        <v>19</v>
      </c>
      <c r="N753" s="196" t="s">
        <v>47</v>
      </c>
      <c r="O753" s="65"/>
      <c r="P753" s="197">
        <f>O753*H753</f>
        <v>0</v>
      </c>
      <c r="Q753" s="197">
        <v>0.0004</v>
      </c>
      <c r="R753" s="197">
        <f>Q753*H753</f>
        <v>0.14448</v>
      </c>
      <c r="S753" s="197">
        <v>0</v>
      </c>
      <c r="T753" s="198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99" t="s">
        <v>203</v>
      </c>
      <c r="AT753" s="199" t="s">
        <v>128</v>
      </c>
      <c r="AU753" s="199" t="s">
        <v>134</v>
      </c>
      <c r="AY753" s="18" t="s">
        <v>126</v>
      </c>
      <c r="BE753" s="200">
        <f>IF(N753="základní",J753,0)</f>
        <v>0</v>
      </c>
      <c r="BF753" s="200">
        <f>IF(N753="snížená",J753,0)</f>
        <v>0</v>
      </c>
      <c r="BG753" s="200">
        <f>IF(N753="zákl. přenesená",J753,0)</f>
        <v>0</v>
      </c>
      <c r="BH753" s="200">
        <f>IF(N753="sníž. přenesená",J753,0)</f>
        <v>0</v>
      </c>
      <c r="BI753" s="200">
        <f>IF(N753="nulová",J753,0)</f>
        <v>0</v>
      </c>
      <c r="BJ753" s="18" t="s">
        <v>134</v>
      </c>
      <c r="BK753" s="200">
        <f>ROUND(I753*H753,2)</f>
        <v>0</v>
      </c>
      <c r="BL753" s="18" t="s">
        <v>203</v>
      </c>
      <c r="BM753" s="199" t="s">
        <v>1004</v>
      </c>
    </row>
    <row r="754" spans="2:51" s="13" customFormat="1" ht="11.25">
      <c r="B754" s="201"/>
      <c r="C754" s="202"/>
      <c r="D754" s="203" t="s">
        <v>136</v>
      </c>
      <c r="E754" s="204" t="s">
        <v>19</v>
      </c>
      <c r="F754" s="205" t="s">
        <v>137</v>
      </c>
      <c r="G754" s="202"/>
      <c r="H754" s="204" t="s">
        <v>19</v>
      </c>
      <c r="I754" s="206"/>
      <c r="J754" s="202"/>
      <c r="K754" s="202"/>
      <c r="L754" s="207"/>
      <c r="M754" s="208"/>
      <c r="N754" s="209"/>
      <c r="O754" s="209"/>
      <c r="P754" s="209"/>
      <c r="Q754" s="209"/>
      <c r="R754" s="209"/>
      <c r="S754" s="209"/>
      <c r="T754" s="210"/>
      <c r="AT754" s="211" t="s">
        <v>136</v>
      </c>
      <c r="AU754" s="211" t="s">
        <v>134</v>
      </c>
      <c r="AV754" s="13" t="s">
        <v>83</v>
      </c>
      <c r="AW754" s="13" t="s">
        <v>36</v>
      </c>
      <c r="AX754" s="13" t="s">
        <v>75</v>
      </c>
      <c r="AY754" s="211" t="s">
        <v>126</v>
      </c>
    </row>
    <row r="755" spans="2:51" s="14" customFormat="1" ht="11.25">
      <c r="B755" s="212"/>
      <c r="C755" s="213"/>
      <c r="D755" s="203" t="s">
        <v>136</v>
      </c>
      <c r="E755" s="214" t="s">
        <v>19</v>
      </c>
      <c r="F755" s="215" t="s">
        <v>993</v>
      </c>
      <c r="G755" s="213"/>
      <c r="H755" s="216">
        <v>361.2</v>
      </c>
      <c r="I755" s="217"/>
      <c r="J755" s="213"/>
      <c r="K755" s="213"/>
      <c r="L755" s="218"/>
      <c r="M755" s="219"/>
      <c r="N755" s="220"/>
      <c r="O755" s="220"/>
      <c r="P755" s="220"/>
      <c r="Q755" s="220"/>
      <c r="R755" s="220"/>
      <c r="S755" s="220"/>
      <c r="T755" s="221"/>
      <c r="AT755" s="222" t="s">
        <v>136</v>
      </c>
      <c r="AU755" s="222" t="s">
        <v>134</v>
      </c>
      <c r="AV755" s="14" t="s">
        <v>134</v>
      </c>
      <c r="AW755" s="14" t="s">
        <v>36</v>
      </c>
      <c r="AX755" s="14" t="s">
        <v>83</v>
      </c>
      <c r="AY755" s="222" t="s">
        <v>126</v>
      </c>
    </row>
    <row r="756" spans="1:65" s="2" customFormat="1" ht="21.75" customHeight="1">
      <c r="A756" s="35"/>
      <c r="B756" s="36"/>
      <c r="C756" s="234" t="s">
        <v>1005</v>
      </c>
      <c r="D756" s="234" t="s">
        <v>361</v>
      </c>
      <c r="E756" s="235" t="s">
        <v>1006</v>
      </c>
      <c r="F756" s="236" t="s">
        <v>1007</v>
      </c>
      <c r="G756" s="237" t="s">
        <v>131</v>
      </c>
      <c r="H756" s="238">
        <v>433.44</v>
      </c>
      <c r="I756" s="239"/>
      <c r="J756" s="240">
        <f>ROUND(I756*H756,2)</f>
        <v>0</v>
      </c>
      <c r="K756" s="236" t="s">
        <v>132</v>
      </c>
      <c r="L756" s="241"/>
      <c r="M756" s="242" t="s">
        <v>19</v>
      </c>
      <c r="N756" s="243" t="s">
        <v>47</v>
      </c>
      <c r="O756" s="65"/>
      <c r="P756" s="197">
        <f>O756*H756</f>
        <v>0</v>
      </c>
      <c r="Q756" s="197">
        <v>0.0054</v>
      </c>
      <c r="R756" s="197">
        <f>Q756*H756</f>
        <v>2.340576</v>
      </c>
      <c r="S756" s="197">
        <v>0</v>
      </c>
      <c r="T756" s="198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99" t="s">
        <v>300</v>
      </c>
      <c r="AT756" s="199" t="s">
        <v>361</v>
      </c>
      <c r="AU756" s="199" t="s">
        <v>134</v>
      </c>
      <c r="AY756" s="18" t="s">
        <v>126</v>
      </c>
      <c r="BE756" s="200">
        <f>IF(N756="základní",J756,0)</f>
        <v>0</v>
      </c>
      <c r="BF756" s="200">
        <f>IF(N756="snížená",J756,0)</f>
        <v>0</v>
      </c>
      <c r="BG756" s="200">
        <f>IF(N756="zákl. přenesená",J756,0)</f>
        <v>0</v>
      </c>
      <c r="BH756" s="200">
        <f>IF(N756="sníž. přenesená",J756,0)</f>
        <v>0</v>
      </c>
      <c r="BI756" s="200">
        <f>IF(N756="nulová",J756,0)</f>
        <v>0</v>
      </c>
      <c r="BJ756" s="18" t="s">
        <v>134</v>
      </c>
      <c r="BK756" s="200">
        <f>ROUND(I756*H756,2)</f>
        <v>0</v>
      </c>
      <c r="BL756" s="18" t="s">
        <v>203</v>
      </c>
      <c r="BM756" s="199" t="s">
        <v>1008</v>
      </c>
    </row>
    <row r="757" spans="2:51" s="13" customFormat="1" ht="11.25">
      <c r="B757" s="201"/>
      <c r="C757" s="202"/>
      <c r="D757" s="203" t="s">
        <v>136</v>
      </c>
      <c r="E757" s="204" t="s">
        <v>19</v>
      </c>
      <c r="F757" s="205" t="s">
        <v>137</v>
      </c>
      <c r="G757" s="202"/>
      <c r="H757" s="204" t="s">
        <v>19</v>
      </c>
      <c r="I757" s="206"/>
      <c r="J757" s="202"/>
      <c r="K757" s="202"/>
      <c r="L757" s="207"/>
      <c r="M757" s="208"/>
      <c r="N757" s="209"/>
      <c r="O757" s="209"/>
      <c r="P757" s="209"/>
      <c r="Q757" s="209"/>
      <c r="R757" s="209"/>
      <c r="S757" s="209"/>
      <c r="T757" s="210"/>
      <c r="AT757" s="211" t="s">
        <v>136</v>
      </c>
      <c r="AU757" s="211" t="s">
        <v>134</v>
      </c>
      <c r="AV757" s="13" t="s">
        <v>83</v>
      </c>
      <c r="AW757" s="13" t="s">
        <v>36</v>
      </c>
      <c r="AX757" s="13" t="s">
        <v>75</v>
      </c>
      <c r="AY757" s="211" t="s">
        <v>126</v>
      </c>
    </row>
    <row r="758" spans="2:51" s="14" customFormat="1" ht="11.25">
      <c r="B758" s="212"/>
      <c r="C758" s="213"/>
      <c r="D758" s="203" t="s">
        <v>136</v>
      </c>
      <c r="E758" s="214" t="s">
        <v>19</v>
      </c>
      <c r="F758" s="215" t="s">
        <v>993</v>
      </c>
      <c r="G758" s="213"/>
      <c r="H758" s="216">
        <v>361.2</v>
      </c>
      <c r="I758" s="217"/>
      <c r="J758" s="213"/>
      <c r="K758" s="213"/>
      <c r="L758" s="218"/>
      <c r="M758" s="219"/>
      <c r="N758" s="220"/>
      <c r="O758" s="220"/>
      <c r="P758" s="220"/>
      <c r="Q758" s="220"/>
      <c r="R758" s="220"/>
      <c r="S758" s="220"/>
      <c r="T758" s="221"/>
      <c r="AT758" s="222" t="s">
        <v>136</v>
      </c>
      <c r="AU758" s="222" t="s">
        <v>134</v>
      </c>
      <c r="AV758" s="14" t="s">
        <v>134</v>
      </c>
      <c r="AW758" s="14" t="s">
        <v>36</v>
      </c>
      <c r="AX758" s="14" t="s">
        <v>83</v>
      </c>
      <c r="AY758" s="222" t="s">
        <v>126</v>
      </c>
    </row>
    <row r="759" spans="2:51" s="14" customFormat="1" ht="11.25">
      <c r="B759" s="212"/>
      <c r="C759" s="213"/>
      <c r="D759" s="203" t="s">
        <v>136</v>
      </c>
      <c r="E759" s="213"/>
      <c r="F759" s="215" t="s">
        <v>1009</v>
      </c>
      <c r="G759" s="213"/>
      <c r="H759" s="216">
        <v>433.44</v>
      </c>
      <c r="I759" s="217"/>
      <c r="J759" s="213"/>
      <c r="K759" s="213"/>
      <c r="L759" s="218"/>
      <c r="M759" s="219"/>
      <c r="N759" s="220"/>
      <c r="O759" s="220"/>
      <c r="P759" s="220"/>
      <c r="Q759" s="220"/>
      <c r="R759" s="220"/>
      <c r="S759" s="220"/>
      <c r="T759" s="221"/>
      <c r="AT759" s="222" t="s">
        <v>136</v>
      </c>
      <c r="AU759" s="222" t="s">
        <v>134</v>
      </c>
      <c r="AV759" s="14" t="s">
        <v>134</v>
      </c>
      <c r="AW759" s="14" t="s">
        <v>4</v>
      </c>
      <c r="AX759" s="14" t="s">
        <v>83</v>
      </c>
      <c r="AY759" s="222" t="s">
        <v>126</v>
      </c>
    </row>
    <row r="760" spans="1:65" s="2" customFormat="1" ht="21.75" customHeight="1">
      <c r="A760" s="35"/>
      <c r="B760" s="36"/>
      <c r="C760" s="188" t="s">
        <v>1010</v>
      </c>
      <c r="D760" s="188" t="s">
        <v>128</v>
      </c>
      <c r="E760" s="189" t="s">
        <v>1011</v>
      </c>
      <c r="F760" s="190" t="s">
        <v>1012</v>
      </c>
      <c r="G760" s="191" t="s">
        <v>131</v>
      </c>
      <c r="H760" s="192">
        <v>250.25</v>
      </c>
      <c r="I760" s="193"/>
      <c r="J760" s="194">
        <f>ROUND(I760*H760,2)</f>
        <v>0</v>
      </c>
      <c r="K760" s="190" t="s">
        <v>132</v>
      </c>
      <c r="L760" s="40"/>
      <c r="M760" s="195" t="s">
        <v>19</v>
      </c>
      <c r="N760" s="196" t="s">
        <v>47</v>
      </c>
      <c r="O760" s="65"/>
      <c r="P760" s="197">
        <f>O760*H760</f>
        <v>0</v>
      </c>
      <c r="Q760" s="197">
        <v>0.00064</v>
      </c>
      <c r="R760" s="197">
        <f>Q760*H760</f>
        <v>0.16016000000000002</v>
      </c>
      <c r="S760" s="197">
        <v>0</v>
      </c>
      <c r="T760" s="198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199" t="s">
        <v>203</v>
      </c>
      <c r="AT760" s="199" t="s">
        <v>128</v>
      </c>
      <c r="AU760" s="199" t="s">
        <v>134</v>
      </c>
      <c r="AY760" s="18" t="s">
        <v>126</v>
      </c>
      <c r="BE760" s="200">
        <f>IF(N760="základní",J760,0)</f>
        <v>0</v>
      </c>
      <c r="BF760" s="200">
        <f>IF(N760="snížená",J760,0)</f>
        <v>0</v>
      </c>
      <c r="BG760" s="200">
        <f>IF(N760="zákl. přenesená",J760,0)</f>
        <v>0</v>
      </c>
      <c r="BH760" s="200">
        <f>IF(N760="sníž. přenesená",J760,0)</f>
        <v>0</v>
      </c>
      <c r="BI760" s="200">
        <f>IF(N760="nulová",J760,0)</f>
        <v>0</v>
      </c>
      <c r="BJ760" s="18" t="s">
        <v>134</v>
      </c>
      <c r="BK760" s="200">
        <f>ROUND(I760*H760,2)</f>
        <v>0</v>
      </c>
      <c r="BL760" s="18" t="s">
        <v>203</v>
      </c>
      <c r="BM760" s="199" t="s">
        <v>1013</v>
      </c>
    </row>
    <row r="761" spans="2:51" s="13" customFormat="1" ht="11.25">
      <c r="B761" s="201"/>
      <c r="C761" s="202"/>
      <c r="D761" s="203" t="s">
        <v>136</v>
      </c>
      <c r="E761" s="204" t="s">
        <v>19</v>
      </c>
      <c r="F761" s="205" t="s">
        <v>137</v>
      </c>
      <c r="G761" s="202"/>
      <c r="H761" s="204" t="s">
        <v>19</v>
      </c>
      <c r="I761" s="206"/>
      <c r="J761" s="202"/>
      <c r="K761" s="202"/>
      <c r="L761" s="207"/>
      <c r="M761" s="208"/>
      <c r="N761" s="209"/>
      <c r="O761" s="209"/>
      <c r="P761" s="209"/>
      <c r="Q761" s="209"/>
      <c r="R761" s="209"/>
      <c r="S761" s="209"/>
      <c r="T761" s="210"/>
      <c r="AT761" s="211" t="s">
        <v>136</v>
      </c>
      <c r="AU761" s="211" t="s">
        <v>134</v>
      </c>
      <c r="AV761" s="13" t="s">
        <v>83</v>
      </c>
      <c r="AW761" s="13" t="s">
        <v>36</v>
      </c>
      <c r="AX761" s="13" t="s">
        <v>75</v>
      </c>
      <c r="AY761" s="211" t="s">
        <v>126</v>
      </c>
    </row>
    <row r="762" spans="2:51" s="14" customFormat="1" ht="11.25">
      <c r="B762" s="212"/>
      <c r="C762" s="213"/>
      <c r="D762" s="203" t="s">
        <v>136</v>
      </c>
      <c r="E762" s="214" t="s">
        <v>19</v>
      </c>
      <c r="F762" s="215" t="s">
        <v>1014</v>
      </c>
      <c r="G762" s="213"/>
      <c r="H762" s="216">
        <v>250.25</v>
      </c>
      <c r="I762" s="217"/>
      <c r="J762" s="213"/>
      <c r="K762" s="213"/>
      <c r="L762" s="218"/>
      <c r="M762" s="219"/>
      <c r="N762" s="220"/>
      <c r="O762" s="220"/>
      <c r="P762" s="220"/>
      <c r="Q762" s="220"/>
      <c r="R762" s="220"/>
      <c r="S762" s="220"/>
      <c r="T762" s="221"/>
      <c r="AT762" s="222" t="s">
        <v>136</v>
      </c>
      <c r="AU762" s="222" t="s">
        <v>134</v>
      </c>
      <c r="AV762" s="14" t="s">
        <v>134</v>
      </c>
      <c r="AW762" s="14" t="s">
        <v>36</v>
      </c>
      <c r="AX762" s="14" t="s">
        <v>83</v>
      </c>
      <c r="AY762" s="222" t="s">
        <v>126</v>
      </c>
    </row>
    <row r="763" spans="1:65" s="2" customFormat="1" ht="16.5" customHeight="1">
      <c r="A763" s="35"/>
      <c r="B763" s="36"/>
      <c r="C763" s="188" t="s">
        <v>1015</v>
      </c>
      <c r="D763" s="188" t="s">
        <v>128</v>
      </c>
      <c r="E763" s="189" t="s">
        <v>1016</v>
      </c>
      <c r="F763" s="190" t="s">
        <v>1017</v>
      </c>
      <c r="G763" s="191" t="s">
        <v>180</v>
      </c>
      <c r="H763" s="192">
        <v>103</v>
      </c>
      <c r="I763" s="193"/>
      <c r="J763" s="194">
        <f>ROUND(I763*H763,2)</f>
        <v>0</v>
      </c>
      <c r="K763" s="190" t="s">
        <v>132</v>
      </c>
      <c r="L763" s="40"/>
      <c r="M763" s="195" t="s">
        <v>19</v>
      </c>
      <c r="N763" s="196" t="s">
        <v>47</v>
      </c>
      <c r="O763" s="65"/>
      <c r="P763" s="197">
        <f>O763*H763</f>
        <v>0</v>
      </c>
      <c r="Q763" s="197">
        <v>0.00016</v>
      </c>
      <c r="R763" s="197">
        <f>Q763*H763</f>
        <v>0.01648</v>
      </c>
      <c r="S763" s="197">
        <v>0</v>
      </c>
      <c r="T763" s="198">
        <f>S763*H763</f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199" t="s">
        <v>203</v>
      </c>
      <c r="AT763" s="199" t="s">
        <v>128</v>
      </c>
      <c r="AU763" s="199" t="s">
        <v>134</v>
      </c>
      <c r="AY763" s="18" t="s">
        <v>126</v>
      </c>
      <c r="BE763" s="200">
        <f>IF(N763="základní",J763,0)</f>
        <v>0</v>
      </c>
      <c r="BF763" s="200">
        <f>IF(N763="snížená",J763,0)</f>
        <v>0</v>
      </c>
      <c r="BG763" s="200">
        <f>IF(N763="zákl. přenesená",J763,0)</f>
        <v>0</v>
      </c>
      <c r="BH763" s="200">
        <f>IF(N763="sníž. přenesená",J763,0)</f>
        <v>0</v>
      </c>
      <c r="BI763" s="200">
        <f>IF(N763="nulová",J763,0)</f>
        <v>0</v>
      </c>
      <c r="BJ763" s="18" t="s">
        <v>134</v>
      </c>
      <c r="BK763" s="200">
        <f>ROUND(I763*H763,2)</f>
        <v>0</v>
      </c>
      <c r="BL763" s="18" t="s">
        <v>203</v>
      </c>
      <c r="BM763" s="199" t="s">
        <v>1018</v>
      </c>
    </row>
    <row r="764" spans="2:51" s="13" customFormat="1" ht="11.25">
      <c r="B764" s="201"/>
      <c r="C764" s="202"/>
      <c r="D764" s="203" t="s">
        <v>136</v>
      </c>
      <c r="E764" s="204" t="s">
        <v>19</v>
      </c>
      <c r="F764" s="205" t="s">
        <v>137</v>
      </c>
      <c r="G764" s="202"/>
      <c r="H764" s="204" t="s">
        <v>19</v>
      </c>
      <c r="I764" s="206"/>
      <c r="J764" s="202"/>
      <c r="K764" s="202"/>
      <c r="L764" s="207"/>
      <c r="M764" s="208"/>
      <c r="N764" s="209"/>
      <c r="O764" s="209"/>
      <c r="P764" s="209"/>
      <c r="Q764" s="209"/>
      <c r="R764" s="209"/>
      <c r="S764" s="209"/>
      <c r="T764" s="210"/>
      <c r="AT764" s="211" t="s">
        <v>136</v>
      </c>
      <c r="AU764" s="211" t="s">
        <v>134</v>
      </c>
      <c r="AV764" s="13" t="s">
        <v>83</v>
      </c>
      <c r="AW764" s="13" t="s">
        <v>36</v>
      </c>
      <c r="AX764" s="13" t="s">
        <v>75</v>
      </c>
      <c r="AY764" s="211" t="s">
        <v>126</v>
      </c>
    </row>
    <row r="765" spans="2:51" s="14" customFormat="1" ht="11.25">
      <c r="B765" s="212"/>
      <c r="C765" s="213"/>
      <c r="D765" s="203" t="s">
        <v>136</v>
      </c>
      <c r="E765" s="214" t="s">
        <v>19</v>
      </c>
      <c r="F765" s="215" t="s">
        <v>1019</v>
      </c>
      <c r="G765" s="213"/>
      <c r="H765" s="216">
        <v>103</v>
      </c>
      <c r="I765" s="217"/>
      <c r="J765" s="213"/>
      <c r="K765" s="213"/>
      <c r="L765" s="218"/>
      <c r="M765" s="219"/>
      <c r="N765" s="220"/>
      <c r="O765" s="220"/>
      <c r="P765" s="220"/>
      <c r="Q765" s="220"/>
      <c r="R765" s="220"/>
      <c r="S765" s="220"/>
      <c r="T765" s="221"/>
      <c r="AT765" s="222" t="s">
        <v>136</v>
      </c>
      <c r="AU765" s="222" t="s">
        <v>134</v>
      </c>
      <c r="AV765" s="14" t="s">
        <v>134</v>
      </c>
      <c r="AW765" s="14" t="s">
        <v>36</v>
      </c>
      <c r="AX765" s="14" t="s">
        <v>83</v>
      </c>
      <c r="AY765" s="222" t="s">
        <v>126</v>
      </c>
    </row>
    <row r="766" spans="1:65" s="2" customFormat="1" ht="16.5" customHeight="1">
      <c r="A766" s="35"/>
      <c r="B766" s="36"/>
      <c r="C766" s="188" t="s">
        <v>1020</v>
      </c>
      <c r="D766" s="188" t="s">
        <v>128</v>
      </c>
      <c r="E766" s="189" t="s">
        <v>1021</v>
      </c>
      <c r="F766" s="190" t="s">
        <v>1022</v>
      </c>
      <c r="G766" s="191" t="s">
        <v>180</v>
      </c>
      <c r="H766" s="192">
        <v>103</v>
      </c>
      <c r="I766" s="193"/>
      <c r="J766" s="194">
        <f>ROUND(I766*H766,2)</f>
        <v>0</v>
      </c>
      <c r="K766" s="190" t="s">
        <v>132</v>
      </c>
      <c r="L766" s="40"/>
      <c r="M766" s="195" t="s">
        <v>19</v>
      </c>
      <c r="N766" s="196" t="s">
        <v>47</v>
      </c>
      <c r="O766" s="65"/>
      <c r="P766" s="197">
        <f>O766*H766</f>
        <v>0</v>
      </c>
      <c r="Q766" s="197">
        <v>0.0001</v>
      </c>
      <c r="R766" s="197">
        <f>Q766*H766</f>
        <v>0.0103</v>
      </c>
      <c r="S766" s="197">
        <v>0</v>
      </c>
      <c r="T766" s="198">
        <f>S766*H766</f>
        <v>0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199" t="s">
        <v>203</v>
      </c>
      <c r="AT766" s="199" t="s">
        <v>128</v>
      </c>
      <c r="AU766" s="199" t="s">
        <v>134</v>
      </c>
      <c r="AY766" s="18" t="s">
        <v>126</v>
      </c>
      <c r="BE766" s="200">
        <f>IF(N766="základní",J766,0)</f>
        <v>0</v>
      </c>
      <c r="BF766" s="200">
        <f>IF(N766="snížená",J766,0)</f>
        <v>0</v>
      </c>
      <c r="BG766" s="200">
        <f>IF(N766="zákl. přenesená",J766,0)</f>
        <v>0</v>
      </c>
      <c r="BH766" s="200">
        <f>IF(N766="sníž. přenesená",J766,0)</f>
        <v>0</v>
      </c>
      <c r="BI766" s="200">
        <f>IF(N766="nulová",J766,0)</f>
        <v>0</v>
      </c>
      <c r="BJ766" s="18" t="s">
        <v>134</v>
      </c>
      <c r="BK766" s="200">
        <f>ROUND(I766*H766,2)</f>
        <v>0</v>
      </c>
      <c r="BL766" s="18" t="s">
        <v>203</v>
      </c>
      <c r="BM766" s="199" t="s">
        <v>1023</v>
      </c>
    </row>
    <row r="767" spans="2:51" s="13" customFormat="1" ht="11.25">
      <c r="B767" s="201"/>
      <c r="C767" s="202"/>
      <c r="D767" s="203" t="s">
        <v>136</v>
      </c>
      <c r="E767" s="204" t="s">
        <v>19</v>
      </c>
      <c r="F767" s="205" t="s">
        <v>137</v>
      </c>
      <c r="G767" s="202"/>
      <c r="H767" s="204" t="s">
        <v>19</v>
      </c>
      <c r="I767" s="206"/>
      <c r="J767" s="202"/>
      <c r="K767" s="202"/>
      <c r="L767" s="207"/>
      <c r="M767" s="208"/>
      <c r="N767" s="209"/>
      <c r="O767" s="209"/>
      <c r="P767" s="209"/>
      <c r="Q767" s="209"/>
      <c r="R767" s="209"/>
      <c r="S767" s="209"/>
      <c r="T767" s="210"/>
      <c r="AT767" s="211" t="s">
        <v>136</v>
      </c>
      <c r="AU767" s="211" t="s">
        <v>134</v>
      </c>
      <c r="AV767" s="13" t="s">
        <v>83</v>
      </c>
      <c r="AW767" s="13" t="s">
        <v>36</v>
      </c>
      <c r="AX767" s="13" t="s">
        <v>75</v>
      </c>
      <c r="AY767" s="211" t="s">
        <v>126</v>
      </c>
    </row>
    <row r="768" spans="2:51" s="14" customFormat="1" ht="11.25">
      <c r="B768" s="212"/>
      <c r="C768" s="213"/>
      <c r="D768" s="203" t="s">
        <v>136</v>
      </c>
      <c r="E768" s="214" t="s">
        <v>19</v>
      </c>
      <c r="F768" s="215" t="s">
        <v>1019</v>
      </c>
      <c r="G768" s="213"/>
      <c r="H768" s="216">
        <v>103</v>
      </c>
      <c r="I768" s="217"/>
      <c r="J768" s="213"/>
      <c r="K768" s="213"/>
      <c r="L768" s="218"/>
      <c r="M768" s="219"/>
      <c r="N768" s="220"/>
      <c r="O768" s="220"/>
      <c r="P768" s="220"/>
      <c r="Q768" s="220"/>
      <c r="R768" s="220"/>
      <c r="S768" s="220"/>
      <c r="T768" s="221"/>
      <c r="AT768" s="222" t="s">
        <v>136</v>
      </c>
      <c r="AU768" s="222" t="s">
        <v>134</v>
      </c>
      <c r="AV768" s="14" t="s">
        <v>134</v>
      </c>
      <c r="AW768" s="14" t="s">
        <v>36</v>
      </c>
      <c r="AX768" s="14" t="s">
        <v>83</v>
      </c>
      <c r="AY768" s="222" t="s">
        <v>126</v>
      </c>
    </row>
    <row r="769" spans="1:65" s="2" customFormat="1" ht="16.5" customHeight="1">
      <c r="A769" s="35"/>
      <c r="B769" s="36"/>
      <c r="C769" s="188" t="s">
        <v>1024</v>
      </c>
      <c r="D769" s="188" t="s">
        <v>128</v>
      </c>
      <c r="E769" s="189" t="s">
        <v>1025</v>
      </c>
      <c r="F769" s="190" t="s">
        <v>1026</v>
      </c>
      <c r="G769" s="191" t="s">
        <v>131</v>
      </c>
      <c r="H769" s="192">
        <v>2</v>
      </c>
      <c r="I769" s="193"/>
      <c r="J769" s="194">
        <f>ROUND(I769*H769,2)</f>
        <v>0</v>
      </c>
      <c r="K769" s="190" t="s">
        <v>132</v>
      </c>
      <c r="L769" s="40"/>
      <c r="M769" s="195" t="s">
        <v>19</v>
      </c>
      <c r="N769" s="196" t="s">
        <v>47</v>
      </c>
      <c r="O769" s="65"/>
      <c r="P769" s="197">
        <f>O769*H769</f>
        <v>0</v>
      </c>
      <c r="Q769" s="197">
        <v>0</v>
      </c>
      <c r="R769" s="197">
        <f>Q769*H769</f>
        <v>0</v>
      </c>
      <c r="S769" s="197">
        <v>0</v>
      </c>
      <c r="T769" s="198">
        <f>S769*H769</f>
        <v>0</v>
      </c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R769" s="199" t="s">
        <v>203</v>
      </c>
      <c r="AT769" s="199" t="s">
        <v>128</v>
      </c>
      <c r="AU769" s="199" t="s">
        <v>134</v>
      </c>
      <c r="AY769" s="18" t="s">
        <v>126</v>
      </c>
      <c r="BE769" s="200">
        <f>IF(N769="základní",J769,0)</f>
        <v>0</v>
      </c>
      <c r="BF769" s="200">
        <f>IF(N769="snížená",J769,0)</f>
        <v>0</v>
      </c>
      <c r="BG769" s="200">
        <f>IF(N769="zákl. přenesená",J769,0)</f>
        <v>0</v>
      </c>
      <c r="BH769" s="200">
        <f>IF(N769="sníž. přenesená",J769,0)</f>
        <v>0</v>
      </c>
      <c r="BI769" s="200">
        <f>IF(N769="nulová",J769,0)</f>
        <v>0</v>
      </c>
      <c r="BJ769" s="18" t="s">
        <v>134</v>
      </c>
      <c r="BK769" s="200">
        <f>ROUND(I769*H769,2)</f>
        <v>0</v>
      </c>
      <c r="BL769" s="18" t="s">
        <v>203</v>
      </c>
      <c r="BM769" s="199" t="s">
        <v>1027</v>
      </c>
    </row>
    <row r="770" spans="2:51" s="13" customFormat="1" ht="11.25">
      <c r="B770" s="201"/>
      <c r="C770" s="202"/>
      <c r="D770" s="203" t="s">
        <v>136</v>
      </c>
      <c r="E770" s="204" t="s">
        <v>19</v>
      </c>
      <c r="F770" s="205" t="s">
        <v>137</v>
      </c>
      <c r="G770" s="202"/>
      <c r="H770" s="204" t="s">
        <v>19</v>
      </c>
      <c r="I770" s="206"/>
      <c r="J770" s="202"/>
      <c r="K770" s="202"/>
      <c r="L770" s="207"/>
      <c r="M770" s="208"/>
      <c r="N770" s="209"/>
      <c r="O770" s="209"/>
      <c r="P770" s="209"/>
      <c r="Q770" s="209"/>
      <c r="R770" s="209"/>
      <c r="S770" s="209"/>
      <c r="T770" s="210"/>
      <c r="AT770" s="211" t="s">
        <v>136</v>
      </c>
      <c r="AU770" s="211" t="s">
        <v>134</v>
      </c>
      <c r="AV770" s="13" t="s">
        <v>83</v>
      </c>
      <c r="AW770" s="13" t="s">
        <v>36</v>
      </c>
      <c r="AX770" s="13" t="s">
        <v>75</v>
      </c>
      <c r="AY770" s="211" t="s">
        <v>126</v>
      </c>
    </row>
    <row r="771" spans="2:51" s="14" customFormat="1" ht="11.25">
      <c r="B771" s="212"/>
      <c r="C771" s="213"/>
      <c r="D771" s="203" t="s">
        <v>136</v>
      </c>
      <c r="E771" s="214" t="s">
        <v>19</v>
      </c>
      <c r="F771" s="215" t="s">
        <v>134</v>
      </c>
      <c r="G771" s="213"/>
      <c r="H771" s="216">
        <v>2</v>
      </c>
      <c r="I771" s="217"/>
      <c r="J771" s="213"/>
      <c r="K771" s="213"/>
      <c r="L771" s="218"/>
      <c r="M771" s="219"/>
      <c r="N771" s="220"/>
      <c r="O771" s="220"/>
      <c r="P771" s="220"/>
      <c r="Q771" s="220"/>
      <c r="R771" s="220"/>
      <c r="S771" s="220"/>
      <c r="T771" s="221"/>
      <c r="AT771" s="222" t="s">
        <v>136</v>
      </c>
      <c r="AU771" s="222" t="s">
        <v>134</v>
      </c>
      <c r="AV771" s="14" t="s">
        <v>134</v>
      </c>
      <c r="AW771" s="14" t="s">
        <v>36</v>
      </c>
      <c r="AX771" s="14" t="s">
        <v>83</v>
      </c>
      <c r="AY771" s="222" t="s">
        <v>126</v>
      </c>
    </row>
    <row r="772" spans="1:65" s="2" customFormat="1" ht="16.5" customHeight="1">
      <c r="A772" s="35"/>
      <c r="B772" s="36"/>
      <c r="C772" s="234" t="s">
        <v>1028</v>
      </c>
      <c r="D772" s="234" t="s">
        <v>361</v>
      </c>
      <c r="E772" s="235" t="s">
        <v>1029</v>
      </c>
      <c r="F772" s="236" t="s">
        <v>1030</v>
      </c>
      <c r="G772" s="237" t="s">
        <v>377</v>
      </c>
      <c r="H772" s="238">
        <v>4</v>
      </c>
      <c r="I772" s="239"/>
      <c r="J772" s="240">
        <f>ROUND(I772*H772,2)</f>
        <v>0</v>
      </c>
      <c r="K772" s="236" t="s">
        <v>132</v>
      </c>
      <c r="L772" s="241"/>
      <c r="M772" s="242" t="s">
        <v>19</v>
      </c>
      <c r="N772" s="243" t="s">
        <v>47</v>
      </c>
      <c r="O772" s="65"/>
      <c r="P772" s="197">
        <f>O772*H772</f>
        <v>0</v>
      </c>
      <c r="Q772" s="197">
        <v>0.001</v>
      </c>
      <c r="R772" s="197">
        <f>Q772*H772</f>
        <v>0.004</v>
      </c>
      <c r="S772" s="197">
        <v>0</v>
      </c>
      <c r="T772" s="198">
        <f>S772*H772</f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199" t="s">
        <v>300</v>
      </c>
      <c r="AT772" s="199" t="s">
        <v>361</v>
      </c>
      <c r="AU772" s="199" t="s">
        <v>134</v>
      </c>
      <c r="AY772" s="18" t="s">
        <v>126</v>
      </c>
      <c r="BE772" s="200">
        <f>IF(N772="základní",J772,0)</f>
        <v>0</v>
      </c>
      <c r="BF772" s="200">
        <f>IF(N772="snížená",J772,0)</f>
        <v>0</v>
      </c>
      <c r="BG772" s="200">
        <f>IF(N772="zákl. přenesená",J772,0)</f>
        <v>0</v>
      </c>
      <c r="BH772" s="200">
        <f>IF(N772="sníž. přenesená",J772,0)</f>
        <v>0</v>
      </c>
      <c r="BI772" s="200">
        <f>IF(N772="nulová",J772,0)</f>
        <v>0</v>
      </c>
      <c r="BJ772" s="18" t="s">
        <v>134</v>
      </c>
      <c r="BK772" s="200">
        <f>ROUND(I772*H772,2)</f>
        <v>0</v>
      </c>
      <c r="BL772" s="18" t="s">
        <v>203</v>
      </c>
      <c r="BM772" s="199" t="s">
        <v>1031</v>
      </c>
    </row>
    <row r="773" spans="2:51" s="13" customFormat="1" ht="11.25">
      <c r="B773" s="201"/>
      <c r="C773" s="202"/>
      <c r="D773" s="203" t="s">
        <v>136</v>
      </c>
      <c r="E773" s="204" t="s">
        <v>19</v>
      </c>
      <c r="F773" s="205" t="s">
        <v>137</v>
      </c>
      <c r="G773" s="202"/>
      <c r="H773" s="204" t="s">
        <v>19</v>
      </c>
      <c r="I773" s="206"/>
      <c r="J773" s="202"/>
      <c r="K773" s="202"/>
      <c r="L773" s="207"/>
      <c r="M773" s="208"/>
      <c r="N773" s="209"/>
      <c r="O773" s="209"/>
      <c r="P773" s="209"/>
      <c r="Q773" s="209"/>
      <c r="R773" s="209"/>
      <c r="S773" s="209"/>
      <c r="T773" s="210"/>
      <c r="AT773" s="211" t="s">
        <v>136</v>
      </c>
      <c r="AU773" s="211" t="s">
        <v>134</v>
      </c>
      <c r="AV773" s="13" t="s">
        <v>83</v>
      </c>
      <c r="AW773" s="13" t="s">
        <v>36</v>
      </c>
      <c r="AX773" s="13" t="s">
        <v>75</v>
      </c>
      <c r="AY773" s="211" t="s">
        <v>126</v>
      </c>
    </row>
    <row r="774" spans="2:51" s="14" customFormat="1" ht="11.25">
      <c r="B774" s="212"/>
      <c r="C774" s="213"/>
      <c r="D774" s="203" t="s">
        <v>136</v>
      </c>
      <c r="E774" s="214" t="s">
        <v>19</v>
      </c>
      <c r="F774" s="215" t="s">
        <v>134</v>
      </c>
      <c r="G774" s="213"/>
      <c r="H774" s="216">
        <v>2</v>
      </c>
      <c r="I774" s="217"/>
      <c r="J774" s="213"/>
      <c r="K774" s="213"/>
      <c r="L774" s="218"/>
      <c r="M774" s="219"/>
      <c r="N774" s="220"/>
      <c r="O774" s="220"/>
      <c r="P774" s="220"/>
      <c r="Q774" s="220"/>
      <c r="R774" s="220"/>
      <c r="S774" s="220"/>
      <c r="T774" s="221"/>
      <c r="AT774" s="222" t="s">
        <v>136</v>
      </c>
      <c r="AU774" s="222" t="s">
        <v>134</v>
      </c>
      <c r="AV774" s="14" t="s">
        <v>134</v>
      </c>
      <c r="AW774" s="14" t="s">
        <v>36</v>
      </c>
      <c r="AX774" s="14" t="s">
        <v>83</v>
      </c>
      <c r="AY774" s="222" t="s">
        <v>126</v>
      </c>
    </row>
    <row r="775" spans="2:51" s="14" customFormat="1" ht="11.25">
      <c r="B775" s="212"/>
      <c r="C775" s="213"/>
      <c r="D775" s="203" t="s">
        <v>136</v>
      </c>
      <c r="E775" s="213"/>
      <c r="F775" s="215" t="s">
        <v>1032</v>
      </c>
      <c r="G775" s="213"/>
      <c r="H775" s="216">
        <v>4</v>
      </c>
      <c r="I775" s="217"/>
      <c r="J775" s="213"/>
      <c r="K775" s="213"/>
      <c r="L775" s="218"/>
      <c r="M775" s="219"/>
      <c r="N775" s="220"/>
      <c r="O775" s="220"/>
      <c r="P775" s="220"/>
      <c r="Q775" s="220"/>
      <c r="R775" s="220"/>
      <c r="S775" s="220"/>
      <c r="T775" s="221"/>
      <c r="AT775" s="222" t="s">
        <v>136</v>
      </c>
      <c r="AU775" s="222" t="s">
        <v>134</v>
      </c>
      <c r="AV775" s="14" t="s">
        <v>134</v>
      </c>
      <c r="AW775" s="14" t="s">
        <v>4</v>
      </c>
      <c r="AX775" s="14" t="s">
        <v>83</v>
      </c>
      <c r="AY775" s="222" t="s">
        <v>126</v>
      </c>
    </row>
    <row r="776" spans="1:65" s="2" customFormat="1" ht="16.5" customHeight="1">
      <c r="A776" s="35"/>
      <c r="B776" s="36"/>
      <c r="C776" s="188" t="s">
        <v>1033</v>
      </c>
      <c r="D776" s="188" t="s">
        <v>128</v>
      </c>
      <c r="E776" s="189" t="s">
        <v>1034</v>
      </c>
      <c r="F776" s="190" t="s">
        <v>1035</v>
      </c>
      <c r="G776" s="191" t="s">
        <v>131</v>
      </c>
      <c r="H776" s="192">
        <v>722.4</v>
      </c>
      <c r="I776" s="193"/>
      <c r="J776" s="194">
        <f>ROUND(I776*H776,2)</f>
        <v>0</v>
      </c>
      <c r="K776" s="190" t="s">
        <v>132</v>
      </c>
      <c r="L776" s="40"/>
      <c r="M776" s="195" t="s">
        <v>19</v>
      </c>
      <c r="N776" s="196" t="s">
        <v>47</v>
      </c>
      <c r="O776" s="65"/>
      <c r="P776" s="197">
        <f>O776*H776</f>
        <v>0</v>
      </c>
      <c r="Q776" s="197">
        <v>0</v>
      </c>
      <c r="R776" s="197">
        <f>Q776*H776</f>
        <v>0</v>
      </c>
      <c r="S776" s="197">
        <v>0</v>
      </c>
      <c r="T776" s="198">
        <f>S776*H776</f>
        <v>0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R776" s="199" t="s">
        <v>203</v>
      </c>
      <c r="AT776" s="199" t="s">
        <v>128</v>
      </c>
      <c r="AU776" s="199" t="s">
        <v>134</v>
      </c>
      <c r="AY776" s="18" t="s">
        <v>126</v>
      </c>
      <c r="BE776" s="200">
        <f>IF(N776="základní",J776,0)</f>
        <v>0</v>
      </c>
      <c r="BF776" s="200">
        <f>IF(N776="snížená",J776,0)</f>
        <v>0</v>
      </c>
      <c r="BG776" s="200">
        <f>IF(N776="zákl. přenesená",J776,0)</f>
        <v>0</v>
      </c>
      <c r="BH776" s="200">
        <f>IF(N776="sníž. přenesená",J776,0)</f>
        <v>0</v>
      </c>
      <c r="BI776" s="200">
        <f>IF(N776="nulová",J776,0)</f>
        <v>0</v>
      </c>
      <c r="BJ776" s="18" t="s">
        <v>134</v>
      </c>
      <c r="BK776" s="200">
        <f>ROUND(I776*H776,2)</f>
        <v>0</v>
      </c>
      <c r="BL776" s="18" t="s">
        <v>203</v>
      </c>
      <c r="BM776" s="199" t="s">
        <v>1036</v>
      </c>
    </row>
    <row r="777" spans="2:51" s="13" customFormat="1" ht="11.25">
      <c r="B777" s="201"/>
      <c r="C777" s="202"/>
      <c r="D777" s="203" t="s">
        <v>136</v>
      </c>
      <c r="E777" s="204" t="s">
        <v>19</v>
      </c>
      <c r="F777" s="205" t="s">
        <v>137</v>
      </c>
      <c r="G777" s="202"/>
      <c r="H777" s="204" t="s">
        <v>19</v>
      </c>
      <c r="I777" s="206"/>
      <c r="J777" s="202"/>
      <c r="K777" s="202"/>
      <c r="L777" s="207"/>
      <c r="M777" s="208"/>
      <c r="N777" s="209"/>
      <c r="O777" s="209"/>
      <c r="P777" s="209"/>
      <c r="Q777" s="209"/>
      <c r="R777" s="209"/>
      <c r="S777" s="209"/>
      <c r="T777" s="210"/>
      <c r="AT777" s="211" t="s">
        <v>136</v>
      </c>
      <c r="AU777" s="211" t="s">
        <v>134</v>
      </c>
      <c r="AV777" s="13" t="s">
        <v>83</v>
      </c>
      <c r="AW777" s="13" t="s">
        <v>36</v>
      </c>
      <c r="AX777" s="13" t="s">
        <v>75</v>
      </c>
      <c r="AY777" s="211" t="s">
        <v>126</v>
      </c>
    </row>
    <row r="778" spans="2:51" s="14" customFormat="1" ht="11.25">
      <c r="B778" s="212"/>
      <c r="C778" s="213"/>
      <c r="D778" s="203" t="s">
        <v>136</v>
      </c>
      <c r="E778" s="214" t="s">
        <v>19</v>
      </c>
      <c r="F778" s="215" t="s">
        <v>1037</v>
      </c>
      <c r="G778" s="213"/>
      <c r="H778" s="216">
        <v>722.4</v>
      </c>
      <c r="I778" s="217"/>
      <c r="J778" s="213"/>
      <c r="K778" s="213"/>
      <c r="L778" s="218"/>
      <c r="M778" s="219"/>
      <c r="N778" s="220"/>
      <c r="O778" s="220"/>
      <c r="P778" s="220"/>
      <c r="Q778" s="220"/>
      <c r="R778" s="220"/>
      <c r="S778" s="220"/>
      <c r="T778" s="221"/>
      <c r="AT778" s="222" t="s">
        <v>136</v>
      </c>
      <c r="AU778" s="222" t="s">
        <v>134</v>
      </c>
      <c r="AV778" s="14" t="s">
        <v>134</v>
      </c>
      <c r="AW778" s="14" t="s">
        <v>36</v>
      </c>
      <c r="AX778" s="14" t="s">
        <v>75</v>
      </c>
      <c r="AY778" s="222" t="s">
        <v>126</v>
      </c>
    </row>
    <row r="779" spans="2:51" s="15" customFormat="1" ht="11.25">
      <c r="B779" s="223"/>
      <c r="C779" s="224"/>
      <c r="D779" s="203" t="s">
        <v>136</v>
      </c>
      <c r="E779" s="225" t="s">
        <v>19</v>
      </c>
      <c r="F779" s="226" t="s">
        <v>224</v>
      </c>
      <c r="G779" s="224"/>
      <c r="H779" s="227">
        <v>722.4</v>
      </c>
      <c r="I779" s="228"/>
      <c r="J779" s="224"/>
      <c r="K779" s="224"/>
      <c r="L779" s="229"/>
      <c r="M779" s="230"/>
      <c r="N779" s="231"/>
      <c r="O779" s="231"/>
      <c r="P779" s="231"/>
      <c r="Q779" s="231"/>
      <c r="R779" s="231"/>
      <c r="S779" s="231"/>
      <c r="T779" s="232"/>
      <c r="AT779" s="233" t="s">
        <v>136</v>
      </c>
      <c r="AU779" s="233" t="s">
        <v>134</v>
      </c>
      <c r="AV779" s="15" t="s">
        <v>133</v>
      </c>
      <c r="AW779" s="15" t="s">
        <v>36</v>
      </c>
      <c r="AX779" s="15" t="s">
        <v>83</v>
      </c>
      <c r="AY779" s="233" t="s">
        <v>126</v>
      </c>
    </row>
    <row r="780" spans="1:65" s="2" customFormat="1" ht="16.5" customHeight="1">
      <c r="A780" s="35"/>
      <c r="B780" s="36"/>
      <c r="C780" s="234" t="s">
        <v>1038</v>
      </c>
      <c r="D780" s="234" t="s">
        <v>361</v>
      </c>
      <c r="E780" s="235" t="s">
        <v>1039</v>
      </c>
      <c r="F780" s="236" t="s">
        <v>1040</v>
      </c>
      <c r="G780" s="237" t="s">
        <v>341</v>
      </c>
      <c r="H780" s="238">
        <v>0.289</v>
      </c>
      <c r="I780" s="239"/>
      <c r="J780" s="240">
        <f>ROUND(I780*H780,2)</f>
        <v>0</v>
      </c>
      <c r="K780" s="236" t="s">
        <v>132</v>
      </c>
      <c r="L780" s="241"/>
      <c r="M780" s="242" t="s">
        <v>19</v>
      </c>
      <c r="N780" s="243" t="s">
        <v>47</v>
      </c>
      <c r="O780" s="65"/>
      <c r="P780" s="197">
        <f>O780*H780</f>
        <v>0</v>
      </c>
      <c r="Q780" s="197">
        <v>1</v>
      </c>
      <c r="R780" s="197">
        <f>Q780*H780</f>
        <v>0.289</v>
      </c>
      <c r="S780" s="197">
        <v>0</v>
      </c>
      <c r="T780" s="198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199" t="s">
        <v>300</v>
      </c>
      <c r="AT780" s="199" t="s">
        <v>361</v>
      </c>
      <c r="AU780" s="199" t="s">
        <v>134</v>
      </c>
      <c r="AY780" s="18" t="s">
        <v>126</v>
      </c>
      <c r="BE780" s="200">
        <f>IF(N780="základní",J780,0)</f>
        <v>0</v>
      </c>
      <c r="BF780" s="200">
        <f>IF(N780="snížená",J780,0)</f>
        <v>0</v>
      </c>
      <c r="BG780" s="200">
        <f>IF(N780="zákl. přenesená",J780,0)</f>
        <v>0</v>
      </c>
      <c r="BH780" s="200">
        <f>IF(N780="sníž. přenesená",J780,0)</f>
        <v>0</v>
      </c>
      <c r="BI780" s="200">
        <f>IF(N780="nulová",J780,0)</f>
        <v>0</v>
      </c>
      <c r="BJ780" s="18" t="s">
        <v>134</v>
      </c>
      <c r="BK780" s="200">
        <f>ROUND(I780*H780,2)</f>
        <v>0</v>
      </c>
      <c r="BL780" s="18" t="s">
        <v>203</v>
      </c>
      <c r="BM780" s="199" t="s">
        <v>1041</v>
      </c>
    </row>
    <row r="781" spans="2:51" s="13" customFormat="1" ht="11.25">
      <c r="B781" s="201"/>
      <c r="C781" s="202"/>
      <c r="D781" s="203" t="s">
        <v>136</v>
      </c>
      <c r="E781" s="204" t="s">
        <v>19</v>
      </c>
      <c r="F781" s="205" t="s">
        <v>137</v>
      </c>
      <c r="G781" s="202"/>
      <c r="H781" s="204" t="s">
        <v>19</v>
      </c>
      <c r="I781" s="206"/>
      <c r="J781" s="202"/>
      <c r="K781" s="202"/>
      <c r="L781" s="207"/>
      <c r="M781" s="208"/>
      <c r="N781" s="209"/>
      <c r="O781" s="209"/>
      <c r="P781" s="209"/>
      <c r="Q781" s="209"/>
      <c r="R781" s="209"/>
      <c r="S781" s="209"/>
      <c r="T781" s="210"/>
      <c r="AT781" s="211" t="s">
        <v>136</v>
      </c>
      <c r="AU781" s="211" t="s">
        <v>134</v>
      </c>
      <c r="AV781" s="13" t="s">
        <v>83</v>
      </c>
      <c r="AW781" s="13" t="s">
        <v>36</v>
      </c>
      <c r="AX781" s="13" t="s">
        <v>75</v>
      </c>
      <c r="AY781" s="211" t="s">
        <v>126</v>
      </c>
    </row>
    <row r="782" spans="2:51" s="14" customFormat="1" ht="11.25">
      <c r="B782" s="212"/>
      <c r="C782" s="213"/>
      <c r="D782" s="203" t="s">
        <v>136</v>
      </c>
      <c r="E782" s="214" t="s">
        <v>19</v>
      </c>
      <c r="F782" s="215" t="s">
        <v>1037</v>
      </c>
      <c r="G782" s="213"/>
      <c r="H782" s="216">
        <v>722.4</v>
      </c>
      <c r="I782" s="217"/>
      <c r="J782" s="213"/>
      <c r="K782" s="213"/>
      <c r="L782" s="218"/>
      <c r="M782" s="219"/>
      <c r="N782" s="220"/>
      <c r="O782" s="220"/>
      <c r="P782" s="220"/>
      <c r="Q782" s="220"/>
      <c r="R782" s="220"/>
      <c r="S782" s="220"/>
      <c r="T782" s="221"/>
      <c r="AT782" s="222" t="s">
        <v>136</v>
      </c>
      <c r="AU782" s="222" t="s">
        <v>134</v>
      </c>
      <c r="AV782" s="14" t="s">
        <v>134</v>
      </c>
      <c r="AW782" s="14" t="s">
        <v>36</v>
      </c>
      <c r="AX782" s="14" t="s">
        <v>75</v>
      </c>
      <c r="AY782" s="222" t="s">
        <v>126</v>
      </c>
    </row>
    <row r="783" spans="2:51" s="15" customFormat="1" ht="11.25">
      <c r="B783" s="223"/>
      <c r="C783" s="224"/>
      <c r="D783" s="203" t="s">
        <v>136</v>
      </c>
      <c r="E783" s="225" t="s">
        <v>19</v>
      </c>
      <c r="F783" s="226" t="s">
        <v>224</v>
      </c>
      <c r="G783" s="224"/>
      <c r="H783" s="227">
        <v>722.4</v>
      </c>
      <c r="I783" s="228"/>
      <c r="J783" s="224"/>
      <c r="K783" s="224"/>
      <c r="L783" s="229"/>
      <c r="M783" s="230"/>
      <c r="N783" s="231"/>
      <c r="O783" s="231"/>
      <c r="P783" s="231"/>
      <c r="Q783" s="231"/>
      <c r="R783" s="231"/>
      <c r="S783" s="231"/>
      <c r="T783" s="232"/>
      <c r="AT783" s="233" t="s">
        <v>136</v>
      </c>
      <c r="AU783" s="233" t="s">
        <v>134</v>
      </c>
      <c r="AV783" s="15" t="s">
        <v>133</v>
      </c>
      <c r="AW783" s="15" t="s">
        <v>36</v>
      </c>
      <c r="AX783" s="15" t="s">
        <v>83</v>
      </c>
      <c r="AY783" s="233" t="s">
        <v>126</v>
      </c>
    </row>
    <row r="784" spans="2:51" s="14" customFormat="1" ht="11.25">
      <c r="B784" s="212"/>
      <c r="C784" s="213"/>
      <c r="D784" s="203" t="s">
        <v>136</v>
      </c>
      <c r="E784" s="213"/>
      <c r="F784" s="215" t="s">
        <v>1042</v>
      </c>
      <c r="G784" s="213"/>
      <c r="H784" s="216">
        <v>0.289</v>
      </c>
      <c r="I784" s="217"/>
      <c r="J784" s="213"/>
      <c r="K784" s="213"/>
      <c r="L784" s="218"/>
      <c r="M784" s="219"/>
      <c r="N784" s="220"/>
      <c r="O784" s="220"/>
      <c r="P784" s="220"/>
      <c r="Q784" s="220"/>
      <c r="R784" s="220"/>
      <c r="S784" s="220"/>
      <c r="T784" s="221"/>
      <c r="AT784" s="222" t="s">
        <v>136</v>
      </c>
      <c r="AU784" s="222" t="s">
        <v>134</v>
      </c>
      <c r="AV784" s="14" t="s">
        <v>134</v>
      </c>
      <c r="AW784" s="14" t="s">
        <v>4</v>
      </c>
      <c r="AX784" s="14" t="s">
        <v>83</v>
      </c>
      <c r="AY784" s="222" t="s">
        <v>126</v>
      </c>
    </row>
    <row r="785" spans="1:65" s="2" customFormat="1" ht="16.5" customHeight="1">
      <c r="A785" s="35"/>
      <c r="B785" s="36"/>
      <c r="C785" s="188" t="s">
        <v>1043</v>
      </c>
      <c r="D785" s="188" t="s">
        <v>128</v>
      </c>
      <c r="E785" s="189" t="s">
        <v>1044</v>
      </c>
      <c r="F785" s="190" t="s">
        <v>1045</v>
      </c>
      <c r="G785" s="191" t="s">
        <v>180</v>
      </c>
      <c r="H785" s="192">
        <v>103</v>
      </c>
      <c r="I785" s="193"/>
      <c r="J785" s="194">
        <f>ROUND(I785*H785,2)</f>
        <v>0</v>
      </c>
      <c r="K785" s="190" t="s">
        <v>132</v>
      </c>
      <c r="L785" s="40"/>
      <c r="M785" s="195" t="s">
        <v>19</v>
      </c>
      <c r="N785" s="196" t="s">
        <v>47</v>
      </c>
      <c r="O785" s="65"/>
      <c r="P785" s="197">
        <f>O785*H785</f>
        <v>0</v>
      </c>
      <c r="Q785" s="197">
        <v>0</v>
      </c>
      <c r="R785" s="197">
        <f>Q785*H785</f>
        <v>0</v>
      </c>
      <c r="S785" s="197">
        <v>0.0001</v>
      </c>
      <c r="T785" s="198">
        <f>S785*H785</f>
        <v>0.0103</v>
      </c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R785" s="199" t="s">
        <v>203</v>
      </c>
      <c r="AT785" s="199" t="s">
        <v>128</v>
      </c>
      <c r="AU785" s="199" t="s">
        <v>134</v>
      </c>
      <c r="AY785" s="18" t="s">
        <v>126</v>
      </c>
      <c r="BE785" s="200">
        <f>IF(N785="základní",J785,0)</f>
        <v>0</v>
      </c>
      <c r="BF785" s="200">
        <f>IF(N785="snížená",J785,0)</f>
        <v>0</v>
      </c>
      <c r="BG785" s="200">
        <f>IF(N785="zákl. přenesená",J785,0)</f>
        <v>0</v>
      </c>
      <c r="BH785" s="200">
        <f>IF(N785="sníž. přenesená",J785,0)</f>
        <v>0</v>
      </c>
      <c r="BI785" s="200">
        <f>IF(N785="nulová",J785,0)</f>
        <v>0</v>
      </c>
      <c r="BJ785" s="18" t="s">
        <v>134</v>
      </c>
      <c r="BK785" s="200">
        <f>ROUND(I785*H785,2)</f>
        <v>0</v>
      </c>
      <c r="BL785" s="18" t="s">
        <v>203</v>
      </c>
      <c r="BM785" s="199" t="s">
        <v>1046</v>
      </c>
    </row>
    <row r="786" spans="2:51" s="13" customFormat="1" ht="11.25">
      <c r="B786" s="201"/>
      <c r="C786" s="202"/>
      <c r="D786" s="203" t="s">
        <v>136</v>
      </c>
      <c r="E786" s="204" t="s">
        <v>19</v>
      </c>
      <c r="F786" s="205" t="s">
        <v>137</v>
      </c>
      <c r="G786" s="202"/>
      <c r="H786" s="204" t="s">
        <v>19</v>
      </c>
      <c r="I786" s="206"/>
      <c r="J786" s="202"/>
      <c r="K786" s="202"/>
      <c r="L786" s="207"/>
      <c r="M786" s="208"/>
      <c r="N786" s="209"/>
      <c r="O786" s="209"/>
      <c r="P786" s="209"/>
      <c r="Q786" s="209"/>
      <c r="R786" s="209"/>
      <c r="S786" s="209"/>
      <c r="T786" s="210"/>
      <c r="AT786" s="211" t="s">
        <v>136</v>
      </c>
      <c r="AU786" s="211" t="s">
        <v>134</v>
      </c>
      <c r="AV786" s="13" t="s">
        <v>83</v>
      </c>
      <c r="AW786" s="13" t="s">
        <v>36</v>
      </c>
      <c r="AX786" s="13" t="s">
        <v>75</v>
      </c>
      <c r="AY786" s="211" t="s">
        <v>126</v>
      </c>
    </row>
    <row r="787" spans="2:51" s="14" customFormat="1" ht="11.25">
      <c r="B787" s="212"/>
      <c r="C787" s="213"/>
      <c r="D787" s="203" t="s">
        <v>136</v>
      </c>
      <c r="E787" s="214" t="s">
        <v>19</v>
      </c>
      <c r="F787" s="215" t="s">
        <v>1019</v>
      </c>
      <c r="G787" s="213"/>
      <c r="H787" s="216">
        <v>103</v>
      </c>
      <c r="I787" s="217"/>
      <c r="J787" s="213"/>
      <c r="K787" s="213"/>
      <c r="L787" s="218"/>
      <c r="M787" s="219"/>
      <c r="N787" s="220"/>
      <c r="O787" s="220"/>
      <c r="P787" s="220"/>
      <c r="Q787" s="220"/>
      <c r="R787" s="220"/>
      <c r="S787" s="220"/>
      <c r="T787" s="221"/>
      <c r="AT787" s="222" t="s">
        <v>136</v>
      </c>
      <c r="AU787" s="222" t="s">
        <v>134</v>
      </c>
      <c r="AV787" s="14" t="s">
        <v>134</v>
      </c>
      <c r="AW787" s="14" t="s">
        <v>36</v>
      </c>
      <c r="AX787" s="14" t="s">
        <v>83</v>
      </c>
      <c r="AY787" s="222" t="s">
        <v>126</v>
      </c>
    </row>
    <row r="788" spans="1:65" s="2" customFormat="1" ht="16.5" customHeight="1">
      <c r="A788" s="35"/>
      <c r="B788" s="36"/>
      <c r="C788" s="188" t="s">
        <v>1047</v>
      </c>
      <c r="D788" s="188" t="s">
        <v>128</v>
      </c>
      <c r="E788" s="189" t="s">
        <v>1048</v>
      </c>
      <c r="F788" s="190" t="s">
        <v>1049</v>
      </c>
      <c r="G788" s="191" t="s">
        <v>131</v>
      </c>
      <c r="H788" s="192">
        <v>103</v>
      </c>
      <c r="I788" s="193"/>
      <c r="J788" s="194">
        <f>ROUND(I788*H788,2)</f>
        <v>0</v>
      </c>
      <c r="K788" s="190" t="s">
        <v>19</v>
      </c>
      <c r="L788" s="40"/>
      <c r="M788" s="195" t="s">
        <v>19</v>
      </c>
      <c r="N788" s="196" t="s">
        <v>47</v>
      </c>
      <c r="O788" s="65"/>
      <c r="P788" s="197">
        <f>O788*H788</f>
        <v>0</v>
      </c>
      <c r="Q788" s="197">
        <v>0</v>
      </c>
      <c r="R788" s="197">
        <f>Q788*H788</f>
        <v>0</v>
      </c>
      <c r="S788" s="197">
        <v>0.0001</v>
      </c>
      <c r="T788" s="198">
        <f>S788*H788</f>
        <v>0.0103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R788" s="199" t="s">
        <v>203</v>
      </c>
      <c r="AT788" s="199" t="s">
        <v>128</v>
      </c>
      <c r="AU788" s="199" t="s">
        <v>134</v>
      </c>
      <c r="AY788" s="18" t="s">
        <v>126</v>
      </c>
      <c r="BE788" s="200">
        <f>IF(N788="základní",J788,0)</f>
        <v>0</v>
      </c>
      <c r="BF788" s="200">
        <f>IF(N788="snížená",J788,0)</f>
        <v>0</v>
      </c>
      <c r="BG788" s="200">
        <f>IF(N788="zákl. přenesená",J788,0)</f>
        <v>0</v>
      </c>
      <c r="BH788" s="200">
        <f>IF(N788="sníž. přenesená",J788,0)</f>
        <v>0</v>
      </c>
      <c r="BI788" s="200">
        <f>IF(N788="nulová",J788,0)</f>
        <v>0</v>
      </c>
      <c r="BJ788" s="18" t="s">
        <v>134</v>
      </c>
      <c r="BK788" s="200">
        <f>ROUND(I788*H788,2)</f>
        <v>0</v>
      </c>
      <c r="BL788" s="18" t="s">
        <v>203</v>
      </c>
      <c r="BM788" s="199" t="s">
        <v>1050</v>
      </c>
    </row>
    <row r="789" spans="2:51" s="13" customFormat="1" ht="11.25">
      <c r="B789" s="201"/>
      <c r="C789" s="202"/>
      <c r="D789" s="203" t="s">
        <v>136</v>
      </c>
      <c r="E789" s="204" t="s">
        <v>19</v>
      </c>
      <c r="F789" s="205" t="s">
        <v>137</v>
      </c>
      <c r="G789" s="202"/>
      <c r="H789" s="204" t="s">
        <v>19</v>
      </c>
      <c r="I789" s="206"/>
      <c r="J789" s="202"/>
      <c r="K789" s="202"/>
      <c r="L789" s="207"/>
      <c r="M789" s="208"/>
      <c r="N789" s="209"/>
      <c r="O789" s="209"/>
      <c r="P789" s="209"/>
      <c r="Q789" s="209"/>
      <c r="R789" s="209"/>
      <c r="S789" s="209"/>
      <c r="T789" s="210"/>
      <c r="AT789" s="211" t="s">
        <v>136</v>
      </c>
      <c r="AU789" s="211" t="s">
        <v>134</v>
      </c>
      <c r="AV789" s="13" t="s">
        <v>83</v>
      </c>
      <c r="AW789" s="13" t="s">
        <v>36</v>
      </c>
      <c r="AX789" s="13" t="s">
        <v>75</v>
      </c>
      <c r="AY789" s="211" t="s">
        <v>126</v>
      </c>
    </row>
    <row r="790" spans="2:51" s="14" customFormat="1" ht="11.25">
      <c r="B790" s="212"/>
      <c r="C790" s="213"/>
      <c r="D790" s="203" t="s">
        <v>136</v>
      </c>
      <c r="E790" s="214" t="s">
        <v>19</v>
      </c>
      <c r="F790" s="215" t="s">
        <v>1019</v>
      </c>
      <c r="G790" s="213"/>
      <c r="H790" s="216">
        <v>103</v>
      </c>
      <c r="I790" s="217"/>
      <c r="J790" s="213"/>
      <c r="K790" s="213"/>
      <c r="L790" s="218"/>
      <c r="M790" s="219"/>
      <c r="N790" s="220"/>
      <c r="O790" s="220"/>
      <c r="P790" s="220"/>
      <c r="Q790" s="220"/>
      <c r="R790" s="220"/>
      <c r="S790" s="220"/>
      <c r="T790" s="221"/>
      <c r="AT790" s="222" t="s">
        <v>136</v>
      </c>
      <c r="AU790" s="222" t="s">
        <v>134</v>
      </c>
      <c r="AV790" s="14" t="s">
        <v>134</v>
      </c>
      <c r="AW790" s="14" t="s">
        <v>36</v>
      </c>
      <c r="AX790" s="14" t="s">
        <v>83</v>
      </c>
      <c r="AY790" s="222" t="s">
        <v>126</v>
      </c>
    </row>
    <row r="791" spans="1:65" s="2" customFormat="1" ht="21.75" customHeight="1">
      <c r="A791" s="35"/>
      <c r="B791" s="36"/>
      <c r="C791" s="188" t="s">
        <v>1051</v>
      </c>
      <c r="D791" s="188" t="s">
        <v>128</v>
      </c>
      <c r="E791" s="189" t="s">
        <v>1052</v>
      </c>
      <c r="F791" s="190" t="s">
        <v>1053</v>
      </c>
      <c r="G791" s="191" t="s">
        <v>141</v>
      </c>
      <c r="H791" s="192">
        <v>5</v>
      </c>
      <c r="I791" s="193"/>
      <c r="J791" s="194">
        <f>ROUND(I791*H791,2)</f>
        <v>0</v>
      </c>
      <c r="K791" s="190" t="s">
        <v>132</v>
      </c>
      <c r="L791" s="40"/>
      <c r="M791" s="195" t="s">
        <v>19</v>
      </c>
      <c r="N791" s="196" t="s">
        <v>47</v>
      </c>
      <c r="O791" s="65"/>
      <c r="P791" s="197">
        <f>O791*H791</f>
        <v>0</v>
      </c>
      <c r="Q791" s="197">
        <v>0.0003</v>
      </c>
      <c r="R791" s="197">
        <f>Q791*H791</f>
        <v>0.0014999999999999998</v>
      </c>
      <c r="S791" s="197">
        <v>0</v>
      </c>
      <c r="T791" s="198">
        <f>S791*H791</f>
        <v>0</v>
      </c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R791" s="199" t="s">
        <v>203</v>
      </c>
      <c r="AT791" s="199" t="s">
        <v>128</v>
      </c>
      <c r="AU791" s="199" t="s">
        <v>134</v>
      </c>
      <c r="AY791" s="18" t="s">
        <v>126</v>
      </c>
      <c r="BE791" s="200">
        <f>IF(N791="základní",J791,0)</f>
        <v>0</v>
      </c>
      <c r="BF791" s="200">
        <f>IF(N791="snížená",J791,0)</f>
        <v>0</v>
      </c>
      <c r="BG791" s="200">
        <f>IF(N791="zákl. přenesená",J791,0)</f>
        <v>0</v>
      </c>
      <c r="BH791" s="200">
        <f>IF(N791="sníž. přenesená",J791,0)</f>
        <v>0</v>
      </c>
      <c r="BI791" s="200">
        <f>IF(N791="nulová",J791,0)</f>
        <v>0</v>
      </c>
      <c r="BJ791" s="18" t="s">
        <v>134</v>
      </c>
      <c r="BK791" s="200">
        <f>ROUND(I791*H791,2)</f>
        <v>0</v>
      </c>
      <c r="BL791" s="18" t="s">
        <v>203</v>
      </c>
      <c r="BM791" s="199" t="s">
        <v>1054</v>
      </c>
    </row>
    <row r="792" spans="2:51" s="13" customFormat="1" ht="11.25">
      <c r="B792" s="201"/>
      <c r="C792" s="202"/>
      <c r="D792" s="203" t="s">
        <v>136</v>
      </c>
      <c r="E792" s="204" t="s">
        <v>19</v>
      </c>
      <c r="F792" s="205" t="s">
        <v>137</v>
      </c>
      <c r="G792" s="202"/>
      <c r="H792" s="204" t="s">
        <v>19</v>
      </c>
      <c r="I792" s="206"/>
      <c r="J792" s="202"/>
      <c r="K792" s="202"/>
      <c r="L792" s="207"/>
      <c r="M792" s="208"/>
      <c r="N792" s="209"/>
      <c r="O792" s="209"/>
      <c r="P792" s="209"/>
      <c r="Q792" s="209"/>
      <c r="R792" s="209"/>
      <c r="S792" s="209"/>
      <c r="T792" s="210"/>
      <c r="AT792" s="211" t="s">
        <v>136</v>
      </c>
      <c r="AU792" s="211" t="s">
        <v>134</v>
      </c>
      <c r="AV792" s="13" t="s">
        <v>83</v>
      </c>
      <c r="AW792" s="13" t="s">
        <v>36</v>
      </c>
      <c r="AX792" s="13" t="s">
        <v>75</v>
      </c>
      <c r="AY792" s="211" t="s">
        <v>126</v>
      </c>
    </row>
    <row r="793" spans="2:51" s="14" customFormat="1" ht="11.25">
      <c r="B793" s="212"/>
      <c r="C793" s="213"/>
      <c r="D793" s="203" t="s">
        <v>136</v>
      </c>
      <c r="E793" s="214" t="s">
        <v>19</v>
      </c>
      <c r="F793" s="215" t="s">
        <v>138</v>
      </c>
      <c r="G793" s="213"/>
      <c r="H793" s="216">
        <v>5</v>
      </c>
      <c r="I793" s="217"/>
      <c r="J793" s="213"/>
      <c r="K793" s="213"/>
      <c r="L793" s="218"/>
      <c r="M793" s="219"/>
      <c r="N793" s="220"/>
      <c r="O793" s="220"/>
      <c r="P793" s="220"/>
      <c r="Q793" s="220"/>
      <c r="R793" s="220"/>
      <c r="S793" s="220"/>
      <c r="T793" s="221"/>
      <c r="AT793" s="222" t="s">
        <v>136</v>
      </c>
      <c r="AU793" s="222" t="s">
        <v>134</v>
      </c>
      <c r="AV793" s="14" t="s">
        <v>134</v>
      </c>
      <c r="AW793" s="14" t="s">
        <v>36</v>
      </c>
      <c r="AX793" s="14" t="s">
        <v>83</v>
      </c>
      <c r="AY793" s="222" t="s">
        <v>126</v>
      </c>
    </row>
    <row r="794" spans="1:65" s="2" customFormat="1" ht="16.5" customHeight="1">
      <c r="A794" s="35"/>
      <c r="B794" s="36"/>
      <c r="C794" s="234" t="s">
        <v>1055</v>
      </c>
      <c r="D794" s="234" t="s">
        <v>361</v>
      </c>
      <c r="E794" s="235" t="s">
        <v>1056</v>
      </c>
      <c r="F794" s="236" t="s">
        <v>1057</v>
      </c>
      <c r="G794" s="237" t="s">
        <v>141</v>
      </c>
      <c r="H794" s="238">
        <v>5</v>
      </c>
      <c r="I794" s="239"/>
      <c r="J794" s="240">
        <f>ROUND(I794*H794,2)</f>
        <v>0</v>
      </c>
      <c r="K794" s="236" t="s">
        <v>132</v>
      </c>
      <c r="L794" s="241"/>
      <c r="M794" s="242" t="s">
        <v>19</v>
      </c>
      <c r="N794" s="243" t="s">
        <v>47</v>
      </c>
      <c r="O794" s="65"/>
      <c r="P794" s="197">
        <f>O794*H794</f>
        <v>0</v>
      </c>
      <c r="Q794" s="197">
        <v>0.0002</v>
      </c>
      <c r="R794" s="197">
        <f>Q794*H794</f>
        <v>0.001</v>
      </c>
      <c r="S794" s="197">
        <v>0</v>
      </c>
      <c r="T794" s="198">
        <f>S794*H794</f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199" t="s">
        <v>300</v>
      </c>
      <c r="AT794" s="199" t="s">
        <v>361</v>
      </c>
      <c r="AU794" s="199" t="s">
        <v>134</v>
      </c>
      <c r="AY794" s="18" t="s">
        <v>126</v>
      </c>
      <c r="BE794" s="200">
        <f>IF(N794="základní",J794,0)</f>
        <v>0</v>
      </c>
      <c r="BF794" s="200">
        <f>IF(N794="snížená",J794,0)</f>
        <v>0</v>
      </c>
      <c r="BG794" s="200">
        <f>IF(N794="zákl. přenesená",J794,0)</f>
        <v>0</v>
      </c>
      <c r="BH794" s="200">
        <f>IF(N794="sníž. přenesená",J794,0)</f>
        <v>0</v>
      </c>
      <c r="BI794" s="200">
        <f>IF(N794="nulová",J794,0)</f>
        <v>0</v>
      </c>
      <c r="BJ794" s="18" t="s">
        <v>134</v>
      </c>
      <c r="BK794" s="200">
        <f>ROUND(I794*H794,2)</f>
        <v>0</v>
      </c>
      <c r="BL794" s="18" t="s">
        <v>203</v>
      </c>
      <c r="BM794" s="199" t="s">
        <v>1058</v>
      </c>
    </row>
    <row r="795" spans="2:51" s="13" customFormat="1" ht="11.25">
      <c r="B795" s="201"/>
      <c r="C795" s="202"/>
      <c r="D795" s="203" t="s">
        <v>136</v>
      </c>
      <c r="E795" s="204" t="s">
        <v>19</v>
      </c>
      <c r="F795" s="205" t="s">
        <v>137</v>
      </c>
      <c r="G795" s="202"/>
      <c r="H795" s="204" t="s">
        <v>19</v>
      </c>
      <c r="I795" s="206"/>
      <c r="J795" s="202"/>
      <c r="K795" s="202"/>
      <c r="L795" s="207"/>
      <c r="M795" s="208"/>
      <c r="N795" s="209"/>
      <c r="O795" s="209"/>
      <c r="P795" s="209"/>
      <c r="Q795" s="209"/>
      <c r="R795" s="209"/>
      <c r="S795" s="209"/>
      <c r="T795" s="210"/>
      <c r="AT795" s="211" t="s">
        <v>136</v>
      </c>
      <c r="AU795" s="211" t="s">
        <v>134</v>
      </c>
      <c r="AV795" s="13" t="s">
        <v>83</v>
      </c>
      <c r="AW795" s="13" t="s">
        <v>36</v>
      </c>
      <c r="AX795" s="13" t="s">
        <v>75</v>
      </c>
      <c r="AY795" s="211" t="s">
        <v>126</v>
      </c>
    </row>
    <row r="796" spans="2:51" s="14" customFormat="1" ht="11.25">
      <c r="B796" s="212"/>
      <c r="C796" s="213"/>
      <c r="D796" s="203" t="s">
        <v>136</v>
      </c>
      <c r="E796" s="214" t="s">
        <v>19</v>
      </c>
      <c r="F796" s="215" t="s">
        <v>138</v>
      </c>
      <c r="G796" s="213"/>
      <c r="H796" s="216">
        <v>5</v>
      </c>
      <c r="I796" s="217"/>
      <c r="J796" s="213"/>
      <c r="K796" s="213"/>
      <c r="L796" s="218"/>
      <c r="M796" s="219"/>
      <c r="N796" s="220"/>
      <c r="O796" s="220"/>
      <c r="P796" s="220"/>
      <c r="Q796" s="220"/>
      <c r="R796" s="220"/>
      <c r="S796" s="220"/>
      <c r="T796" s="221"/>
      <c r="AT796" s="222" t="s">
        <v>136</v>
      </c>
      <c r="AU796" s="222" t="s">
        <v>134</v>
      </c>
      <c r="AV796" s="14" t="s">
        <v>134</v>
      </c>
      <c r="AW796" s="14" t="s">
        <v>36</v>
      </c>
      <c r="AX796" s="14" t="s">
        <v>83</v>
      </c>
      <c r="AY796" s="222" t="s">
        <v>126</v>
      </c>
    </row>
    <row r="797" spans="1:65" s="2" customFormat="1" ht="21.75" customHeight="1">
      <c r="A797" s="35"/>
      <c r="B797" s="36"/>
      <c r="C797" s="188" t="s">
        <v>1059</v>
      </c>
      <c r="D797" s="188" t="s">
        <v>128</v>
      </c>
      <c r="E797" s="189" t="s">
        <v>1060</v>
      </c>
      <c r="F797" s="190" t="s">
        <v>1061</v>
      </c>
      <c r="G797" s="191" t="s">
        <v>341</v>
      </c>
      <c r="H797" s="192">
        <v>5.947</v>
      </c>
      <c r="I797" s="193"/>
      <c r="J797" s="194">
        <f>ROUND(I797*H797,2)</f>
        <v>0</v>
      </c>
      <c r="K797" s="190" t="s">
        <v>132</v>
      </c>
      <c r="L797" s="40"/>
      <c r="M797" s="195" t="s">
        <v>19</v>
      </c>
      <c r="N797" s="196" t="s">
        <v>47</v>
      </c>
      <c r="O797" s="65"/>
      <c r="P797" s="197">
        <f>O797*H797</f>
        <v>0</v>
      </c>
      <c r="Q797" s="197">
        <v>0</v>
      </c>
      <c r="R797" s="197">
        <f>Q797*H797</f>
        <v>0</v>
      </c>
      <c r="S797" s="197">
        <v>0</v>
      </c>
      <c r="T797" s="198">
        <f>S797*H797</f>
        <v>0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199" t="s">
        <v>203</v>
      </c>
      <c r="AT797" s="199" t="s">
        <v>128</v>
      </c>
      <c r="AU797" s="199" t="s">
        <v>134</v>
      </c>
      <c r="AY797" s="18" t="s">
        <v>126</v>
      </c>
      <c r="BE797" s="200">
        <f>IF(N797="základní",J797,0)</f>
        <v>0</v>
      </c>
      <c r="BF797" s="200">
        <f>IF(N797="snížená",J797,0)</f>
        <v>0</v>
      </c>
      <c r="BG797" s="200">
        <f>IF(N797="zákl. přenesená",J797,0)</f>
        <v>0</v>
      </c>
      <c r="BH797" s="200">
        <f>IF(N797="sníž. přenesená",J797,0)</f>
        <v>0</v>
      </c>
      <c r="BI797" s="200">
        <f>IF(N797="nulová",J797,0)</f>
        <v>0</v>
      </c>
      <c r="BJ797" s="18" t="s">
        <v>134</v>
      </c>
      <c r="BK797" s="200">
        <f>ROUND(I797*H797,2)</f>
        <v>0</v>
      </c>
      <c r="BL797" s="18" t="s">
        <v>203</v>
      </c>
      <c r="BM797" s="199" t="s">
        <v>1062</v>
      </c>
    </row>
    <row r="798" spans="1:65" s="2" customFormat="1" ht="21.75" customHeight="1">
      <c r="A798" s="35"/>
      <c r="B798" s="36"/>
      <c r="C798" s="188" t="s">
        <v>1063</v>
      </c>
      <c r="D798" s="188" t="s">
        <v>128</v>
      </c>
      <c r="E798" s="189" t="s">
        <v>1064</v>
      </c>
      <c r="F798" s="190" t="s">
        <v>1065</v>
      </c>
      <c r="G798" s="191" t="s">
        <v>341</v>
      </c>
      <c r="H798" s="192">
        <v>5.947</v>
      </c>
      <c r="I798" s="193"/>
      <c r="J798" s="194">
        <f>ROUND(I798*H798,2)</f>
        <v>0</v>
      </c>
      <c r="K798" s="190" t="s">
        <v>132</v>
      </c>
      <c r="L798" s="40"/>
      <c r="M798" s="195" t="s">
        <v>19</v>
      </c>
      <c r="N798" s="196" t="s">
        <v>47</v>
      </c>
      <c r="O798" s="65"/>
      <c r="P798" s="197">
        <f>O798*H798</f>
        <v>0</v>
      </c>
      <c r="Q798" s="197">
        <v>0</v>
      </c>
      <c r="R798" s="197">
        <f>Q798*H798</f>
        <v>0</v>
      </c>
      <c r="S798" s="197">
        <v>0</v>
      </c>
      <c r="T798" s="198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199" t="s">
        <v>203</v>
      </c>
      <c r="AT798" s="199" t="s">
        <v>128</v>
      </c>
      <c r="AU798" s="199" t="s">
        <v>134</v>
      </c>
      <c r="AY798" s="18" t="s">
        <v>126</v>
      </c>
      <c r="BE798" s="200">
        <f>IF(N798="základní",J798,0)</f>
        <v>0</v>
      </c>
      <c r="BF798" s="200">
        <f>IF(N798="snížená",J798,0)</f>
        <v>0</v>
      </c>
      <c r="BG798" s="200">
        <f>IF(N798="zákl. přenesená",J798,0)</f>
        <v>0</v>
      </c>
      <c r="BH798" s="200">
        <f>IF(N798="sníž. přenesená",J798,0)</f>
        <v>0</v>
      </c>
      <c r="BI798" s="200">
        <f>IF(N798="nulová",J798,0)</f>
        <v>0</v>
      </c>
      <c r="BJ798" s="18" t="s">
        <v>134</v>
      </c>
      <c r="BK798" s="200">
        <f>ROUND(I798*H798,2)</f>
        <v>0</v>
      </c>
      <c r="BL798" s="18" t="s">
        <v>203</v>
      </c>
      <c r="BM798" s="199" t="s">
        <v>1066</v>
      </c>
    </row>
    <row r="799" spans="2:63" s="12" customFormat="1" ht="22.9" customHeight="1">
      <c r="B799" s="172"/>
      <c r="C799" s="173"/>
      <c r="D799" s="174" t="s">
        <v>74</v>
      </c>
      <c r="E799" s="186" t="s">
        <v>1067</v>
      </c>
      <c r="F799" s="186" t="s">
        <v>1068</v>
      </c>
      <c r="G799" s="173"/>
      <c r="H799" s="173"/>
      <c r="I799" s="176"/>
      <c r="J799" s="187">
        <f>BK799</f>
        <v>0</v>
      </c>
      <c r="K799" s="173"/>
      <c r="L799" s="178"/>
      <c r="M799" s="179"/>
      <c r="N799" s="180"/>
      <c r="O799" s="180"/>
      <c r="P799" s="181">
        <f>SUM(P800:P849)</f>
        <v>0</v>
      </c>
      <c r="Q799" s="180"/>
      <c r="R799" s="181">
        <f>SUM(R800:R849)</f>
        <v>0.11481500000000001</v>
      </c>
      <c r="S799" s="180"/>
      <c r="T799" s="182">
        <f>SUM(T800:T849)</f>
        <v>0.12243</v>
      </c>
      <c r="AR799" s="183" t="s">
        <v>134</v>
      </c>
      <c r="AT799" s="184" t="s">
        <v>74</v>
      </c>
      <c r="AU799" s="184" t="s">
        <v>83</v>
      </c>
      <c r="AY799" s="183" t="s">
        <v>126</v>
      </c>
      <c r="BK799" s="185">
        <f>SUM(BK800:BK849)</f>
        <v>0</v>
      </c>
    </row>
    <row r="800" spans="1:65" s="2" customFormat="1" ht="16.5" customHeight="1">
      <c r="A800" s="35"/>
      <c r="B800" s="36"/>
      <c r="C800" s="188" t="s">
        <v>1069</v>
      </c>
      <c r="D800" s="188" t="s">
        <v>128</v>
      </c>
      <c r="E800" s="189" t="s">
        <v>1070</v>
      </c>
      <c r="F800" s="190" t="s">
        <v>1071</v>
      </c>
      <c r="G800" s="191" t="s">
        <v>141</v>
      </c>
      <c r="H800" s="192">
        <v>1</v>
      </c>
      <c r="I800" s="193"/>
      <c r="J800" s="194">
        <f>ROUND(I800*H800,2)</f>
        <v>0</v>
      </c>
      <c r="K800" s="190" t="s">
        <v>132</v>
      </c>
      <c r="L800" s="40"/>
      <c r="M800" s="195" t="s">
        <v>19</v>
      </c>
      <c r="N800" s="196" t="s">
        <v>47</v>
      </c>
      <c r="O800" s="65"/>
      <c r="P800" s="197">
        <f>O800*H800</f>
        <v>0</v>
      </c>
      <c r="Q800" s="197">
        <v>0.01127</v>
      </c>
      <c r="R800" s="197">
        <f>Q800*H800</f>
        <v>0.01127</v>
      </c>
      <c r="S800" s="197">
        <v>0</v>
      </c>
      <c r="T800" s="198">
        <f>S800*H800</f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199" t="s">
        <v>203</v>
      </c>
      <c r="AT800" s="199" t="s">
        <v>128</v>
      </c>
      <c r="AU800" s="199" t="s">
        <v>134</v>
      </c>
      <c r="AY800" s="18" t="s">
        <v>126</v>
      </c>
      <c r="BE800" s="200">
        <f>IF(N800="základní",J800,0)</f>
        <v>0</v>
      </c>
      <c r="BF800" s="200">
        <f>IF(N800="snížená",J800,0)</f>
        <v>0</v>
      </c>
      <c r="BG800" s="200">
        <f>IF(N800="zákl. přenesená",J800,0)</f>
        <v>0</v>
      </c>
      <c r="BH800" s="200">
        <f>IF(N800="sníž. přenesená",J800,0)</f>
        <v>0</v>
      </c>
      <c r="BI800" s="200">
        <f>IF(N800="nulová",J800,0)</f>
        <v>0</v>
      </c>
      <c r="BJ800" s="18" t="s">
        <v>134</v>
      </c>
      <c r="BK800" s="200">
        <f>ROUND(I800*H800,2)</f>
        <v>0</v>
      </c>
      <c r="BL800" s="18" t="s">
        <v>203</v>
      </c>
      <c r="BM800" s="199" t="s">
        <v>1072</v>
      </c>
    </row>
    <row r="801" spans="2:51" s="13" customFormat="1" ht="11.25">
      <c r="B801" s="201"/>
      <c r="C801" s="202"/>
      <c r="D801" s="203" t="s">
        <v>136</v>
      </c>
      <c r="E801" s="204" t="s">
        <v>19</v>
      </c>
      <c r="F801" s="205" t="s">
        <v>137</v>
      </c>
      <c r="G801" s="202"/>
      <c r="H801" s="204" t="s">
        <v>19</v>
      </c>
      <c r="I801" s="206"/>
      <c r="J801" s="202"/>
      <c r="K801" s="202"/>
      <c r="L801" s="207"/>
      <c r="M801" s="208"/>
      <c r="N801" s="209"/>
      <c r="O801" s="209"/>
      <c r="P801" s="209"/>
      <c r="Q801" s="209"/>
      <c r="R801" s="209"/>
      <c r="S801" s="209"/>
      <c r="T801" s="210"/>
      <c r="AT801" s="211" t="s">
        <v>136</v>
      </c>
      <c r="AU801" s="211" t="s">
        <v>134</v>
      </c>
      <c r="AV801" s="13" t="s">
        <v>83</v>
      </c>
      <c r="AW801" s="13" t="s">
        <v>36</v>
      </c>
      <c r="AX801" s="13" t="s">
        <v>75</v>
      </c>
      <c r="AY801" s="211" t="s">
        <v>126</v>
      </c>
    </row>
    <row r="802" spans="2:51" s="14" customFormat="1" ht="11.25">
      <c r="B802" s="212"/>
      <c r="C802" s="213"/>
      <c r="D802" s="203" t="s">
        <v>136</v>
      </c>
      <c r="E802" s="214" t="s">
        <v>19</v>
      </c>
      <c r="F802" s="215" t="s">
        <v>83</v>
      </c>
      <c r="G802" s="213"/>
      <c r="H802" s="216">
        <v>1</v>
      </c>
      <c r="I802" s="217"/>
      <c r="J802" s="213"/>
      <c r="K802" s="213"/>
      <c r="L802" s="218"/>
      <c r="M802" s="219"/>
      <c r="N802" s="220"/>
      <c r="O802" s="220"/>
      <c r="P802" s="220"/>
      <c r="Q802" s="220"/>
      <c r="R802" s="220"/>
      <c r="S802" s="220"/>
      <c r="T802" s="221"/>
      <c r="AT802" s="222" t="s">
        <v>136</v>
      </c>
      <c r="AU802" s="222" t="s">
        <v>134</v>
      </c>
      <c r="AV802" s="14" t="s">
        <v>134</v>
      </c>
      <c r="AW802" s="14" t="s">
        <v>36</v>
      </c>
      <c r="AX802" s="14" t="s">
        <v>83</v>
      </c>
      <c r="AY802" s="222" t="s">
        <v>126</v>
      </c>
    </row>
    <row r="803" spans="1:65" s="2" customFormat="1" ht="16.5" customHeight="1">
      <c r="A803" s="35"/>
      <c r="B803" s="36"/>
      <c r="C803" s="188" t="s">
        <v>1073</v>
      </c>
      <c r="D803" s="188" t="s">
        <v>128</v>
      </c>
      <c r="E803" s="189" t="s">
        <v>1074</v>
      </c>
      <c r="F803" s="190" t="s">
        <v>1075</v>
      </c>
      <c r="G803" s="191" t="s">
        <v>141</v>
      </c>
      <c r="H803" s="192">
        <v>1</v>
      </c>
      <c r="I803" s="193"/>
      <c r="J803" s="194">
        <f>ROUND(I803*H803,2)</f>
        <v>0</v>
      </c>
      <c r="K803" s="190" t="s">
        <v>132</v>
      </c>
      <c r="L803" s="40"/>
      <c r="M803" s="195" t="s">
        <v>19</v>
      </c>
      <c r="N803" s="196" t="s">
        <v>47</v>
      </c>
      <c r="O803" s="65"/>
      <c r="P803" s="197">
        <f>O803*H803</f>
        <v>0</v>
      </c>
      <c r="Q803" s="197">
        <v>0.01902</v>
      </c>
      <c r="R803" s="197">
        <f>Q803*H803</f>
        <v>0.01902</v>
      </c>
      <c r="S803" s="197">
        <v>0</v>
      </c>
      <c r="T803" s="198">
        <f>S803*H803</f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199" t="s">
        <v>203</v>
      </c>
      <c r="AT803" s="199" t="s">
        <v>128</v>
      </c>
      <c r="AU803" s="199" t="s">
        <v>134</v>
      </c>
      <c r="AY803" s="18" t="s">
        <v>126</v>
      </c>
      <c r="BE803" s="200">
        <f>IF(N803="základní",J803,0)</f>
        <v>0</v>
      </c>
      <c r="BF803" s="200">
        <f>IF(N803="snížená",J803,0)</f>
        <v>0</v>
      </c>
      <c r="BG803" s="200">
        <f>IF(N803="zákl. přenesená",J803,0)</f>
        <v>0</v>
      </c>
      <c r="BH803" s="200">
        <f>IF(N803="sníž. přenesená",J803,0)</f>
        <v>0</v>
      </c>
      <c r="BI803" s="200">
        <f>IF(N803="nulová",J803,0)</f>
        <v>0</v>
      </c>
      <c r="BJ803" s="18" t="s">
        <v>134</v>
      </c>
      <c r="BK803" s="200">
        <f>ROUND(I803*H803,2)</f>
        <v>0</v>
      </c>
      <c r="BL803" s="18" t="s">
        <v>203</v>
      </c>
      <c r="BM803" s="199" t="s">
        <v>1076</v>
      </c>
    </row>
    <row r="804" spans="2:51" s="13" customFormat="1" ht="11.25">
      <c r="B804" s="201"/>
      <c r="C804" s="202"/>
      <c r="D804" s="203" t="s">
        <v>136</v>
      </c>
      <c r="E804" s="204" t="s">
        <v>19</v>
      </c>
      <c r="F804" s="205" t="s">
        <v>137</v>
      </c>
      <c r="G804" s="202"/>
      <c r="H804" s="204" t="s">
        <v>19</v>
      </c>
      <c r="I804" s="206"/>
      <c r="J804" s="202"/>
      <c r="K804" s="202"/>
      <c r="L804" s="207"/>
      <c r="M804" s="208"/>
      <c r="N804" s="209"/>
      <c r="O804" s="209"/>
      <c r="P804" s="209"/>
      <c r="Q804" s="209"/>
      <c r="R804" s="209"/>
      <c r="S804" s="209"/>
      <c r="T804" s="210"/>
      <c r="AT804" s="211" t="s">
        <v>136</v>
      </c>
      <c r="AU804" s="211" t="s">
        <v>134</v>
      </c>
      <c r="AV804" s="13" t="s">
        <v>83</v>
      </c>
      <c r="AW804" s="13" t="s">
        <v>36</v>
      </c>
      <c r="AX804" s="13" t="s">
        <v>75</v>
      </c>
      <c r="AY804" s="211" t="s">
        <v>126</v>
      </c>
    </row>
    <row r="805" spans="2:51" s="14" customFormat="1" ht="11.25">
      <c r="B805" s="212"/>
      <c r="C805" s="213"/>
      <c r="D805" s="203" t="s">
        <v>136</v>
      </c>
      <c r="E805" s="214" t="s">
        <v>19</v>
      </c>
      <c r="F805" s="215" t="s">
        <v>83</v>
      </c>
      <c r="G805" s="213"/>
      <c r="H805" s="216">
        <v>1</v>
      </c>
      <c r="I805" s="217"/>
      <c r="J805" s="213"/>
      <c r="K805" s="213"/>
      <c r="L805" s="218"/>
      <c r="M805" s="219"/>
      <c r="N805" s="220"/>
      <c r="O805" s="220"/>
      <c r="P805" s="220"/>
      <c r="Q805" s="220"/>
      <c r="R805" s="220"/>
      <c r="S805" s="220"/>
      <c r="T805" s="221"/>
      <c r="AT805" s="222" t="s">
        <v>136</v>
      </c>
      <c r="AU805" s="222" t="s">
        <v>134</v>
      </c>
      <c r="AV805" s="14" t="s">
        <v>134</v>
      </c>
      <c r="AW805" s="14" t="s">
        <v>36</v>
      </c>
      <c r="AX805" s="14" t="s">
        <v>83</v>
      </c>
      <c r="AY805" s="222" t="s">
        <v>126</v>
      </c>
    </row>
    <row r="806" spans="1:65" s="2" customFormat="1" ht="16.5" customHeight="1">
      <c r="A806" s="35"/>
      <c r="B806" s="36"/>
      <c r="C806" s="188" t="s">
        <v>1077</v>
      </c>
      <c r="D806" s="188" t="s">
        <v>128</v>
      </c>
      <c r="E806" s="189" t="s">
        <v>1078</v>
      </c>
      <c r="F806" s="190" t="s">
        <v>1079</v>
      </c>
      <c r="G806" s="191" t="s">
        <v>141</v>
      </c>
      <c r="H806" s="192">
        <v>1</v>
      </c>
      <c r="I806" s="193"/>
      <c r="J806" s="194">
        <f>ROUND(I806*H806,2)</f>
        <v>0</v>
      </c>
      <c r="K806" s="190" t="s">
        <v>132</v>
      </c>
      <c r="L806" s="40"/>
      <c r="M806" s="195" t="s">
        <v>19</v>
      </c>
      <c r="N806" s="196" t="s">
        <v>47</v>
      </c>
      <c r="O806" s="65"/>
      <c r="P806" s="197">
        <f>O806*H806</f>
        <v>0</v>
      </c>
      <c r="Q806" s="197">
        <v>0.02403</v>
      </c>
      <c r="R806" s="197">
        <f>Q806*H806</f>
        <v>0.02403</v>
      </c>
      <c r="S806" s="197">
        <v>0</v>
      </c>
      <c r="T806" s="198">
        <f>S806*H806</f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199" t="s">
        <v>203</v>
      </c>
      <c r="AT806" s="199" t="s">
        <v>128</v>
      </c>
      <c r="AU806" s="199" t="s">
        <v>134</v>
      </c>
      <c r="AY806" s="18" t="s">
        <v>126</v>
      </c>
      <c r="BE806" s="200">
        <f>IF(N806="základní",J806,0)</f>
        <v>0</v>
      </c>
      <c r="BF806" s="200">
        <f>IF(N806="snížená",J806,0)</f>
        <v>0</v>
      </c>
      <c r="BG806" s="200">
        <f>IF(N806="zákl. přenesená",J806,0)</f>
        <v>0</v>
      </c>
      <c r="BH806" s="200">
        <f>IF(N806="sníž. přenesená",J806,0)</f>
        <v>0</v>
      </c>
      <c r="BI806" s="200">
        <f>IF(N806="nulová",J806,0)</f>
        <v>0</v>
      </c>
      <c r="BJ806" s="18" t="s">
        <v>134</v>
      </c>
      <c r="BK806" s="200">
        <f>ROUND(I806*H806,2)</f>
        <v>0</v>
      </c>
      <c r="BL806" s="18" t="s">
        <v>203</v>
      </c>
      <c r="BM806" s="199" t="s">
        <v>1080</v>
      </c>
    </row>
    <row r="807" spans="2:51" s="13" customFormat="1" ht="11.25">
      <c r="B807" s="201"/>
      <c r="C807" s="202"/>
      <c r="D807" s="203" t="s">
        <v>136</v>
      </c>
      <c r="E807" s="204" t="s">
        <v>19</v>
      </c>
      <c r="F807" s="205" t="s">
        <v>137</v>
      </c>
      <c r="G807" s="202"/>
      <c r="H807" s="204" t="s">
        <v>19</v>
      </c>
      <c r="I807" s="206"/>
      <c r="J807" s="202"/>
      <c r="K807" s="202"/>
      <c r="L807" s="207"/>
      <c r="M807" s="208"/>
      <c r="N807" s="209"/>
      <c r="O807" s="209"/>
      <c r="P807" s="209"/>
      <c r="Q807" s="209"/>
      <c r="R807" s="209"/>
      <c r="S807" s="209"/>
      <c r="T807" s="210"/>
      <c r="AT807" s="211" t="s">
        <v>136</v>
      </c>
      <c r="AU807" s="211" t="s">
        <v>134</v>
      </c>
      <c r="AV807" s="13" t="s">
        <v>83</v>
      </c>
      <c r="AW807" s="13" t="s">
        <v>36</v>
      </c>
      <c r="AX807" s="13" t="s">
        <v>75</v>
      </c>
      <c r="AY807" s="211" t="s">
        <v>126</v>
      </c>
    </row>
    <row r="808" spans="2:51" s="14" customFormat="1" ht="11.25">
      <c r="B808" s="212"/>
      <c r="C808" s="213"/>
      <c r="D808" s="203" t="s">
        <v>136</v>
      </c>
      <c r="E808" s="214" t="s">
        <v>19</v>
      </c>
      <c r="F808" s="215" t="s">
        <v>83</v>
      </c>
      <c r="G808" s="213"/>
      <c r="H808" s="216">
        <v>1</v>
      </c>
      <c r="I808" s="217"/>
      <c r="J808" s="213"/>
      <c r="K808" s="213"/>
      <c r="L808" s="218"/>
      <c r="M808" s="219"/>
      <c r="N808" s="220"/>
      <c r="O808" s="220"/>
      <c r="P808" s="220"/>
      <c r="Q808" s="220"/>
      <c r="R808" s="220"/>
      <c r="S808" s="220"/>
      <c r="T808" s="221"/>
      <c r="AT808" s="222" t="s">
        <v>136</v>
      </c>
      <c r="AU808" s="222" t="s">
        <v>134</v>
      </c>
      <c r="AV808" s="14" t="s">
        <v>134</v>
      </c>
      <c r="AW808" s="14" t="s">
        <v>36</v>
      </c>
      <c r="AX808" s="14" t="s">
        <v>83</v>
      </c>
      <c r="AY808" s="222" t="s">
        <v>126</v>
      </c>
    </row>
    <row r="809" spans="1:65" s="2" customFormat="1" ht="16.5" customHeight="1">
      <c r="A809" s="35"/>
      <c r="B809" s="36"/>
      <c r="C809" s="188" t="s">
        <v>1081</v>
      </c>
      <c r="D809" s="188" t="s">
        <v>128</v>
      </c>
      <c r="E809" s="189" t="s">
        <v>1082</v>
      </c>
      <c r="F809" s="190" t="s">
        <v>1083</v>
      </c>
      <c r="G809" s="191" t="s">
        <v>180</v>
      </c>
      <c r="H809" s="192">
        <v>1.5</v>
      </c>
      <c r="I809" s="193"/>
      <c r="J809" s="194">
        <f>ROUND(I809*H809,2)</f>
        <v>0</v>
      </c>
      <c r="K809" s="190" t="s">
        <v>132</v>
      </c>
      <c r="L809" s="40"/>
      <c r="M809" s="195" t="s">
        <v>19</v>
      </c>
      <c r="N809" s="196" t="s">
        <v>47</v>
      </c>
      <c r="O809" s="65"/>
      <c r="P809" s="197">
        <f>O809*H809</f>
        <v>0</v>
      </c>
      <c r="Q809" s="197">
        <v>0</v>
      </c>
      <c r="R809" s="197">
        <f>Q809*H809</f>
        <v>0</v>
      </c>
      <c r="S809" s="197">
        <v>0.01492</v>
      </c>
      <c r="T809" s="198">
        <f>S809*H809</f>
        <v>0.022379999999999997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199" t="s">
        <v>203</v>
      </c>
      <c r="AT809" s="199" t="s">
        <v>128</v>
      </c>
      <c r="AU809" s="199" t="s">
        <v>134</v>
      </c>
      <c r="AY809" s="18" t="s">
        <v>126</v>
      </c>
      <c r="BE809" s="200">
        <f>IF(N809="základní",J809,0)</f>
        <v>0</v>
      </c>
      <c r="BF809" s="200">
        <f>IF(N809="snížená",J809,0)</f>
        <v>0</v>
      </c>
      <c r="BG809" s="200">
        <f>IF(N809="zákl. přenesená",J809,0)</f>
        <v>0</v>
      </c>
      <c r="BH809" s="200">
        <f>IF(N809="sníž. přenesená",J809,0)</f>
        <v>0</v>
      </c>
      <c r="BI809" s="200">
        <f>IF(N809="nulová",J809,0)</f>
        <v>0</v>
      </c>
      <c r="BJ809" s="18" t="s">
        <v>134</v>
      </c>
      <c r="BK809" s="200">
        <f>ROUND(I809*H809,2)</f>
        <v>0</v>
      </c>
      <c r="BL809" s="18" t="s">
        <v>203</v>
      </c>
      <c r="BM809" s="199" t="s">
        <v>1084</v>
      </c>
    </row>
    <row r="810" spans="2:51" s="13" customFormat="1" ht="11.25">
      <c r="B810" s="201"/>
      <c r="C810" s="202"/>
      <c r="D810" s="203" t="s">
        <v>136</v>
      </c>
      <c r="E810" s="204" t="s">
        <v>19</v>
      </c>
      <c r="F810" s="205" t="s">
        <v>137</v>
      </c>
      <c r="G810" s="202"/>
      <c r="H810" s="204" t="s">
        <v>19</v>
      </c>
      <c r="I810" s="206"/>
      <c r="J810" s="202"/>
      <c r="K810" s="202"/>
      <c r="L810" s="207"/>
      <c r="M810" s="208"/>
      <c r="N810" s="209"/>
      <c r="O810" s="209"/>
      <c r="P810" s="209"/>
      <c r="Q810" s="209"/>
      <c r="R810" s="209"/>
      <c r="S810" s="209"/>
      <c r="T810" s="210"/>
      <c r="AT810" s="211" t="s">
        <v>136</v>
      </c>
      <c r="AU810" s="211" t="s">
        <v>134</v>
      </c>
      <c r="AV810" s="13" t="s">
        <v>83</v>
      </c>
      <c r="AW810" s="13" t="s">
        <v>36</v>
      </c>
      <c r="AX810" s="13" t="s">
        <v>75</v>
      </c>
      <c r="AY810" s="211" t="s">
        <v>126</v>
      </c>
    </row>
    <row r="811" spans="2:51" s="14" customFormat="1" ht="11.25">
      <c r="B811" s="212"/>
      <c r="C811" s="213"/>
      <c r="D811" s="203" t="s">
        <v>136</v>
      </c>
      <c r="E811" s="214" t="s">
        <v>19</v>
      </c>
      <c r="F811" s="215" t="s">
        <v>1085</v>
      </c>
      <c r="G811" s="213"/>
      <c r="H811" s="216">
        <v>1.5</v>
      </c>
      <c r="I811" s="217"/>
      <c r="J811" s="213"/>
      <c r="K811" s="213"/>
      <c r="L811" s="218"/>
      <c r="M811" s="219"/>
      <c r="N811" s="220"/>
      <c r="O811" s="220"/>
      <c r="P811" s="220"/>
      <c r="Q811" s="220"/>
      <c r="R811" s="220"/>
      <c r="S811" s="220"/>
      <c r="T811" s="221"/>
      <c r="AT811" s="222" t="s">
        <v>136</v>
      </c>
      <c r="AU811" s="222" t="s">
        <v>134</v>
      </c>
      <c r="AV811" s="14" t="s">
        <v>134</v>
      </c>
      <c r="AW811" s="14" t="s">
        <v>36</v>
      </c>
      <c r="AX811" s="14" t="s">
        <v>83</v>
      </c>
      <c r="AY811" s="222" t="s">
        <v>126</v>
      </c>
    </row>
    <row r="812" spans="1:65" s="2" customFormat="1" ht="16.5" customHeight="1">
      <c r="A812" s="35"/>
      <c r="B812" s="36"/>
      <c r="C812" s="188" t="s">
        <v>1086</v>
      </c>
      <c r="D812" s="188" t="s">
        <v>128</v>
      </c>
      <c r="E812" s="189" t="s">
        <v>1087</v>
      </c>
      <c r="F812" s="190" t="s">
        <v>1088</v>
      </c>
      <c r="G812" s="191" t="s">
        <v>141</v>
      </c>
      <c r="H812" s="192">
        <v>1</v>
      </c>
      <c r="I812" s="193"/>
      <c r="J812" s="194">
        <f>ROUND(I812*H812,2)</f>
        <v>0</v>
      </c>
      <c r="K812" s="190" t="s">
        <v>132</v>
      </c>
      <c r="L812" s="40"/>
      <c r="M812" s="195" t="s">
        <v>19</v>
      </c>
      <c r="N812" s="196" t="s">
        <v>47</v>
      </c>
      <c r="O812" s="65"/>
      <c r="P812" s="197">
        <f>O812*H812</f>
        <v>0</v>
      </c>
      <c r="Q812" s="197">
        <v>0.00202</v>
      </c>
      <c r="R812" s="197">
        <f>Q812*H812</f>
        <v>0.00202</v>
      </c>
      <c r="S812" s="197">
        <v>0</v>
      </c>
      <c r="T812" s="198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199" t="s">
        <v>203</v>
      </c>
      <c r="AT812" s="199" t="s">
        <v>128</v>
      </c>
      <c r="AU812" s="199" t="s">
        <v>134</v>
      </c>
      <c r="AY812" s="18" t="s">
        <v>126</v>
      </c>
      <c r="BE812" s="200">
        <f>IF(N812="základní",J812,0)</f>
        <v>0</v>
      </c>
      <c r="BF812" s="200">
        <f>IF(N812="snížená",J812,0)</f>
        <v>0</v>
      </c>
      <c r="BG812" s="200">
        <f>IF(N812="zákl. přenesená",J812,0)</f>
        <v>0</v>
      </c>
      <c r="BH812" s="200">
        <f>IF(N812="sníž. přenesená",J812,0)</f>
        <v>0</v>
      </c>
      <c r="BI812" s="200">
        <f>IF(N812="nulová",J812,0)</f>
        <v>0</v>
      </c>
      <c r="BJ812" s="18" t="s">
        <v>134</v>
      </c>
      <c r="BK812" s="200">
        <f>ROUND(I812*H812,2)</f>
        <v>0</v>
      </c>
      <c r="BL812" s="18" t="s">
        <v>203</v>
      </c>
      <c r="BM812" s="199" t="s">
        <v>1089</v>
      </c>
    </row>
    <row r="813" spans="2:51" s="13" customFormat="1" ht="11.25">
      <c r="B813" s="201"/>
      <c r="C813" s="202"/>
      <c r="D813" s="203" t="s">
        <v>136</v>
      </c>
      <c r="E813" s="204" t="s">
        <v>19</v>
      </c>
      <c r="F813" s="205" t="s">
        <v>137</v>
      </c>
      <c r="G813" s="202"/>
      <c r="H813" s="204" t="s">
        <v>19</v>
      </c>
      <c r="I813" s="206"/>
      <c r="J813" s="202"/>
      <c r="K813" s="202"/>
      <c r="L813" s="207"/>
      <c r="M813" s="208"/>
      <c r="N813" s="209"/>
      <c r="O813" s="209"/>
      <c r="P813" s="209"/>
      <c r="Q813" s="209"/>
      <c r="R813" s="209"/>
      <c r="S813" s="209"/>
      <c r="T813" s="210"/>
      <c r="AT813" s="211" t="s">
        <v>136</v>
      </c>
      <c r="AU813" s="211" t="s">
        <v>134</v>
      </c>
      <c r="AV813" s="13" t="s">
        <v>83</v>
      </c>
      <c r="AW813" s="13" t="s">
        <v>36</v>
      </c>
      <c r="AX813" s="13" t="s">
        <v>75</v>
      </c>
      <c r="AY813" s="211" t="s">
        <v>126</v>
      </c>
    </row>
    <row r="814" spans="2:51" s="14" customFormat="1" ht="11.25">
      <c r="B814" s="212"/>
      <c r="C814" s="213"/>
      <c r="D814" s="203" t="s">
        <v>136</v>
      </c>
      <c r="E814" s="214" t="s">
        <v>19</v>
      </c>
      <c r="F814" s="215" t="s">
        <v>83</v>
      </c>
      <c r="G814" s="213"/>
      <c r="H814" s="216">
        <v>1</v>
      </c>
      <c r="I814" s="217"/>
      <c r="J814" s="213"/>
      <c r="K814" s="213"/>
      <c r="L814" s="218"/>
      <c r="M814" s="219"/>
      <c r="N814" s="220"/>
      <c r="O814" s="220"/>
      <c r="P814" s="220"/>
      <c r="Q814" s="220"/>
      <c r="R814" s="220"/>
      <c r="S814" s="220"/>
      <c r="T814" s="221"/>
      <c r="AT814" s="222" t="s">
        <v>136</v>
      </c>
      <c r="AU814" s="222" t="s">
        <v>134</v>
      </c>
      <c r="AV814" s="14" t="s">
        <v>134</v>
      </c>
      <c r="AW814" s="14" t="s">
        <v>36</v>
      </c>
      <c r="AX814" s="14" t="s">
        <v>83</v>
      </c>
      <c r="AY814" s="222" t="s">
        <v>126</v>
      </c>
    </row>
    <row r="815" spans="1:65" s="2" customFormat="1" ht="16.5" customHeight="1">
      <c r="A815" s="35"/>
      <c r="B815" s="36"/>
      <c r="C815" s="188" t="s">
        <v>1090</v>
      </c>
      <c r="D815" s="188" t="s">
        <v>128</v>
      </c>
      <c r="E815" s="189" t="s">
        <v>1091</v>
      </c>
      <c r="F815" s="190" t="s">
        <v>1092</v>
      </c>
      <c r="G815" s="191" t="s">
        <v>141</v>
      </c>
      <c r="H815" s="192">
        <v>2</v>
      </c>
      <c r="I815" s="193"/>
      <c r="J815" s="194">
        <f>ROUND(I815*H815,2)</f>
        <v>0</v>
      </c>
      <c r="K815" s="190" t="s">
        <v>132</v>
      </c>
      <c r="L815" s="40"/>
      <c r="M815" s="195" t="s">
        <v>19</v>
      </c>
      <c r="N815" s="196" t="s">
        <v>47</v>
      </c>
      <c r="O815" s="65"/>
      <c r="P815" s="197">
        <f>O815*H815</f>
        <v>0</v>
      </c>
      <c r="Q815" s="197">
        <v>0.00129</v>
      </c>
      <c r="R815" s="197">
        <f>Q815*H815</f>
        <v>0.00258</v>
      </c>
      <c r="S815" s="197">
        <v>0</v>
      </c>
      <c r="T815" s="198">
        <f>S815*H815</f>
        <v>0</v>
      </c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R815" s="199" t="s">
        <v>203</v>
      </c>
      <c r="AT815" s="199" t="s">
        <v>128</v>
      </c>
      <c r="AU815" s="199" t="s">
        <v>134</v>
      </c>
      <c r="AY815" s="18" t="s">
        <v>126</v>
      </c>
      <c r="BE815" s="200">
        <f>IF(N815="základní",J815,0)</f>
        <v>0</v>
      </c>
      <c r="BF815" s="200">
        <f>IF(N815="snížená",J815,0)</f>
        <v>0</v>
      </c>
      <c r="BG815" s="200">
        <f>IF(N815="zákl. přenesená",J815,0)</f>
        <v>0</v>
      </c>
      <c r="BH815" s="200">
        <f>IF(N815="sníž. přenesená",J815,0)</f>
        <v>0</v>
      </c>
      <c r="BI815" s="200">
        <f>IF(N815="nulová",J815,0)</f>
        <v>0</v>
      </c>
      <c r="BJ815" s="18" t="s">
        <v>134</v>
      </c>
      <c r="BK815" s="200">
        <f>ROUND(I815*H815,2)</f>
        <v>0</v>
      </c>
      <c r="BL815" s="18" t="s">
        <v>203</v>
      </c>
      <c r="BM815" s="199" t="s">
        <v>1093</v>
      </c>
    </row>
    <row r="816" spans="2:51" s="13" customFormat="1" ht="11.25">
      <c r="B816" s="201"/>
      <c r="C816" s="202"/>
      <c r="D816" s="203" t="s">
        <v>136</v>
      </c>
      <c r="E816" s="204" t="s">
        <v>19</v>
      </c>
      <c r="F816" s="205" t="s">
        <v>137</v>
      </c>
      <c r="G816" s="202"/>
      <c r="H816" s="204" t="s">
        <v>19</v>
      </c>
      <c r="I816" s="206"/>
      <c r="J816" s="202"/>
      <c r="K816" s="202"/>
      <c r="L816" s="207"/>
      <c r="M816" s="208"/>
      <c r="N816" s="209"/>
      <c r="O816" s="209"/>
      <c r="P816" s="209"/>
      <c r="Q816" s="209"/>
      <c r="R816" s="209"/>
      <c r="S816" s="209"/>
      <c r="T816" s="210"/>
      <c r="AT816" s="211" t="s">
        <v>136</v>
      </c>
      <c r="AU816" s="211" t="s">
        <v>134</v>
      </c>
      <c r="AV816" s="13" t="s">
        <v>83</v>
      </c>
      <c r="AW816" s="13" t="s">
        <v>36</v>
      </c>
      <c r="AX816" s="13" t="s">
        <v>75</v>
      </c>
      <c r="AY816" s="211" t="s">
        <v>126</v>
      </c>
    </row>
    <row r="817" spans="2:51" s="14" customFormat="1" ht="11.25">
      <c r="B817" s="212"/>
      <c r="C817" s="213"/>
      <c r="D817" s="203" t="s">
        <v>136</v>
      </c>
      <c r="E817" s="214" t="s">
        <v>19</v>
      </c>
      <c r="F817" s="215" t="s">
        <v>134</v>
      </c>
      <c r="G817" s="213"/>
      <c r="H817" s="216">
        <v>2</v>
      </c>
      <c r="I817" s="217"/>
      <c r="J817" s="213"/>
      <c r="K817" s="213"/>
      <c r="L817" s="218"/>
      <c r="M817" s="219"/>
      <c r="N817" s="220"/>
      <c r="O817" s="220"/>
      <c r="P817" s="220"/>
      <c r="Q817" s="220"/>
      <c r="R817" s="220"/>
      <c r="S817" s="220"/>
      <c r="T817" s="221"/>
      <c r="AT817" s="222" t="s">
        <v>136</v>
      </c>
      <c r="AU817" s="222" t="s">
        <v>134</v>
      </c>
      <c r="AV817" s="14" t="s">
        <v>134</v>
      </c>
      <c r="AW817" s="14" t="s">
        <v>36</v>
      </c>
      <c r="AX817" s="14" t="s">
        <v>83</v>
      </c>
      <c r="AY817" s="222" t="s">
        <v>126</v>
      </c>
    </row>
    <row r="818" spans="1:65" s="2" customFormat="1" ht="16.5" customHeight="1">
      <c r="A818" s="35"/>
      <c r="B818" s="36"/>
      <c r="C818" s="188" t="s">
        <v>1094</v>
      </c>
      <c r="D818" s="188" t="s">
        <v>128</v>
      </c>
      <c r="E818" s="189" t="s">
        <v>1095</v>
      </c>
      <c r="F818" s="190" t="s">
        <v>1096</v>
      </c>
      <c r="G818" s="191" t="s">
        <v>141</v>
      </c>
      <c r="H818" s="192">
        <v>2</v>
      </c>
      <c r="I818" s="193"/>
      <c r="J818" s="194">
        <f>ROUND(I818*H818,2)</f>
        <v>0</v>
      </c>
      <c r="K818" s="190" t="s">
        <v>132</v>
      </c>
      <c r="L818" s="40"/>
      <c r="M818" s="195" t="s">
        <v>19</v>
      </c>
      <c r="N818" s="196" t="s">
        <v>47</v>
      </c>
      <c r="O818" s="65"/>
      <c r="P818" s="197">
        <f>O818*H818</f>
        <v>0</v>
      </c>
      <c r="Q818" s="197">
        <v>0.00203</v>
      </c>
      <c r="R818" s="197">
        <f>Q818*H818</f>
        <v>0.00406</v>
      </c>
      <c r="S818" s="197">
        <v>0</v>
      </c>
      <c r="T818" s="198">
        <f>S818*H818</f>
        <v>0</v>
      </c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R818" s="199" t="s">
        <v>203</v>
      </c>
      <c r="AT818" s="199" t="s">
        <v>128</v>
      </c>
      <c r="AU818" s="199" t="s">
        <v>134</v>
      </c>
      <c r="AY818" s="18" t="s">
        <v>126</v>
      </c>
      <c r="BE818" s="200">
        <f>IF(N818="základní",J818,0)</f>
        <v>0</v>
      </c>
      <c r="BF818" s="200">
        <f>IF(N818="snížená",J818,0)</f>
        <v>0</v>
      </c>
      <c r="BG818" s="200">
        <f>IF(N818="zákl. přenesená",J818,0)</f>
        <v>0</v>
      </c>
      <c r="BH818" s="200">
        <f>IF(N818="sníž. přenesená",J818,0)</f>
        <v>0</v>
      </c>
      <c r="BI818" s="200">
        <f>IF(N818="nulová",J818,0)</f>
        <v>0</v>
      </c>
      <c r="BJ818" s="18" t="s">
        <v>134</v>
      </c>
      <c r="BK818" s="200">
        <f>ROUND(I818*H818,2)</f>
        <v>0</v>
      </c>
      <c r="BL818" s="18" t="s">
        <v>203</v>
      </c>
      <c r="BM818" s="199" t="s">
        <v>1097</v>
      </c>
    </row>
    <row r="819" spans="2:51" s="13" customFormat="1" ht="11.25">
      <c r="B819" s="201"/>
      <c r="C819" s="202"/>
      <c r="D819" s="203" t="s">
        <v>136</v>
      </c>
      <c r="E819" s="204" t="s">
        <v>19</v>
      </c>
      <c r="F819" s="205" t="s">
        <v>137</v>
      </c>
      <c r="G819" s="202"/>
      <c r="H819" s="204" t="s">
        <v>19</v>
      </c>
      <c r="I819" s="206"/>
      <c r="J819" s="202"/>
      <c r="K819" s="202"/>
      <c r="L819" s="207"/>
      <c r="M819" s="208"/>
      <c r="N819" s="209"/>
      <c r="O819" s="209"/>
      <c r="P819" s="209"/>
      <c r="Q819" s="209"/>
      <c r="R819" s="209"/>
      <c r="S819" s="209"/>
      <c r="T819" s="210"/>
      <c r="AT819" s="211" t="s">
        <v>136</v>
      </c>
      <c r="AU819" s="211" t="s">
        <v>134</v>
      </c>
      <c r="AV819" s="13" t="s">
        <v>83</v>
      </c>
      <c r="AW819" s="13" t="s">
        <v>36</v>
      </c>
      <c r="AX819" s="13" t="s">
        <v>75</v>
      </c>
      <c r="AY819" s="211" t="s">
        <v>126</v>
      </c>
    </row>
    <row r="820" spans="2:51" s="14" customFormat="1" ht="11.25">
      <c r="B820" s="212"/>
      <c r="C820" s="213"/>
      <c r="D820" s="203" t="s">
        <v>136</v>
      </c>
      <c r="E820" s="214" t="s">
        <v>19</v>
      </c>
      <c r="F820" s="215" t="s">
        <v>134</v>
      </c>
      <c r="G820" s="213"/>
      <c r="H820" s="216">
        <v>2</v>
      </c>
      <c r="I820" s="217"/>
      <c r="J820" s="213"/>
      <c r="K820" s="213"/>
      <c r="L820" s="218"/>
      <c r="M820" s="219"/>
      <c r="N820" s="220"/>
      <c r="O820" s="220"/>
      <c r="P820" s="220"/>
      <c r="Q820" s="220"/>
      <c r="R820" s="220"/>
      <c r="S820" s="220"/>
      <c r="T820" s="221"/>
      <c r="AT820" s="222" t="s">
        <v>136</v>
      </c>
      <c r="AU820" s="222" t="s">
        <v>134</v>
      </c>
      <c r="AV820" s="14" t="s">
        <v>134</v>
      </c>
      <c r="AW820" s="14" t="s">
        <v>36</v>
      </c>
      <c r="AX820" s="14" t="s">
        <v>83</v>
      </c>
      <c r="AY820" s="222" t="s">
        <v>126</v>
      </c>
    </row>
    <row r="821" spans="1:65" s="2" customFormat="1" ht="16.5" customHeight="1">
      <c r="A821" s="35"/>
      <c r="B821" s="36"/>
      <c r="C821" s="188" t="s">
        <v>1098</v>
      </c>
      <c r="D821" s="188" t="s">
        <v>128</v>
      </c>
      <c r="E821" s="189" t="s">
        <v>1099</v>
      </c>
      <c r="F821" s="190" t="s">
        <v>1100</v>
      </c>
      <c r="G821" s="191" t="s">
        <v>141</v>
      </c>
      <c r="H821" s="192">
        <v>1</v>
      </c>
      <c r="I821" s="193"/>
      <c r="J821" s="194">
        <f>ROUND(I821*H821,2)</f>
        <v>0</v>
      </c>
      <c r="K821" s="190" t="s">
        <v>132</v>
      </c>
      <c r="L821" s="40"/>
      <c r="M821" s="195" t="s">
        <v>19</v>
      </c>
      <c r="N821" s="196" t="s">
        <v>47</v>
      </c>
      <c r="O821" s="65"/>
      <c r="P821" s="197">
        <f>O821*H821</f>
        <v>0</v>
      </c>
      <c r="Q821" s="197">
        <v>0.00775</v>
      </c>
      <c r="R821" s="197">
        <f>Q821*H821</f>
        <v>0.00775</v>
      </c>
      <c r="S821" s="197">
        <v>0</v>
      </c>
      <c r="T821" s="198">
        <f>S821*H821</f>
        <v>0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199" t="s">
        <v>203</v>
      </c>
      <c r="AT821" s="199" t="s">
        <v>128</v>
      </c>
      <c r="AU821" s="199" t="s">
        <v>134</v>
      </c>
      <c r="AY821" s="18" t="s">
        <v>126</v>
      </c>
      <c r="BE821" s="200">
        <f>IF(N821="základní",J821,0)</f>
        <v>0</v>
      </c>
      <c r="BF821" s="200">
        <f>IF(N821="snížená",J821,0)</f>
        <v>0</v>
      </c>
      <c r="BG821" s="200">
        <f>IF(N821="zákl. přenesená",J821,0)</f>
        <v>0</v>
      </c>
      <c r="BH821" s="200">
        <f>IF(N821="sníž. přenesená",J821,0)</f>
        <v>0</v>
      </c>
      <c r="BI821" s="200">
        <f>IF(N821="nulová",J821,0)</f>
        <v>0</v>
      </c>
      <c r="BJ821" s="18" t="s">
        <v>134</v>
      </c>
      <c r="BK821" s="200">
        <f>ROUND(I821*H821,2)</f>
        <v>0</v>
      </c>
      <c r="BL821" s="18" t="s">
        <v>203</v>
      </c>
      <c r="BM821" s="199" t="s">
        <v>1101</v>
      </c>
    </row>
    <row r="822" spans="2:51" s="13" customFormat="1" ht="11.25">
      <c r="B822" s="201"/>
      <c r="C822" s="202"/>
      <c r="D822" s="203" t="s">
        <v>136</v>
      </c>
      <c r="E822" s="204" t="s">
        <v>19</v>
      </c>
      <c r="F822" s="205" t="s">
        <v>137</v>
      </c>
      <c r="G822" s="202"/>
      <c r="H822" s="204" t="s">
        <v>19</v>
      </c>
      <c r="I822" s="206"/>
      <c r="J822" s="202"/>
      <c r="K822" s="202"/>
      <c r="L822" s="207"/>
      <c r="M822" s="208"/>
      <c r="N822" s="209"/>
      <c r="O822" s="209"/>
      <c r="P822" s="209"/>
      <c r="Q822" s="209"/>
      <c r="R822" s="209"/>
      <c r="S822" s="209"/>
      <c r="T822" s="210"/>
      <c r="AT822" s="211" t="s">
        <v>136</v>
      </c>
      <c r="AU822" s="211" t="s">
        <v>134</v>
      </c>
      <c r="AV822" s="13" t="s">
        <v>83</v>
      </c>
      <c r="AW822" s="13" t="s">
        <v>36</v>
      </c>
      <c r="AX822" s="13" t="s">
        <v>75</v>
      </c>
      <c r="AY822" s="211" t="s">
        <v>126</v>
      </c>
    </row>
    <row r="823" spans="2:51" s="14" customFormat="1" ht="11.25">
      <c r="B823" s="212"/>
      <c r="C823" s="213"/>
      <c r="D823" s="203" t="s">
        <v>136</v>
      </c>
      <c r="E823" s="214" t="s">
        <v>19</v>
      </c>
      <c r="F823" s="215" t="s">
        <v>83</v>
      </c>
      <c r="G823" s="213"/>
      <c r="H823" s="216">
        <v>1</v>
      </c>
      <c r="I823" s="217"/>
      <c r="J823" s="213"/>
      <c r="K823" s="213"/>
      <c r="L823" s="218"/>
      <c r="M823" s="219"/>
      <c r="N823" s="220"/>
      <c r="O823" s="220"/>
      <c r="P823" s="220"/>
      <c r="Q823" s="220"/>
      <c r="R823" s="220"/>
      <c r="S823" s="220"/>
      <c r="T823" s="221"/>
      <c r="AT823" s="222" t="s">
        <v>136</v>
      </c>
      <c r="AU823" s="222" t="s">
        <v>134</v>
      </c>
      <c r="AV823" s="14" t="s">
        <v>134</v>
      </c>
      <c r="AW823" s="14" t="s">
        <v>36</v>
      </c>
      <c r="AX823" s="14" t="s">
        <v>83</v>
      </c>
      <c r="AY823" s="222" t="s">
        <v>126</v>
      </c>
    </row>
    <row r="824" spans="1:65" s="2" customFormat="1" ht="16.5" customHeight="1">
      <c r="A824" s="35"/>
      <c r="B824" s="36"/>
      <c r="C824" s="188" t="s">
        <v>1102</v>
      </c>
      <c r="D824" s="188" t="s">
        <v>128</v>
      </c>
      <c r="E824" s="189" t="s">
        <v>1103</v>
      </c>
      <c r="F824" s="190" t="s">
        <v>1104</v>
      </c>
      <c r="G824" s="191" t="s">
        <v>180</v>
      </c>
      <c r="H824" s="192">
        <v>1.5</v>
      </c>
      <c r="I824" s="193"/>
      <c r="J824" s="194">
        <f>ROUND(I824*H824,2)</f>
        <v>0</v>
      </c>
      <c r="K824" s="190" t="s">
        <v>132</v>
      </c>
      <c r="L824" s="40"/>
      <c r="M824" s="195" t="s">
        <v>19</v>
      </c>
      <c r="N824" s="196" t="s">
        <v>47</v>
      </c>
      <c r="O824" s="65"/>
      <c r="P824" s="197">
        <f>O824*H824</f>
        <v>0</v>
      </c>
      <c r="Q824" s="197">
        <v>0.00201</v>
      </c>
      <c r="R824" s="197">
        <f>Q824*H824</f>
        <v>0.0030150000000000003</v>
      </c>
      <c r="S824" s="197">
        <v>0</v>
      </c>
      <c r="T824" s="198">
        <f>S824*H824</f>
        <v>0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199" t="s">
        <v>203</v>
      </c>
      <c r="AT824" s="199" t="s">
        <v>128</v>
      </c>
      <c r="AU824" s="199" t="s">
        <v>134</v>
      </c>
      <c r="AY824" s="18" t="s">
        <v>126</v>
      </c>
      <c r="BE824" s="200">
        <f>IF(N824="základní",J824,0)</f>
        <v>0</v>
      </c>
      <c r="BF824" s="200">
        <f>IF(N824="snížená",J824,0)</f>
        <v>0</v>
      </c>
      <c r="BG824" s="200">
        <f>IF(N824="zákl. přenesená",J824,0)</f>
        <v>0</v>
      </c>
      <c r="BH824" s="200">
        <f>IF(N824="sníž. přenesená",J824,0)</f>
        <v>0</v>
      </c>
      <c r="BI824" s="200">
        <f>IF(N824="nulová",J824,0)</f>
        <v>0</v>
      </c>
      <c r="BJ824" s="18" t="s">
        <v>134</v>
      </c>
      <c r="BK824" s="200">
        <f>ROUND(I824*H824,2)</f>
        <v>0</v>
      </c>
      <c r="BL824" s="18" t="s">
        <v>203</v>
      </c>
      <c r="BM824" s="199" t="s">
        <v>1105</v>
      </c>
    </row>
    <row r="825" spans="2:51" s="13" customFormat="1" ht="11.25">
      <c r="B825" s="201"/>
      <c r="C825" s="202"/>
      <c r="D825" s="203" t="s">
        <v>136</v>
      </c>
      <c r="E825" s="204" t="s">
        <v>19</v>
      </c>
      <c r="F825" s="205" t="s">
        <v>137</v>
      </c>
      <c r="G825" s="202"/>
      <c r="H825" s="204" t="s">
        <v>19</v>
      </c>
      <c r="I825" s="206"/>
      <c r="J825" s="202"/>
      <c r="K825" s="202"/>
      <c r="L825" s="207"/>
      <c r="M825" s="208"/>
      <c r="N825" s="209"/>
      <c r="O825" s="209"/>
      <c r="P825" s="209"/>
      <c r="Q825" s="209"/>
      <c r="R825" s="209"/>
      <c r="S825" s="209"/>
      <c r="T825" s="210"/>
      <c r="AT825" s="211" t="s">
        <v>136</v>
      </c>
      <c r="AU825" s="211" t="s">
        <v>134</v>
      </c>
      <c r="AV825" s="13" t="s">
        <v>83</v>
      </c>
      <c r="AW825" s="13" t="s">
        <v>36</v>
      </c>
      <c r="AX825" s="13" t="s">
        <v>75</v>
      </c>
      <c r="AY825" s="211" t="s">
        <v>126</v>
      </c>
    </row>
    <row r="826" spans="2:51" s="14" customFormat="1" ht="11.25">
      <c r="B826" s="212"/>
      <c r="C826" s="213"/>
      <c r="D826" s="203" t="s">
        <v>136</v>
      </c>
      <c r="E826" s="214" t="s">
        <v>19</v>
      </c>
      <c r="F826" s="215" t="s">
        <v>1085</v>
      </c>
      <c r="G826" s="213"/>
      <c r="H826" s="216">
        <v>1.5</v>
      </c>
      <c r="I826" s="217"/>
      <c r="J826" s="213"/>
      <c r="K826" s="213"/>
      <c r="L826" s="218"/>
      <c r="M826" s="219"/>
      <c r="N826" s="220"/>
      <c r="O826" s="220"/>
      <c r="P826" s="220"/>
      <c r="Q826" s="220"/>
      <c r="R826" s="220"/>
      <c r="S826" s="220"/>
      <c r="T826" s="221"/>
      <c r="AT826" s="222" t="s">
        <v>136</v>
      </c>
      <c r="AU826" s="222" t="s">
        <v>134</v>
      </c>
      <c r="AV826" s="14" t="s">
        <v>134</v>
      </c>
      <c r="AW826" s="14" t="s">
        <v>36</v>
      </c>
      <c r="AX826" s="14" t="s">
        <v>83</v>
      </c>
      <c r="AY826" s="222" t="s">
        <v>126</v>
      </c>
    </row>
    <row r="827" spans="1:65" s="2" customFormat="1" ht="16.5" customHeight="1">
      <c r="A827" s="35"/>
      <c r="B827" s="36"/>
      <c r="C827" s="188" t="s">
        <v>1106</v>
      </c>
      <c r="D827" s="188" t="s">
        <v>128</v>
      </c>
      <c r="E827" s="189" t="s">
        <v>1107</v>
      </c>
      <c r="F827" s="190" t="s">
        <v>1108</v>
      </c>
      <c r="G827" s="191" t="s">
        <v>180</v>
      </c>
      <c r="H827" s="192">
        <v>1</v>
      </c>
      <c r="I827" s="193"/>
      <c r="J827" s="194">
        <f>ROUND(I827*H827,2)</f>
        <v>0</v>
      </c>
      <c r="K827" s="190" t="s">
        <v>132</v>
      </c>
      <c r="L827" s="40"/>
      <c r="M827" s="195" t="s">
        <v>19</v>
      </c>
      <c r="N827" s="196" t="s">
        <v>47</v>
      </c>
      <c r="O827" s="65"/>
      <c r="P827" s="197">
        <f>O827*H827</f>
        <v>0</v>
      </c>
      <c r="Q827" s="197">
        <v>0.01846</v>
      </c>
      <c r="R827" s="197">
        <f>Q827*H827</f>
        <v>0.01846</v>
      </c>
      <c r="S827" s="197">
        <v>0</v>
      </c>
      <c r="T827" s="198">
        <f>S827*H827</f>
        <v>0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R827" s="199" t="s">
        <v>203</v>
      </c>
      <c r="AT827" s="199" t="s">
        <v>128</v>
      </c>
      <c r="AU827" s="199" t="s">
        <v>134</v>
      </c>
      <c r="AY827" s="18" t="s">
        <v>126</v>
      </c>
      <c r="BE827" s="200">
        <f>IF(N827="základní",J827,0)</f>
        <v>0</v>
      </c>
      <c r="BF827" s="200">
        <f>IF(N827="snížená",J827,0)</f>
        <v>0</v>
      </c>
      <c r="BG827" s="200">
        <f>IF(N827="zákl. přenesená",J827,0)</f>
        <v>0</v>
      </c>
      <c r="BH827" s="200">
        <f>IF(N827="sníž. přenesená",J827,0)</f>
        <v>0</v>
      </c>
      <c r="BI827" s="200">
        <f>IF(N827="nulová",J827,0)</f>
        <v>0</v>
      </c>
      <c r="BJ827" s="18" t="s">
        <v>134</v>
      </c>
      <c r="BK827" s="200">
        <f>ROUND(I827*H827,2)</f>
        <v>0</v>
      </c>
      <c r="BL827" s="18" t="s">
        <v>203</v>
      </c>
      <c r="BM827" s="199" t="s">
        <v>1109</v>
      </c>
    </row>
    <row r="828" spans="2:51" s="13" customFormat="1" ht="11.25">
      <c r="B828" s="201"/>
      <c r="C828" s="202"/>
      <c r="D828" s="203" t="s">
        <v>136</v>
      </c>
      <c r="E828" s="204" t="s">
        <v>19</v>
      </c>
      <c r="F828" s="205" t="s">
        <v>137</v>
      </c>
      <c r="G828" s="202"/>
      <c r="H828" s="204" t="s">
        <v>19</v>
      </c>
      <c r="I828" s="206"/>
      <c r="J828" s="202"/>
      <c r="K828" s="202"/>
      <c r="L828" s="207"/>
      <c r="M828" s="208"/>
      <c r="N828" s="209"/>
      <c r="O828" s="209"/>
      <c r="P828" s="209"/>
      <c r="Q828" s="209"/>
      <c r="R828" s="209"/>
      <c r="S828" s="209"/>
      <c r="T828" s="210"/>
      <c r="AT828" s="211" t="s">
        <v>136</v>
      </c>
      <c r="AU828" s="211" t="s">
        <v>134</v>
      </c>
      <c r="AV828" s="13" t="s">
        <v>83</v>
      </c>
      <c r="AW828" s="13" t="s">
        <v>36</v>
      </c>
      <c r="AX828" s="13" t="s">
        <v>75</v>
      </c>
      <c r="AY828" s="211" t="s">
        <v>126</v>
      </c>
    </row>
    <row r="829" spans="2:51" s="14" customFormat="1" ht="11.25">
      <c r="B829" s="212"/>
      <c r="C829" s="213"/>
      <c r="D829" s="203" t="s">
        <v>136</v>
      </c>
      <c r="E829" s="214" t="s">
        <v>19</v>
      </c>
      <c r="F829" s="215" t="s">
        <v>83</v>
      </c>
      <c r="G829" s="213"/>
      <c r="H829" s="216">
        <v>1</v>
      </c>
      <c r="I829" s="217"/>
      <c r="J829" s="213"/>
      <c r="K829" s="213"/>
      <c r="L829" s="218"/>
      <c r="M829" s="219"/>
      <c r="N829" s="220"/>
      <c r="O829" s="220"/>
      <c r="P829" s="220"/>
      <c r="Q829" s="220"/>
      <c r="R829" s="220"/>
      <c r="S829" s="220"/>
      <c r="T829" s="221"/>
      <c r="AT829" s="222" t="s">
        <v>136</v>
      </c>
      <c r="AU829" s="222" t="s">
        <v>134</v>
      </c>
      <c r="AV829" s="14" t="s">
        <v>134</v>
      </c>
      <c r="AW829" s="14" t="s">
        <v>36</v>
      </c>
      <c r="AX829" s="14" t="s">
        <v>83</v>
      </c>
      <c r="AY829" s="222" t="s">
        <v>126</v>
      </c>
    </row>
    <row r="830" spans="1:65" s="2" customFormat="1" ht="16.5" customHeight="1">
      <c r="A830" s="35"/>
      <c r="B830" s="36"/>
      <c r="C830" s="188" t="s">
        <v>1110</v>
      </c>
      <c r="D830" s="188" t="s">
        <v>128</v>
      </c>
      <c r="E830" s="189" t="s">
        <v>1111</v>
      </c>
      <c r="F830" s="190" t="s">
        <v>1112</v>
      </c>
      <c r="G830" s="191" t="s">
        <v>141</v>
      </c>
      <c r="H830" s="192">
        <v>1</v>
      </c>
      <c r="I830" s="193"/>
      <c r="J830" s="194">
        <f>ROUND(I830*H830,2)</f>
        <v>0</v>
      </c>
      <c r="K830" s="190" t="s">
        <v>132</v>
      </c>
      <c r="L830" s="40"/>
      <c r="M830" s="195" t="s">
        <v>19</v>
      </c>
      <c r="N830" s="196" t="s">
        <v>47</v>
      </c>
      <c r="O830" s="65"/>
      <c r="P830" s="197">
        <f>O830*H830</f>
        <v>0</v>
      </c>
      <c r="Q830" s="197">
        <v>0</v>
      </c>
      <c r="R830" s="197">
        <f>Q830*H830</f>
        <v>0</v>
      </c>
      <c r="S830" s="197">
        <v>0.02961</v>
      </c>
      <c r="T830" s="198">
        <f>S830*H830</f>
        <v>0.02961</v>
      </c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R830" s="199" t="s">
        <v>203</v>
      </c>
      <c r="AT830" s="199" t="s">
        <v>128</v>
      </c>
      <c r="AU830" s="199" t="s">
        <v>134</v>
      </c>
      <c r="AY830" s="18" t="s">
        <v>126</v>
      </c>
      <c r="BE830" s="200">
        <f>IF(N830="základní",J830,0)</f>
        <v>0</v>
      </c>
      <c r="BF830" s="200">
        <f>IF(N830="snížená",J830,0)</f>
        <v>0</v>
      </c>
      <c r="BG830" s="200">
        <f>IF(N830="zákl. přenesená",J830,0)</f>
        <v>0</v>
      </c>
      <c r="BH830" s="200">
        <f>IF(N830="sníž. přenesená",J830,0)</f>
        <v>0</v>
      </c>
      <c r="BI830" s="200">
        <f>IF(N830="nulová",J830,0)</f>
        <v>0</v>
      </c>
      <c r="BJ830" s="18" t="s">
        <v>134</v>
      </c>
      <c r="BK830" s="200">
        <f>ROUND(I830*H830,2)</f>
        <v>0</v>
      </c>
      <c r="BL830" s="18" t="s">
        <v>203</v>
      </c>
      <c r="BM830" s="199" t="s">
        <v>1113</v>
      </c>
    </row>
    <row r="831" spans="2:51" s="13" customFormat="1" ht="11.25">
      <c r="B831" s="201"/>
      <c r="C831" s="202"/>
      <c r="D831" s="203" t="s">
        <v>136</v>
      </c>
      <c r="E831" s="204" t="s">
        <v>19</v>
      </c>
      <c r="F831" s="205" t="s">
        <v>137</v>
      </c>
      <c r="G831" s="202"/>
      <c r="H831" s="204" t="s">
        <v>19</v>
      </c>
      <c r="I831" s="206"/>
      <c r="J831" s="202"/>
      <c r="K831" s="202"/>
      <c r="L831" s="207"/>
      <c r="M831" s="208"/>
      <c r="N831" s="209"/>
      <c r="O831" s="209"/>
      <c r="P831" s="209"/>
      <c r="Q831" s="209"/>
      <c r="R831" s="209"/>
      <c r="S831" s="209"/>
      <c r="T831" s="210"/>
      <c r="AT831" s="211" t="s">
        <v>136</v>
      </c>
      <c r="AU831" s="211" t="s">
        <v>134</v>
      </c>
      <c r="AV831" s="13" t="s">
        <v>83</v>
      </c>
      <c r="AW831" s="13" t="s">
        <v>36</v>
      </c>
      <c r="AX831" s="13" t="s">
        <v>75</v>
      </c>
      <c r="AY831" s="211" t="s">
        <v>126</v>
      </c>
    </row>
    <row r="832" spans="2:51" s="14" customFormat="1" ht="11.25">
      <c r="B832" s="212"/>
      <c r="C832" s="213"/>
      <c r="D832" s="203" t="s">
        <v>136</v>
      </c>
      <c r="E832" s="214" t="s">
        <v>19</v>
      </c>
      <c r="F832" s="215" t="s">
        <v>83</v>
      </c>
      <c r="G832" s="213"/>
      <c r="H832" s="216">
        <v>1</v>
      </c>
      <c r="I832" s="217"/>
      <c r="J832" s="213"/>
      <c r="K832" s="213"/>
      <c r="L832" s="218"/>
      <c r="M832" s="219"/>
      <c r="N832" s="220"/>
      <c r="O832" s="220"/>
      <c r="P832" s="220"/>
      <c r="Q832" s="220"/>
      <c r="R832" s="220"/>
      <c r="S832" s="220"/>
      <c r="T832" s="221"/>
      <c r="AT832" s="222" t="s">
        <v>136</v>
      </c>
      <c r="AU832" s="222" t="s">
        <v>134</v>
      </c>
      <c r="AV832" s="14" t="s">
        <v>134</v>
      </c>
      <c r="AW832" s="14" t="s">
        <v>36</v>
      </c>
      <c r="AX832" s="14" t="s">
        <v>83</v>
      </c>
      <c r="AY832" s="222" t="s">
        <v>126</v>
      </c>
    </row>
    <row r="833" spans="1:65" s="2" customFormat="1" ht="21.75" customHeight="1">
      <c r="A833" s="35"/>
      <c r="B833" s="36"/>
      <c r="C833" s="188" t="s">
        <v>1114</v>
      </c>
      <c r="D833" s="188" t="s">
        <v>128</v>
      </c>
      <c r="E833" s="189" t="s">
        <v>1115</v>
      </c>
      <c r="F833" s="190" t="s">
        <v>1116</v>
      </c>
      <c r="G833" s="191" t="s">
        <v>141</v>
      </c>
      <c r="H833" s="192">
        <v>1</v>
      </c>
      <c r="I833" s="193"/>
      <c r="J833" s="194">
        <f>ROUND(I833*H833,2)</f>
        <v>0</v>
      </c>
      <c r="K833" s="190" t="s">
        <v>132</v>
      </c>
      <c r="L833" s="40"/>
      <c r="M833" s="195" t="s">
        <v>19</v>
      </c>
      <c r="N833" s="196" t="s">
        <v>47</v>
      </c>
      <c r="O833" s="65"/>
      <c r="P833" s="197">
        <f>O833*H833</f>
        <v>0</v>
      </c>
      <c r="Q833" s="197">
        <v>0.01019</v>
      </c>
      <c r="R833" s="197">
        <f>Q833*H833</f>
        <v>0.01019</v>
      </c>
      <c r="S833" s="197">
        <v>0</v>
      </c>
      <c r="T833" s="198">
        <f>S833*H833</f>
        <v>0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199" t="s">
        <v>203</v>
      </c>
      <c r="AT833" s="199" t="s">
        <v>128</v>
      </c>
      <c r="AU833" s="199" t="s">
        <v>134</v>
      </c>
      <c r="AY833" s="18" t="s">
        <v>126</v>
      </c>
      <c r="BE833" s="200">
        <f>IF(N833="základní",J833,0)</f>
        <v>0</v>
      </c>
      <c r="BF833" s="200">
        <f>IF(N833="snížená",J833,0)</f>
        <v>0</v>
      </c>
      <c r="BG833" s="200">
        <f>IF(N833="zákl. přenesená",J833,0)</f>
        <v>0</v>
      </c>
      <c r="BH833" s="200">
        <f>IF(N833="sníž. přenesená",J833,0)</f>
        <v>0</v>
      </c>
      <c r="BI833" s="200">
        <f>IF(N833="nulová",J833,0)</f>
        <v>0</v>
      </c>
      <c r="BJ833" s="18" t="s">
        <v>134</v>
      </c>
      <c r="BK833" s="200">
        <f>ROUND(I833*H833,2)</f>
        <v>0</v>
      </c>
      <c r="BL833" s="18" t="s">
        <v>203</v>
      </c>
      <c r="BM833" s="199" t="s">
        <v>1117</v>
      </c>
    </row>
    <row r="834" spans="2:51" s="13" customFormat="1" ht="11.25">
      <c r="B834" s="201"/>
      <c r="C834" s="202"/>
      <c r="D834" s="203" t="s">
        <v>136</v>
      </c>
      <c r="E834" s="204" t="s">
        <v>19</v>
      </c>
      <c r="F834" s="205" t="s">
        <v>137</v>
      </c>
      <c r="G834" s="202"/>
      <c r="H834" s="204" t="s">
        <v>19</v>
      </c>
      <c r="I834" s="206"/>
      <c r="J834" s="202"/>
      <c r="K834" s="202"/>
      <c r="L834" s="207"/>
      <c r="M834" s="208"/>
      <c r="N834" s="209"/>
      <c r="O834" s="209"/>
      <c r="P834" s="209"/>
      <c r="Q834" s="209"/>
      <c r="R834" s="209"/>
      <c r="S834" s="209"/>
      <c r="T834" s="210"/>
      <c r="AT834" s="211" t="s">
        <v>136</v>
      </c>
      <c r="AU834" s="211" t="s">
        <v>134</v>
      </c>
      <c r="AV834" s="13" t="s">
        <v>83</v>
      </c>
      <c r="AW834" s="13" t="s">
        <v>36</v>
      </c>
      <c r="AX834" s="13" t="s">
        <v>75</v>
      </c>
      <c r="AY834" s="211" t="s">
        <v>126</v>
      </c>
    </row>
    <row r="835" spans="2:51" s="14" customFormat="1" ht="11.25">
      <c r="B835" s="212"/>
      <c r="C835" s="213"/>
      <c r="D835" s="203" t="s">
        <v>136</v>
      </c>
      <c r="E835" s="214" t="s">
        <v>19</v>
      </c>
      <c r="F835" s="215" t="s">
        <v>83</v>
      </c>
      <c r="G835" s="213"/>
      <c r="H835" s="216">
        <v>1</v>
      </c>
      <c r="I835" s="217"/>
      <c r="J835" s="213"/>
      <c r="K835" s="213"/>
      <c r="L835" s="218"/>
      <c r="M835" s="219"/>
      <c r="N835" s="220"/>
      <c r="O835" s="220"/>
      <c r="P835" s="220"/>
      <c r="Q835" s="220"/>
      <c r="R835" s="220"/>
      <c r="S835" s="220"/>
      <c r="T835" s="221"/>
      <c r="AT835" s="222" t="s">
        <v>136</v>
      </c>
      <c r="AU835" s="222" t="s">
        <v>134</v>
      </c>
      <c r="AV835" s="14" t="s">
        <v>134</v>
      </c>
      <c r="AW835" s="14" t="s">
        <v>36</v>
      </c>
      <c r="AX835" s="14" t="s">
        <v>83</v>
      </c>
      <c r="AY835" s="222" t="s">
        <v>126</v>
      </c>
    </row>
    <row r="836" spans="1:65" s="2" customFormat="1" ht="16.5" customHeight="1">
      <c r="A836" s="35"/>
      <c r="B836" s="36"/>
      <c r="C836" s="188" t="s">
        <v>1118</v>
      </c>
      <c r="D836" s="188" t="s">
        <v>128</v>
      </c>
      <c r="E836" s="189" t="s">
        <v>1119</v>
      </c>
      <c r="F836" s="190" t="s">
        <v>1120</v>
      </c>
      <c r="G836" s="191" t="s">
        <v>141</v>
      </c>
      <c r="H836" s="192">
        <v>3</v>
      </c>
      <c r="I836" s="193"/>
      <c r="J836" s="194">
        <f>ROUND(I836*H836,2)</f>
        <v>0</v>
      </c>
      <c r="K836" s="190" t="s">
        <v>132</v>
      </c>
      <c r="L836" s="40"/>
      <c r="M836" s="195" t="s">
        <v>19</v>
      </c>
      <c r="N836" s="196" t="s">
        <v>47</v>
      </c>
      <c r="O836" s="65"/>
      <c r="P836" s="197">
        <f>O836*H836</f>
        <v>0</v>
      </c>
      <c r="Q836" s="197">
        <v>0.0015</v>
      </c>
      <c r="R836" s="197">
        <f>Q836*H836</f>
        <v>0.0045000000000000005</v>
      </c>
      <c r="S836" s="197">
        <v>0</v>
      </c>
      <c r="T836" s="198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199" t="s">
        <v>203</v>
      </c>
      <c r="AT836" s="199" t="s">
        <v>128</v>
      </c>
      <c r="AU836" s="199" t="s">
        <v>134</v>
      </c>
      <c r="AY836" s="18" t="s">
        <v>126</v>
      </c>
      <c r="BE836" s="200">
        <f>IF(N836="základní",J836,0)</f>
        <v>0</v>
      </c>
      <c r="BF836" s="200">
        <f>IF(N836="snížená",J836,0)</f>
        <v>0</v>
      </c>
      <c r="BG836" s="200">
        <f>IF(N836="zákl. přenesená",J836,0)</f>
        <v>0</v>
      </c>
      <c r="BH836" s="200">
        <f>IF(N836="sníž. přenesená",J836,0)</f>
        <v>0</v>
      </c>
      <c r="BI836" s="200">
        <f>IF(N836="nulová",J836,0)</f>
        <v>0</v>
      </c>
      <c r="BJ836" s="18" t="s">
        <v>134</v>
      </c>
      <c r="BK836" s="200">
        <f>ROUND(I836*H836,2)</f>
        <v>0</v>
      </c>
      <c r="BL836" s="18" t="s">
        <v>203</v>
      </c>
      <c r="BM836" s="199" t="s">
        <v>1121</v>
      </c>
    </row>
    <row r="837" spans="2:51" s="13" customFormat="1" ht="11.25">
      <c r="B837" s="201"/>
      <c r="C837" s="202"/>
      <c r="D837" s="203" t="s">
        <v>136</v>
      </c>
      <c r="E837" s="204" t="s">
        <v>19</v>
      </c>
      <c r="F837" s="205" t="s">
        <v>137</v>
      </c>
      <c r="G837" s="202"/>
      <c r="H837" s="204" t="s">
        <v>19</v>
      </c>
      <c r="I837" s="206"/>
      <c r="J837" s="202"/>
      <c r="K837" s="202"/>
      <c r="L837" s="207"/>
      <c r="M837" s="208"/>
      <c r="N837" s="209"/>
      <c r="O837" s="209"/>
      <c r="P837" s="209"/>
      <c r="Q837" s="209"/>
      <c r="R837" s="209"/>
      <c r="S837" s="209"/>
      <c r="T837" s="210"/>
      <c r="AT837" s="211" t="s">
        <v>136</v>
      </c>
      <c r="AU837" s="211" t="s">
        <v>134</v>
      </c>
      <c r="AV837" s="13" t="s">
        <v>83</v>
      </c>
      <c r="AW837" s="13" t="s">
        <v>36</v>
      </c>
      <c r="AX837" s="13" t="s">
        <v>75</v>
      </c>
      <c r="AY837" s="211" t="s">
        <v>126</v>
      </c>
    </row>
    <row r="838" spans="2:51" s="14" customFormat="1" ht="11.25">
      <c r="B838" s="212"/>
      <c r="C838" s="213"/>
      <c r="D838" s="203" t="s">
        <v>136</v>
      </c>
      <c r="E838" s="214" t="s">
        <v>19</v>
      </c>
      <c r="F838" s="215" t="s">
        <v>143</v>
      </c>
      <c r="G838" s="213"/>
      <c r="H838" s="216">
        <v>3</v>
      </c>
      <c r="I838" s="217"/>
      <c r="J838" s="213"/>
      <c r="K838" s="213"/>
      <c r="L838" s="218"/>
      <c r="M838" s="219"/>
      <c r="N838" s="220"/>
      <c r="O838" s="220"/>
      <c r="P838" s="220"/>
      <c r="Q838" s="220"/>
      <c r="R838" s="220"/>
      <c r="S838" s="220"/>
      <c r="T838" s="221"/>
      <c r="AT838" s="222" t="s">
        <v>136</v>
      </c>
      <c r="AU838" s="222" t="s">
        <v>134</v>
      </c>
      <c r="AV838" s="14" t="s">
        <v>134</v>
      </c>
      <c r="AW838" s="14" t="s">
        <v>36</v>
      </c>
      <c r="AX838" s="14" t="s">
        <v>83</v>
      </c>
      <c r="AY838" s="222" t="s">
        <v>126</v>
      </c>
    </row>
    <row r="839" spans="1:65" s="2" customFormat="1" ht="16.5" customHeight="1">
      <c r="A839" s="35"/>
      <c r="B839" s="36"/>
      <c r="C839" s="188" t="s">
        <v>1122</v>
      </c>
      <c r="D839" s="188" t="s">
        <v>128</v>
      </c>
      <c r="E839" s="189" t="s">
        <v>1123</v>
      </c>
      <c r="F839" s="190" t="s">
        <v>1124</v>
      </c>
      <c r="G839" s="191" t="s">
        <v>141</v>
      </c>
      <c r="H839" s="192">
        <v>3</v>
      </c>
      <c r="I839" s="193"/>
      <c r="J839" s="194">
        <f>ROUND(I839*H839,2)</f>
        <v>0</v>
      </c>
      <c r="K839" s="190" t="s">
        <v>19</v>
      </c>
      <c r="L839" s="40"/>
      <c r="M839" s="195" t="s">
        <v>19</v>
      </c>
      <c r="N839" s="196" t="s">
        <v>47</v>
      </c>
      <c r="O839" s="65"/>
      <c r="P839" s="197">
        <f>O839*H839</f>
        <v>0</v>
      </c>
      <c r="Q839" s="197">
        <v>0.0015</v>
      </c>
      <c r="R839" s="197">
        <f>Q839*H839</f>
        <v>0.0045000000000000005</v>
      </c>
      <c r="S839" s="197">
        <v>0</v>
      </c>
      <c r="T839" s="198">
        <f>S839*H839</f>
        <v>0</v>
      </c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R839" s="199" t="s">
        <v>203</v>
      </c>
      <c r="AT839" s="199" t="s">
        <v>128</v>
      </c>
      <c r="AU839" s="199" t="s">
        <v>134</v>
      </c>
      <c r="AY839" s="18" t="s">
        <v>126</v>
      </c>
      <c r="BE839" s="200">
        <f>IF(N839="základní",J839,0)</f>
        <v>0</v>
      </c>
      <c r="BF839" s="200">
        <f>IF(N839="snížená",J839,0)</f>
        <v>0</v>
      </c>
      <c r="BG839" s="200">
        <f>IF(N839="zákl. přenesená",J839,0)</f>
        <v>0</v>
      </c>
      <c r="BH839" s="200">
        <f>IF(N839="sníž. přenesená",J839,0)</f>
        <v>0</v>
      </c>
      <c r="BI839" s="200">
        <f>IF(N839="nulová",J839,0)</f>
        <v>0</v>
      </c>
      <c r="BJ839" s="18" t="s">
        <v>134</v>
      </c>
      <c r="BK839" s="200">
        <f>ROUND(I839*H839,2)</f>
        <v>0</v>
      </c>
      <c r="BL839" s="18" t="s">
        <v>203</v>
      </c>
      <c r="BM839" s="199" t="s">
        <v>1125</v>
      </c>
    </row>
    <row r="840" spans="2:51" s="13" customFormat="1" ht="11.25">
      <c r="B840" s="201"/>
      <c r="C840" s="202"/>
      <c r="D840" s="203" t="s">
        <v>136</v>
      </c>
      <c r="E840" s="204" t="s">
        <v>19</v>
      </c>
      <c r="F840" s="205" t="s">
        <v>137</v>
      </c>
      <c r="G840" s="202"/>
      <c r="H840" s="204" t="s">
        <v>19</v>
      </c>
      <c r="I840" s="206"/>
      <c r="J840" s="202"/>
      <c r="K840" s="202"/>
      <c r="L840" s="207"/>
      <c r="M840" s="208"/>
      <c r="N840" s="209"/>
      <c r="O840" s="209"/>
      <c r="P840" s="209"/>
      <c r="Q840" s="209"/>
      <c r="R840" s="209"/>
      <c r="S840" s="209"/>
      <c r="T840" s="210"/>
      <c r="AT840" s="211" t="s">
        <v>136</v>
      </c>
      <c r="AU840" s="211" t="s">
        <v>134</v>
      </c>
      <c r="AV840" s="13" t="s">
        <v>83</v>
      </c>
      <c r="AW840" s="13" t="s">
        <v>36</v>
      </c>
      <c r="AX840" s="13" t="s">
        <v>75</v>
      </c>
      <c r="AY840" s="211" t="s">
        <v>126</v>
      </c>
    </row>
    <row r="841" spans="2:51" s="14" customFormat="1" ht="11.25">
      <c r="B841" s="212"/>
      <c r="C841" s="213"/>
      <c r="D841" s="203" t="s">
        <v>136</v>
      </c>
      <c r="E841" s="214" t="s">
        <v>19</v>
      </c>
      <c r="F841" s="215" t="s">
        <v>143</v>
      </c>
      <c r="G841" s="213"/>
      <c r="H841" s="216">
        <v>3</v>
      </c>
      <c r="I841" s="217"/>
      <c r="J841" s="213"/>
      <c r="K841" s="213"/>
      <c r="L841" s="218"/>
      <c r="M841" s="219"/>
      <c r="N841" s="220"/>
      <c r="O841" s="220"/>
      <c r="P841" s="220"/>
      <c r="Q841" s="220"/>
      <c r="R841" s="220"/>
      <c r="S841" s="220"/>
      <c r="T841" s="221"/>
      <c r="AT841" s="222" t="s">
        <v>136</v>
      </c>
      <c r="AU841" s="222" t="s">
        <v>134</v>
      </c>
      <c r="AV841" s="14" t="s">
        <v>134</v>
      </c>
      <c r="AW841" s="14" t="s">
        <v>36</v>
      </c>
      <c r="AX841" s="14" t="s">
        <v>83</v>
      </c>
      <c r="AY841" s="222" t="s">
        <v>126</v>
      </c>
    </row>
    <row r="842" spans="1:65" s="2" customFormat="1" ht="16.5" customHeight="1">
      <c r="A842" s="35"/>
      <c r="B842" s="36"/>
      <c r="C842" s="188" t="s">
        <v>1126</v>
      </c>
      <c r="D842" s="188" t="s">
        <v>128</v>
      </c>
      <c r="E842" s="189" t="s">
        <v>1127</v>
      </c>
      <c r="F842" s="190" t="s">
        <v>1128</v>
      </c>
      <c r="G842" s="191" t="s">
        <v>141</v>
      </c>
      <c r="H842" s="192">
        <v>2</v>
      </c>
      <c r="I842" s="193"/>
      <c r="J842" s="194">
        <f>ROUND(I842*H842,2)</f>
        <v>0</v>
      </c>
      <c r="K842" s="190" t="s">
        <v>132</v>
      </c>
      <c r="L842" s="40"/>
      <c r="M842" s="195" t="s">
        <v>19</v>
      </c>
      <c r="N842" s="196" t="s">
        <v>47</v>
      </c>
      <c r="O842" s="65"/>
      <c r="P842" s="197">
        <f>O842*H842</f>
        <v>0</v>
      </c>
      <c r="Q842" s="197">
        <v>0</v>
      </c>
      <c r="R842" s="197">
        <f>Q842*H842</f>
        <v>0</v>
      </c>
      <c r="S842" s="197">
        <v>0.03522</v>
      </c>
      <c r="T842" s="198">
        <f>S842*H842</f>
        <v>0.07044</v>
      </c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R842" s="199" t="s">
        <v>133</v>
      </c>
      <c r="AT842" s="199" t="s">
        <v>128</v>
      </c>
      <c r="AU842" s="199" t="s">
        <v>134</v>
      </c>
      <c r="AY842" s="18" t="s">
        <v>126</v>
      </c>
      <c r="BE842" s="200">
        <f>IF(N842="základní",J842,0)</f>
        <v>0</v>
      </c>
      <c r="BF842" s="200">
        <f>IF(N842="snížená",J842,0)</f>
        <v>0</v>
      </c>
      <c r="BG842" s="200">
        <f>IF(N842="zákl. přenesená",J842,0)</f>
        <v>0</v>
      </c>
      <c r="BH842" s="200">
        <f>IF(N842="sníž. přenesená",J842,0)</f>
        <v>0</v>
      </c>
      <c r="BI842" s="200">
        <f>IF(N842="nulová",J842,0)</f>
        <v>0</v>
      </c>
      <c r="BJ842" s="18" t="s">
        <v>134</v>
      </c>
      <c r="BK842" s="200">
        <f>ROUND(I842*H842,2)</f>
        <v>0</v>
      </c>
      <c r="BL842" s="18" t="s">
        <v>133</v>
      </c>
      <c r="BM842" s="199" t="s">
        <v>1129</v>
      </c>
    </row>
    <row r="843" spans="2:51" s="13" customFormat="1" ht="11.25">
      <c r="B843" s="201"/>
      <c r="C843" s="202"/>
      <c r="D843" s="203" t="s">
        <v>136</v>
      </c>
      <c r="E843" s="204" t="s">
        <v>19</v>
      </c>
      <c r="F843" s="205" t="s">
        <v>137</v>
      </c>
      <c r="G843" s="202"/>
      <c r="H843" s="204" t="s">
        <v>19</v>
      </c>
      <c r="I843" s="206"/>
      <c r="J843" s="202"/>
      <c r="K843" s="202"/>
      <c r="L843" s="207"/>
      <c r="M843" s="208"/>
      <c r="N843" s="209"/>
      <c r="O843" s="209"/>
      <c r="P843" s="209"/>
      <c r="Q843" s="209"/>
      <c r="R843" s="209"/>
      <c r="S843" s="209"/>
      <c r="T843" s="210"/>
      <c r="AT843" s="211" t="s">
        <v>136</v>
      </c>
      <c r="AU843" s="211" t="s">
        <v>134</v>
      </c>
      <c r="AV843" s="13" t="s">
        <v>83</v>
      </c>
      <c r="AW843" s="13" t="s">
        <v>36</v>
      </c>
      <c r="AX843" s="13" t="s">
        <v>75</v>
      </c>
      <c r="AY843" s="211" t="s">
        <v>126</v>
      </c>
    </row>
    <row r="844" spans="2:51" s="14" customFormat="1" ht="11.25">
      <c r="B844" s="212"/>
      <c r="C844" s="213"/>
      <c r="D844" s="203" t="s">
        <v>136</v>
      </c>
      <c r="E844" s="214" t="s">
        <v>19</v>
      </c>
      <c r="F844" s="215" t="s">
        <v>134</v>
      </c>
      <c r="G844" s="213"/>
      <c r="H844" s="216">
        <v>2</v>
      </c>
      <c r="I844" s="217"/>
      <c r="J844" s="213"/>
      <c r="K844" s="213"/>
      <c r="L844" s="218"/>
      <c r="M844" s="219"/>
      <c r="N844" s="220"/>
      <c r="O844" s="220"/>
      <c r="P844" s="220"/>
      <c r="Q844" s="220"/>
      <c r="R844" s="220"/>
      <c r="S844" s="220"/>
      <c r="T844" s="221"/>
      <c r="AT844" s="222" t="s">
        <v>136</v>
      </c>
      <c r="AU844" s="222" t="s">
        <v>134</v>
      </c>
      <c r="AV844" s="14" t="s">
        <v>134</v>
      </c>
      <c r="AW844" s="14" t="s">
        <v>36</v>
      </c>
      <c r="AX844" s="14" t="s">
        <v>83</v>
      </c>
      <c r="AY844" s="222" t="s">
        <v>126</v>
      </c>
    </row>
    <row r="845" spans="1:65" s="2" customFormat="1" ht="16.5" customHeight="1">
      <c r="A845" s="35"/>
      <c r="B845" s="36"/>
      <c r="C845" s="188" t="s">
        <v>1130</v>
      </c>
      <c r="D845" s="188" t="s">
        <v>128</v>
      </c>
      <c r="E845" s="189" t="s">
        <v>1131</v>
      </c>
      <c r="F845" s="190" t="s">
        <v>1132</v>
      </c>
      <c r="G845" s="191" t="s">
        <v>141</v>
      </c>
      <c r="H845" s="192">
        <v>1</v>
      </c>
      <c r="I845" s="193"/>
      <c r="J845" s="194">
        <f>ROUND(I845*H845,2)</f>
        <v>0</v>
      </c>
      <c r="K845" s="190" t="s">
        <v>132</v>
      </c>
      <c r="L845" s="40"/>
      <c r="M845" s="195" t="s">
        <v>19</v>
      </c>
      <c r="N845" s="196" t="s">
        <v>47</v>
      </c>
      <c r="O845" s="65"/>
      <c r="P845" s="197">
        <f>O845*H845</f>
        <v>0</v>
      </c>
      <c r="Q845" s="197">
        <v>0.00342</v>
      </c>
      <c r="R845" s="197">
        <f>Q845*H845</f>
        <v>0.00342</v>
      </c>
      <c r="S845" s="197">
        <v>0</v>
      </c>
      <c r="T845" s="198">
        <f>S845*H845</f>
        <v>0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199" t="s">
        <v>203</v>
      </c>
      <c r="AT845" s="199" t="s">
        <v>128</v>
      </c>
      <c r="AU845" s="199" t="s">
        <v>134</v>
      </c>
      <c r="AY845" s="18" t="s">
        <v>126</v>
      </c>
      <c r="BE845" s="200">
        <f>IF(N845="základní",J845,0)</f>
        <v>0</v>
      </c>
      <c r="BF845" s="200">
        <f>IF(N845="snížená",J845,0)</f>
        <v>0</v>
      </c>
      <c r="BG845" s="200">
        <f>IF(N845="zákl. přenesená",J845,0)</f>
        <v>0</v>
      </c>
      <c r="BH845" s="200">
        <f>IF(N845="sníž. přenesená",J845,0)</f>
        <v>0</v>
      </c>
      <c r="BI845" s="200">
        <f>IF(N845="nulová",J845,0)</f>
        <v>0</v>
      </c>
      <c r="BJ845" s="18" t="s">
        <v>134</v>
      </c>
      <c r="BK845" s="200">
        <f>ROUND(I845*H845,2)</f>
        <v>0</v>
      </c>
      <c r="BL845" s="18" t="s">
        <v>203</v>
      </c>
      <c r="BM845" s="199" t="s">
        <v>1133</v>
      </c>
    </row>
    <row r="846" spans="2:51" s="13" customFormat="1" ht="11.25">
      <c r="B846" s="201"/>
      <c r="C846" s="202"/>
      <c r="D846" s="203" t="s">
        <v>136</v>
      </c>
      <c r="E846" s="204" t="s">
        <v>19</v>
      </c>
      <c r="F846" s="205" t="s">
        <v>137</v>
      </c>
      <c r="G846" s="202"/>
      <c r="H846" s="204" t="s">
        <v>19</v>
      </c>
      <c r="I846" s="206"/>
      <c r="J846" s="202"/>
      <c r="K846" s="202"/>
      <c r="L846" s="207"/>
      <c r="M846" s="208"/>
      <c r="N846" s="209"/>
      <c r="O846" s="209"/>
      <c r="P846" s="209"/>
      <c r="Q846" s="209"/>
      <c r="R846" s="209"/>
      <c r="S846" s="209"/>
      <c r="T846" s="210"/>
      <c r="AT846" s="211" t="s">
        <v>136</v>
      </c>
      <c r="AU846" s="211" t="s">
        <v>134</v>
      </c>
      <c r="AV846" s="13" t="s">
        <v>83</v>
      </c>
      <c r="AW846" s="13" t="s">
        <v>36</v>
      </c>
      <c r="AX846" s="13" t="s">
        <v>75</v>
      </c>
      <c r="AY846" s="211" t="s">
        <v>126</v>
      </c>
    </row>
    <row r="847" spans="2:51" s="14" customFormat="1" ht="11.25">
      <c r="B847" s="212"/>
      <c r="C847" s="213"/>
      <c r="D847" s="203" t="s">
        <v>136</v>
      </c>
      <c r="E847" s="214" t="s">
        <v>19</v>
      </c>
      <c r="F847" s="215" t="s">
        <v>83</v>
      </c>
      <c r="G847" s="213"/>
      <c r="H847" s="216">
        <v>1</v>
      </c>
      <c r="I847" s="217"/>
      <c r="J847" s="213"/>
      <c r="K847" s="213"/>
      <c r="L847" s="218"/>
      <c r="M847" s="219"/>
      <c r="N847" s="220"/>
      <c r="O847" s="220"/>
      <c r="P847" s="220"/>
      <c r="Q847" s="220"/>
      <c r="R847" s="220"/>
      <c r="S847" s="220"/>
      <c r="T847" s="221"/>
      <c r="AT847" s="222" t="s">
        <v>136</v>
      </c>
      <c r="AU847" s="222" t="s">
        <v>134</v>
      </c>
      <c r="AV847" s="14" t="s">
        <v>134</v>
      </c>
      <c r="AW847" s="14" t="s">
        <v>36</v>
      </c>
      <c r="AX847" s="14" t="s">
        <v>83</v>
      </c>
      <c r="AY847" s="222" t="s">
        <v>126</v>
      </c>
    </row>
    <row r="848" spans="1:65" s="2" customFormat="1" ht="21.75" customHeight="1">
      <c r="A848" s="35"/>
      <c r="B848" s="36"/>
      <c r="C848" s="188" t="s">
        <v>1134</v>
      </c>
      <c r="D848" s="188" t="s">
        <v>128</v>
      </c>
      <c r="E848" s="189" t="s">
        <v>1135</v>
      </c>
      <c r="F848" s="190" t="s">
        <v>1136</v>
      </c>
      <c r="G848" s="191" t="s">
        <v>341</v>
      </c>
      <c r="H848" s="192">
        <v>0.115</v>
      </c>
      <c r="I848" s="193"/>
      <c r="J848" s="194">
        <f>ROUND(I848*H848,2)</f>
        <v>0</v>
      </c>
      <c r="K848" s="190" t="s">
        <v>132</v>
      </c>
      <c r="L848" s="40"/>
      <c r="M848" s="195" t="s">
        <v>19</v>
      </c>
      <c r="N848" s="196" t="s">
        <v>47</v>
      </c>
      <c r="O848" s="65"/>
      <c r="P848" s="197">
        <f>O848*H848</f>
        <v>0</v>
      </c>
      <c r="Q848" s="197">
        <v>0</v>
      </c>
      <c r="R848" s="197">
        <f>Q848*H848</f>
        <v>0</v>
      </c>
      <c r="S848" s="197">
        <v>0</v>
      </c>
      <c r="T848" s="198">
        <f>S848*H848</f>
        <v>0</v>
      </c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R848" s="199" t="s">
        <v>203</v>
      </c>
      <c r="AT848" s="199" t="s">
        <v>128</v>
      </c>
      <c r="AU848" s="199" t="s">
        <v>134</v>
      </c>
      <c r="AY848" s="18" t="s">
        <v>126</v>
      </c>
      <c r="BE848" s="200">
        <f>IF(N848="základní",J848,0)</f>
        <v>0</v>
      </c>
      <c r="BF848" s="200">
        <f>IF(N848="snížená",J848,0)</f>
        <v>0</v>
      </c>
      <c r="BG848" s="200">
        <f>IF(N848="zákl. přenesená",J848,0)</f>
        <v>0</v>
      </c>
      <c r="BH848" s="200">
        <f>IF(N848="sníž. přenesená",J848,0)</f>
        <v>0</v>
      </c>
      <c r="BI848" s="200">
        <f>IF(N848="nulová",J848,0)</f>
        <v>0</v>
      </c>
      <c r="BJ848" s="18" t="s">
        <v>134</v>
      </c>
      <c r="BK848" s="200">
        <f>ROUND(I848*H848,2)</f>
        <v>0</v>
      </c>
      <c r="BL848" s="18" t="s">
        <v>203</v>
      </c>
      <c r="BM848" s="199" t="s">
        <v>1137</v>
      </c>
    </row>
    <row r="849" spans="1:65" s="2" customFormat="1" ht="21.75" customHeight="1">
      <c r="A849" s="35"/>
      <c r="B849" s="36"/>
      <c r="C849" s="188" t="s">
        <v>1138</v>
      </c>
      <c r="D849" s="188" t="s">
        <v>128</v>
      </c>
      <c r="E849" s="189" t="s">
        <v>1139</v>
      </c>
      <c r="F849" s="190" t="s">
        <v>1140</v>
      </c>
      <c r="G849" s="191" t="s">
        <v>341</v>
      </c>
      <c r="H849" s="192">
        <v>0.115</v>
      </c>
      <c r="I849" s="193"/>
      <c r="J849" s="194">
        <f>ROUND(I849*H849,2)</f>
        <v>0</v>
      </c>
      <c r="K849" s="190" t="s">
        <v>132</v>
      </c>
      <c r="L849" s="40"/>
      <c r="M849" s="195" t="s">
        <v>19</v>
      </c>
      <c r="N849" s="196" t="s">
        <v>47</v>
      </c>
      <c r="O849" s="65"/>
      <c r="P849" s="197">
        <f>O849*H849</f>
        <v>0</v>
      </c>
      <c r="Q849" s="197">
        <v>0</v>
      </c>
      <c r="R849" s="197">
        <f>Q849*H849</f>
        <v>0</v>
      </c>
      <c r="S849" s="197">
        <v>0</v>
      </c>
      <c r="T849" s="198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199" t="s">
        <v>203</v>
      </c>
      <c r="AT849" s="199" t="s">
        <v>128</v>
      </c>
      <c r="AU849" s="199" t="s">
        <v>134</v>
      </c>
      <c r="AY849" s="18" t="s">
        <v>126</v>
      </c>
      <c r="BE849" s="200">
        <f>IF(N849="základní",J849,0)</f>
        <v>0</v>
      </c>
      <c r="BF849" s="200">
        <f>IF(N849="snížená",J849,0)</f>
        <v>0</v>
      </c>
      <c r="BG849" s="200">
        <f>IF(N849="zákl. přenesená",J849,0)</f>
        <v>0</v>
      </c>
      <c r="BH849" s="200">
        <f>IF(N849="sníž. přenesená",J849,0)</f>
        <v>0</v>
      </c>
      <c r="BI849" s="200">
        <f>IF(N849="nulová",J849,0)</f>
        <v>0</v>
      </c>
      <c r="BJ849" s="18" t="s">
        <v>134</v>
      </c>
      <c r="BK849" s="200">
        <f>ROUND(I849*H849,2)</f>
        <v>0</v>
      </c>
      <c r="BL849" s="18" t="s">
        <v>203</v>
      </c>
      <c r="BM849" s="199" t="s">
        <v>1141</v>
      </c>
    </row>
    <row r="850" spans="2:63" s="12" customFormat="1" ht="22.9" customHeight="1">
      <c r="B850" s="172"/>
      <c r="C850" s="173"/>
      <c r="D850" s="174" t="s">
        <v>74</v>
      </c>
      <c r="E850" s="186" t="s">
        <v>1142</v>
      </c>
      <c r="F850" s="186" t="s">
        <v>1143</v>
      </c>
      <c r="G850" s="173"/>
      <c r="H850" s="173"/>
      <c r="I850" s="176"/>
      <c r="J850" s="187">
        <f>BK850</f>
        <v>0</v>
      </c>
      <c r="K850" s="173"/>
      <c r="L850" s="178"/>
      <c r="M850" s="179"/>
      <c r="N850" s="180"/>
      <c r="O850" s="180"/>
      <c r="P850" s="181">
        <f>SUM(P851:P870)</f>
        <v>0</v>
      </c>
      <c r="Q850" s="180"/>
      <c r="R850" s="181">
        <f>SUM(R851:R870)</f>
        <v>0.11202</v>
      </c>
      <c r="S850" s="180"/>
      <c r="T850" s="182">
        <f>SUM(T851:T870)</f>
        <v>0.0998</v>
      </c>
      <c r="AR850" s="183" t="s">
        <v>134</v>
      </c>
      <c r="AT850" s="184" t="s">
        <v>74</v>
      </c>
      <c r="AU850" s="184" t="s">
        <v>83</v>
      </c>
      <c r="AY850" s="183" t="s">
        <v>126</v>
      </c>
      <c r="BK850" s="185">
        <f>SUM(BK851:BK870)</f>
        <v>0</v>
      </c>
    </row>
    <row r="851" spans="1:65" s="2" customFormat="1" ht="21.75" customHeight="1">
      <c r="A851" s="35"/>
      <c r="B851" s="36"/>
      <c r="C851" s="188" t="s">
        <v>1144</v>
      </c>
      <c r="D851" s="188" t="s">
        <v>128</v>
      </c>
      <c r="E851" s="189" t="s">
        <v>1145</v>
      </c>
      <c r="F851" s="190" t="s">
        <v>1146</v>
      </c>
      <c r="G851" s="191" t="s">
        <v>141</v>
      </c>
      <c r="H851" s="192">
        <v>2</v>
      </c>
      <c r="I851" s="193"/>
      <c r="J851" s="194">
        <f>ROUND(I851*H851,2)</f>
        <v>0</v>
      </c>
      <c r="K851" s="190" t="s">
        <v>132</v>
      </c>
      <c r="L851" s="40"/>
      <c r="M851" s="195" t="s">
        <v>19</v>
      </c>
      <c r="N851" s="196" t="s">
        <v>47</v>
      </c>
      <c r="O851" s="65"/>
      <c r="P851" s="197">
        <f>O851*H851</f>
        <v>0</v>
      </c>
      <c r="Q851" s="197">
        <v>0.00021</v>
      </c>
      <c r="R851" s="197">
        <f>Q851*H851</f>
        <v>0.00042</v>
      </c>
      <c r="S851" s="197">
        <v>0</v>
      </c>
      <c r="T851" s="198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199" t="s">
        <v>203</v>
      </c>
      <c r="AT851" s="199" t="s">
        <v>128</v>
      </c>
      <c r="AU851" s="199" t="s">
        <v>134</v>
      </c>
      <c r="AY851" s="18" t="s">
        <v>126</v>
      </c>
      <c r="BE851" s="200">
        <f>IF(N851="základní",J851,0)</f>
        <v>0</v>
      </c>
      <c r="BF851" s="200">
        <f>IF(N851="snížená",J851,0)</f>
        <v>0</v>
      </c>
      <c r="BG851" s="200">
        <f>IF(N851="zákl. přenesená",J851,0)</f>
        <v>0</v>
      </c>
      <c r="BH851" s="200">
        <f>IF(N851="sníž. přenesená",J851,0)</f>
        <v>0</v>
      </c>
      <c r="BI851" s="200">
        <f>IF(N851="nulová",J851,0)</f>
        <v>0</v>
      </c>
      <c r="BJ851" s="18" t="s">
        <v>134</v>
      </c>
      <c r="BK851" s="200">
        <f>ROUND(I851*H851,2)</f>
        <v>0</v>
      </c>
      <c r="BL851" s="18" t="s">
        <v>203</v>
      </c>
      <c r="BM851" s="199" t="s">
        <v>1147</v>
      </c>
    </row>
    <row r="852" spans="2:51" s="13" customFormat="1" ht="11.25">
      <c r="B852" s="201"/>
      <c r="C852" s="202"/>
      <c r="D852" s="203" t="s">
        <v>136</v>
      </c>
      <c r="E852" s="204" t="s">
        <v>19</v>
      </c>
      <c r="F852" s="205" t="s">
        <v>137</v>
      </c>
      <c r="G852" s="202"/>
      <c r="H852" s="204" t="s">
        <v>19</v>
      </c>
      <c r="I852" s="206"/>
      <c r="J852" s="202"/>
      <c r="K852" s="202"/>
      <c r="L852" s="207"/>
      <c r="M852" s="208"/>
      <c r="N852" s="209"/>
      <c r="O852" s="209"/>
      <c r="P852" s="209"/>
      <c r="Q852" s="209"/>
      <c r="R852" s="209"/>
      <c r="S852" s="209"/>
      <c r="T852" s="210"/>
      <c r="AT852" s="211" t="s">
        <v>136</v>
      </c>
      <c r="AU852" s="211" t="s">
        <v>134</v>
      </c>
      <c r="AV852" s="13" t="s">
        <v>83</v>
      </c>
      <c r="AW852" s="13" t="s">
        <v>36</v>
      </c>
      <c r="AX852" s="13" t="s">
        <v>75</v>
      </c>
      <c r="AY852" s="211" t="s">
        <v>126</v>
      </c>
    </row>
    <row r="853" spans="2:51" s="14" customFormat="1" ht="11.25">
      <c r="B853" s="212"/>
      <c r="C853" s="213"/>
      <c r="D853" s="203" t="s">
        <v>136</v>
      </c>
      <c r="E853" s="214" t="s">
        <v>19</v>
      </c>
      <c r="F853" s="215" t="s">
        <v>134</v>
      </c>
      <c r="G853" s="213"/>
      <c r="H853" s="216">
        <v>2</v>
      </c>
      <c r="I853" s="217"/>
      <c r="J853" s="213"/>
      <c r="K853" s="213"/>
      <c r="L853" s="218"/>
      <c r="M853" s="219"/>
      <c r="N853" s="220"/>
      <c r="O853" s="220"/>
      <c r="P853" s="220"/>
      <c r="Q853" s="220"/>
      <c r="R853" s="220"/>
      <c r="S853" s="220"/>
      <c r="T853" s="221"/>
      <c r="AT853" s="222" t="s">
        <v>136</v>
      </c>
      <c r="AU853" s="222" t="s">
        <v>134</v>
      </c>
      <c r="AV853" s="14" t="s">
        <v>134</v>
      </c>
      <c r="AW853" s="14" t="s">
        <v>36</v>
      </c>
      <c r="AX853" s="14" t="s">
        <v>83</v>
      </c>
      <c r="AY853" s="222" t="s">
        <v>126</v>
      </c>
    </row>
    <row r="854" spans="1:65" s="2" customFormat="1" ht="21.75" customHeight="1">
      <c r="A854" s="35"/>
      <c r="B854" s="36"/>
      <c r="C854" s="234" t="s">
        <v>1148</v>
      </c>
      <c r="D854" s="234" t="s">
        <v>361</v>
      </c>
      <c r="E854" s="235" t="s">
        <v>1149</v>
      </c>
      <c r="F854" s="236" t="s">
        <v>1150</v>
      </c>
      <c r="G854" s="237" t="s">
        <v>141</v>
      </c>
      <c r="H854" s="238">
        <v>2</v>
      </c>
      <c r="I854" s="239"/>
      <c r="J854" s="240">
        <f>ROUND(I854*H854,2)</f>
        <v>0</v>
      </c>
      <c r="K854" s="236" t="s">
        <v>132</v>
      </c>
      <c r="L854" s="241"/>
      <c r="M854" s="242" t="s">
        <v>19</v>
      </c>
      <c r="N854" s="243" t="s">
        <v>47</v>
      </c>
      <c r="O854" s="65"/>
      <c r="P854" s="197">
        <f>O854*H854</f>
        <v>0</v>
      </c>
      <c r="Q854" s="197">
        <v>0.0185</v>
      </c>
      <c r="R854" s="197">
        <f>Q854*H854</f>
        <v>0.037</v>
      </c>
      <c r="S854" s="197">
        <v>0</v>
      </c>
      <c r="T854" s="198">
        <f>S854*H854</f>
        <v>0</v>
      </c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R854" s="199" t="s">
        <v>300</v>
      </c>
      <c r="AT854" s="199" t="s">
        <v>361</v>
      </c>
      <c r="AU854" s="199" t="s">
        <v>134</v>
      </c>
      <c r="AY854" s="18" t="s">
        <v>126</v>
      </c>
      <c r="BE854" s="200">
        <f>IF(N854="základní",J854,0)</f>
        <v>0</v>
      </c>
      <c r="BF854" s="200">
        <f>IF(N854="snížená",J854,0)</f>
        <v>0</v>
      </c>
      <c r="BG854" s="200">
        <f>IF(N854="zákl. přenesená",J854,0)</f>
        <v>0</v>
      </c>
      <c r="BH854" s="200">
        <f>IF(N854="sníž. přenesená",J854,0)</f>
        <v>0</v>
      </c>
      <c r="BI854" s="200">
        <f>IF(N854="nulová",J854,0)</f>
        <v>0</v>
      </c>
      <c r="BJ854" s="18" t="s">
        <v>134</v>
      </c>
      <c r="BK854" s="200">
        <f>ROUND(I854*H854,2)</f>
        <v>0</v>
      </c>
      <c r="BL854" s="18" t="s">
        <v>203</v>
      </c>
      <c r="BM854" s="199" t="s">
        <v>1151</v>
      </c>
    </row>
    <row r="855" spans="2:51" s="13" customFormat="1" ht="11.25">
      <c r="B855" s="201"/>
      <c r="C855" s="202"/>
      <c r="D855" s="203" t="s">
        <v>136</v>
      </c>
      <c r="E855" s="204" t="s">
        <v>19</v>
      </c>
      <c r="F855" s="205" t="s">
        <v>137</v>
      </c>
      <c r="G855" s="202"/>
      <c r="H855" s="204" t="s">
        <v>19</v>
      </c>
      <c r="I855" s="206"/>
      <c r="J855" s="202"/>
      <c r="K855" s="202"/>
      <c r="L855" s="207"/>
      <c r="M855" s="208"/>
      <c r="N855" s="209"/>
      <c r="O855" s="209"/>
      <c r="P855" s="209"/>
      <c r="Q855" s="209"/>
      <c r="R855" s="209"/>
      <c r="S855" s="209"/>
      <c r="T855" s="210"/>
      <c r="AT855" s="211" t="s">
        <v>136</v>
      </c>
      <c r="AU855" s="211" t="s">
        <v>134</v>
      </c>
      <c r="AV855" s="13" t="s">
        <v>83</v>
      </c>
      <c r="AW855" s="13" t="s">
        <v>36</v>
      </c>
      <c r="AX855" s="13" t="s">
        <v>75</v>
      </c>
      <c r="AY855" s="211" t="s">
        <v>126</v>
      </c>
    </row>
    <row r="856" spans="2:51" s="14" customFormat="1" ht="11.25">
      <c r="B856" s="212"/>
      <c r="C856" s="213"/>
      <c r="D856" s="203" t="s">
        <v>136</v>
      </c>
      <c r="E856" s="214" t="s">
        <v>19</v>
      </c>
      <c r="F856" s="215" t="s">
        <v>134</v>
      </c>
      <c r="G856" s="213"/>
      <c r="H856" s="216">
        <v>2</v>
      </c>
      <c r="I856" s="217"/>
      <c r="J856" s="213"/>
      <c r="K856" s="213"/>
      <c r="L856" s="218"/>
      <c r="M856" s="219"/>
      <c r="N856" s="220"/>
      <c r="O856" s="220"/>
      <c r="P856" s="220"/>
      <c r="Q856" s="220"/>
      <c r="R856" s="220"/>
      <c r="S856" s="220"/>
      <c r="T856" s="221"/>
      <c r="AT856" s="222" t="s">
        <v>136</v>
      </c>
      <c r="AU856" s="222" t="s">
        <v>134</v>
      </c>
      <c r="AV856" s="14" t="s">
        <v>134</v>
      </c>
      <c r="AW856" s="14" t="s">
        <v>36</v>
      </c>
      <c r="AX856" s="14" t="s">
        <v>83</v>
      </c>
      <c r="AY856" s="222" t="s">
        <v>126</v>
      </c>
    </row>
    <row r="857" spans="1:65" s="2" customFormat="1" ht="16.5" customHeight="1">
      <c r="A857" s="35"/>
      <c r="B857" s="36"/>
      <c r="C857" s="234" t="s">
        <v>1152</v>
      </c>
      <c r="D857" s="234" t="s">
        <v>361</v>
      </c>
      <c r="E857" s="235" t="s">
        <v>1153</v>
      </c>
      <c r="F857" s="236" t="s">
        <v>1154</v>
      </c>
      <c r="G857" s="237" t="s">
        <v>141</v>
      </c>
      <c r="H857" s="238">
        <v>2</v>
      </c>
      <c r="I857" s="239"/>
      <c r="J857" s="240">
        <f>ROUND(I857*H857,2)</f>
        <v>0</v>
      </c>
      <c r="K857" s="236" t="s">
        <v>19</v>
      </c>
      <c r="L857" s="241"/>
      <c r="M857" s="242" t="s">
        <v>19</v>
      </c>
      <c r="N857" s="243" t="s">
        <v>47</v>
      </c>
      <c r="O857" s="65"/>
      <c r="P857" s="197">
        <f>O857*H857</f>
        <v>0</v>
      </c>
      <c r="Q857" s="197">
        <v>0.0185</v>
      </c>
      <c r="R857" s="197">
        <f>Q857*H857</f>
        <v>0.037</v>
      </c>
      <c r="S857" s="197">
        <v>0</v>
      </c>
      <c r="T857" s="198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199" t="s">
        <v>300</v>
      </c>
      <c r="AT857" s="199" t="s">
        <v>361</v>
      </c>
      <c r="AU857" s="199" t="s">
        <v>134</v>
      </c>
      <c r="AY857" s="18" t="s">
        <v>126</v>
      </c>
      <c r="BE857" s="200">
        <f>IF(N857="základní",J857,0)</f>
        <v>0</v>
      </c>
      <c r="BF857" s="200">
        <f>IF(N857="snížená",J857,0)</f>
        <v>0</v>
      </c>
      <c r="BG857" s="200">
        <f>IF(N857="zákl. přenesená",J857,0)</f>
        <v>0</v>
      </c>
      <c r="BH857" s="200">
        <f>IF(N857="sníž. přenesená",J857,0)</f>
        <v>0</v>
      </c>
      <c r="BI857" s="200">
        <f>IF(N857="nulová",J857,0)</f>
        <v>0</v>
      </c>
      <c r="BJ857" s="18" t="s">
        <v>134</v>
      </c>
      <c r="BK857" s="200">
        <f>ROUND(I857*H857,2)</f>
        <v>0</v>
      </c>
      <c r="BL857" s="18" t="s">
        <v>203</v>
      </c>
      <c r="BM857" s="199" t="s">
        <v>1155</v>
      </c>
    </row>
    <row r="858" spans="2:51" s="13" customFormat="1" ht="11.25">
      <c r="B858" s="201"/>
      <c r="C858" s="202"/>
      <c r="D858" s="203" t="s">
        <v>136</v>
      </c>
      <c r="E858" s="204" t="s">
        <v>19</v>
      </c>
      <c r="F858" s="205" t="s">
        <v>137</v>
      </c>
      <c r="G858" s="202"/>
      <c r="H858" s="204" t="s">
        <v>19</v>
      </c>
      <c r="I858" s="206"/>
      <c r="J858" s="202"/>
      <c r="K858" s="202"/>
      <c r="L858" s="207"/>
      <c r="M858" s="208"/>
      <c r="N858" s="209"/>
      <c r="O858" s="209"/>
      <c r="P858" s="209"/>
      <c r="Q858" s="209"/>
      <c r="R858" s="209"/>
      <c r="S858" s="209"/>
      <c r="T858" s="210"/>
      <c r="AT858" s="211" t="s">
        <v>136</v>
      </c>
      <c r="AU858" s="211" t="s">
        <v>134</v>
      </c>
      <c r="AV858" s="13" t="s">
        <v>83</v>
      </c>
      <c r="AW858" s="13" t="s">
        <v>36</v>
      </c>
      <c r="AX858" s="13" t="s">
        <v>75</v>
      </c>
      <c r="AY858" s="211" t="s">
        <v>126</v>
      </c>
    </row>
    <row r="859" spans="2:51" s="14" customFormat="1" ht="11.25">
      <c r="B859" s="212"/>
      <c r="C859" s="213"/>
      <c r="D859" s="203" t="s">
        <v>136</v>
      </c>
      <c r="E859" s="214" t="s">
        <v>19</v>
      </c>
      <c r="F859" s="215" t="s">
        <v>134</v>
      </c>
      <c r="G859" s="213"/>
      <c r="H859" s="216">
        <v>2</v>
      </c>
      <c r="I859" s="217"/>
      <c r="J859" s="213"/>
      <c r="K859" s="213"/>
      <c r="L859" s="218"/>
      <c r="M859" s="219"/>
      <c r="N859" s="220"/>
      <c r="O859" s="220"/>
      <c r="P859" s="220"/>
      <c r="Q859" s="220"/>
      <c r="R859" s="220"/>
      <c r="S859" s="220"/>
      <c r="T859" s="221"/>
      <c r="AT859" s="222" t="s">
        <v>136</v>
      </c>
      <c r="AU859" s="222" t="s">
        <v>134</v>
      </c>
      <c r="AV859" s="14" t="s">
        <v>134</v>
      </c>
      <c r="AW859" s="14" t="s">
        <v>36</v>
      </c>
      <c r="AX859" s="14" t="s">
        <v>83</v>
      </c>
      <c r="AY859" s="222" t="s">
        <v>126</v>
      </c>
    </row>
    <row r="860" spans="1:65" s="2" customFormat="1" ht="16.5" customHeight="1">
      <c r="A860" s="35"/>
      <c r="B860" s="36"/>
      <c r="C860" s="234" t="s">
        <v>1156</v>
      </c>
      <c r="D860" s="234" t="s">
        <v>361</v>
      </c>
      <c r="E860" s="235" t="s">
        <v>1157</v>
      </c>
      <c r="F860" s="236" t="s">
        <v>1158</v>
      </c>
      <c r="G860" s="237" t="s">
        <v>141</v>
      </c>
      <c r="H860" s="238">
        <v>2</v>
      </c>
      <c r="I860" s="239"/>
      <c r="J860" s="240">
        <f>ROUND(I860*H860,2)</f>
        <v>0</v>
      </c>
      <c r="K860" s="236" t="s">
        <v>19</v>
      </c>
      <c r="L860" s="241"/>
      <c r="M860" s="242" t="s">
        <v>19</v>
      </c>
      <c r="N860" s="243" t="s">
        <v>47</v>
      </c>
      <c r="O860" s="65"/>
      <c r="P860" s="197">
        <f>O860*H860</f>
        <v>0</v>
      </c>
      <c r="Q860" s="197">
        <v>0.0185</v>
      </c>
      <c r="R860" s="197">
        <f>Q860*H860</f>
        <v>0.037</v>
      </c>
      <c r="S860" s="197">
        <v>0</v>
      </c>
      <c r="T860" s="198">
        <f>S860*H860</f>
        <v>0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199" t="s">
        <v>300</v>
      </c>
      <c r="AT860" s="199" t="s">
        <v>361</v>
      </c>
      <c r="AU860" s="199" t="s">
        <v>134</v>
      </c>
      <c r="AY860" s="18" t="s">
        <v>126</v>
      </c>
      <c r="BE860" s="200">
        <f>IF(N860="základní",J860,0)</f>
        <v>0</v>
      </c>
      <c r="BF860" s="200">
        <f>IF(N860="snížená",J860,0)</f>
        <v>0</v>
      </c>
      <c r="BG860" s="200">
        <f>IF(N860="zákl. přenesená",J860,0)</f>
        <v>0</v>
      </c>
      <c r="BH860" s="200">
        <f>IF(N860="sníž. přenesená",J860,0)</f>
        <v>0</v>
      </c>
      <c r="BI860" s="200">
        <f>IF(N860="nulová",J860,0)</f>
        <v>0</v>
      </c>
      <c r="BJ860" s="18" t="s">
        <v>134</v>
      </c>
      <c r="BK860" s="200">
        <f>ROUND(I860*H860,2)</f>
        <v>0</v>
      </c>
      <c r="BL860" s="18" t="s">
        <v>203</v>
      </c>
      <c r="BM860" s="199" t="s">
        <v>1159</v>
      </c>
    </row>
    <row r="861" spans="2:51" s="13" customFormat="1" ht="11.25">
      <c r="B861" s="201"/>
      <c r="C861" s="202"/>
      <c r="D861" s="203" t="s">
        <v>136</v>
      </c>
      <c r="E861" s="204" t="s">
        <v>19</v>
      </c>
      <c r="F861" s="205" t="s">
        <v>137</v>
      </c>
      <c r="G861" s="202"/>
      <c r="H861" s="204" t="s">
        <v>19</v>
      </c>
      <c r="I861" s="206"/>
      <c r="J861" s="202"/>
      <c r="K861" s="202"/>
      <c r="L861" s="207"/>
      <c r="M861" s="208"/>
      <c r="N861" s="209"/>
      <c r="O861" s="209"/>
      <c r="P861" s="209"/>
      <c r="Q861" s="209"/>
      <c r="R861" s="209"/>
      <c r="S861" s="209"/>
      <c r="T861" s="210"/>
      <c r="AT861" s="211" t="s">
        <v>136</v>
      </c>
      <c r="AU861" s="211" t="s">
        <v>134</v>
      </c>
      <c r="AV861" s="13" t="s">
        <v>83</v>
      </c>
      <c r="AW861" s="13" t="s">
        <v>36</v>
      </c>
      <c r="AX861" s="13" t="s">
        <v>75</v>
      </c>
      <c r="AY861" s="211" t="s">
        <v>126</v>
      </c>
    </row>
    <row r="862" spans="2:51" s="14" customFormat="1" ht="11.25">
      <c r="B862" s="212"/>
      <c r="C862" s="213"/>
      <c r="D862" s="203" t="s">
        <v>136</v>
      </c>
      <c r="E862" s="214" t="s">
        <v>19</v>
      </c>
      <c r="F862" s="215" t="s">
        <v>134</v>
      </c>
      <c r="G862" s="213"/>
      <c r="H862" s="216">
        <v>2</v>
      </c>
      <c r="I862" s="217"/>
      <c r="J862" s="213"/>
      <c r="K862" s="213"/>
      <c r="L862" s="218"/>
      <c r="M862" s="219"/>
      <c r="N862" s="220"/>
      <c r="O862" s="220"/>
      <c r="P862" s="220"/>
      <c r="Q862" s="220"/>
      <c r="R862" s="220"/>
      <c r="S862" s="220"/>
      <c r="T862" s="221"/>
      <c r="AT862" s="222" t="s">
        <v>136</v>
      </c>
      <c r="AU862" s="222" t="s">
        <v>134</v>
      </c>
      <c r="AV862" s="14" t="s">
        <v>134</v>
      </c>
      <c r="AW862" s="14" t="s">
        <v>36</v>
      </c>
      <c r="AX862" s="14" t="s">
        <v>83</v>
      </c>
      <c r="AY862" s="222" t="s">
        <v>126</v>
      </c>
    </row>
    <row r="863" spans="1:65" s="2" customFormat="1" ht="16.5" customHeight="1">
      <c r="A863" s="35"/>
      <c r="B863" s="36"/>
      <c r="C863" s="234" t="s">
        <v>1160</v>
      </c>
      <c r="D863" s="234" t="s">
        <v>361</v>
      </c>
      <c r="E863" s="235" t="s">
        <v>1161</v>
      </c>
      <c r="F863" s="236" t="s">
        <v>1162</v>
      </c>
      <c r="G863" s="237" t="s">
        <v>141</v>
      </c>
      <c r="H863" s="238">
        <v>2</v>
      </c>
      <c r="I863" s="239"/>
      <c r="J863" s="240">
        <f>ROUND(I863*H863,2)</f>
        <v>0</v>
      </c>
      <c r="K863" s="236" t="s">
        <v>132</v>
      </c>
      <c r="L863" s="241"/>
      <c r="M863" s="242" t="s">
        <v>19</v>
      </c>
      <c r="N863" s="243" t="s">
        <v>47</v>
      </c>
      <c r="O863" s="65"/>
      <c r="P863" s="197">
        <f>O863*H863</f>
        <v>0</v>
      </c>
      <c r="Q863" s="197">
        <v>0.0003</v>
      </c>
      <c r="R863" s="197">
        <f>Q863*H863</f>
        <v>0.0006</v>
      </c>
      <c r="S863" s="197">
        <v>0</v>
      </c>
      <c r="T863" s="198">
        <f>S863*H863</f>
        <v>0</v>
      </c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R863" s="199" t="s">
        <v>300</v>
      </c>
      <c r="AT863" s="199" t="s">
        <v>361</v>
      </c>
      <c r="AU863" s="199" t="s">
        <v>134</v>
      </c>
      <c r="AY863" s="18" t="s">
        <v>126</v>
      </c>
      <c r="BE863" s="200">
        <f>IF(N863="základní",J863,0)</f>
        <v>0</v>
      </c>
      <c r="BF863" s="200">
        <f>IF(N863="snížená",J863,0)</f>
        <v>0</v>
      </c>
      <c r="BG863" s="200">
        <f>IF(N863="zákl. přenesená",J863,0)</f>
        <v>0</v>
      </c>
      <c r="BH863" s="200">
        <f>IF(N863="sníž. přenesená",J863,0)</f>
        <v>0</v>
      </c>
      <c r="BI863" s="200">
        <f>IF(N863="nulová",J863,0)</f>
        <v>0</v>
      </c>
      <c r="BJ863" s="18" t="s">
        <v>134</v>
      </c>
      <c r="BK863" s="200">
        <f>ROUND(I863*H863,2)</f>
        <v>0</v>
      </c>
      <c r="BL863" s="18" t="s">
        <v>203</v>
      </c>
      <c r="BM863" s="199" t="s">
        <v>1163</v>
      </c>
    </row>
    <row r="864" spans="2:51" s="13" customFormat="1" ht="11.25">
      <c r="B864" s="201"/>
      <c r="C864" s="202"/>
      <c r="D864" s="203" t="s">
        <v>136</v>
      </c>
      <c r="E864" s="204" t="s">
        <v>19</v>
      </c>
      <c r="F864" s="205" t="s">
        <v>137</v>
      </c>
      <c r="G864" s="202"/>
      <c r="H864" s="204" t="s">
        <v>19</v>
      </c>
      <c r="I864" s="206"/>
      <c r="J864" s="202"/>
      <c r="K864" s="202"/>
      <c r="L864" s="207"/>
      <c r="M864" s="208"/>
      <c r="N864" s="209"/>
      <c r="O864" s="209"/>
      <c r="P864" s="209"/>
      <c r="Q864" s="209"/>
      <c r="R864" s="209"/>
      <c r="S864" s="209"/>
      <c r="T864" s="210"/>
      <c r="AT864" s="211" t="s">
        <v>136</v>
      </c>
      <c r="AU864" s="211" t="s">
        <v>134</v>
      </c>
      <c r="AV864" s="13" t="s">
        <v>83</v>
      </c>
      <c r="AW864" s="13" t="s">
        <v>36</v>
      </c>
      <c r="AX864" s="13" t="s">
        <v>75</v>
      </c>
      <c r="AY864" s="211" t="s">
        <v>126</v>
      </c>
    </row>
    <row r="865" spans="2:51" s="14" customFormat="1" ht="11.25">
      <c r="B865" s="212"/>
      <c r="C865" s="213"/>
      <c r="D865" s="203" t="s">
        <v>136</v>
      </c>
      <c r="E865" s="214" t="s">
        <v>19</v>
      </c>
      <c r="F865" s="215" t="s">
        <v>134</v>
      </c>
      <c r="G865" s="213"/>
      <c r="H865" s="216">
        <v>2</v>
      </c>
      <c r="I865" s="217"/>
      <c r="J865" s="213"/>
      <c r="K865" s="213"/>
      <c r="L865" s="218"/>
      <c r="M865" s="219"/>
      <c r="N865" s="220"/>
      <c r="O865" s="220"/>
      <c r="P865" s="220"/>
      <c r="Q865" s="220"/>
      <c r="R865" s="220"/>
      <c r="S865" s="220"/>
      <c r="T865" s="221"/>
      <c r="AT865" s="222" t="s">
        <v>136</v>
      </c>
      <c r="AU865" s="222" t="s">
        <v>134</v>
      </c>
      <c r="AV865" s="14" t="s">
        <v>134</v>
      </c>
      <c r="AW865" s="14" t="s">
        <v>36</v>
      </c>
      <c r="AX865" s="14" t="s">
        <v>83</v>
      </c>
      <c r="AY865" s="222" t="s">
        <v>126</v>
      </c>
    </row>
    <row r="866" spans="1:65" s="2" customFormat="1" ht="16.5" customHeight="1">
      <c r="A866" s="35"/>
      <c r="B866" s="36"/>
      <c r="C866" s="188" t="s">
        <v>1164</v>
      </c>
      <c r="D866" s="188" t="s">
        <v>128</v>
      </c>
      <c r="E866" s="189" t="s">
        <v>1165</v>
      </c>
      <c r="F866" s="190" t="s">
        <v>1166</v>
      </c>
      <c r="G866" s="191" t="s">
        <v>141</v>
      </c>
      <c r="H866" s="192">
        <v>2</v>
      </c>
      <c r="I866" s="193"/>
      <c r="J866" s="194">
        <f>ROUND(I866*H866,2)</f>
        <v>0</v>
      </c>
      <c r="K866" s="190" t="s">
        <v>132</v>
      </c>
      <c r="L866" s="40"/>
      <c r="M866" s="195" t="s">
        <v>19</v>
      </c>
      <c r="N866" s="196" t="s">
        <v>47</v>
      </c>
      <c r="O866" s="65"/>
      <c r="P866" s="197">
        <f>O866*H866</f>
        <v>0</v>
      </c>
      <c r="Q866" s="197">
        <v>0</v>
      </c>
      <c r="R866" s="197">
        <f>Q866*H866</f>
        <v>0</v>
      </c>
      <c r="S866" s="197">
        <v>0.0499</v>
      </c>
      <c r="T866" s="198">
        <f>S866*H866</f>
        <v>0.0998</v>
      </c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R866" s="199" t="s">
        <v>203</v>
      </c>
      <c r="AT866" s="199" t="s">
        <v>128</v>
      </c>
      <c r="AU866" s="199" t="s">
        <v>134</v>
      </c>
      <c r="AY866" s="18" t="s">
        <v>126</v>
      </c>
      <c r="BE866" s="200">
        <f>IF(N866="základní",J866,0)</f>
        <v>0</v>
      </c>
      <c r="BF866" s="200">
        <f>IF(N866="snížená",J866,0)</f>
        <v>0</v>
      </c>
      <c r="BG866" s="200">
        <f>IF(N866="zákl. přenesená",J866,0)</f>
        <v>0</v>
      </c>
      <c r="BH866" s="200">
        <f>IF(N866="sníž. přenesená",J866,0)</f>
        <v>0</v>
      </c>
      <c r="BI866" s="200">
        <f>IF(N866="nulová",J866,0)</f>
        <v>0</v>
      </c>
      <c r="BJ866" s="18" t="s">
        <v>134</v>
      </c>
      <c r="BK866" s="200">
        <f>ROUND(I866*H866,2)</f>
        <v>0</v>
      </c>
      <c r="BL866" s="18" t="s">
        <v>203</v>
      </c>
      <c r="BM866" s="199" t="s">
        <v>1167</v>
      </c>
    </row>
    <row r="867" spans="2:51" s="13" customFormat="1" ht="11.25">
      <c r="B867" s="201"/>
      <c r="C867" s="202"/>
      <c r="D867" s="203" t="s">
        <v>136</v>
      </c>
      <c r="E867" s="204" t="s">
        <v>19</v>
      </c>
      <c r="F867" s="205" t="s">
        <v>137</v>
      </c>
      <c r="G867" s="202"/>
      <c r="H867" s="204" t="s">
        <v>19</v>
      </c>
      <c r="I867" s="206"/>
      <c r="J867" s="202"/>
      <c r="K867" s="202"/>
      <c r="L867" s="207"/>
      <c r="M867" s="208"/>
      <c r="N867" s="209"/>
      <c r="O867" s="209"/>
      <c r="P867" s="209"/>
      <c r="Q867" s="209"/>
      <c r="R867" s="209"/>
      <c r="S867" s="209"/>
      <c r="T867" s="210"/>
      <c r="AT867" s="211" t="s">
        <v>136</v>
      </c>
      <c r="AU867" s="211" t="s">
        <v>134</v>
      </c>
      <c r="AV867" s="13" t="s">
        <v>83</v>
      </c>
      <c r="AW867" s="13" t="s">
        <v>36</v>
      </c>
      <c r="AX867" s="13" t="s">
        <v>75</v>
      </c>
      <c r="AY867" s="211" t="s">
        <v>126</v>
      </c>
    </row>
    <row r="868" spans="2:51" s="14" customFormat="1" ht="11.25">
      <c r="B868" s="212"/>
      <c r="C868" s="213"/>
      <c r="D868" s="203" t="s">
        <v>136</v>
      </c>
      <c r="E868" s="214" t="s">
        <v>19</v>
      </c>
      <c r="F868" s="215" t="s">
        <v>134</v>
      </c>
      <c r="G868" s="213"/>
      <c r="H868" s="216">
        <v>2</v>
      </c>
      <c r="I868" s="217"/>
      <c r="J868" s="213"/>
      <c r="K868" s="213"/>
      <c r="L868" s="218"/>
      <c r="M868" s="219"/>
      <c r="N868" s="220"/>
      <c r="O868" s="220"/>
      <c r="P868" s="220"/>
      <c r="Q868" s="220"/>
      <c r="R868" s="220"/>
      <c r="S868" s="220"/>
      <c r="T868" s="221"/>
      <c r="AT868" s="222" t="s">
        <v>136</v>
      </c>
      <c r="AU868" s="222" t="s">
        <v>134</v>
      </c>
      <c r="AV868" s="14" t="s">
        <v>134</v>
      </c>
      <c r="AW868" s="14" t="s">
        <v>36</v>
      </c>
      <c r="AX868" s="14" t="s">
        <v>83</v>
      </c>
      <c r="AY868" s="222" t="s">
        <v>126</v>
      </c>
    </row>
    <row r="869" spans="1:65" s="2" customFormat="1" ht="21.75" customHeight="1">
      <c r="A869" s="35"/>
      <c r="B869" s="36"/>
      <c r="C869" s="188" t="s">
        <v>1168</v>
      </c>
      <c r="D869" s="188" t="s">
        <v>128</v>
      </c>
      <c r="E869" s="189" t="s">
        <v>1169</v>
      </c>
      <c r="F869" s="190" t="s">
        <v>1170</v>
      </c>
      <c r="G869" s="191" t="s">
        <v>341</v>
      </c>
      <c r="H869" s="192">
        <v>0.112</v>
      </c>
      <c r="I869" s="193"/>
      <c r="J869" s="194">
        <f>ROUND(I869*H869,2)</f>
        <v>0</v>
      </c>
      <c r="K869" s="190" t="s">
        <v>132</v>
      </c>
      <c r="L869" s="40"/>
      <c r="M869" s="195" t="s">
        <v>19</v>
      </c>
      <c r="N869" s="196" t="s">
        <v>47</v>
      </c>
      <c r="O869" s="65"/>
      <c r="P869" s="197">
        <f>O869*H869</f>
        <v>0</v>
      </c>
      <c r="Q869" s="197">
        <v>0</v>
      </c>
      <c r="R869" s="197">
        <f>Q869*H869</f>
        <v>0</v>
      </c>
      <c r="S869" s="197">
        <v>0</v>
      </c>
      <c r="T869" s="198">
        <f>S869*H869</f>
        <v>0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R869" s="199" t="s">
        <v>203</v>
      </c>
      <c r="AT869" s="199" t="s">
        <v>128</v>
      </c>
      <c r="AU869" s="199" t="s">
        <v>134</v>
      </c>
      <c r="AY869" s="18" t="s">
        <v>126</v>
      </c>
      <c r="BE869" s="200">
        <f>IF(N869="základní",J869,0)</f>
        <v>0</v>
      </c>
      <c r="BF869" s="200">
        <f>IF(N869="snížená",J869,0)</f>
        <v>0</v>
      </c>
      <c r="BG869" s="200">
        <f>IF(N869="zákl. přenesená",J869,0)</f>
        <v>0</v>
      </c>
      <c r="BH869" s="200">
        <f>IF(N869="sníž. přenesená",J869,0)</f>
        <v>0</v>
      </c>
      <c r="BI869" s="200">
        <f>IF(N869="nulová",J869,0)</f>
        <v>0</v>
      </c>
      <c r="BJ869" s="18" t="s">
        <v>134</v>
      </c>
      <c r="BK869" s="200">
        <f>ROUND(I869*H869,2)</f>
        <v>0</v>
      </c>
      <c r="BL869" s="18" t="s">
        <v>203</v>
      </c>
      <c r="BM869" s="199" t="s">
        <v>1171</v>
      </c>
    </row>
    <row r="870" spans="1:65" s="2" customFormat="1" ht="21.75" customHeight="1">
      <c r="A870" s="35"/>
      <c r="B870" s="36"/>
      <c r="C870" s="188" t="s">
        <v>1172</v>
      </c>
      <c r="D870" s="188" t="s">
        <v>128</v>
      </c>
      <c r="E870" s="189" t="s">
        <v>1173</v>
      </c>
      <c r="F870" s="190" t="s">
        <v>1174</v>
      </c>
      <c r="G870" s="191" t="s">
        <v>341</v>
      </c>
      <c r="H870" s="192">
        <v>0.112</v>
      </c>
      <c r="I870" s="193"/>
      <c r="J870" s="194">
        <f>ROUND(I870*H870,2)</f>
        <v>0</v>
      </c>
      <c r="K870" s="190" t="s">
        <v>132</v>
      </c>
      <c r="L870" s="40"/>
      <c r="M870" s="244" t="s">
        <v>19</v>
      </c>
      <c r="N870" s="245" t="s">
        <v>47</v>
      </c>
      <c r="O870" s="246"/>
      <c r="P870" s="247">
        <f>O870*H870</f>
        <v>0</v>
      </c>
      <c r="Q870" s="247">
        <v>0</v>
      </c>
      <c r="R870" s="247">
        <f>Q870*H870</f>
        <v>0</v>
      </c>
      <c r="S870" s="247">
        <v>0</v>
      </c>
      <c r="T870" s="248">
        <f>S870*H870</f>
        <v>0</v>
      </c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R870" s="199" t="s">
        <v>203</v>
      </c>
      <c r="AT870" s="199" t="s">
        <v>128</v>
      </c>
      <c r="AU870" s="199" t="s">
        <v>134</v>
      </c>
      <c r="AY870" s="18" t="s">
        <v>126</v>
      </c>
      <c r="BE870" s="200">
        <f>IF(N870="základní",J870,0)</f>
        <v>0</v>
      </c>
      <c r="BF870" s="200">
        <f>IF(N870="snížená",J870,0)</f>
        <v>0</v>
      </c>
      <c r="BG870" s="200">
        <f>IF(N870="zákl. přenesená",J870,0)</f>
        <v>0</v>
      </c>
      <c r="BH870" s="200">
        <f>IF(N870="sníž. přenesená",J870,0)</f>
        <v>0</v>
      </c>
      <c r="BI870" s="200">
        <f>IF(N870="nulová",J870,0)</f>
        <v>0</v>
      </c>
      <c r="BJ870" s="18" t="s">
        <v>134</v>
      </c>
      <c r="BK870" s="200">
        <f>ROUND(I870*H870,2)</f>
        <v>0</v>
      </c>
      <c r="BL870" s="18" t="s">
        <v>203</v>
      </c>
      <c r="BM870" s="199" t="s">
        <v>1175</v>
      </c>
    </row>
    <row r="871" spans="1:31" s="2" customFormat="1" ht="6.95" customHeight="1">
      <c r="A871" s="35"/>
      <c r="B871" s="48"/>
      <c r="C871" s="49"/>
      <c r="D871" s="49"/>
      <c r="E871" s="49"/>
      <c r="F871" s="49"/>
      <c r="G871" s="49"/>
      <c r="H871" s="49"/>
      <c r="I871" s="137"/>
      <c r="J871" s="49"/>
      <c r="K871" s="49"/>
      <c r="L871" s="40"/>
      <c r="M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</row>
  </sheetData>
  <sheetProtection algorithmName="SHA-512" hashValue="1upL7sHl3hWeLjQPi5V+aM2rv5L8OkLztJTea/xmlfT9xfrnHScXK8C7mLEf3xSNUBZfZ3Z3zQopEKDmnhilyg==" saltValue="3WWXe9hjcluBQqmUk2tVkxe6arb0yjtARKTnykZr2A01FIVOketa5Be0MgUrbazGiK0OzbkC/IcLeQ1FMNqD4w==" spinCount="100000" sheet="1" objects="1" scenarios="1" formatColumns="0" formatRows="0" autoFilter="0"/>
  <autoFilter ref="C93:K870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88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83</v>
      </c>
    </row>
    <row r="4" spans="2:46" s="1" customFormat="1" ht="24.95" customHeight="1">
      <c r="B4" s="21"/>
      <c r="D4" s="106" t="s">
        <v>89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0" t="str">
        <f>'Rekapitulace stavby'!K6</f>
        <v>Hydroizolace objektu CSPT Třinec, p. o. na ul. Čapkové 708 v Třinci</v>
      </c>
      <c r="F7" s="371"/>
      <c r="G7" s="371"/>
      <c r="H7" s="371"/>
      <c r="I7" s="102"/>
      <c r="L7" s="21"/>
    </row>
    <row r="8" spans="1:31" s="2" customFormat="1" ht="12" customHeight="1">
      <c r="A8" s="35"/>
      <c r="B8" s="40"/>
      <c r="C8" s="35"/>
      <c r="D8" s="108" t="s">
        <v>90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2" t="s">
        <v>1176</v>
      </c>
      <c r="F9" s="373"/>
      <c r="G9" s="373"/>
      <c r="H9" s="373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19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8" t="s">
        <v>21</v>
      </c>
      <c r="E12" s="35"/>
      <c r="F12" s="111" t="s">
        <v>22</v>
      </c>
      <c r="G12" s="35"/>
      <c r="H12" s="35"/>
      <c r="I12" s="112" t="s">
        <v>23</v>
      </c>
      <c r="J12" s="113" t="str">
        <f>'Rekapitulace stavby'!AN8</f>
        <v>22. 4. 2020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8" t="s">
        <v>25</v>
      </c>
      <c r="E14" s="35"/>
      <c r="F14" s="35"/>
      <c r="G14" s="35"/>
      <c r="H14" s="35"/>
      <c r="I14" s="112" t="s">
        <v>26</v>
      </c>
      <c r="J14" s="111" t="s">
        <v>27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28</v>
      </c>
      <c r="F15" s="35"/>
      <c r="G15" s="35"/>
      <c r="H15" s="35"/>
      <c r="I15" s="112" t="s">
        <v>29</v>
      </c>
      <c r="J15" s="111" t="s">
        <v>19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8" t="s">
        <v>30</v>
      </c>
      <c r="E17" s="35"/>
      <c r="F17" s="35"/>
      <c r="G17" s="35"/>
      <c r="H17" s="35"/>
      <c r="I17" s="112" t="s">
        <v>26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4" t="str">
        <f>'Rekapitulace stavby'!E14</f>
        <v>Vyplň údaj</v>
      </c>
      <c r="F18" s="375"/>
      <c r="G18" s="375"/>
      <c r="H18" s="375"/>
      <c r="I18" s="112" t="s">
        <v>29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8" t="s">
        <v>32</v>
      </c>
      <c r="E20" s="35"/>
      <c r="F20" s="35"/>
      <c r="G20" s="35"/>
      <c r="H20" s="35"/>
      <c r="I20" s="112" t="s">
        <v>26</v>
      </c>
      <c r="J20" s="111" t="s">
        <v>33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12" t="s">
        <v>29</v>
      </c>
      <c r="J21" s="111" t="s">
        <v>35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8" t="s">
        <v>37</v>
      </c>
      <c r="E23" s="35"/>
      <c r="F23" s="35"/>
      <c r="G23" s="35"/>
      <c r="H23" s="35"/>
      <c r="I23" s="112" t="s">
        <v>26</v>
      </c>
      <c r="J23" s="111" t="str">
        <f>IF('Rekapitulace stavby'!AN19="","",'Rekapitulace stavby'!AN19)</f>
        <v/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12" t="s">
        <v>29</v>
      </c>
      <c r="J24" s="111" t="str">
        <f>IF('Rekapitulace stavby'!AN20="","",'Rekapitulace stavby'!AN20)</f>
        <v/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8" t="s">
        <v>39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4"/>
      <c r="B27" s="115"/>
      <c r="C27" s="114"/>
      <c r="D27" s="114"/>
      <c r="E27" s="376" t="s">
        <v>19</v>
      </c>
      <c r="F27" s="376"/>
      <c r="G27" s="376"/>
      <c r="H27" s="376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41</v>
      </c>
      <c r="E30" s="35"/>
      <c r="F30" s="35"/>
      <c r="G30" s="35"/>
      <c r="H30" s="35"/>
      <c r="I30" s="109"/>
      <c r="J30" s="121">
        <f>ROUND(J84,2)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43</v>
      </c>
      <c r="G32" s="35"/>
      <c r="H32" s="35"/>
      <c r="I32" s="123" t="s">
        <v>42</v>
      </c>
      <c r="J32" s="122" t="s">
        <v>44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45</v>
      </c>
      <c r="E33" s="108" t="s">
        <v>46</v>
      </c>
      <c r="F33" s="125">
        <f>ROUND((SUM(BE84:BE103)),2)</f>
        <v>0</v>
      </c>
      <c r="G33" s="35"/>
      <c r="H33" s="35"/>
      <c r="I33" s="126">
        <v>0.21</v>
      </c>
      <c r="J33" s="125">
        <f>ROUND(((SUM(BE84:BE103))*I33),2)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8" t="s">
        <v>47</v>
      </c>
      <c r="F34" s="125">
        <f>ROUND((SUM(BF84:BF103)),2)</f>
        <v>0</v>
      </c>
      <c r="G34" s="35"/>
      <c r="H34" s="35"/>
      <c r="I34" s="126">
        <v>0.15</v>
      </c>
      <c r="J34" s="125">
        <f>ROUND(((SUM(BF84:BF103))*I34),2)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48</v>
      </c>
      <c r="F35" s="125">
        <f>ROUND((SUM(BG84:BG103)),2)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49</v>
      </c>
      <c r="F36" s="125">
        <f>ROUND((SUM(BH84:BH103)),2)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50</v>
      </c>
      <c r="F37" s="125">
        <f>ROUND((SUM(BI84:BI103)),2)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7" t="str">
        <f>E7</f>
        <v>Hydroizolace objektu CSPT Třinec, p. o. na ul. Čapkové 708 v Třinci</v>
      </c>
      <c r="F48" s="378"/>
      <c r="G48" s="378"/>
      <c r="H48" s="378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9" t="str">
        <f>E9</f>
        <v>02 - Vedlejší a ostatní náklady</v>
      </c>
      <c r="F50" s="379"/>
      <c r="G50" s="379"/>
      <c r="H50" s="379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Čapkova 708, Třinec</v>
      </c>
      <c r="G52" s="37"/>
      <c r="H52" s="37"/>
      <c r="I52" s="112" t="s">
        <v>23</v>
      </c>
      <c r="J52" s="60" t="str">
        <f>IF(J12="","",J12)</f>
        <v>22. 4. 2020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Centrum sociální pomoci Třinec, p. o.</v>
      </c>
      <c r="G54" s="37"/>
      <c r="H54" s="37"/>
      <c r="I54" s="112" t="s">
        <v>32</v>
      </c>
      <c r="J54" s="33" t="str">
        <f>E21</f>
        <v>DaF - PROJEKT s.r.o.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112" t="s">
        <v>37</v>
      </c>
      <c r="J55" s="33" t="str">
        <f>E24</f>
        <v xml:space="preserve"> 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93</v>
      </c>
      <c r="D57" s="142"/>
      <c r="E57" s="142"/>
      <c r="F57" s="142"/>
      <c r="G57" s="142"/>
      <c r="H57" s="142"/>
      <c r="I57" s="143"/>
      <c r="J57" s="144" t="s">
        <v>94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73</v>
      </c>
      <c r="D59" s="37"/>
      <c r="E59" s="37"/>
      <c r="F59" s="37"/>
      <c r="G59" s="37"/>
      <c r="H59" s="37"/>
      <c r="I59" s="109"/>
      <c r="J59" s="78">
        <f>J84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5" customHeight="1">
      <c r="B60" s="146"/>
      <c r="C60" s="147"/>
      <c r="D60" s="148" t="s">
        <v>1177</v>
      </c>
      <c r="E60" s="149"/>
      <c r="F60" s="149"/>
      <c r="G60" s="149"/>
      <c r="H60" s="149"/>
      <c r="I60" s="150"/>
      <c r="J60" s="151">
        <f>J85</f>
        <v>0</v>
      </c>
      <c r="K60" s="147"/>
      <c r="L60" s="152"/>
    </row>
    <row r="61" spans="2:12" s="10" customFormat="1" ht="19.9" customHeight="1">
      <c r="B61" s="153"/>
      <c r="C61" s="154"/>
      <c r="D61" s="155" t="s">
        <v>1178</v>
      </c>
      <c r="E61" s="156"/>
      <c r="F61" s="156"/>
      <c r="G61" s="156"/>
      <c r="H61" s="156"/>
      <c r="I61" s="157"/>
      <c r="J61" s="158">
        <f>J86</f>
        <v>0</v>
      </c>
      <c r="K61" s="154"/>
      <c r="L61" s="159"/>
    </row>
    <row r="62" spans="2:12" s="10" customFormat="1" ht="19.9" customHeight="1">
      <c r="B62" s="153"/>
      <c r="C62" s="154"/>
      <c r="D62" s="155" t="s">
        <v>1179</v>
      </c>
      <c r="E62" s="156"/>
      <c r="F62" s="156"/>
      <c r="G62" s="156"/>
      <c r="H62" s="156"/>
      <c r="I62" s="157"/>
      <c r="J62" s="158">
        <f>J93</f>
        <v>0</v>
      </c>
      <c r="K62" s="154"/>
      <c r="L62" s="159"/>
    </row>
    <row r="63" spans="2:12" s="10" customFormat="1" ht="19.9" customHeight="1">
      <c r="B63" s="153"/>
      <c r="C63" s="154"/>
      <c r="D63" s="155" t="s">
        <v>1180</v>
      </c>
      <c r="E63" s="156"/>
      <c r="F63" s="156"/>
      <c r="G63" s="156"/>
      <c r="H63" s="156"/>
      <c r="I63" s="157"/>
      <c r="J63" s="158">
        <f>J98</f>
        <v>0</v>
      </c>
      <c r="K63" s="154"/>
      <c r="L63" s="159"/>
    </row>
    <row r="64" spans="2:12" s="10" customFormat="1" ht="19.9" customHeight="1">
      <c r="B64" s="153"/>
      <c r="C64" s="154"/>
      <c r="D64" s="155" t="s">
        <v>1181</v>
      </c>
      <c r="E64" s="156"/>
      <c r="F64" s="156"/>
      <c r="G64" s="156"/>
      <c r="H64" s="156"/>
      <c r="I64" s="157"/>
      <c r="J64" s="158">
        <f>J101</f>
        <v>0</v>
      </c>
      <c r="K64" s="154"/>
      <c r="L64" s="159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109"/>
      <c r="J65" s="37"/>
      <c r="K65" s="37"/>
      <c r="L65" s="11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137"/>
      <c r="J66" s="49"/>
      <c r="K66" s="49"/>
      <c r="L66" s="110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140"/>
      <c r="J70" s="51"/>
      <c r="K70" s="51"/>
      <c r="L70" s="110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111</v>
      </c>
      <c r="D71" s="37"/>
      <c r="E71" s="37"/>
      <c r="F71" s="37"/>
      <c r="G71" s="37"/>
      <c r="H71" s="37"/>
      <c r="I71" s="109"/>
      <c r="J71" s="37"/>
      <c r="K71" s="37"/>
      <c r="L71" s="110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109"/>
      <c r="J72" s="37"/>
      <c r="K72" s="37"/>
      <c r="L72" s="110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109"/>
      <c r="J73" s="37"/>
      <c r="K73" s="37"/>
      <c r="L73" s="11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7" t="str">
        <f>E7</f>
        <v>Hydroizolace objektu CSPT Třinec, p. o. na ul. Čapkové 708 v Třinci</v>
      </c>
      <c r="F74" s="378"/>
      <c r="G74" s="378"/>
      <c r="H74" s="378"/>
      <c r="I74" s="109"/>
      <c r="J74" s="37"/>
      <c r="K74" s="37"/>
      <c r="L74" s="11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90</v>
      </c>
      <c r="D75" s="37"/>
      <c r="E75" s="37"/>
      <c r="F75" s="37"/>
      <c r="G75" s="37"/>
      <c r="H75" s="37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49" t="str">
        <f>E9</f>
        <v>02 - Vedlejší a ostatní náklady</v>
      </c>
      <c r="F76" s="379"/>
      <c r="G76" s="379"/>
      <c r="H76" s="379"/>
      <c r="I76" s="109"/>
      <c r="J76" s="37"/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09"/>
      <c r="J77" s="37"/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>Čapkova 708, Třinec</v>
      </c>
      <c r="G78" s="37"/>
      <c r="H78" s="37"/>
      <c r="I78" s="112" t="s">
        <v>23</v>
      </c>
      <c r="J78" s="60" t="str">
        <f>IF(J12="","",J12)</f>
        <v>22. 4. 2020</v>
      </c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09"/>
      <c r="J79" s="37"/>
      <c r="K79" s="37"/>
      <c r="L79" s="11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5.7" customHeight="1">
      <c r="A80" s="35"/>
      <c r="B80" s="36"/>
      <c r="C80" s="30" t="s">
        <v>25</v>
      </c>
      <c r="D80" s="37"/>
      <c r="E80" s="37"/>
      <c r="F80" s="28" t="str">
        <f>E15</f>
        <v>Centrum sociální pomoci Třinec, p. o.</v>
      </c>
      <c r="G80" s="37"/>
      <c r="H80" s="37"/>
      <c r="I80" s="112" t="s">
        <v>32</v>
      </c>
      <c r="J80" s="33" t="str">
        <f>E21</f>
        <v>DaF - PROJEKT s.r.o.</v>
      </c>
      <c r="K80" s="37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30</v>
      </c>
      <c r="D81" s="37"/>
      <c r="E81" s="37"/>
      <c r="F81" s="28" t="str">
        <f>IF(E18="","",E18)</f>
        <v>Vyplň údaj</v>
      </c>
      <c r="G81" s="37"/>
      <c r="H81" s="37"/>
      <c r="I81" s="112" t="s">
        <v>37</v>
      </c>
      <c r="J81" s="33" t="str">
        <f>E24</f>
        <v xml:space="preserve"> </v>
      </c>
      <c r="K81" s="37"/>
      <c r="L81" s="11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109"/>
      <c r="J82" s="37"/>
      <c r="K82" s="37"/>
      <c r="L82" s="11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60"/>
      <c r="B83" s="161"/>
      <c r="C83" s="162" t="s">
        <v>112</v>
      </c>
      <c r="D83" s="163" t="s">
        <v>60</v>
      </c>
      <c r="E83" s="163" t="s">
        <v>56</v>
      </c>
      <c r="F83" s="163" t="s">
        <v>57</v>
      </c>
      <c r="G83" s="163" t="s">
        <v>113</v>
      </c>
      <c r="H83" s="163" t="s">
        <v>114</v>
      </c>
      <c r="I83" s="164" t="s">
        <v>115</v>
      </c>
      <c r="J83" s="163" t="s">
        <v>94</v>
      </c>
      <c r="K83" s="165" t="s">
        <v>116</v>
      </c>
      <c r="L83" s="166"/>
      <c r="M83" s="69" t="s">
        <v>19</v>
      </c>
      <c r="N83" s="70" t="s">
        <v>45</v>
      </c>
      <c r="O83" s="70" t="s">
        <v>117</v>
      </c>
      <c r="P83" s="70" t="s">
        <v>118</v>
      </c>
      <c r="Q83" s="70" t="s">
        <v>119</v>
      </c>
      <c r="R83" s="70" t="s">
        <v>120</v>
      </c>
      <c r="S83" s="70" t="s">
        <v>121</v>
      </c>
      <c r="T83" s="71" t="s">
        <v>122</v>
      </c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</row>
    <row r="84" spans="1:63" s="2" customFormat="1" ht="22.9" customHeight="1">
      <c r="A84" s="35"/>
      <c r="B84" s="36"/>
      <c r="C84" s="76" t="s">
        <v>123</v>
      </c>
      <c r="D84" s="37"/>
      <c r="E84" s="37"/>
      <c r="F84" s="37"/>
      <c r="G84" s="37"/>
      <c r="H84" s="37"/>
      <c r="I84" s="109"/>
      <c r="J84" s="167">
        <f>BK84</f>
        <v>0</v>
      </c>
      <c r="K84" s="37"/>
      <c r="L84" s="40"/>
      <c r="M84" s="72"/>
      <c r="N84" s="168"/>
      <c r="O84" s="73"/>
      <c r="P84" s="169">
        <f>P85</f>
        <v>0</v>
      </c>
      <c r="Q84" s="73"/>
      <c r="R84" s="169">
        <f>R85</f>
        <v>0</v>
      </c>
      <c r="S84" s="73"/>
      <c r="T84" s="170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74</v>
      </c>
      <c r="AU84" s="18" t="s">
        <v>95</v>
      </c>
      <c r="BK84" s="171">
        <f>BK85</f>
        <v>0</v>
      </c>
    </row>
    <row r="85" spans="2:63" s="12" customFormat="1" ht="25.9" customHeight="1">
      <c r="B85" s="172"/>
      <c r="C85" s="173"/>
      <c r="D85" s="174" t="s">
        <v>74</v>
      </c>
      <c r="E85" s="175" t="s">
        <v>1182</v>
      </c>
      <c r="F85" s="175" t="s">
        <v>1183</v>
      </c>
      <c r="G85" s="173"/>
      <c r="H85" s="173"/>
      <c r="I85" s="176"/>
      <c r="J85" s="177">
        <f>BK85</f>
        <v>0</v>
      </c>
      <c r="K85" s="173"/>
      <c r="L85" s="178"/>
      <c r="M85" s="179"/>
      <c r="N85" s="180"/>
      <c r="O85" s="180"/>
      <c r="P85" s="181">
        <f>P86+P93+P98+P101</f>
        <v>0</v>
      </c>
      <c r="Q85" s="180"/>
      <c r="R85" s="181">
        <f>R86+R93+R98+R101</f>
        <v>0</v>
      </c>
      <c r="S85" s="180"/>
      <c r="T85" s="182">
        <f>T86+T93+T98+T101</f>
        <v>0</v>
      </c>
      <c r="AR85" s="183" t="s">
        <v>138</v>
      </c>
      <c r="AT85" s="184" t="s">
        <v>74</v>
      </c>
      <c r="AU85" s="184" t="s">
        <v>75</v>
      </c>
      <c r="AY85" s="183" t="s">
        <v>126</v>
      </c>
      <c r="BK85" s="185">
        <f>BK86+BK93+BK98+BK101</f>
        <v>0</v>
      </c>
    </row>
    <row r="86" spans="2:63" s="12" customFormat="1" ht="22.9" customHeight="1">
      <c r="B86" s="172"/>
      <c r="C86" s="173"/>
      <c r="D86" s="174" t="s">
        <v>74</v>
      </c>
      <c r="E86" s="186" t="s">
        <v>1184</v>
      </c>
      <c r="F86" s="186" t="s">
        <v>1185</v>
      </c>
      <c r="G86" s="173"/>
      <c r="H86" s="173"/>
      <c r="I86" s="176"/>
      <c r="J86" s="187">
        <f>BK86</f>
        <v>0</v>
      </c>
      <c r="K86" s="173"/>
      <c r="L86" s="178"/>
      <c r="M86" s="179"/>
      <c r="N86" s="180"/>
      <c r="O86" s="180"/>
      <c r="P86" s="181">
        <f>SUM(P87:P92)</f>
        <v>0</v>
      </c>
      <c r="Q86" s="180"/>
      <c r="R86" s="181">
        <f>SUM(R87:R92)</f>
        <v>0</v>
      </c>
      <c r="S86" s="180"/>
      <c r="T86" s="182">
        <f>SUM(T87:T92)</f>
        <v>0</v>
      </c>
      <c r="AR86" s="183" t="s">
        <v>138</v>
      </c>
      <c r="AT86" s="184" t="s">
        <v>74</v>
      </c>
      <c r="AU86" s="184" t="s">
        <v>83</v>
      </c>
      <c r="AY86" s="183" t="s">
        <v>126</v>
      </c>
      <c r="BK86" s="185">
        <f>SUM(BK87:BK92)</f>
        <v>0</v>
      </c>
    </row>
    <row r="87" spans="1:65" s="2" customFormat="1" ht="16.5" customHeight="1">
      <c r="A87" s="35"/>
      <c r="B87" s="36"/>
      <c r="C87" s="188" t="s">
        <v>83</v>
      </c>
      <c r="D87" s="188" t="s">
        <v>128</v>
      </c>
      <c r="E87" s="189" t="s">
        <v>1186</v>
      </c>
      <c r="F87" s="190" t="s">
        <v>1187</v>
      </c>
      <c r="G87" s="191" t="s">
        <v>701</v>
      </c>
      <c r="H87" s="192">
        <v>1</v>
      </c>
      <c r="I87" s="193"/>
      <c r="J87" s="194">
        <f>ROUND(I87*H87,2)</f>
        <v>0</v>
      </c>
      <c r="K87" s="190" t="s">
        <v>132</v>
      </c>
      <c r="L87" s="40"/>
      <c r="M87" s="195" t="s">
        <v>19</v>
      </c>
      <c r="N87" s="196" t="s">
        <v>47</v>
      </c>
      <c r="O87" s="65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99" t="s">
        <v>1188</v>
      </c>
      <c r="AT87" s="199" t="s">
        <v>128</v>
      </c>
      <c r="AU87" s="199" t="s">
        <v>134</v>
      </c>
      <c r="AY87" s="18" t="s">
        <v>126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18" t="s">
        <v>134</v>
      </c>
      <c r="BK87" s="200">
        <f>ROUND(I87*H87,2)</f>
        <v>0</v>
      </c>
      <c r="BL87" s="18" t="s">
        <v>1188</v>
      </c>
      <c r="BM87" s="199" t="s">
        <v>1189</v>
      </c>
    </row>
    <row r="88" spans="2:51" s="14" customFormat="1" ht="11.25">
      <c r="B88" s="212"/>
      <c r="C88" s="213"/>
      <c r="D88" s="203" t="s">
        <v>136</v>
      </c>
      <c r="E88" s="214" t="s">
        <v>19</v>
      </c>
      <c r="F88" s="215" t="s">
        <v>83</v>
      </c>
      <c r="G88" s="213"/>
      <c r="H88" s="216">
        <v>1</v>
      </c>
      <c r="I88" s="217"/>
      <c r="J88" s="213"/>
      <c r="K88" s="213"/>
      <c r="L88" s="218"/>
      <c r="M88" s="219"/>
      <c r="N88" s="220"/>
      <c r="O88" s="220"/>
      <c r="P88" s="220"/>
      <c r="Q88" s="220"/>
      <c r="R88" s="220"/>
      <c r="S88" s="220"/>
      <c r="T88" s="221"/>
      <c r="AT88" s="222" t="s">
        <v>136</v>
      </c>
      <c r="AU88" s="222" t="s">
        <v>134</v>
      </c>
      <c r="AV88" s="14" t="s">
        <v>134</v>
      </c>
      <c r="AW88" s="14" t="s">
        <v>36</v>
      </c>
      <c r="AX88" s="14" t="s">
        <v>83</v>
      </c>
      <c r="AY88" s="222" t="s">
        <v>126</v>
      </c>
    </row>
    <row r="89" spans="1:65" s="2" customFormat="1" ht="16.5" customHeight="1">
      <c r="A89" s="35"/>
      <c r="B89" s="36"/>
      <c r="C89" s="188" t="s">
        <v>134</v>
      </c>
      <c r="D89" s="188" t="s">
        <v>128</v>
      </c>
      <c r="E89" s="189" t="s">
        <v>1190</v>
      </c>
      <c r="F89" s="190" t="s">
        <v>1191</v>
      </c>
      <c r="G89" s="191" t="s">
        <v>701</v>
      </c>
      <c r="H89" s="192">
        <v>1</v>
      </c>
      <c r="I89" s="193"/>
      <c r="J89" s="194">
        <f>ROUND(I89*H89,2)</f>
        <v>0</v>
      </c>
      <c r="K89" s="190" t="s">
        <v>132</v>
      </c>
      <c r="L89" s="40"/>
      <c r="M89" s="195" t="s">
        <v>19</v>
      </c>
      <c r="N89" s="196" t="s">
        <v>47</v>
      </c>
      <c r="O89" s="65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9" t="s">
        <v>1188</v>
      </c>
      <c r="AT89" s="199" t="s">
        <v>128</v>
      </c>
      <c r="AU89" s="199" t="s">
        <v>134</v>
      </c>
      <c r="AY89" s="18" t="s">
        <v>126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18" t="s">
        <v>134</v>
      </c>
      <c r="BK89" s="200">
        <f>ROUND(I89*H89,2)</f>
        <v>0</v>
      </c>
      <c r="BL89" s="18" t="s">
        <v>1188</v>
      </c>
      <c r="BM89" s="199" t="s">
        <v>1192</v>
      </c>
    </row>
    <row r="90" spans="2:51" s="14" customFormat="1" ht="11.25">
      <c r="B90" s="212"/>
      <c r="C90" s="213"/>
      <c r="D90" s="203" t="s">
        <v>136</v>
      </c>
      <c r="E90" s="214" t="s">
        <v>19</v>
      </c>
      <c r="F90" s="215" t="s">
        <v>83</v>
      </c>
      <c r="G90" s="213"/>
      <c r="H90" s="216">
        <v>1</v>
      </c>
      <c r="I90" s="217"/>
      <c r="J90" s="213"/>
      <c r="K90" s="213"/>
      <c r="L90" s="218"/>
      <c r="M90" s="219"/>
      <c r="N90" s="220"/>
      <c r="O90" s="220"/>
      <c r="P90" s="220"/>
      <c r="Q90" s="220"/>
      <c r="R90" s="220"/>
      <c r="S90" s="220"/>
      <c r="T90" s="221"/>
      <c r="AT90" s="222" t="s">
        <v>136</v>
      </c>
      <c r="AU90" s="222" t="s">
        <v>134</v>
      </c>
      <c r="AV90" s="14" t="s">
        <v>134</v>
      </c>
      <c r="AW90" s="14" t="s">
        <v>36</v>
      </c>
      <c r="AX90" s="14" t="s">
        <v>83</v>
      </c>
      <c r="AY90" s="222" t="s">
        <v>126</v>
      </c>
    </row>
    <row r="91" spans="1:65" s="2" customFormat="1" ht="16.5" customHeight="1">
      <c r="A91" s="35"/>
      <c r="B91" s="36"/>
      <c r="C91" s="188" t="s">
        <v>143</v>
      </c>
      <c r="D91" s="188" t="s">
        <v>128</v>
      </c>
      <c r="E91" s="189" t="s">
        <v>1193</v>
      </c>
      <c r="F91" s="190" t="s">
        <v>1194</v>
      </c>
      <c r="G91" s="191" t="s">
        <v>701</v>
      </c>
      <c r="H91" s="192">
        <v>1</v>
      </c>
      <c r="I91" s="193"/>
      <c r="J91" s="194">
        <f>ROUND(I91*H91,2)</f>
        <v>0</v>
      </c>
      <c r="K91" s="190" t="s">
        <v>132</v>
      </c>
      <c r="L91" s="40"/>
      <c r="M91" s="195" t="s">
        <v>19</v>
      </c>
      <c r="N91" s="196" t="s">
        <v>47</v>
      </c>
      <c r="O91" s="65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99" t="s">
        <v>1188</v>
      </c>
      <c r="AT91" s="199" t="s">
        <v>128</v>
      </c>
      <c r="AU91" s="199" t="s">
        <v>134</v>
      </c>
      <c r="AY91" s="18" t="s">
        <v>126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18" t="s">
        <v>134</v>
      </c>
      <c r="BK91" s="200">
        <f>ROUND(I91*H91,2)</f>
        <v>0</v>
      </c>
      <c r="BL91" s="18" t="s">
        <v>1188</v>
      </c>
      <c r="BM91" s="199" t="s">
        <v>1195</v>
      </c>
    </row>
    <row r="92" spans="2:51" s="14" customFormat="1" ht="11.25">
      <c r="B92" s="212"/>
      <c r="C92" s="213"/>
      <c r="D92" s="203" t="s">
        <v>136</v>
      </c>
      <c r="E92" s="214" t="s">
        <v>19</v>
      </c>
      <c r="F92" s="215" t="s">
        <v>83</v>
      </c>
      <c r="G92" s="213"/>
      <c r="H92" s="216">
        <v>1</v>
      </c>
      <c r="I92" s="217"/>
      <c r="J92" s="213"/>
      <c r="K92" s="213"/>
      <c r="L92" s="218"/>
      <c r="M92" s="219"/>
      <c r="N92" s="220"/>
      <c r="O92" s="220"/>
      <c r="P92" s="220"/>
      <c r="Q92" s="220"/>
      <c r="R92" s="220"/>
      <c r="S92" s="220"/>
      <c r="T92" s="221"/>
      <c r="AT92" s="222" t="s">
        <v>136</v>
      </c>
      <c r="AU92" s="222" t="s">
        <v>134</v>
      </c>
      <c r="AV92" s="14" t="s">
        <v>134</v>
      </c>
      <c r="AW92" s="14" t="s">
        <v>36</v>
      </c>
      <c r="AX92" s="14" t="s">
        <v>83</v>
      </c>
      <c r="AY92" s="222" t="s">
        <v>126</v>
      </c>
    </row>
    <row r="93" spans="2:63" s="12" customFormat="1" ht="22.9" customHeight="1">
      <c r="B93" s="172"/>
      <c r="C93" s="173"/>
      <c r="D93" s="174" t="s">
        <v>74</v>
      </c>
      <c r="E93" s="186" t="s">
        <v>1196</v>
      </c>
      <c r="F93" s="186" t="s">
        <v>1197</v>
      </c>
      <c r="G93" s="173"/>
      <c r="H93" s="173"/>
      <c r="I93" s="176"/>
      <c r="J93" s="187">
        <f>BK93</f>
        <v>0</v>
      </c>
      <c r="K93" s="173"/>
      <c r="L93" s="178"/>
      <c r="M93" s="179"/>
      <c r="N93" s="180"/>
      <c r="O93" s="180"/>
      <c r="P93" s="181">
        <f>SUM(P94:P97)</f>
        <v>0</v>
      </c>
      <c r="Q93" s="180"/>
      <c r="R93" s="181">
        <f>SUM(R94:R97)</f>
        <v>0</v>
      </c>
      <c r="S93" s="180"/>
      <c r="T93" s="182">
        <f>SUM(T94:T97)</f>
        <v>0</v>
      </c>
      <c r="AR93" s="183" t="s">
        <v>138</v>
      </c>
      <c r="AT93" s="184" t="s">
        <v>74</v>
      </c>
      <c r="AU93" s="184" t="s">
        <v>83</v>
      </c>
      <c r="AY93" s="183" t="s">
        <v>126</v>
      </c>
      <c r="BK93" s="185">
        <f>SUM(BK94:BK97)</f>
        <v>0</v>
      </c>
    </row>
    <row r="94" spans="1:65" s="2" customFormat="1" ht="16.5" customHeight="1">
      <c r="A94" s="35"/>
      <c r="B94" s="36"/>
      <c r="C94" s="188" t="s">
        <v>133</v>
      </c>
      <c r="D94" s="188" t="s">
        <v>128</v>
      </c>
      <c r="E94" s="189" t="s">
        <v>1198</v>
      </c>
      <c r="F94" s="190" t="s">
        <v>1199</v>
      </c>
      <c r="G94" s="191" t="s">
        <v>701</v>
      </c>
      <c r="H94" s="192">
        <v>1</v>
      </c>
      <c r="I94" s="193"/>
      <c r="J94" s="194">
        <f>ROUND(I94*H94,2)</f>
        <v>0</v>
      </c>
      <c r="K94" s="190" t="s">
        <v>132</v>
      </c>
      <c r="L94" s="40"/>
      <c r="M94" s="195" t="s">
        <v>19</v>
      </c>
      <c r="N94" s="196" t="s">
        <v>47</v>
      </c>
      <c r="O94" s="65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9" t="s">
        <v>1188</v>
      </c>
      <c r="AT94" s="199" t="s">
        <v>128</v>
      </c>
      <c r="AU94" s="199" t="s">
        <v>134</v>
      </c>
      <c r="AY94" s="18" t="s">
        <v>126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134</v>
      </c>
      <c r="BK94" s="200">
        <f>ROUND(I94*H94,2)</f>
        <v>0</v>
      </c>
      <c r="BL94" s="18" t="s">
        <v>1188</v>
      </c>
      <c r="BM94" s="199" t="s">
        <v>1200</v>
      </c>
    </row>
    <row r="95" spans="2:51" s="14" customFormat="1" ht="11.25">
      <c r="B95" s="212"/>
      <c r="C95" s="213"/>
      <c r="D95" s="203" t="s">
        <v>136</v>
      </c>
      <c r="E95" s="214" t="s">
        <v>19</v>
      </c>
      <c r="F95" s="215" t="s">
        <v>83</v>
      </c>
      <c r="G95" s="213"/>
      <c r="H95" s="216">
        <v>1</v>
      </c>
      <c r="I95" s="217"/>
      <c r="J95" s="213"/>
      <c r="K95" s="213"/>
      <c r="L95" s="218"/>
      <c r="M95" s="219"/>
      <c r="N95" s="220"/>
      <c r="O95" s="220"/>
      <c r="P95" s="220"/>
      <c r="Q95" s="220"/>
      <c r="R95" s="220"/>
      <c r="S95" s="220"/>
      <c r="T95" s="221"/>
      <c r="AT95" s="222" t="s">
        <v>136</v>
      </c>
      <c r="AU95" s="222" t="s">
        <v>134</v>
      </c>
      <c r="AV95" s="14" t="s">
        <v>134</v>
      </c>
      <c r="AW95" s="14" t="s">
        <v>36</v>
      </c>
      <c r="AX95" s="14" t="s">
        <v>83</v>
      </c>
      <c r="AY95" s="222" t="s">
        <v>126</v>
      </c>
    </row>
    <row r="96" spans="1:65" s="2" customFormat="1" ht="16.5" customHeight="1">
      <c r="A96" s="35"/>
      <c r="B96" s="36"/>
      <c r="C96" s="188" t="s">
        <v>138</v>
      </c>
      <c r="D96" s="188" t="s">
        <v>128</v>
      </c>
      <c r="E96" s="189" t="s">
        <v>1201</v>
      </c>
      <c r="F96" s="190" t="s">
        <v>1202</v>
      </c>
      <c r="G96" s="191" t="s">
        <v>701</v>
      </c>
      <c r="H96" s="192">
        <v>1</v>
      </c>
      <c r="I96" s="193"/>
      <c r="J96" s="194">
        <f>ROUND(I96*H96,2)</f>
        <v>0</v>
      </c>
      <c r="K96" s="190" t="s">
        <v>132</v>
      </c>
      <c r="L96" s="40"/>
      <c r="M96" s="195" t="s">
        <v>19</v>
      </c>
      <c r="N96" s="196" t="s">
        <v>47</v>
      </c>
      <c r="O96" s="65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9" t="s">
        <v>1188</v>
      </c>
      <c r="AT96" s="199" t="s">
        <v>128</v>
      </c>
      <c r="AU96" s="199" t="s">
        <v>134</v>
      </c>
      <c r="AY96" s="18" t="s">
        <v>126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134</v>
      </c>
      <c r="BK96" s="200">
        <f>ROUND(I96*H96,2)</f>
        <v>0</v>
      </c>
      <c r="BL96" s="18" t="s">
        <v>1188</v>
      </c>
      <c r="BM96" s="199" t="s">
        <v>1203</v>
      </c>
    </row>
    <row r="97" spans="2:51" s="14" customFormat="1" ht="11.25">
      <c r="B97" s="212"/>
      <c r="C97" s="213"/>
      <c r="D97" s="203" t="s">
        <v>136</v>
      </c>
      <c r="E97" s="214" t="s">
        <v>19</v>
      </c>
      <c r="F97" s="215" t="s">
        <v>83</v>
      </c>
      <c r="G97" s="213"/>
      <c r="H97" s="216">
        <v>1</v>
      </c>
      <c r="I97" s="217"/>
      <c r="J97" s="213"/>
      <c r="K97" s="213"/>
      <c r="L97" s="218"/>
      <c r="M97" s="219"/>
      <c r="N97" s="220"/>
      <c r="O97" s="220"/>
      <c r="P97" s="220"/>
      <c r="Q97" s="220"/>
      <c r="R97" s="220"/>
      <c r="S97" s="220"/>
      <c r="T97" s="221"/>
      <c r="AT97" s="222" t="s">
        <v>136</v>
      </c>
      <c r="AU97" s="222" t="s">
        <v>134</v>
      </c>
      <c r="AV97" s="14" t="s">
        <v>134</v>
      </c>
      <c r="AW97" s="14" t="s">
        <v>36</v>
      </c>
      <c r="AX97" s="14" t="s">
        <v>83</v>
      </c>
      <c r="AY97" s="222" t="s">
        <v>126</v>
      </c>
    </row>
    <row r="98" spans="2:63" s="12" customFormat="1" ht="22.9" customHeight="1">
      <c r="B98" s="172"/>
      <c r="C98" s="173"/>
      <c r="D98" s="174" t="s">
        <v>74</v>
      </c>
      <c r="E98" s="186" t="s">
        <v>1204</v>
      </c>
      <c r="F98" s="186" t="s">
        <v>1205</v>
      </c>
      <c r="G98" s="173"/>
      <c r="H98" s="173"/>
      <c r="I98" s="176"/>
      <c r="J98" s="187">
        <f>BK98</f>
        <v>0</v>
      </c>
      <c r="K98" s="173"/>
      <c r="L98" s="178"/>
      <c r="M98" s="179"/>
      <c r="N98" s="180"/>
      <c r="O98" s="180"/>
      <c r="P98" s="181">
        <f>SUM(P99:P100)</f>
        <v>0</v>
      </c>
      <c r="Q98" s="180"/>
      <c r="R98" s="181">
        <f>SUM(R99:R100)</f>
        <v>0</v>
      </c>
      <c r="S98" s="180"/>
      <c r="T98" s="182">
        <f>SUM(T99:T100)</f>
        <v>0</v>
      </c>
      <c r="AR98" s="183" t="s">
        <v>138</v>
      </c>
      <c r="AT98" s="184" t="s">
        <v>74</v>
      </c>
      <c r="AU98" s="184" t="s">
        <v>83</v>
      </c>
      <c r="AY98" s="183" t="s">
        <v>126</v>
      </c>
      <c r="BK98" s="185">
        <f>SUM(BK99:BK100)</f>
        <v>0</v>
      </c>
    </row>
    <row r="99" spans="1:65" s="2" customFormat="1" ht="16.5" customHeight="1">
      <c r="A99" s="35"/>
      <c r="B99" s="36"/>
      <c r="C99" s="188" t="s">
        <v>153</v>
      </c>
      <c r="D99" s="188" t="s">
        <v>128</v>
      </c>
      <c r="E99" s="189" t="s">
        <v>1206</v>
      </c>
      <c r="F99" s="190" t="s">
        <v>1207</v>
      </c>
      <c r="G99" s="191" t="s">
        <v>701</v>
      </c>
      <c r="H99" s="192">
        <v>1</v>
      </c>
      <c r="I99" s="193"/>
      <c r="J99" s="194">
        <f>ROUND(I99*H99,2)</f>
        <v>0</v>
      </c>
      <c r="K99" s="190" t="s">
        <v>132</v>
      </c>
      <c r="L99" s="40"/>
      <c r="M99" s="195" t="s">
        <v>19</v>
      </c>
      <c r="N99" s="196" t="s">
        <v>47</v>
      </c>
      <c r="O99" s="65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9" t="s">
        <v>1188</v>
      </c>
      <c r="AT99" s="199" t="s">
        <v>128</v>
      </c>
      <c r="AU99" s="199" t="s">
        <v>134</v>
      </c>
      <c r="AY99" s="18" t="s">
        <v>126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18" t="s">
        <v>134</v>
      </c>
      <c r="BK99" s="200">
        <f>ROUND(I99*H99,2)</f>
        <v>0</v>
      </c>
      <c r="BL99" s="18" t="s">
        <v>1188</v>
      </c>
      <c r="BM99" s="199" t="s">
        <v>1208</v>
      </c>
    </row>
    <row r="100" spans="2:51" s="14" customFormat="1" ht="11.25">
      <c r="B100" s="212"/>
      <c r="C100" s="213"/>
      <c r="D100" s="203" t="s">
        <v>136</v>
      </c>
      <c r="E100" s="214" t="s">
        <v>19</v>
      </c>
      <c r="F100" s="215" t="s">
        <v>83</v>
      </c>
      <c r="G100" s="213"/>
      <c r="H100" s="216">
        <v>1</v>
      </c>
      <c r="I100" s="217"/>
      <c r="J100" s="213"/>
      <c r="K100" s="213"/>
      <c r="L100" s="218"/>
      <c r="M100" s="219"/>
      <c r="N100" s="220"/>
      <c r="O100" s="220"/>
      <c r="P100" s="220"/>
      <c r="Q100" s="220"/>
      <c r="R100" s="220"/>
      <c r="S100" s="220"/>
      <c r="T100" s="221"/>
      <c r="AT100" s="222" t="s">
        <v>136</v>
      </c>
      <c r="AU100" s="222" t="s">
        <v>134</v>
      </c>
      <c r="AV100" s="14" t="s">
        <v>134</v>
      </c>
      <c r="AW100" s="14" t="s">
        <v>36</v>
      </c>
      <c r="AX100" s="14" t="s">
        <v>83</v>
      </c>
      <c r="AY100" s="222" t="s">
        <v>126</v>
      </c>
    </row>
    <row r="101" spans="2:63" s="12" customFormat="1" ht="22.9" customHeight="1">
      <c r="B101" s="172"/>
      <c r="C101" s="173"/>
      <c r="D101" s="174" t="s">
        <v>74</v>
      </c>
      <c r="E101" s="186" t="s">
        <v>1209</v>
      </c>
      <c r="F101" s="186" t="s">
        <v>1210</v>
      </c>
      <c r="G101" s="173"/>
      <c r="H101" s="173"/>
      <c r="I101" s="176"/>
      <c r="J101" s="187">
        <f>BK101</f>
        <v>0</v>
      </c>
      <c r="K101" s="173"/>
      <c r="L101" s="178"/>
      <c r="M101" s="179"/>
      <c r="N101" s="180"/>
      <c r="O101" s="180"/>
      <c r="P101" s="181">
        <f>SUM(P102:P103)</f>
        <v>0</v>
      </c>
      <c r="Q101" s="180"/>
      <c r="R101" s="181">
        <f>SUM(R102:R103)</f>
        <v>0</v>
      </c>
      <c r="S101" s="180"/>
      <c r="T101" s="182">
        <f>SUM(T102:T103)</f>
        <v>0</v>
      </c>
      <c r="AR101" s="183" t="s">
        <v>138</v>
      </c>
      <c r="AT101" s="184" t="s">
        <v>74</v>
      </c>
      <c r="AU101" s="184" t="s">
        <v>83</v>
      </c>
      <c r="AY101" s="183" t="s">
        <v>126</v>
      </c>
      <c r="BK101" s="185">
        <f>SUM(BK102:BK103)</f>
        <v>0</v>
      </c>
    </row>
    <row r="102" spans="1:65" s="2" customFormat="1" ht="16.5" customHeight="1">
      <c r="A102" s="35"/>
      <c r="B102" s="36"/>
      <c r="C102" s="188" t="s">
        <v>158</v>
      </c>
      <c r="D102" s="188" t="s">
        <v>128</v>
      </c>
      <c r="E102" s="189" t="s">
        <v>1211</v>
      </c>
      <c r="F102" s="190" t="s">
        <v>1212</v>
      </c>
      <c r="G102" s="191" t="s">
        <v>701</v>
      </c>
      <c r="H102" s="192">
        <v>1</v>
      </c>
      <c r="I102" s="193"/>
      <c r="J102" s="194">
        <f>ROUND(I102*H102,2)</f>
        <v>0</v>
      </c>
      <c r="K102" s="190" t="s">
        <v>132</v>
      </c>
      <c r="L102" s="40"/>
      <c r="M102" s="195" t="s">
        <v>19</v>
      </c>
      <c r="N102" s="196" t="s">
        <v>47</v>
      </c>
      <c r="O102" s="65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9" t="s">
        <v>1188</v>
      </c>
      <c r="AT102" s="199" t="s">
        <v>128</v>
      </c>
      <c r="AU102" s="199" t="s">
        <v>134</v>
      </c>
      <c r="AY102" s="18" t="s">
        <v>126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8" t="s">
        <v>134</v>
      </c>
      <c r="BK102" s="200">
        <f>ROUND(I102*H102,2)</f>
        <v>0</v>
      </c>
      <c r="BL102" s="18" t="s">
        <v>1188</v>
      </c>
      <c r="BM102" s="199" t="s">
        <v>1213</v>
      </c>
    </row>
    <row r="103" spans="2:51" s="14" customFormat="1" ht="11.25">
      <c r="B103" s="212"/>
      <c r="C103" s="213"/>
      <c r="D103" s="203" t="s">
        <v>136</v>
      </c>
      <c r="E103" s="214" t="s">
        <v>19</v>
      </c>
      <c r="F103" s="215" t="s">
        <v>83</v>
      </c>
      <c r="G103" s="213"/>
      <c r="H103" s="216">
        <v>1</v>
      </c>
      <c r="I103" s="217"/>
      <c r="J103" s="213"/>
      <c r="K103" s="213"/>
      <c r="L103" s="218"/>
      <c r="M103" s="249"/>
      <c r="N103" s="250"/>
      <c r="O103" s="250"/>
      <c r="P103" s="250"/>
      <c r="Q103" s="250"/>
      <c r="R103" s="250"/>
      <c r="S103" s="250"/>
      <c r="T103" s="251"/>
      <c r="AT103" s="222" t="s">
        <v>136</v>
      </c>
      <c r="AU103" s="222" t="s">
        <v>134</v>
      </c>
      <c r="AV103" s="14" t="s">
        <v>134</v>
      </c>
      <c r="AW103" s="14" t="s">
        <v>36</v>
      </c>
      <c r="AX103" s="14" t="s">
        <v>83</v>
      </c>
      <c r="AY103" s="222" t="s">
        <v>126</v>
      </c>
    </row>
    <row r="104" spans="1:31" s="2" customFormat="1" ht="6.95" customHeight="1">
      <c r="A104" s="35"/>
      <c r="B104" s="48"/>
      <c r="C104" s="49"/>
      <c r="D104" s="49"/>
      <c r="E104" s="49"/>
      <c r="F104" s="49"/>
      <c r="G104" s="49"/>
      <c r="H104" s="49"/>
      <c r="I104" s="137"/>
      <c r="J104" s="49"/>
      <c r="K104" s="49"/>
      <c r="L104" s="40"/>
      <c r="M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</sheetData>
  <sheetProtection algorithmName="SHA-512" hashValue="0l6GhOmvFVnFaKLVcJc8C2o2wY4mFK5BggprRdVbTE2pIAris/V9ibW3c2TvU83M/8m7gddCDUC+2JpyiCDEWg==" saltValue="WHSDrWFZLiAgapB1V15fcoPSEsYvMsWCMYIhFdZi4O3WRN9DyZcNt0RfL0Drhwz6s2tFNHvEFwjRZtUvmkM5XA==" spinCount="100000" sheet="1" objects="1" scenarios="1" formatColumns="0" formatRows="0" autoFilter="0"/>
  <autoFilter ref="C83:K10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tabSelected="1" zoomScale="110" zoomScaleNormal="110" workbookViewId="0" topLeftCell="A1"/>
  </sheetViews>
  <sheetFormatPr defaultColWidth="9.140625" defaultRowHeight="12"/>
  <cols>
    <col min="1" max="1" width="8.28125" style="252" customWidth="1"/>
    <col min="2" max="2" width="1.7109375" style="252" customWidth="1"/>
    <col min="3" max="4" width="5.00390625" style="252" customWidth="1"/>
    <col min="5" max="5" width="11.7109375" style="252" customWidth="1"/>
    <col min="6" max="6" width="9.140625" style="252" customWidth="1"/>
    <col min="7" max="7" width="5.00390625" style="252" customWidth="1"/>
    <col min="8" max="8" width="77.8515625" style="252" customWidth="1"/>
    <col min="9" max="10" width="20.00390625" style="252" customWidth="1"/>
    <col min="11" max="11" width="1.7109375" style="252" customWidth="1"/>
  </cols>
  <sheetData>
    <row r="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6" customFormat="1" ht="45" customHeight="1">
      <c r="B3" s="256"/>
      <c r="C3" s="381" t="s">
        <v>1214</v>
      </c>
      <c r="D3" s="381"/>
      <c r="E3" s="381"/>
      <c r="F3" s="381"/>
      <c r="G3" s="381"/>
      <c r="H3" s="381"/>
      <c r="I3" s="381"/>
      <c r="J3" s="381"/>
      <c r="K3" s="257"/>
    </row>
    <row r="4" spans="2:11" s="1" customFormat="1" ht="25.5" customHeight="1">
      <c r="B4" s="258"/>
      <c r="C4" s="386" t="s">
        <v>1215</v>
      </c>
      <c r="D4" s="386"/>
      <c r="E4" s="386"/>
      <c r="F4" s="386"/>
      <c r="G4" s="386"/>
      <c r="H4" s="386"/>
      <c r="I4" s="386"/>
      <c r="J4" s="386"/>
      <c r="K4" s="259"/>
    </row>
    <row r="5" spans="2:11" s="1" customFormat="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8"/>
      <c r="C6" s="385" t="s">
        <v>1216</v>
      </c>
      <c r="D6" s="385"/>
      <c r="E6" s="385"/>
      <c r="F6" s="385"/>
      <c r="G6" s="385"/>
      <c r="H6" s="385"/>
      <c r="I6" s="385"/>
      <c r="J6" s="385"/>
      <c r="K6" s="259"/>
    </row>
    <row r="7" spans="2:11" s="1" customFormat="1" ht="15" customHeight="1">
      <c r="B7" s="262"/>
      <c r="C7" s="385" t="s">
        <v>1217</v>
      </c>
      <c r="D7" s="385"/>
      <c r="E7" s="385"/>
      <c r="F7" s="385"/>
      <c r="G7" s="385"/>
      <c r="H7" s="385"/>
      <c r="I7" s="385"/>
      <c r="J7" s="385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385" t="s">
        <v>1218</v>
      </c>
      <c r="D9" s="385"/>
      <c r="E9" s="385"/>
      <c r="F9" s="385"/>
      <c r="G9" s="385"/>
      <c r="H9" s="385"/>
      <c r="I9" s="385"/>
      <c r="J9" s="385"/>
      <c r="K9" s="259"/>
    </row>
    <row r="10" spans="2:11" s="1" customFormat="1" ht="15" customHeight="1">
      <c r="B10" s="262"/>
      <c r="C10" s="261"/>
      <c r="D10" s="385" t="s">
        <v>1219</v>
      </c>
      <c r="E10" s="385"/>
      <c r="F10" s="385"/>
      <c r="G10" s="385"/>
      <c r="H10" s="385"/>
      <c r="I10" s="385"/>
      <c r="J10" s="385"/>
      <c r="K10" s="259"/>
    </row>
    <row r="11" spans="2:11" s="1" customFormat="1" ht="15" customHeight="1">
      <c r="B11" s="262"/>
      <c r="C11" s="263"/>
      <c r="D11" s="385" t="s">
        <v>1220</v>
      </c>
      <c r="E11" s="385"/>
      <c r="F11" s="385"/>
      <c r="G11" s="385"/>
      <c r="H11" s="385"/>
      <c r="I11" s="385"/>
      <c r="J11" s="385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1221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385" t="s">
        <v>1222</v>
      </c>
      <c r="E15" s="385"/>
      <c r="F15" s="385"/>
      <c r="G15" s="385"/>
      <c r="H15" s="385"/>
      <c r="I15" s="385"/>
      <c r="J15" s="385"/>
      <c r="K15" s="259"/>
    </row>
    <row r="16" spans="2:11" s="1" customFormat="1" ht="15" customHeight="1">
      <c r="B16" s="262"/>
      <c r="C16" s="263"/>
      <c r="D16" s="385" t="s">
        <v>1223</v>
      </c>
      <c r="E16" s="385"/>
      <c r="F16" s="385"/>
      <c r="G16" s="385"/>
      <c r="H16" s="385"/>
      <c r="I16" s="385"/>
      <c r="J16" s="385"/>
      <c r="K16" s="259"/>
    </row>
    <row r="17" spans="2:11" s="1" customFormat="1" ht="15" customHeight="1">
      <c r="B17" s="262"/>
      <c r="C17" s="263"/>
      <c r="D17" s="385" t="s">
        <v>1224</v>
      </c>
      <c r="E17" s="385"/>
      <c r="F17" s="385"/>
      <c r="G17" s="385"/>
      <c r="H17" s="385"/>
      <c r="I17" s="385"/>
      <c r="J17" s="385"/>
      <c r="K17" s="259"/>
    </row>
    <row r="18" spans="2:11" s="1" customFormat="1" ht="15" customHeight="1">
      <c r="B18" s="262"/>
      <c r="C18" s="263"/>
      <c r="D18" s="263"/>
      <c r="E18" s="265" t="s">
        <v>82</v>
      </c>
      <c r="F18" s="385" t="s">
        <v>1225</v>
      </c>
      <c r="G18" s="385"/>
      <c r="H18" s="385"/>
      <c r="I18" s="385"/>
      <c r="J18" s="385"/>
      <c r="K18" s="259"/>
    </row>
    <row r="19" spans="2:11" s="1" customFormat="1" ht="15" customHeight="1">
      <c r="B19" s="262"/>
      <c r="C19" s="263"/>
      <c r="D19" s="263"/>
      <c r="E19" s="265" t="s">
        <v>1226</v>
      </c>
      <c r="F19" s="385" t="s">
        <v>1227</v>
      </c>
      <c r="G19" s="385"/>
      <c r="H19" s="385"/>
      <c r="I19" s="385"/>
      <c r="J19" s="385"/>
      <c r="K19" s="259"/>
    </row>
    <row r="20" spans="2:11" s="1" customFormat="1" ht="15" customHeight="1">
      <c r="B20" s="262"/>
      <c r="C20" s="263"/>
      <c r="D20" s="263"/>
      <c r="E20" s="265" t="s">
        <v>1228</v>
      </c>
      <c r="F20" s="385" t="s">
        <v>1229</v>
      </c>
      <c r="G20" s="385"/>
      <c r="H20" s="385"/>
      <c r="I20" s="385"/>
      <c r="J20" s="385"/>
      <c r="K20" s="259"/>
    </row>
    <row r="21" spans="2:11" s="1" customFormat="1" ht="15" customHeight="1">
      <c r="B21" s="262"/>
      <c r="C21" s="263"/>
      <c r="D21" s="263"/>
      <c r="E21" s="265" t="s">
        <v>87</v>
      </c>
      <c r="F21" s="385" t="s">
        <v>86</v>
      </c>
      <c r="G21" s="385"/>
      <c r="H21" s="385"/>
      <c r="I21" s="385"/>
      <c r="J21" s="385"/>
      <c r="K21" s="259"/>
    </row>
    <row r="22" spans="2:11" s="1" customFormat="1" ht="15" customHeight="1">
      <c r="B22" s="262"/>
      <c r="C22" s="263"/>
      <c r="D22" s="263"/>
      <c r="E22" s="265" t="s">
        <v>1230</v>
      </c>
      <c r="F22" s="385" t="s">
        <v>1231</v>
      </c>
      <c r="G22" s="385"/>
      <c r="H22" s="385"/>
      <c r="I22" s="385"/>
      <c r="J22" s="385"/>
      <c r="K22" s="259"/>
    </row>
    <row r="23" spans="2:11" s="1" customFormat="1" ht="15" customHeight="1">
      <c r="B23" s="262"/>
      <c r="C23" s="263"/>
      <c r="D23" s="263"/>
      <c r="E23" s="265" t="s">
        <v>1232</v>
      </c>
      <c r="F23" s="385" t="s">
        <v>1233</v>
      </c>
      <c r="G23" s="385"/>
      <c r="H23" s="385"/>
      <c r="I23" s="385"/>
      <c r="J23" s="385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385" t="s">
        <v>1234</v>
      </c>
      <c r="D25" s="385"/>
      <c r="E25" s="385"/>
      <c r="F25" s="385"/>
      <c r="G25" s="385"/>
      <c r="H25" s="385"/>
      <c r="I25" s="385"/>
      <c r="J25" s="385"/>
      <c r="K25" s="259"/>
    </row>
    <row r="26" spans="2:11" s="1" customFormat="1" ht="15" customHeight="1">
      <c r="B26" s="262"/>
      <c r="C26" s="385" t="s">
        <v>1235</v>
      </c>
      <c r="D26" s="385"/>
      <c r="E26" s="385"/>
      <c r="F26" s="385"/>
      <c r="G26" s="385"/>
      <c r="H26" s="385"/>
      <c r="I26" s="385"/>
      <c r="J26" s="385"/>
      <c r="K26" s="259"/>
    </row>
    <row r="27" spans="2:11" s="1" customFormat="1" ht="15" customHeight="1">
      <c r="B27" s="262"/>
      <c r="C27" s="261"/>
      <c r="D27" s="385" t="s">
        <v>1236</v>
      </c>
      <c r="E27" s="385"/>
      <c r="F27" s="385"/>
      <c r="G27" s="385"/>
      <c r="H27" s="385"/>
      <c r="I27" s="385"/>
      <c r="J27" s="385"/>
      <c r="K27" s="259"/>
    </row>
    <row r="28" spans="2:11" s="1" customFormat="1" ht="15" customHeight="1">
      <c r="B28" s="262"/>
      <c r="C28" s="263"/>
      <c r="D28" s="385" t="s">
        <v>1237</v>
      </c>
      <c r="E28" s="385"/>
      <c r="F28" s="385"/>
      <c r="G28" s="385"/>
      <c r="H28" s="385"/>
      <c r="I28" s="385"/>
      <c r="J28" s="385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385" t="s">
        <v>1238</v>
      </c>
      <c r="E30" s="385"/>
      <c r="F30" s="385"/>
      <c r="G30" s="385"/>
      <c r="H30" s="385"/>
      <c r="I30" s="385"/>
      <c r="J30" s="385"/>
      <c r="K30" s="259"/>
    </row>
    <row r="31" spans="2:11" s="1" customFormat="1" ht="15" customHeight="1">
      <c r="B31" s="262"/>
      <c r="C31" s="263"/>
      <c r="D31" s="385" t="s">
        <v>1239</v>
      </c>
      <c r="E31" s="385"/>
      <c r="F31" s="385"/>
      <c r="G31" s="385"/>
      <c r="H31" s="385"/>
      <c r="I31" s="385"/>
      <c r="J31" s="385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385" t="s">
        <v>1240</v>
      </c>
      <c r="E33" s="385"/>
      <c r="F33" s="385"/>
      <c r="G33" s="385"/>
      <c r="H33" s="385"/>
      <c r="I33" s="385"/>
      <c r="J33" s="385"/>
      <c r="K33" s="259"/>
    </row>
    <row r="34" spans="2:11" s="1" customFormat="1" ht="15" customHeight="1">
      <c r="B34" s="262"/>
      <c r="C34" s="263"/>
      <c r="D34" s="385" t="s">
        <v>1241</v>
      </c>
      <c r="E34" s="385"/>
      <c r="F34" s="385"/>
      <c r="G34" s="385"/>
      <c r="H34" s="385"/>
      <c r="I34" s="385"/>
      <c r="J34" s="385"/>
      <c r="K34" s="259"/>
    </row>
    <row r="35" spans="2:11" s="1" customFormat="1" ht="15" customHeight="1">
      <c r="B35" s="262"/>
      <c r="C35" s="263"/>
      <c r="D35" s="385" t="s">
        <v>1242</v>
      </c>
      <c r="E35" s="385"/>
      <c r="F35" s="385"/>
      <c r="G35" s="385"/>
      <c r="H35" s="385"/>
      <c r="I35" s="385"/>
      <c r="J35" s="385"/>
      <c r="K35" s="259"/>
    </row>
    <row r="36" spans="2:11" s="1" customFormat="1" ht="15" customHeight="1">
      <c r="B36" s="262"/>
      <c r="C36" s="263"/>
      <c r="D36" s="261"/>
      <c r="E36" s="264" t="s">
        <v>112</v>
      </c>
      <c r="F36" s="261"/>
      <c r="G36" s="385" t="s">
        <v>1243</v>
      </c>
      <c r="H36" s="385"/>
      <c r="I36" s="385"/>
      <c r="J36" s="385"/>
      <c r="K36" s="259"/>
    </row>
    <row r="37" spans="2:11" s="1" customFormat="1" ht="30.75" customHeight="1">
      <c r="B37" s="262"/>
      <c r="C37" s="263"/>
      <c r="D37" s="261"/>
      <c r="E37" s="264" t="s">
        <v>1244</v>
      </c>
      <c r="F37" s="261"/>
      <c r="G37" s="385" t="s">
        <v>1245</v>
      </c>
      <c r="H37" s="385"/>
      <c r="I37" s="385"/>
      <c r="J37" s="385"/>
      <c r="K37" s="259"/>
    </row>
    <row r="38" spans="2:11" s="1" customFormat="1" ht="15" customHeight="1">
      <c r="B38" s="262"/>
      <c r="C38" s="263"/>
      <c r="D38" s="261"/>
      <c r="E38" s="264" t="s">
        <v>56</v>
      </c>
      <c r="F38" s="261"/>
      <c r="G38" s="385" t="s">
        <v>1246</v>
      </c>
      <c r="H38" s="385"/>
      <c r="I38" s="385"/>
      <c r="J38" s="385"/>
      <c r="K38" s="259"/>
    </row>
    <row r="39" spans="2:11" s="1" customFormat="1" ht="15" customHeight="1">
      <c r="B39" s="262"/>
      <c r="C39" s="263"/>
      <c r="D39" s="261"/>
      <c r="E39" s="264" t="s">
        <v>57</v>
      </c>
      <c r="F39" s="261"/>
      <c r="G39" s="385" t="s">
        <v>1247</v>
      </c>
      <c r="H39" s="385"/>
      <c r="I39" s="385"/>
      <c r="J39" s="385"/>
      <c r="K39" s="259"/>
    </row>
    <row r="40" spans="2:11" s="1" customFormat="1" ht="15" customHeight="1">
      <c r="B40" s="262"/>
      <c r="C40" s="263"/>
      <c r="D40" s="261"/>
      <c r="E40" s="264" t="s">
        <v>113</v>
      </c>
      <c r="F40" s="261"/>
      <c r="G40" s="385" t="s">
        <v>1248</v>
      </c>
      <c r="H40" s="385"/>
      <c r="I40" s="385"/>
      <c r="J40" s="385"/>
      <c r="K40" s="259"/>
    </row>
    <row r="41" spans="2:11" s="1" customFormat="1" ht="15" customHeight="1">
      <c r="B41" s="262"/>
      <c r="C41" s="263"/>
      <c r="D41" s="261"/>
      <c r="E41" s="264" t="s">
        <v>114</v>
      </c>
      <c r="F41" s="261"/>
      <c r="G41" s="385" t="s">
        <v>1249</v>
      </c>
      <c r="H41" s="385"/>
      <c r="I41" s="385"/>
      <c r="J41" s="385"/>
      <c r="K41" s="259"/>
    </row>
    <row r="42" spans="2:11" s="1" customFormat="1" ht="15" customHeight="1">
      <c r="B42" s="262"/>
      <c r="C42" s="263"/>
      <c r="D42" s="261"/>
      <c r="E42" s="264" t="s">
        <v>1250</v>
      </c>
      <c r="F42" s="261"/>
      <c r="G42" s="385" t="s">
        <v>1251</v>
      </c>
      <c r="H42" s="385"/>
      <c r="I42" s="385"/>
      <c r="J42" s="385"/>
      <c r="K42" s="259"/>
    </row>
    <row r="43" spans="2:11" s="1" customFormat="1" ht="15" customHeight="1">
      <c r="B43" s="262"/>
      <c r="C43" s="263"/>
      <c r="D43" s="261"/>
      <c r="E43" s="264"/>
      <c r="F43" s="261"/>
      <c r="G43" s="385" t="s">
        <v>1252</v>
      </c>
      <c r="H43" s="385"/>
      <c r="I43" s="385"/>
      <c r="J43" s="385"/>
      <c r="K43" s="259"/>
    </row>
    <row r="44" spans="2:11" s="1" customFormat="1" ht="15" customHeight="1">
      <c r="B44" s="262"/>
      <c r="C44" s="263"/>
      <c r="D44" s="261"/>
      <c r="E44" s="264" t="s">
        <v>1253</v>
      </c>
      <c r="F44" s="261"/>
      <c r="G44" s="385" t="s">
        <v>1254</v>
      </c>
      <c r="H44" s="385"/>
      <c r="I44" s="385"/>
      <c r="J44" s="385"/>
      <c r="K44" s="259"/>
    </row>
    <row r="45" spans="2:11" s="1" customFormat="1" ht="15" customHeight="1">
      <c r="B45" s="262"/>
      <c r="C45" s="263"/>
      <c r="D45" s="261"/>
      <c r="E45" s="264" t="s">
        <v>116</v>
      </c>
      <c r="F45" s="261"/>
      <c r="G45" s="385" t="s">
        <v>1255</v>
      </c>
      <c r="H45" s="385"/>
      <c r="I45" s="385"/>
      <c r="J45" s="385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385" t="s">
        <v>1256</v>
      </c>
      <c r="E47" s="385"/>
      <c r="F47" s="385"/>
      <c r="G47" s="385"/>
      <c r="H47" s="385"/>
      <c r="I47" s="385"/>
      <c r="J47" s="385"/>
      <c r="K47" s="259"/>
    </row>
    <row r="48" spans="2:11" s="1" customFormat="1" ht="15" customHeight="1">
      <c r="B48" s="262"/>
      <c r="C48" s="263"/>
      <c r="D48" s="263"/>
      <c r="E48" s="385" t="s">
        <v>1257</v>
      </c>
      <c r="F48" s="385"/>
      <c r="G48" s="385"/>
      <c r="H48" s="385"/>
      <c r="I48" s="385"/>
      <c r="J48" s="385"/>
      <c r="K48" s="259"/>
    </row>
    <row r="49" spans="2:11" s="1" customFormat="1" ht="15" customHeight="1">
      <c r="B49" s="262"/>
      <c r="C49" s="263"/>
      <c r="D49" s="263"/>
      <c r="E49" s="385" t="s">
        <v>1258</v>
      </c>
      <c r="F49" s="385"/>
      <c r="G49" s="385"/>
      <c r="H49" s="385"/>
      <c r="I49" s="385"/>
      <c r="J49" s="385"/>
      <c r="K49" s="259"/>
    </row>
    <row r="50" spans="2:11" s="1" customFormat="1" ht="15" customHeight="1">
      <c r="B50" s="262"/>
      <c r="C50" s="263"/>
      <c r="D50" s="263"/>
      <c r="E50" s="385" t="s">
        <v>1259</v>
      </c>
      <c r="F50" s="385"/>
      <c r="G50" s="385"/>
      <c r="H50" s="385"/>
      <c r="I50" s="385"/>
      <c r="J50" s="385"/>
      <c r="K50" s="259"/>
    </row>
    <row r="51" spans="2:11" s="1" customFormat="1" ht="15" customHeight="1">
      <c r="B51" s="262"/>
      <c r="C51" s="263"/>
      <c r="D51" s="385" t="s">
        <v>1260</v>
      </c>
      <c r="E51" s="385"/>
      <c r="F51" s="385"/>
      <c r="G51" s="385"/>
      <c r="H51" s="385"/>
      <c r="I51" s="385"/>
      <c r="J51" s="385"/>
      <c r="K51" s="259"/>
    </row>
    <row r="52" spans="2:11" s="1" customFormat="1" ht="25.5" customHeight="1">
      <c r="B52" s="258"/>
      <c r="C52" s="386" t="s">
        <v>1261</v>
      </c>
      <c r="D52" s="386"/>
      <c r="E52" s="386"/>
      <c r="F52" s="386"/>
      <c r="G52" s="386"/>
      <c r="H52" s="386"/>
      <c r="I52" s="386"/>
      <c r="J52" s="386"/>
      <c r="K52" s="259"/>
    </row>
    <row r="53" spans="2:11" s="1" customFormat="1" ht="5.25" customHeight="1">
      <c r="B53" s="258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8"/>
      <c r="C54" s="385" t="s">
        <v>1262</v>
      </c>
      <c r="D54" s="385"/>
      <c r="E54" s="385"/>
      <c r="F54" s="385"/>
      <c r="G54" s="385"/>
      <c r="H54" s="385"/>
      <c r="I54" s="385"/>
      <c r="J54" s="385"/>
      <c r="K54" s="259"/>
    </row>
    <row r="55" spans="2:11" s="1" customFormat="1" ht="15" customHeight="1">
      <c r="B55" s="258"/>
      <c r="C55" s="385" t="s">
        <v>1263</v>
      </c>
      <c r="D55" s="385"/>
      <c r="E55" s="385"/>
      <c r="F55" s="385"/>
      <c r="G55" s="385"/>
      <c r="H55" s="385"/>
      <c r="I55" s="385"/>
      <c r="J55" s="385"/>
      <c r="K55" s="259"/>
    </row>
    <row r="56" spans="2:11" s="1" customFormat="1" ht="12.75" customHeight="1">
      <c r="B56" s="258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8"/>
      <c r="C57" s="385" t="s">
        <v>1264</v>
      </c>
      <c r="D57" s="385"/>
      <c r="E57" s="385"/>
      <c r="F57" s="385"/>
      <c r="G57" s="385"/>
      <c r="H57" s="385"/>
      <c r="I57" s="385"/>
      <c r="J57" s="385"/>
      <c r="K57" s="259"/>
    </row>
    <row r="58" spans="2:11" s="1" customFormat="1" ht="15" customHeight="1">
      <c r="B58" s="258"/>
      <c r="C58" s="263"/>
      <c r="D58" s="385" t="s">
        <v>1265</v>
      </c>
      <c r="E58" s="385"/>
      <c r="F58" s="385"/>
      <c r="G58" s="385"/>
      <c r="H58" s="385"/>
      <c r="I58" s="385"/>
      <c r="J58" s="385"/>
      <c r="K58" s="259"/>
    </row>
    <row r="59" spans="2:11" s="1" customFormat="1" ht="15" customHeight="1">
      <c r="B59" s="258"/>
      <c r="C59" s="263"/>
      <c r="D59" s="385" t="s">
        <v>1266</v>
      </c>
      <c r="E59" s="385"/>
      <c r="F59" s="385"/>
      <c r="G59" s="385"/>
      <c r="H59" s="385"/>
      <c r="I59" s="385"/>
      <c r="J59" s="385"/>
      <c r="K59" s="259"/>
    </row>
    <row r="60" spans="2:11" s="1" customFormat="1" ht="15" customHeight="1">
      <c r="B60" s="258"/>
      <c r="C60" s="263"/>
      <c r="D60" s="385" t="s">
        <v>1267</v>
      </c>
      <c r="E60" s="385"/>
      <c r="F60" s="385"/>
      <c r="G60" s="385"/>
      <c r="H60" s="385"/>
      <c r="I60" s="385"/>
      <c r="J60" s="385"/>
      <c r="K60" s="259"/>
    </row>
    <row r="61" spans="2:11" s="1" customFormat="1" ht="15" customHeight="1">
      <c r="B61" s="258"/>
      <c r="C61" s="263"/>
      <c r="D61" s="385" t="s">
        <v>1268</v>
      </c>
      <c r="E61" s="385"/>
      <c r="F61" s="385"/>
      <c r="G61" s="385"/>
      <c r="H61" s="385"/>
      <c r="I61" s="385"/>
      <c r="J61" s="385"/>
      <c r="K61" s="259"/>
    </row>
    <row r="62" spans="2:11" s="1" customFormat="1" ht="15" customHeight="1">
      <c r="B62" s="258"/>
      <c r="C62" s="263"/>
      <c r="D62" s="387" t="s">
        <v>1269</v>
      </c>
      <c r="E62" s="387"/>
      <c r="F62" s="387"/>
      <c r="G62" s="387"/>
      <c r="H62" s="387"/>
      <c r="I62" s="387"/>
      <c r="J62" s="387"/>
      <c r="K62" s="259"/>
    </row>
    <row r="63" spans="2:11" s="1" customFormat="1" ht="15" customHeight="1">
      <c r="B63" s="258"/>
      <c r="C63" s="263"/>
      <c r="D63" s="385" t="s">
        <v>1270</v>
      </c>
      <c r="E63" s="385"/>
      <c r="F63" s="385"/>
      <c r="G63" s="385"/>
      <c r="H63" s="385"/>
      <c r="I63" s="385"/>
      <c r="J63" s="385"/>
      <c r="K63" s="259"/>
    </row>
    <row r="64" spans="2:11" s="1" customFormat="1" ht="12.75" customHeight="1">
      <c r="B64" s="258"/>
      <c r="C64" s="263"/>
      <c r="D64" s="263"/>
      <c r="E64" s="266"/>
      <c r="F64" s="263"/>
      <c r="G64" s="263"/>
      <c r="H64" s="263"/>
      <c r="I64" s="263"/>
      <c r="J64" s="263"/>
      <c r="K64" s="259"/>
    </row>
    <row r="65" spans="2:11" s="1" customFormat="1" ht="15" customHeight="1">
      <c r="B65" s="258"/>
      <c r="C65" s="263"/>
      <c r="D65" s="385" t="s">
        <v>1271</v>
      </c>
      <c r="E65" s="385"/>
      <c r="F65" s="385"/>
      <c r="G65" s="385"/>
      <c r="H65" s="385"/>
      <c r="I65" s="385"/>
      <c r="J65" s="385"/>
      <c r="K65" s="259"/>
    </row>
    <row r="66" spans="2:11" s="1" customFormat="1" ht="15" customHeight="1">
      <c r="B66" s="258"/>
      <c r="C66" s="263"/>
      <c r="D66" s="387" t="s">
        <v>1272</v>
      </c>
      <c r="E66" s="387"/>
      <c r="F66" s="387"/>
      <c r="G66" s="387"/>
      <c r="H66" s="387"/>
      <c r="I66" s="387"/>
      <c r="J66" s="387"/>
      <c r="K66" s="259"/>
    </row>
    <row r="67" spans="2:11" s="1" customFormat="1" ht="15" customHeight="1">
      <c r="B67" s="258"/>
      <c r="C67" s="263"/>
      <c r="D67" s="385" t="s">
        <v>1273</v>
      </c>
      <c r="E67" s="385"/>
      <c r="F67" s="385"/>
      <c r="G67" s="385"/>
      <c r="H67" s="385"/>
      <c r="I67" s="385"/>
      <c r="J67" s="385"/>
      <c r="K67" s="259"/>
    </row>
    <row r="68" spans="2:11" s="1" customFormat="1" ht="15" customHeight="1">
      <c r="B68" s="258"/>
      <c r="C68" s="263"/>
      <c r="D68" s="385" t="s">
        <v>1274</v>
      </c>
      <c r="E68" s="385"/>
      <c r="F68" s="385"/>
      <c r="G68" s="385"/>
      <c r="H68" s="385"/>
      <c r="I68" s="385"/>
      <c r="J68" s="385"/>
      <c r="K68" s="259"/>
    </row>
    <row r="69" spans="2:11" s="1" customFormat="1" ht="15" customHeight="1">
      <c r="B69" s="258"/>
      <c r="C69" s="263"/>
      <c r="D69" s="385" t="s">
        <v>1275</v>
      </c>
      <c r="E69" s="385"/>
      <c r="F69" s="385"/>
      <c r="G69" s="385"/>
      <c r="H69" s="385"/>
      <c r="I69" s="385"/>
      <c r="J69" s="385"/>
      <c r="K69" s="259"/>
    </row>
    <row r="70" spans="2:11" s="1" customFormat="1" ht="15" customHeight="1">
      <c r="B70" s="258"/>
      <c r="C70" s="263"/>
      <c r="D70" s="385" t="s">
        <v>1276</v>
      </c>
      <c r="E70" s="385"/>
      <c r="F70" s="385"/>
      <c r="G70" s="385"/>
      <c r="H70" s="385"/>
      <c r="I70" s="385"/>
      <c r="J70" s="385"/>
      <c r="K70" s="259"/>
    </row>
    <row r="71" spans="2:11" s="1" customFormat="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s="1" customFormat="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s="1" customFormat="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s="1" customFormat="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s="1" customFormat="1" ht="45" customHeight="1">
      <c r="B75" s="275"/>
      <c r="C75" s="380" t="s">
        <v>1277</v>
      </c>
      <c r="D75" s="380"/>
      <c r="E75" s="380"/>
      <c r="F75" s="380"/>
      <c r="G75" s="380"/>
      <c r="H75" s="380"/>
      <c r="I75" s="380"/>
      <c r="J75" s="380"/>
      <c r="K75" s="276"/>
    </row>
    <row r="76" spans="2:11" s="1" customFormat="1" ht="17.25" customHeight="1">
      <c r="B76" s="275"/>
      <c r="C76" s="277" t="s">
        <v>1278</v>
      </c>
      <c r="D76" s="277"/>
      <c r="E76" s="277"/>
      <c r="F76" s="277" t="s">
        <v>1279</v>
      </c>
      <c r="G76" s="278"/>
      <c r="H76" s="277" t="s">
        <v>57</v>
      </c>
      <c r="I76" s="277" t="s">
        <v>60</v>
      </c>
      <c r="J76" s="277" t="s">
        <v>1280</v>
      </c>
      <c r="K76" s="276"/>
    </row>
    <row r="77" spans="2:11" s="1" customFormat="1" ht="17.25" customHeight="1">
      <c r="B77" s="275"/>
      <c r="C77" s="279" t="s">
        <v>1281</v>
      </c>
      <c r="D77" s="279"/>
      <c r="E77" s="279"/>
      <c r="F77" s="280" t="s">
        <v>1282</v>
      </c>
      <c r="G77" s="281"/>
      <c r="H77" s="279"/>
      <c r="I77" s="279"/>
      <c r="J77" s="279" t="s">
        <v>1283</v>
      </c>
      <c r="K77" s="276"/>
    </row>
    <row r="78" spans="2:11" s="1" customFormat="1" ht="5.25" customHeight="1">
      <c r="B78" s="275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s="1" customFormat="1" ht="15" customHeight="1">
      <c r="B79" s="275"/>
      <c r="C79" s="264" t="s">
        <v>56</v>
      </c>
      <c r="D79" s="282"/>
      <c r="E79" s="282"/>
      <c r="F79" s="284" t="s">
        <v>1284</v>
      </c>
      <c r="G79" s="283"/>
      <c r="H79" s="264" t="s">
        <v>1285</v>
      </c>
      <c r="I79" s="264" t="s">
        <v>1286</v>
      </c>
      <c r="J79" s="264">
        <v>20</v>
      </c>
      <c r="K79" s="276"/>
    </row>
    <row r="80" spans="2:11" s="1" customFormat="1" ht="15" customHeight="1">
      <c r="B80" s="275"/>
      <c r="C80" s="264" t="s">
        <v>1287</v>
      </c>
      <c r="D80" s="264"/>
      <c r="E80" s="264"/>
      <c r="F80" s="284" t="s">
        <v>1284</v>
      </c>
      <c r="G80" s="283"/>
      <c r="H80" s="264" t="s">
        <v>1288</v>
      </c>
      <c r="I80" s="264" t="s">
        <v>1286</v>
      </c>
      <c r="J80" s="264">
        <v>120</v>
      </c>
      <c r="K80" s="276"/>
    </row>
    <row r="81" spans="2:11" s="1" customFormat="1" ht="15" customHeight="1">
      <c r="B81" s="285"/>
      <c r="C81" s="264" t="s">
        <v>1289</v>
      </c>
      <c r="D81" s="264"/>
      <c r="E81" s="264"/>
      <c r="F81" s="284" t="s">
        <v>1290</v>
      </c>
      <c r="G81" s="283"/>
      <c r="H81" s="264" t="s">
        <v>1291</v>
      </c>
      <c r="I81" s="264" t="s">
        <v>1286</v>
      </c>
      <c r="J81" s="264">
        <v>50</v>
      </c>
      <c r="K81" s="276"/>
    </row>
    <row r="82" spans="2:11" s="1" customFormat="1" ht="15" customHeight="1">
      <c r="B82" s="285"/>
      <c r="C82" s="264" t="s">
        <v>1292</v>
      </c>
      <c r="D82" s="264"/>
      <c r="E82" s="264"/>
      <c r="F82" s="284" t="s">
        <v>1284</v>
      </c>
      <c r="G82" s="283"/>
      <c r="H82" s="264" t="s">
        <v>1293</v>
      </c>
      <c r="I82" s="264" t="s">
        <v>1294</v>
      </c>
      <c r="J82" s="264"/>
      <c r="K82" s="276"/>
    </row>
    <row r="83" spans="2:11" s="1" customFormat="1" ht="15" customHeight="1">
      <c r="B83" s="285"/>
      <c r="C83" s="286" t="s">
        <v>1295</v>
      </c>
      <c r="D83" s="286"/>
      <c r="E83" s="286"/>
      <c r="F83" s="287" t="s">
        <v>1290</v>
      </c>
      <c r="G83" s="286"/>
      <c r="H83" s="286" t="s">
        <v>1296</v>
      </c>
      <c r="I83" s="286" t="s">
        <v>1286</v>
      </c>
      <c r="J83" s="286">
        <v>15</v>
      </c>
      <c r="K83" s="276"/>
    </row>
    <row r="84" spans="2:11" s="1" customFormat="1" ht="15" customHeight="1">
      <c r="B84" s="285"/>
      <c r="C84" s="286" t="s">
        <v>1297</v>
      </c>
      <c r="D84" s="286"/>
      <c r="E84" s="286"/>
      <c r="F84" s="287" t="s">
        <v>1290</v>
      </c>
      <c r="G84" s="286"/>
      <c r="H84" s="286" t="s">
        <v>1298</v>
      </c>
      <c r="I84" s="286" t="s">
        <v>1286</v>
      </c>
      <c r="J84" s="286">
        <v>15</v>
      </c>
      <c r="K84" s="276"/>
    </row>
    <row r="85" spans="2:11" s="1" customFormat="1" ht="15" customHeight="1">
      <c r="B85" s="285"/>
      <c r="C85" s="286" t="s">
        <v>1299</v>
      </c>
      <c r="D85" s="286"/>
      <c r="E85" s="286"/>
      <c r="F85" s="287" t="s">
        <v>1290</v>
      </c>
      <c r="G85" s="286"/>
      <c r="H85" s="286" t="s">
        <v>1300</v>
      </c>
      <c r="I85" s="286" t="s">
        <v>1286</v>
      </c>
      <c r="J85" s="286">
        <v>20</v>
      </c>
      <c r="K85" s="276"/>
    </row>
    <row r="86" spans="2:11" s="1" customFormat="1" ht="15" customHeight="1">
      <c r="B86" s="285"/>
      <c r="C86" s="286" t="s">
        <v>1301</v>
      </c>
      <c r="D86" s="286"/>
      <c r="E86" s="286"/>
      <c r="F86" s="287" t="s">
        <v>1290</v>
      </c>
      <c r="G86" s="286"/>
      <c r="H86" s="286" t="s">
        <v>1302</v>
      </c>
      <c r="I86" s="286" t="s">
        <v>1286</v>
      </c>
      <c r="J86" s="286">
        <v>20</v>
      </c>
      <c r="K86" s="276"/>
    </row>
    <row r="87" spans="2:11" s="1" customFormat="1" ht="15" customHeight="1">
      <c r="B87" s="285"/>
      <c r="C87" s="264" t="s">
        <v>1303</v>
      </c>
      <c r="D87" s="264"/>
      <c r="E87" s="264"/>
      <c r="F87" s="284" t="s">
        <v>1290</v>
      </c>
      <c r="G87" s="283"/>
      <c r="H87" s="264" t="s">
        <v>1304</v>
      </c>
      <c r="I87" s="264" t="s">
        <v>1286</v>
      </c>
      <c r="J87" s="264">
        <v>50</v>
      </c>
      <c r="K87" s="276"/>
    </row>
    <row r="88" spans="2:11" s="1" customFormat="1" ht="15" customHeight="1">
      <c r="B88" s="285"/>
      <c r="C88" s="264" t="s">
        <v>1305</v>
      </c>
      <c r="D88" s="264"/>
      <c r="E88" s="264"/>
      <c r="F88" s="284" t="s">
        <v>1290</v>
      </c>
      <c r="G88" s="283"/>
      <c r="H88" s="264" t="s">
        <v>1306</v>
      </c>
      <c r="I88" s="264" t="s">
        <v>1286</v>
      </c>
      <c r="J88" s="264">
        <v>20</v>
      </c>
      <c r="K88" s="276"/>
    </row>
    <row r="89" spans="2:11" s="1" customFormat="1" ht="15" customHeight="1">
      <c r="B89" s="285"/>
      <c r="C89" s="264" t="s">
        <v>1307</v>
      </c>
      <c r="D89" s="264"/>
      <c r="E89" s="264"/>
      <c r="F89" s="284" t="s">
        <v>1290</v>
      </c>
      <c r="G89" s="283"/>
      <c r="H89" s="264" t="s">
        <v>1308</v>
      </c>
      <c r="I89" s="264" t="s">
        <v>1286</v>
      </c>
      <c r="J89" s="264">
        <v>20</v>
      </c>
      <c r="K89" s="276"/>
    </row>
    <row r="90" spans="2:11" s="1" customFormat="1" ht="15" customHeight="1">
      <c r="B90" s="285"/>
      <c r="C90" s="264" t="s">
        <v>1309</v>
      </c>
      <c r="D90" s="264"/>
      <c r="E90" s="264"/>
      <c r="F90" s="284" t="s">
        <v>1290</v>
      </c>
      <c r="G90" s="283"/>
      <c r="H90" s="264" t="s">
        <v>1310</v>
      </c>
      <c r="I90" s="264" t="s">
        <v>1286</v>
      </c>
      <c r="J90" s="264">
        <v>50</v>
      </c>
      <c r="K90" s="276"/>
    </row>
    <row r="91" spans="2:11" s="1" customFormat="1" ht="15" customHeight="1">
      <c r="B91" s="285"/>
      <c r="C91" s="264" t="s">
        <v>1311</v>
      </c>
      <c r="D91" s="264"/>
      <c r="E91" s="264"/>
      <c r="F91" s="284" t="s">
        <v>1290</v>
      </c>
      <c r="G91" s="283"/>
      <c r="H91" s="264" t="s">
        <v>1311</v>
      </c>
      <c r="I91" s="264" t="s">
        <v>1286</v>
      </c>
      <c r="J91" s="264">
        <v>50</v>
      </c>
      <c r="K91" s="276"/>
    </row>
    <row r="92" spans="2:11" s="1" customFormat="1" ht="15" customHeight="1">
      <c r="B92" s="285"/>
      <c r="C92" s="264" t="s">
        <v>1312</v>
      </c>
      <c r="D92" s="264"/>
      <c r="E92" s="264"/>
      <c r="F92" s="284" t="s">
        <v>1290</v>
      </c>
      <c r="G92" s="283"/>
      <c r="H92" s="264" t="s">
        <v>1313</v>
      </c>
      <c r="I92" s="264" t="s">
        <v>1286</v>
      </c>
      <c r="J92" s="264">
        <v>255</v>
      </c>
      <c r="K92" s="276"/>
    </row>
    <row r="93" spans="2:11" s="1" customFormat="1" ht="15" customHeight="1">
      <c r="B93" s="285"/>
      <c r="C93" s="264" t="s">
        <v>1314</v>
      </c>
      <c r="D93" s="264"/>
      <c r="E93" s="264"/>
      <c r="F93" s="284" t="s">
        <v>1284</v>
      </c>
      <c r="G93" s="283"/>
      <c r="H93" s="264" t="s">
        <v>1315</v>
      </c>
      <c r="I93" s="264" t="s">
        <v>1316</v>
      </c>
      <c r="J93" s="264"/>
      <c r="K93" s="276"/>
    </row>
    <row r="94" spans="2:11" s="1" customFormat="1" ht="15" customHeight="1">
      <c r="B94" s="285"/>
      <c r="C94" s="264" t="s">
        <v>1317</v>
      </c>
      <c r="D94" s="264"/>
      <c r="E94" s="264"/>
      <c r="F94" s="284" t="s">
        <v>1284</v>
      </c>
      <c r="G94" s="283"/>
      <c r="H94" s="264" t="s">
        <v>1318</v>
      </c>
      <c r="I94" s="264" t="s">
        <v>1319</v>
      </c>
      <c r="J94" s="264"/>
      <c r="K94" s="276"/>
    </row>
    <row r="95" spans="2:11" s="1" customFormat="1" ht="15" customHeight="1">
      <c r="B95" s="285"/>
      <c r="C95" s="264" t="s">
        <v>1320</v>
      </c>
      <c r="D95" s="264"/>
      <c r="E95" s="264"/>
      <c r="F95" s="284" t="s">
        <v>1284</v>
      </c>
      <c r="G95" s="283"/>
      <c r="H95" s="264" t="s">
        <v>1320</v>
      </c>
      <c r="I95" s="264" t="s">
        <v>1319</v>
      </c>
      <c r="J95" s="264"/>
      <c r="K95" s="276"/>
    </row>
    <row r="96" spans="2:11" s="1" customFormat="1" ht="15" customHeight="1">
      <c r="B96" s="285"/>
      <c r="C96" s="264" t="s">
        <v>41</v>
      </c>
      <c r="D96" s="264"/>
      <c r="E96" s="264"/>
      <c r="F96" s="284" t="s">
        <v>1284</v>
      </c>
      <c r="G96" s="283"/>
      <c r="H96" s="264" t="s">
        <v>1321</v>
      </c>
      <c r="I96" s="264" t="s">
        <v>1319</v>
      </c>
      <c r="J96" s="264"/>
      <c r="K96" s="276"/>
    </row>
    <row r="97" spans="2:11" s="1" customFormat="1" ht="15" customHeight="1">
      <c r="B97" s="285"/>
      <c r="C97" s="264" t="s">
        <v>51</v>
      </c>
      <c r="D97" s="264"/>
      <c r="E97" s="264"/>
      <c r="F97" s="284" t="s">
        <v>1284</v>
      </c>
      <c r="G97" s="283"/>
      <c r="H97" s="264" t="s">
        <v>1322</v>
      </c>
      <c r="I97" s="264" t="s">
        <v>1319</v>
      </c>
      <c r="J97" s="264"/>
      <c r="K97" s="276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s="1" customFormat="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s="1" customFormat="1" ht="45" customHeight="1">
      <c r="B102" s="275"/>
      <c r="C102" s="380" t="s">
        <v>1323</v>
      </c>
      <c r="D102" s="380"/>
      <c r="E102" s="380"/>
      <c r="F102" s="380"/>
      <c r="G102" s="380"/>
      <c r="H102" s="380"/>
      <c r="I102" s="380"/>
      <c r="J102" s="380"/>
      <c r="K102" s="276"/>
    </row>
    <row r="103" spans="2:11" s="1" customFormat="1" ht="17.25" customHeight="1">
      <c r="B103" s="275"/>
      <c r="C103" s="277" t="s">
        <v>1278</v>
      </c>
      <c r="D103" s="277"/>
      <c r="E103" s="277"/>
      <c r="F103" s="277" t="s">
        <v>1279</v>
      </c>
      <c r="G103" s="278"/>
      <c r="H103" s="277" t="s">
        <v>57</v>
      </c>
      <c r="I103" s="277" t="s">
        <v>60</v>
      </c>
      <c r="J103" s="277" t="s">
        <v>1280</v>
      </c>
      <c r="K103" s="276"/>
    </row>
    <row r="104" spans="2:11" s="1" customFormat="1" ht="17.25" customHeight="1">
      <c r="B104" s="275"/>
      <c r="C104" s="279" t="s">
        <v>1281</v>
      </c>
      <c r="D104" s="279"/>
      <c r="E104" s="279"/>
      <c r="F104" s="280" t="s">
        <v>1282</v>
      </c>
      <c r="G104" s="281"/>
      <c r="H104" s="279"/>
      <c r="I104" s="279"/>
      <c r="J104" s="279" t="s">
        <v>1283</v>
      </c>
      <c r="K104" s="276"/>
    </row>
    <row r="105" spans="2:11" s="1" customFormat="1" ht="5.25" customHeight="1">
      <c r="B105" s="275"/>
      <c r="C105" s="277"/>
      <c r="D105" s="277"/>
      <c r="E105" s="277"/>
      <c r="F105" s="277"/>
      <c r="G105" s="293"/>
      <c r="H105" s="277"/>
      <c r="I105" s="277"/>
      <c r="J105" s="277"/>
      <c r="K105" s="276"/>
    </row>
    <row r="106" spans="2:11" s="1" customFormat="1" ht="15" customHeight="1">
      <c r="B106" s="275"/>
      <c r="C106" s="264" t="s">
        <v>56</v>
      </c>
      <c r="D106" s="282"/>
      <c r="E106" s="282"/>
      <c r="F106" s="284" t="s">
        <v>1284</v>
      </c>
      <c r="G106" s="293"/>
      <c r="H106" s="264" t="s">
        <v>1324</v>
      </c>
      <c r="I106" s="264" t="s">
        <v>1286</v>
      </c>
      <c r="J106" s="264">
        <v>20</v>
      </c>
      <c r="K106" s="276"/>
    </row>
    <row r="107" spans="2:11" s="1" customFormat="1" ht="15" customHeight="1">
      <c r="B107" s="275"/>
      <c r="C107" s="264" t="s">
        <v>1287</v>
      </c>
      <c r="D107" s="264"/>
      <c r="E107" s="264"/>
      <c r="F107" s="284" t="s">
        <v>1284</v>
      </c>
      <c r="G107" s="264"/>
      <c r="H107" s="264" t="s">
        <v>1324</v>
      </c>
      <c r="I107" s="264" t="s">
        <v>1286</v>
      </c>
      <c r="J107" s="264">
        <v>120</v>
      </c>
      <c r="K107" s="276"/>
    </row>
    <row r="108" spans="2:11" s="1" customFormat="1" ht="15" customHeight="1">
      <c r="B108" s="285"/>
      <c r="C108" s="264" t="s">
        <v>1289</v>
      </c>
      <c r="D108" s="264"/>
      <c r="E108" s="264"/>
      <c r="F108" s="284" t="s">
        <v>1290</v>
      </c>
      <c r="G108" s="264"/>
      <c r="H108" s="264" t="s">
        <v>1324</v>
      </c>
      <c r="I108" s="264" t="s">
        <v>1286</v>
      </c>
      <c r="J108" s="264">
        <v>50</v>
      </c>
      <c r="K108" s="276"/>
    </row>
    <row r="109" spans="2:11" s="1" customFormat="1" ht="15" customHeight="1">
      <c r="B109" s="285"/>
      <c r="C109" s="264" t="s">
        <v>1292</v>
      </c>
      <c r="D109" s="264"/>
      <c r="E109" s="264"/>
      <c r="F109" s="284" t="s">
        <v>1284</v>
      </c>
      <c r="G109" s="264"/>
      <c r="H109" s="264" t="s">
        <v>1324</v>
      </c>
      <c r="I109" s="264" t="s">
        <v>1294</v>
      </c>
      <c r="J109" s="264"/>
      <c r="K109" s="276"/>
    </row>
    <row r="110" spans="2:11" s="1" customFormat="1" ht="15" customHeight="1">
      <c r="B110" s="285"/>
      <c r="C110" s="264" t="s">
        <v>1303</v>
      </c>
      <c r="D110" s="264"/>
      <c r="E110" s="264"/>
      <c r="F110" s="284" t="s">
        <v>1290</v>
      </c>
      <c r="G110" s="264"/>
      <c r="H110" s="264" t="s">
        <v>1324</v>
      </c>
      <c r="I110" s="264" t="s">
        <v>1286</v>
      </c>
      <c r="J110" s="264">
        <v>50</v>
      </c>
      <c r="K110" s="276"/>
    </row>
    <row r="111" spans="2:11" s="1" customFormat="1" ht="15" customHeight="1">
      <c r="B111" s="285"/>
      <c r="C111" s="264" t="s">
        <v>1311</v>
      </c>
      <c r="D111" s="264"/>
      <c r="E111" s="264"/>
      <c r="F111" s="284" t="s">
        <v>1290</v>
      </c>
      <c r="G111" s="264"/>
      <c r="H111" s="264" t="s">
        <v>1324</v>
      </c>
      <c r="I111" s="264" t="s">
        <v>1286</v>
      </c>
      <c r="J111" s="264">
        <v>50</v>
      </c>
      <c r="K111" s="276"/>
    </row>
    <row r="112" spans="2:11" s="1" customFormat="1" ht="15" customHeight="1">
      <c r="B112" s="285"/>
      <c r="C112" s="264" t="s">
        <v>1309</v>
      </c>
      <c r="D112" s="264"/>
      <c r="E112" s="264"/>
      <c r="F112" s="284" t="s">
        <v>1290</v>
      </c>
      <c r="G112" s="264"/>
      <c r="H112" s="264" t="s">
        <v>1324</v>
      </c>
      <c r="I112" s="264" t="s">
        <v>1286</v>
      </c>
      <c r="J112" s="264">
        <v>50</v>
      </c>
      <c r="K112" s="276"/>
    </row>
    <row r="113" spans="2:11" s="1" customFormat="1" ht="15" customHeight="1">
      <c r="B113" s="285"/>
      <c r="C113" s="264" t="s">
        <v>56</v>
      </c>
      <c r="D113" s="264"/>
      <c r="E113" s="264"/>
      <c r="F113" s="284" t="s">
        <v>1284</v>
      </c>
      <c r="G113" s="264"/>
      <c r="H113" s="264" t="s">
        <v>1325</v>
      </c>
      <c r="I113" s="264" t="s">
        <v>1286</v>
      </c>
      <c r="J113" s="264">
        <v>20</v>
      </c>
      <c r="K113" s="276"/>
    </row>
    <row r="114" spans="2:11" s="1" customFormat="1" ht="15" customHeight="1">
      <c r="B114" s="285"/>
      <c r="C114" s="264" t="s">
        <v>1326</v>
      </c>
      <c r="D114" s="264"/>
      <c r="E114" s="264"/>
      <c r="F114" s="284" t="s">
        <v>1284</v>
      </c>
      <c r="G114" s="264"/>
      <c r="H114" s="264" t="s">
        <v>1327</v>
      </c>
      <c r="I114" s="264" t="s">
        <v>1286</v>
      </c>
      <c r="J114" s="264">
        <v>120</v>
      </c>
      <c r="K114" s="276"/>
    </row>
    <row r="115" spans="2:11" s="1" customFormat="1" ht="15" customHeight="1">
      <c r="B115" s="285"/>
      <c r="C115" s="264" t="s">
        <v>41</v>
      </c>
      <c r="D115" s="264"/>
      <c r="E115" s="264"/>
      <c r="F115" s="284" t="s">
        <v>1284</v>
      </c>
      <c r="G115" s="264"/>
      <c r="H115" s="264" t="s">
        <v>1328</v>
      </c>
      <c r="I115" s="264" t="s">
        <v>1319</v>
      </c>
      <c r="J115" s="264"/>
      <c r="K115" s="276"/>
    </row>
    <row r="116" spans="2:11" s="1" customFormat="1" ht="15" customHeight="1">
      <c r="B116" s="285"/>
      <c r="C116" s="264" t="s">
        <v>51</v>
      </c>
      <c r="D116" s="264"/>
      <c r="E116" s="264"/>
      <c r="F116" s="284" t="s">
        <v>1284</v>
      </c>
      <c r="G116" s="264"/>
      <c r="H116" s="264" t="s">
        <v>1329</v>
      </c>
      <c r="I116" s="264" t="s">
        <v>1319</v>
      </c>
      <c r="J116" s="264"/>
      <c r="K116" s="276"/>
    </row>
    <row r="117" spans="2:11" s="1" customFormat="1" ht="15" customHeight="1">
      <c r="B117" s="285"/>
      <c r="C117" s="264" t="s">
        <v>60</v>
      </c>
      <c r="D117" s="264"/>
      <c r="E117" s="264"/>
      <c r="F117" s="284" t="s">
        <v>1284</v>
      </c>
      <c r="G117" s="264"/>
      <c r="H117" s="264" t="s">
        <v>1330</v>
      </c>
      <c r="I117" s="264" t="s">
        <v>1331</v>
      </c>
      <c r="J117" s="264"/>
      <c r="K117" s="276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61"/>
      <c r="D119" s="261"/>
      <c r="E119" s="261"/>
      <c r="F119" s="296"/>
      <c r="G119" s="261"/>
      <c r="H119" s="261"/>
      <c r="I119" s="261"/>
      <c r="J119" s="261"/>
      <c r="K119" s="295"/>
    </row>
    <row r="120" spans="2:11" s="1" customFormat="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s="1" customFormat="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s="1" customFormat="1" ht="45" customHeight="1">
      <c r="B122" s="300"/>
      <c r="C122" s="381" t="s">
        <v>1332</v>
      </c>
      <c r="D122" s="381"/>
      <c r="E122" s="381"/>
      <c r="F122" s="381"/>
      <c r="G122" s="381"/>
      <c r="H122" s="381"/>
      <c r="I122" s="381"/>
      <c r="J122" s="381"/>
      <c r="K122" s="301"/>
    </row>
    <row r="123" spans="2:11" s="1" customFormat="1" ht="17.25" customHeight="1">
      <c r="B123" s="302"/>
      <c r="C123" s="277" t="s">
        <v>1278</v>
      </c>
      <c r="D123" s="277"/>
      <c r="E123" s="277"/>
      <c r="F123" s="277" t="s">
        <v>1279</v>
      </c>
      <c r="G123" s="278"/>
      <c r="H123" s="277" t="s">
        <v>57</v>
      </c>
      <c r="I123" s="277" t="s">
        <v>60</v>
      </c>
      <c r="J123" s="277" t="s">
        <v>1280</v>
      </c>
      <c r="K123" s="303"/>
    </row>
    <row r="124" spans="2:11" s="1" customFormat="1" ht="17.25" customHeight="1">
      <c r="B124" s="302"/>
      <c r="C124" s="279" t="s">
        <v>1281</v>
      </c>
      <c r="D124" s="279"/>
      <c r="E124" s="279"/>
      <c r="F124" s="280" t="s">
        <v>1282</v>
      </c>
      <c r="G124" s="281"/>
      <c r="H124" s="279"/>
      <c r="I124" s="279"/>
      <c r="J124" s="279" t="s">
        <v>1283</v>
      </c>
      <c r="K124" s="303"/>
    </row>
    <row r="125" spans="2:11" s="1" customFormat="1" ht="5.25" customHeight="1">
      <c r="B125" s="304"/>
      <c r="C125" s="282"/>
      <c r="D125" s="282"/>
      <c r="E125" s="282"/>
      <c r="F125" s="282"/>
      <c r="G125" s="264"/>
      <c r="H125" s="282"/>
      <c r="I125" s="282"/>
      <c r="J125" s="282"/>
      <c r="K125" s="305"/>
    </row>
    <row r="126" spans="2:11" s="1" customFormat="1" ht="15" customHeight="1">
      <c r="B126" s="304"/>
      <c r="C126" s="264" t="s">
        <v>1287</v>
      </c>
      <c r="D126" s="282"/>
      <c r="E126" s="282"/>
      <c r="F126" s="284" t="s">
        <v>1284</v>
      </c>
      <c r="G126" s="264"/>
      <c r="H126" s="264" t="s">
        <v>1324</v>
      </c>
      <c r="I126" s="264" t="s">
        <v>1286</v>
      </c>
      <c r="J126" s="264">
        <v>120</v>
      </c>
      <c r="K126" s="306"/>
    </row>
    <row r="127" spans="2:11" s="1" customFormat="1" ht="15" customHeight="1">
      <c r="B127" s="304"/>
      <c r="C127" s="264" t="s">
        <v>1333</v>
      </c>
      <c r="D127" s="264"/>
      <c r="E127" s="264"/>
      <c r="F127" s="284" t="s">
        <v>1284</v>
      </c>
      <c r="G127" s="264"/>
      <c r="H127" s="264" t="s">
        <v>1334</v>
      </c>
      <c r="I127" s="264" t="s">
        <v>1286</v>
      </c>
      <c r="J127" s="264" t="s">
        <v>1335</v>
      </c>
      <c r="K127" s="306"/>
    </row>
    <row r="128" spans="2:11" s="1" customFormat="1" ht="15" customHeight="1">
      <c r="B128" s="304"/>
      <c r="C128" s="264" t="s">
        <v>1232</v>
      </c>
      <c r="D128" s="264"/>
      <c r="E128" s="264"/>
      <c r="F128" s="284" t="s">
        <v>1284</v>
      </c>
      <c r="G128" s="264"/>
      <c r="H128" s="264" t="s">
        <v>1336</v>
      </c>
      <c r="I128" s="264" t="s">
        <v>1286</v>
      </c>
      <c r="J128" s="264" t="s">
        <v>1335</v>
      </c>
      <c r="K128" s="306"/>
    </row>
    <row r="129" spans="2:11" s="1" customFormat="1" ht="15" customHeight="1">
      <c r="B129" s="304"/>
      <c r="C129" s="264" t="s">
        <v>1295</v>
      </c>
      <c r="D129" s="264"/>
      <c r="E129" s="264"/>
      <c r="F129" s="284" t="s">
        <v>1290</v>
      </c>
      <c r="G129" s="264"/>
      <c r="H129" s="264" t="s">
        <v>1296</v>
      </c>
      <c r="I129" s="264" t="s">
        <v>1286</v>
      </c>
      <c r="J129" s="264">
        <v>15</v>
      </c>
      <c r="K129" s="306"/>
    </row>
    <row r="130" spans="2:11" s="1" customFormat="1" ht="15" customHeight="1">
      <c r="B130" s="304"/>
      <c r="C130" s="286" t="s">
        <v>1297</v>
      </c>
      <c r="D130" s="286"/>
      <c r="E130" s="286"/>
      <c r="F130" s="287" t="s">
        <v>1290</v>
      </c>
      <c r="G130" s="286"/>
      <c r="H130" s="286" t="s">
        <v>1298</v>
      </c>
      <c r="I130" s="286" t="s">
        <v>1286</v>
      </c>
      <c r="J130" s="286">
        <v>15</v>
      </c>
      <c r="K130" s="306"/>
    </row>
    <row r="131" spans="2:11" s="1" customFormat="1" ht="15" customHeight="1">
      <c r="B131" s="304"/>
      <c r="C131" s="286" t="s">
        <v>1299</v>
      </c>
      <c r="D131" s="286"/>
      <c r="E131" s="286"/>
      <c r="F131" s="287" t="s">
        <v>1290</v>
      </c>
      <c r="G131" s="286"/>
      <c r="H131" s="286" t="s">
        <v>1300</v>
      </c>
      <c r="I131" s="286" t="s">
        <v>1286</v>
      </c>
      <c r="J131" s="286">
        <v>20</v>
      </c>
      <c r="K131" s="306"/>
    </row>
    <row r="132" spans="2:11" s="1" customFormat="1" ht="15" customHeight="1">
      <c r="B132" s="304"/>
      <c r="C132" s="286" t="s">
        <v>1301</v>
      </c>
      <c r="D132" s="286"/>
      <c r="E132" s="286"/>
      <c r="F132" s="287" t="s">
        <v>1290</v>
      </c>
      <c r="G132" s="286"/>
      <c r="H132" s="286" t="s">
        <v>1302</v>
      </c>
      <c r="I132" s="286" t="s">
        <v>1286</v>
      </c>
      <c r="J132" s="286">
        <v>20</v>
      </c>
      <c r="K132" s="306"/>
    </row>
    <row r="133" spans="2:11" s="1" customFormat="1" ht="15" customHeight="1">
      <c r="B133" s="304"/>
      <c r="C133" s="264" t="s">
        <v>1289</v>
      </c>
      <c r="D133" s="264"/>
      <c r="E133" s="264"/>
      <c r="F133" s="284" t="s">
        <v>1290</v>
      </c>
      <c r="G133" s="264"/>
      <c r="H133" s="264" t="s">
        <v>1324</v>
      </c>
      <c r="I133" s="264" t="s">
        <v>1286</v>
      </c>
      <c r="J133" s="264">
        <v>50</v>
      </c>
      <c r="K133" s="306"/>
    </row>
    <row r="134" spans="2:11" s="1" customFormat="1" ht="15" customHeight="1">
      <c r="B134" s="304"/>
      <c r="C134" s="264" t="s">
        <v>1303</v>
      </c>
      <c r="D134" s="264"/>
      <c r="E134" s="264"/>
      <c r="F134" s="284" t="s">
        <v>1290</v>
      </c>
      <c r="G134" s="264"/>
      <c r="H134" s="264" t="s">
        <v>1324</v>
      </c>
      <c r="I134" s="264" t="s">
        <v>1286</v>
      </c>
      <c r="J134" s="264">
        <v>50</v>
      </c>
      <c r="K134" s="306"/>
    </row>
    <row r="135" spans="2:11" s="1" customFormat="1" ht="15" customHeight="1">
      <c r="B135" s="304"/>
      <c r="C135" s="264" t="s">
        <v>1309</v>
      </c>
      <c r="D135" s="264"/>
      <c r="E135" s="264"/>
      <c r="F135" s="284" t="s">
        <v>1290</v>
      </c>
      <c r="G135" s="264"/>
      <c r="H135" s="264" t="s">
        <v>1324</v>
      </c>
      <c r="I135" s="264" t="s">
        <v>1286</v>
      </c>
      <c r="J135" s="264">
        <v>50</v>
      </c>
      <c r="K135" s="306"/>
    </row>
    <row r="136" spans="2:11" s="1" customFormat="1" ht="15" customHeight="1">
      <c r="B136" s="304"/>
      <c r="C136" s="264" t="s">
        <v>1311</v>
      </c>
      <c r="D136" s="264"/>
      <c r="E136" s="264"/>
      <c r="F136" s="284" t="s">
        <v>1290</v>
      </c>
      <c r="G136" s="264"/>
      <c r="H136" s="264" t="s">
        <v>1324</v>
      </c>
      <c r="I136" s="264" t="s">
        <v>1286</v>
      </c>
      <c r="J136" s="264">
        <v>50</v>
      </c>
      <c r="K136" s="306"/>
    </row>
    <row r="137" spans="2:11" s="1" customFormat="1" ht="15" customHeight="1">
      <c r="B137" s="304"/>
      <c r="C137" s="264" t="s">
        <v>1312</v>
      </c>
      <c r="D137" s="264"/>
      <c r="E137" s="264"/>
      <c r="F137" s="284" t="s">
        <v>1290</v>
      </c>
      <c r="G137" s="264"/>
      <c r="H137" s="264" t="s">
        <v>1337</v>
      </c>
      <c r="I137" s="264" t="s">
        <v>1286</v>
      </c>
      <c r="J137" s="264">
        <v>255</v>
      </c>
      <c r="K137" s="306"/>
    </row>
    <row r="138" spans="2:11" s="1" customFormat="1" ht="15" customHeight="1">
      <c r="B138" s="304"/>
      <c r="C138" s="264" t="s">
        <v>1314</v>
      </c>
      <c r="D138" s="264"/>
      <c r="E138" s="264"/>
      <c r="F138" s="284" t="s">
        <v>1284</v>
      </c>
      <c r="G138" s="264"/>
      <c r="H138" s="264" t="s">
        <v>1338</v>
      </c>
      <c r="I138" s="264" t="s">
        <v>1316</v>
      </c>
      <c r="J138" s="264"/>
      <c r="K138" s="306"/>
    </row>
    <row r="139" spans="2:11" s="1" customFormat="1" ht="15" customHeight="1">
      <c r="B139" s="304"/>
      <c r="C139" s="264" t="s">
        <v>1317</v>
      </c>
      <c r="D139" s="264"/>
      <c r="E139" s="264"/>
      <c r="F139" s="284" t="s">
        <v>1284</v>
      </c>
      <c r="G139" s="264"/>
      <c r="H139" s="264" t="s">
        <v>1339</v>
      </c>
      <c r="I139" s="264" t="s">
        <v>1319</v>
      </c>
      <c r="J139" s="264"/>
      <c r="K139" s="306"/>
    </row>
    <row r="140" spans="2:11" s="1" customFormat="1" ht="15" customHeight="1">
      <c r="B140" s="304"/>
      <c r="C140" s="264" t="s">
        <v>1320</v>
      </c>
      <c r="D140" s="264"/>
      <c r="E140" s="264"/>
      <c r="F140" s="284" t="s">
        <v>1284</v>
      </c>
      <c r="G140" s="264"/>
      <c r="H140" s="264" t="s">
        <v>1320</v>
      </c>
      <c r="I140" s="264" t="s">
        <v>1319</v>
      </c>
      <c r="J140" s="264"/>
      <c r="K140" s="306"/>
    </row>
    <row r="141" spans="2:11" s="1" customFormat="1" ht="15" customHeight="1">
      <c r="B141" s="304"/>
      <c r="C141" s="264" t="s">
        <v>41</v>
      </c>
      <c r="D141" s="264"/>
      <c r="E141" s="264"/>
      <c r="F141" s="284" t="s">
        <v>1284</v>
      </c>
      <c r="G141" s="264"/>
      <c r="H141" s="264" t="s">
        <v>1340</v>
      </c>
      <c r="I141" s="264" t="s">
        <v>1319</v>
      </c>
      <c r="J141" s="264"/>
      <c r="K141" s="306"/>
    </row>
    <row r="142" spans="2:11" s="1" customFormat="1" ht="15" customHeight="1">
      <c r="B142" s="304"/>
      <c r="C142" s="264" t="s">
        <v>1341</v>
      </c>
      <c r="D142" s="264"/>
      <c r="E142" s="264"/>
      <c r="F142" s="284" t="s">
        <v>1284</v>
      </c>
      <c r="G142" s="264"/>
      <c r="H142" s="264" t="s">
        <v>1342</v>
      </c>
      <c r="I142" s="264" t="s">
        <v>1319</v>
      </c>
      <c r="J142" s="264"/>
      <c r="K142" s="306"/>
    </row>
    <row r="143" spans="2:11" s="1" customFormat="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s="1" customFormat="1" ht="18.75" customHeight="1">
      <c r="B144" s="261"/>
      <c r="C144" s="261"/>
      <c r="D144" s="261"/>
      <c r="E144" s="261"/>
      <c r="F144" s="296"/>
      <c r="G144" s="261"/>
      <c r="H144" s="261"/>
      <c r="I144" s="261"/>
      <c r="J144" s="261"/>
      <c r="K144" s="261"/>
    </row>
    <row r="145" spans="2:11" s="1" customFormat="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s="1" customFormat="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s="1" customFormat="1" ht="45" customHeight="1">
      <c r="B147" s="275"/>
      <c r="C147" s="380" t="s">
        <v>1343</v>
      </c>
      <c r="D147" s="380"/>
      <c r="E147" s="380"/>
      <c r="F147" s="380"/>
      <c r="G147" s="380"/>
      <c r="H147" s="380"/>
      <c r="I147" s="380"/>
      <c r="J147" s="380"/>
      <c r="K147" s="276"/>
    </row>
    <row r="148" spans="2:11" s="1" customFormat="1" ht="17.25" customHeight="1">
      <c r="B148" s="275"/>
      <c r="C148" s="277" t="s">
        <v>1278</v>
      </c>
      <c r="D148" s="277"/>
      <c r="E148" s="277"/>
      <c r="F148" s="277" t="s">
        <v>1279</v>
      </c>
      <c r="G148" s="278"/>
      <c r="H148" s="277" t="s">
        <v>57</v>
      </c>
      <c r="I148" s="277" t="s">
        <v>60</v>
      </c>
      <c r="J148" s="277" t="s">
        <v>1280</v>
      </c>
      <c r="K148" s="276"/>
    </row>
    <row r="149" spans="2:11" s="1" customFormat="1" ht="17.25" customHeight="1">
      <c r="B149" s="275"/>
      <c r="C149" s="279" t="s">
        <v>1281</v>
      </c>
      <c r="D149" s="279"/>
      <c r="E149" s="279"/>
      <c r="F149" s="280" t="s">
        <v>1282</v>
      </c>
      <c r="G149" s="281"/>
      <c r="H149" s="279"/>
      <c r="I149" s="279"/>
      <c r="J149" s="279" t="s">
        <v>1283</v>
      </c>
      <c r="K149" s="276"/>
    </row>
    <row r="150" spans="2:11" s="1" customFormat="1" ht="5.25" customHeight="1">
      <c r="B150" s="285"/>
      <c r="C150" s="282"/>
      <c r="D150" s="282"/>
      <c r="E150" s="282"/>
      <c r="F150" s="282"/>
      <c r="G150" s="283"/>
      <c r="H150" s="282"/>
      <c r="I150" s="282"/>
      <c r="J150" s="282"/>
      <c r="K150" s="306"/>
    </row>
    <row r="151" spans="2:11" s="1" customFormat="1" ht="15" customHeight="1">
      <c r="B151" s="285"/>
      <c r="C151" s="310" t="s">
        <v>1287</v>
      </c>
      <c r="D151" s="264"/>
      <c r="E151" s="264"/>
      <c r="F151" s="311" t="s">
        <v>1284</v>
      </c>
      <c r="G151" s="264"/>
      <c r="H151" s="310" t="s">
        <v>1324</v>
      </c>
      <c r="I151" s="310" t="s">
        <v>1286</v>
      </c>
      <c r="J151" s="310">
        <v>120</v>
      </c>
      <c r="K151" s="306"/>
    </row>
    <row r="152" spans="2:11" s="1" customFormat="1" ht="15" customHeight="1">
      <c r="B152" s="285"/>
      <c r="C152" s="310" t="s">
        <v>1333</v>
      </c>
      <c r="D152" s="264"/>
      <c r="E152" s="264"/>
      <c r="F152" s="311" t="s">
        <v>1284</v>
      </c>
      <c r="G152" s="264"/>
      <c r="H152" s="310" t="s">
        <v>1344</v>
      </c>
      <c r="I152" s="310" t="s">
        <v>1286</v>
      </c>
      <c r="J152" s="310" t="s">
        <v>1335</v>
      </c>
      <c r="K152" s="306"/>
    </row>
    <row r="153" spans="2:11" s="1" customFormat="1" ht="15" customHeight="1">
      <c r="B153" s="285"/>
      <c r="C153" s="310" t="s">
        <v>1232</v>
      </c>
      <c r="D153" s="264"/>
      <c r="E153" s="264"/>
      <c r="F153" s="311" t="s">
        <v>1284</v>
      </c>
      <c r="G153" s="264"/>
      <c r="H153" s="310" t="s">
        <v>1345</v>
      </c>
      <c r="I153" s="310" t="s">
        <v>1286</v>
      </c>
      <c r="J153" s="310" t="s">
        <v>1335</v>
      </c>
      <c r="K153" s="306"/>
    </row>
    <row r="154" spans="2:11" s="1" customFormat="1" ht="15" customHeight="1">
      <c r="B154" s="285"/>
      <c r="C154" s="310" t="s">
        <v>1289</v>
      </c>
      <c r="D154" s="264"/>
      <c r="E154" s="264"/>
      <c r="F154" s="311" t="s">
        <v>1290</v>
      </c>
      <c r="G154" s="264"/>
      <c r="H154" s="310" t="s">
        <v>1324</v>
      </c>
      <c r="I154" s="310" t="s">
        <v>1286</v>
      </c>
      <c r="J154" s="310">
        <v>50</v>
      </c>
      <c r="K154" s="306"/>
    </row>
    <row r="155" spans="2:11" s="1" customFormat="1" ht="15" customHeight="1">
      <c r="B155" s="285"/>
      <c r="C155" s="310" t="s">
        <v>1292</v>
      </c>
      <c r="D155" s="264"/>
      <c r="E155" s="264"/>
      <c r="F155" s="311" t="s">
        <v>1284</v>
      </c>
      <c r="G155" s="264"/>
      <c r="H155" s="310" t="s">
        <v>1324</v>
      </c>
      <c r="I155" s="310" t="s">
        <v>1294</v>
      </c>
      <c r="J155" s="310"/>
      <c r="K155" s="306"/>
    </row>
    <row r="156" spans="2:11" s="1" customFormat="1" ht="15" customHeight="1">
      <c r="B156" s="285"/>
      <c r="C156" s="310" t="s">
        <v>1303</v>
      </c>
      <c r="D156" s="264"/>
      <c r="E156" s="264"/>
      <c r="F156" s="311" t="s">
        <v>1290</v>
      </c>
      <c r="G156" s="264"/>
      <c r="H156" s="310" t="s">
        <v>1324</v>
      </c>
      <c r="I156" s="310" t="s">
        <v>1286</v>
      </c>
      <c r="J156" s="310">
        <v>50</v>
      </c>
      <c r="K156" s="306"/>
    </row>
    <row r="157" spans="2:11" s="1" customFormat="1" ht="15" customHeight="1">
      <c r="B157" s="285"/>
      <c r="C157" s="310" t="s">
        <v>1311</v>
      </c>
      <c r="D157" s="264"/>
      <c r="E157" s="264"/>
      <c r="F157" s="311" t="s">
        <v>1290</v>
      </c>
      <c r="G157" s="264"/>
      <c r="H157" s="310" t="s">
        <v>1324</v>
      </c>
      <c r="I157" s="310" t="s">
        <v>1286</v>
      </c>
      <c r="J157" s="310">
        <v>50</v>
      </c>
      <c r="K157" s="306"/>
    </row>
    <row r="158" spans="2:11" s="1" customFormat="1" ht="15" customHeight="1">
      <c r="B158" s="285"/>
      <c r="C158" s="310" t="s">
        <v>1309</v>
      </c>
      <c r="D158" s="264"/>
      <c r="E158" s="264"/>
      <c r="F158" s="311" t="s">
        <v>1290</v>
      </c>
      <c r="G158" s="264"/>
      <c r="H158" s="310" t="s">
        <v>1324</v>
      </c>
      <c r="I158" s="310" t="s">
        <v>1286</v>
      </c>
      <c r="J158" s="310">
        <v>50</v>
      </c>
      <c r="K158" s="306"/>
    </row>
    <row r="159" spans="2:11" s="1" customFormat="1" ht="15" customHeight="1">
      <c r="B159" s="285"/>
      <c r="C159" s="310" t="s">
        <v>93</v>
      </c>
      <c r="D159" s="264"/>
      <c r="E159" s="264"/>
      <c r="F159" s="311" t="s">
        <v>1284</v>
      </c>
      <c r="G159" s="264"/>
      <c r="H159" s="310" t="s">
        <v>1346</v>
      </c>
      <c r="I159" s="310" t="s">
        <v>1286</v>
      </c>
      <c r="J159" s="310" t="s">
        <v>1347</v>
      </c>
      <c r="K159" s="306"/>
    </row>
    <row r="160" spans="2:11" s="1" customFormat="1" ht="15" customHeight="1">
      <c r="B160" s="285"/>
      <c r="C160" s="310" t="s">
        <v>1348</v>
      </c>
      <c r="D160" s="264"/>
      <c r="E160" s="264"/>
      <c r="F160" s="311" t="s">
        <v>1284</v>
      </c>
      <c r="G160" s="264"/>
      <c r="H160" s="310" t="s">
        <v>1349</v>
      </c>
      <c r="I160" s="310" t="s">
        <v>1319</v>
      </c>
      <c r="J160" s="310"/>
      <c r="K160" s="306"/>
    </row>
    <row r="161" spans="2:11" s="1" customFormat="1" ht="15" customHeight="1">
      <c r="B161" s="312"/>
      <c r="C161" s="294"/>
      <c r="D161" s="294"/>
      <c r="E161" s="294"/>
      <c r="F161" s="294"/>
      <c r="G161" s="294"/>
      <c r="H161" s="294"/>
      <c r="I161" s="294"/>
      <c r="J161" s="294"/>
      <c r="K161" s="313"/>
    </row>
    <row r="162" spans="2:11" s="1" customFormat="1" ht="18.75" customHeight="1">
      <c r="B162" s="261"/>
      <c r="C162" s="264"/>
      <c r="D162" s="264"/>
      <c r="E162" s="264"/>
      <c r="F162" s="284"/>
      <c r="G162" s="264"/>
      <c r="H162" s="264"/>
      <c r="I162" s="264"/>
      <c r="J162" s="264"/>
      <c r="K162" s="261"/>
    </row>
    <row r="163" spans="2:11" s="1" customFormat="1" ht="18.75" customHeight="1"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</row>
    <row r="164" spans="2:11" s="1" customFormat="1" ht="7.5" customHeight="1"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spans="2:11" s="1" customFormat="1" ht="45" customHeight="1">
      <c r="B165" s="256"/>
      <c r="C165" s="381" t="s">
        <v>1350</v>
      </c>
      <c r="D165" s="381"/>
      <c r="E165" s="381"/>
      <c r="F165" s="381"/>
      <c r="G165" s="381"/>
      <c r="H165" s="381"/>
      <c r="I165" s="381"/>
      <c r="J165" s="381"/>
      <c r="K165" s="257"/>
    </row>
    <row r="166" spans="2:11" s="1" customFormat="1" ht="17.25" customHeight="1">
      <c r="B166" s="256"/>
      <c r="C166" s="277" t="s">
        <v>1278</v>
      </c>
      <c r="D166" s="277"/>
      <c r="E166" s="277"/>
      <c r="F166" s="277" t="s">
        <v>1279</v>
      </c>
      <c r="G166" s="314"/>
      <c r="H166" s="315" t="s">
        <v>57</v>
      </c>
      <c r="I166" s="315" t="s">
        <v>60</v>
      </c>
      <c r="J166" s="277" t="s">
        <v>1280</v>
      </c>
      <c r="K166" s="257"/>
    </row>
    <row r="167" spans="2:11" s="1" customFormat="1" ht="17.25" customHeight="1">
      <c r="B167" s="258"/>
      <c r="C167" s="279" t="s">
        <v>1281</v>
      </c>
      <c r="D167" s="279"/>
      <c r="E167" s="279"/>
      <c r="F167" s="280" t="s">
        <v>1282</v>
      </c>
      <c r="G167" s="316"/>
      <c r="H167" s="317"/>
      <c r="I167" s="317"/>
      <c r="J167" s="279" t="s">
        <v>1283</v>
      </c>
      <c r="K167" s="259"/>
    </row>
    <row r="168" spans="2:11" s="1" customFormat="1" ht="5.25" customHeight="1">
      <c r="B168" s="285"/>
      <c r="C168" s="282"/>
      <c r="D168" s="282"/>
      <c r="E168" s="282"/>
      <c r="F168" s="282"/>
      <c r="G168" s="283"/>
      <c r="H168" s="282"/>
      <c r="I168" s="282"/>
      <c r="J168" s="282"/>
      <c r="K168" s="306"/>
    </row>
    <row r="169" spans="2:11" s="1" customFormat="1" ht="15" customHeight="1">
      <c r="B169" s="285"/>
      <c r="C169" s="264" t="s">
        <v>1287</v>
      </c>
      <c r="D169" s="264"/>
      <c r="E169" s="264"/>
      <c r="F169" s="284" t="s">
        <v>1284</v>
      </c>
      <c r="G169" s="264"/>
      <c r="H169" s="264" t="s">
        <v>1324</v>
      </c>
      <c r="I169" s="264" t="s">
        <v>1286</v>
      </c>
      <c r="J169" s="264">
        <v>120</v>
      </c>
      <c r="K169" s="306"/>
    </row>
    <row r="170" spans="2:11" s="1" customFormat="1" ht="15" customHeight="1">
      <c r="B170" s="285"/>
      <c r="C170" s="264" t="s">
        <v>1333</v>
      </c>
      <c r="D170" s="264"/>
      <c r="E170" s="264"/>
      <c r="F170" s="284" t="s">
        <v>1284</v>
      </c>
      <c r="G170" s="264"/>
      <c r="H170" s="264" t="s">
        <v>1334</v>
      </c>
      <c r="I170" s="264" t="s">
        <v>1286</v>
      </c>
      <c r="J170" s="264" t="s">
        <v>1335</v>
      </c>
      <c r="K170" s="306"/>
    </row>
    <row r="171" spans="2:11" s="1" customFormat="1" ht="15" customHeight="1">
      <c r="B171" s="285"/>
      <c r="C171" s="264" t="s">
        <v>1232</v>
      </c>
      <c r="D171" s="264"/>
      <c r="E171" s="264"/>
      <c r="F171" s="284" t="s">
        <v>1284</v>
      </c>
      <c r="G171" s="264"/>
      <c r="H171" s="264" t="s">
        <v>1351</v>
      </c>
      <c r="I171" s="264" t="s">
        <v>1286</v>
      </c>
      <c r="J171" s="264" t="s">
        <v>1335</v>
      </c>
      <c r="K171" s="306"/>
    </row>
    <row r="172" spans="2:11" s="1" customFormat="1" ht="15" customHeight="1">
      <c r="B172" s="285"/>
      <c r="C172" s="264" t="s">
        <v>1289</v>
      </c>
      <c r="D172" s="264"/>
      <c r="E172" s="264"/>
      <c r="F172" s="284" t="s">
        <v>1290</v>
      </c>
      <c r="G172" s="264"/>
      <c r="H172" s="264" t="s">
        <v>1351</v>
      </c>
      <c r="I172" s="264" t="s">
        <v>1286</v>
      </c>
      <c r="J172" s="264">
        <v>50</v>
      </c>
      <c r="K172" s="306"/>
    </row>
    <row r="173" spans="2:11" s="1" customFormat="1" ht="15" customHeight="1">
      <c r="B173" s="285"/>
      <c r="C173" s="264" t="s">
        <v>1292</v>
      </c>
      <c r="D173" s="264"/>
      <c r="E173" s="264"/>
      <c r="F173" s="284" t="s">
        <v>1284</v>
      </c>
      <c r="G173" s="264"/>
      <c r="H173" s="264" t="s">
        <v>1351</v>
      </c>
      <c r="I173" s="264" t="s">
        <v>1294</v>
      </c>
      <c r="J173" s="264"/>
      <c r="K173" s="306"/>
    </row>
    <row r="174" spans="2:11" s="1" customFormat="1" ht="15" customHeight="1">
      <c r="B174" s="285"/>
      <c r="C174" s="264" t="s">
        <v>1303</v>
      </c>
      <c r="D174" s="264"/>
      <c r="E174" s="264"/>
      <c r="F174" s="284" t="s">
        <v>1290</v>
      </c>
      <c r="G174" s="264"/>
      <c r="H174" s="264" t="s">
        <v>1351</v>
      </c>
      <c r="I174" s="264" t="s">
        <v>1286</v>
      </c>
      <c r="J174" s="264">
        <v>50</v>
      </c>
      <c r="K174" s="306"/>
    </row>
    <row r="175" spans="2:11" s="1" customFormat="1" ht="15" customHeight="1">
      <c r="B175" s="285"/>
      <c r="C175" s="264" t="s">
        <v>1311</v>
      </c>
      <c r="D175" s="264"/>
      <c r="E175" s="264"/>
      <c r="F175" s="284" t="s">
        <v>1290</v>
      </c>
      <c r="G175" s="264"/>
      <c r="H175" s="264" t="s">
        <v>1351</v>
      </c>
      <c r="I175" s="264" t="s">
        <v>1286</v>
      </c>
      <c r="J175" s="264">
        <v>50</v>
      </c>
      <c r="K175" s="306"/>
    </row>
    <row r="176" spans="2:11" s="1" customFormat="1" ht="15" customHeight="1">
      <c r="B176" s="285"/>
      <c r="C176" s="264" t="s">
        <v>1309</v>
      </c>
      <c r="D176" s="264"/>
      <c r="E176" s="264"/>
      <c r="F176" s="284" t="s">
        <v>1290</v>
      </c>
      <c r="G176" s="264"/>
      <c r="H176" s="264" t="s">
        <v>1351</v>
      </c>
      <c r="I176" s="264" t="s">
        <v>1286</v>
      </c>
      <c r="J176" s="264">
        <v>50</v>
      </c>
      <c r="K176" s="306"/>
    </row>
    <row r="177" spans="2:11" s="1" customFormat="1" ht="15" customHeight="1">
      <c r="B177" s="285"/>
      <c r="C177" s="264" t="s">
        <v>112</v>
      </c>
      <c r="D177" s="264"/>
      <c r="E177" s="264"/>
      <c r="F177" s="284" t="s">
        <v>1284</v>
      </c>
      <c r="G177" s="264"/>
      <c r="H177" s="264" t="s">
        <v>1352</v>
      </c>
      <c r="I177" s="264" t="s">
        <v>1353</v>
      </c>
      <c r="J177" s="264"/>
      <c r="K177" s="306"/>
    </row>
    <row r="178" spans="2:11" s="1" customFormat="1" ht="15" customHeight="1">
      <c r="B178" s="285"/>
      <c r="C178" s="264" t="s">
        <v>60</v>
      </c>
      <c r="D178" s="264"/>
      <c r="E178" s="264"/>
      <c r="F178" s="284" t="s">
        <v>1284</v>
      </c>
      <c r="G178" s="264"/>
      <c r="H178" s="264" t="s">
        <v>1354</v>
      </c>
      <c r="I178" s="264" t="s">
        <v>1355</v>
      </c>
      <c r="J178" s="264">
        <v>1</v>
      </c>
      <c r="K178" s="306"/>
    </row>
    <row r="179" spans="2:11" s="1" customFormat="1" ht="15" customHeight="1">
      <c r="B179" s="285"/>
      <c r="C179" s="264" t="s">
        <v>56</v>
      </c>
      <c r="D179" s="264"/>
      <c r="E179" s="264"/>
      <c r="F179" s="284" t="s">
        <v>1284</v>
      </c>
      <c r="G179" s="264"/>
      <c r="H179" s="264" t="s">
        <v>1356</v>
      </c>
      <c r="I179" s="264" t="s">
        <v>1286</v>
      </c>
      <c r="J179" s="264">
        <v>20</v>
      </c>
      <c r="K179" s="306"/>
    </row>
    <row r="180" spans="2:11" s="1" customFormat="1" ht="15" customHeight="1">
      <c r="B180" s="285"/>
      <c r="C180" s="264" t="s">
        <v>57</v>
      </c>
      <c r="D180" s="264"/>
      <c r="E180" s="264"/>
      <c r="F180" s="284" t="s">
        <v>1284</v>
      </c>
      <c r="G180" s="264"/>
      <c r="H180" s="264" t="s">
        <v>1357</v>
      </c>
      <c r="I180" s="264" t="s">
        <v>1286</v>
      </c>
      <c r="J180" s="264">
        <v>255</v>
      </c>
      <c r="K180" s="306"/>
    </row>
    <row r="181" spans="2:11" s="1" customFormat="1" ht="15" customHeight="1">
      <c r="B181" s="285"/>
      <c r="C181" s="264" t="s">
        <v>113</v>
      </c>
      <c r="D181" s="264"/>
      <c r="E181" s="264"/>
      <c r="F181" s="284" t="s">
        <v>1284</v>
      </c>
      <c r="G181" s="264"/>
      <c r="H181" s="264" t="s">
        <v>1248</v>
      </c>
      <c r="I181" s="264" t="s">
        <v>1286</v>
      </c>
      <c r="J181" s="264">
        <v>10</v>
      </c>
      <c r="K181" s="306"/>
    </row>
    <row r="182" spans="2:11" s="1" customFormat="1" ht="15" customHeight="1">
      <c r="B182" s="285"/>
      <c r="C182" s="264" t="s">
        <v>114</v>
      </c>
      <c r="D182" s="264"/>
      <c r="E182" s="264"/>
      <c r="F182" s="284" t="s">
        <v>1284</v>
      </c>
      <c r="G182" s="264"/>
      <c r="H182" s="264" t="s">
        <v>1358</v>
      </c>
      <c r="I182" s="264" t="s">
        <v>1319</v>
      </c>
      <c r="J182" s="264"/>
      <c r="K182" s="306"/>
    </row>
    <row r="183" spans="2:11" s="1" customFormat="1" ht="15" customHeight="1">
      <c r="B183" s="285"/>
      <c r="C183" s="264" t="s">
        <v>1359</v>
      </c>
      <c r="D183" s="264"/>
      <c r="E183" s="264"/>
      <c r="F183" s="284" t="s">
        <v>1284</v>
      </c>
      <c r="G183" s="264"/>
      <c r="H183" s="264" t="s">
        <v>1360</v>
      </c>
      <c r="I183" s="264" t="s">
        <v>1319</v>
      </c>
      <c r="J183" s="264"/>
      <c r="K183" s="306"/>
    </row>
    <row r="184" spans="2:11" s="1" customFormat="1" ht="15" customHeight="1">
      <c r="B184" s="285"/>
      <c r="C184" s="264" t="s">
        <v>1348</v>
      </c>
      <c r="D184" s="264"/>
      <c r="E184" s="264"/>
      <c r="F184" s="284" t="s">
        <v>1284</v>
      </c>
      <c r="G184" s="264"/>
      <c r="H184" s="264" t="s">
        <v>1361</v>
      </c>
      <c r="I184" s="264" t="s">
        <v>1319</v>
      </c>
      <c r="J184" s="264"/>
      <c r="K184" s="306"/>
    </row>
    <row r="185" spans="2:11" s="1" customFormat="1" ht="15" customHeight="1">
      <c r="B185" s="285"/>
      <c r="C185" s="264" t="s">
        <v>116</v>
      </c>
      <c r="D185" s="264"/>
      <c r="E185" s="264"/>
      <c r="F185" s="284" t="s">
        <v>1290</v>
      </c>
      <c r="G185" s="264"/>
      <c r="H185" s="264" t="s">
        <v>1362</v>
      </c>
      <c r="I185" s="264" t="s">
        <v>1286</v>
      </c>
      <c r="J185" s="264">
        <v>50</v>
      </c>
      <c r="K185" s="306"/>
    </row>
    <row r="186" spans="2:11" s="1" customFormat="1" ht="15" customHeight="1">
      <c r="B186" s="285"/>
      <c r="C186" s="264" t="s">
        <v>1363</v>
      </c>
      <c r="D186" s="264"/>
      <c r="E186" s="264"/>
      <c r="F186" s="284" t="s">
        <v>1290</v>
      </c>
      <c r="G186" s="264"/>
      <c r="H186" s="264" t="s">
        <v>1364</v>
      </c>
      <c r="I186" s="264" t="s">
        <v>1365</v>
      </c>
      <c r="J186" s="264"/>
      <c r="K186" s="306"/>
    </row>
    <row r="187" spans="2:11" s="1" customFormat="1" ht="15" customHeight="1">
      <c r="B187" s="285"/>
      <c r="C187" s="264" t="s">
        <v>1366</v>
      </c>
      <c r="D187" s="264"/>
      <c r="E187" s="264"/>
      <c r="F187" s="284" t="s">
        <v>1290</v>
      </c>
      <c r="G187" s="264"/>
      <c r="H187" s="264" t="s">
        <v>1367</v>
      </c>
      <c r="I187" s="264" t="s">
        <v>1365</v>
      </c>
      <c r="J187" s="264"/>
      <c r="K187" s="306"/>
    </row>
    <row r="188" spans="2:11" s="1" customFormat="1" ht="15" customHeight="1">
      <c r="B188" s="285"/>
      <c r="C188" s="264" t="s">
        <v>1368</v>
      </c>
      <c r="D188" s="264"/>
      <c r="E188" s="264"/>
      <c r="F188" s="284" t="s">
        <v>1290</v>
      </c>
      <c r="G188" s="264"/>
      <c r="H188" s="264" t="s">
        <v>1369</v>
      </c>
      <c r="I188" s="264" t="s">
        <v>1365</v>
      </c>
      <c r="J188" s="264"/>
      <c r="K188" s="306"/>
    </row>
    <row r="189" spans="2:11" s="1" customFormat="1" ht="15" customHeight="1">
      <c r="B189" s="285"/>
      <c r="C189" s="318" t="s">
        <v>1370</v>
      </c>
      <c r="D189" s="264"/>
      <c r="E189" s="264"/>
      <c r="F189" s="284" t="s">
        <v>1290</v>
      </c>
      <c r="G189" s="264"/>
      <c r="H189" s="264" t="s">
        <v>1371</v>
      </c>
      <c r="I189" s="264" t="s">
        <v>1372</v>
      </c>
      <c r="J189" s="319" t="s">
        <v>1373</v>
      </c>
      <c r="K189" s="306"/>
    </row>
    <row r="190" spans="2:11" s="1" customFormat="1" ht="15" customHeight="1">
      <c r="B190" s="285"/>
      <c r="C190" s="270" t="s">
        <v>45</v>
      </c>
      <c r="D190" s="264"/>
      <c r="E190" s="264"/>
      <c r="F190" s="284" t="s">
        <v>1284</v>
      </c>
      <c r="G190" s="264"/>
      <c r="H190" s="261" t="s">
        <v>1374</v>
      </c>
      <c r="I190" s="264" t="s">
        <v>1375</v>
      </c>
      <c r="J190" s="264"/>
      <c r="K190" s="306"/>
    </row>
    <row r="191" spans="2:11" s="1" customFormat="1" ht="15" customHeight="1">
      <c r="B191" s="285"/>
      <c r="C191" s="270" t="s">
        <v>1376</v>
      </c>
      <c r="D191" s="264"/>
      <c r="E191" s="264"/>
      <c r="F191" s="284" t="s">
        <v>1284</v>
      </c>
      <c r="G191" s="264"/>
      <c r="H191" s="264" t="s">
        <v>1377</v>
      </c>
      <c r="I191" s="264" t="s">
        <v>1319</v>
      </c>
      <c r="J191" s="264"/>
      <c r="K191" s="306"/>
    </row>
    <row r="192" spans="2:11" s="1" customFormat="1" ht="15" customHeight="1">
      <c r="B192" s="285"/>
      <c r="C192" s="270" t="s">
        <v>1378</v>
      </c>
      <c r="D192" s="264"/>
      <c r="E192" s="264"/>
      <c r="F192" s="284" t="s">
        <v>1284</v>
      </c>
      <c r="G192" s="264"/>
      <c r="H192" s="264" t="s">
        <v>1379</v>
      </c>
      <c r="I192" s="264" t="s">
        <v>1319</v>
      </c>
      <c r="J192" s="264"/>
      <c r="K192" s="306"/>
    </row>
    <row r="193" spans="2:11" s="1" customFormat="1" ht="15" customHeight="1">
      <c r="B193" s="285"/>
      <c r="C193" s="270" t="s">
        <v>1380</v>
      </c>
      <c r="D193" s="264"/>
      <c r="E193" s="264"/>
      <c r="F193" s="284" t="s">
        <v>1290</v>
      </c>
      <c r="G193" s="264"/>
      <c r="H193" s="264" t="s">
        <v>1381</v>
      </c>
      <c r="I193" s="264" t="s">
        <v>1319</v>
      </c>
      <c r="J193" s="264"/>
      <c r="K193" s="306"/>
    </row>
    <row r="194" spans="2:11" s="1" customFormat="1" ht="15" customHeight="1">
      <c r="B194" s="312"/>
      <c r="C194" s="320"/>
      <c r="D194" s="294"/>
      <c r="E194" s="294"/>
      <c r="F194" s="294"/>
      <c r="G194" s="294"/>
      <c r="H194" s="294"/>
      <c r="I194" s="294"/>
      <c r="J194" s="294"/>
      <c r="K194" s="313"/>
    </row>
    <row r="195" spans="2:11" s="1" customFormat="1" ht="18.75" customHeight="1">
      <c r="B195" s="261"/>
      <c r="C195" s="264"/>
      <c r="D195" s="264"/>
      <c r="E195" s="264"/>
      <c r="F195" s="284"/>
      <c r="G195" s="264"/>
      <c r="H195" s="264"/>
      <c r="I195" s="264"/>
      <c r="J195" s="264"/>
      <c r="K195" s="261"/>
    </row>
    <row r="196" spans="2:11" s="1" customFormat="1" ht="18.75" customHeight="1">
      <c r="B196" s="261"/>
      <c r="C196" s="264"/>
      <c r="D196" s="264"/>
      <c r="E196" s="264"/>
      <c r="F196" s="284"/>
      <c r="G196" s="264"/>
      <c r="H196" s="264"/>
      <c r="I196" s="264"/>
      <c r="J196" s="264"/>
      <c r="K196" s="261"/>
    </row>
    <row r="197" spans="2:11" s="1" customFormat="1" ht="18.75" customHeight="1"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</row>
    <row r="198" spans="2:11" s="1" customFormat="1" ht="13.5">
      <c r="B198" s="253"/>
      <c r="C198" s="254"/>
      <c r="D198" s="254"/>
      <c r="E198" s="254"/>
      <c r="F198" s="254"/>
      <c r="G198" s="254"/>
      <c r="H198" s="254"/>
      <c r="I198" s="254"/>
      <c r="J198" s="254"/>
      <c r="K198" s="255"/>
    </row>
    <row r="199" spans="2:11" s="1" customFormat="1" ht="21">
      <c r="B199" s="256"/>
      <c r="C199" s="381" t="s">
        <v>1382</v>
      </c>
      <c r="D199" s="381"/>
      <c r="E199" s="381"/>
      <c r="F199" s="381"/>
      <c r="G199" s="381"/>
      <c r="H199" s="381"/>
      <c r="I199" s="381"/>
      <c r="J199" s="381"/>
      <c r="K199" s="257"/>
    </row>
    <row r="200" spans="2:11" s="1" customFormat="1" ht="25.5" customHeight="1">
      <c r="B200" s="256"/>
      <c r="C200" s="321" t="s">
        <v>1383</v>
      </c>
      <c r="D200" s="321"/>
      <c r="E200" s="321"/>
      <c r="F200" s="321" t="s">
        <v>1384</v>
      </c>
      <c r="G200" s="322"/>
      <c r="H200" s="382" t="s">
        <v>1385</v>
      </c>
      <c r="I200" s="382"/>
      <c r="J200" s="382"/>
      <c r="K200" s="257"/>
    </row>
    <row r="201" spans="2:11" s="1" customFormat="1" ht="5.25" customHeight="1">
      <c r="B201" s="285"/>
      <c r="C201" s="282"/>
      <c r="D201" s="282"/>
      <c r="E201" s="282"/>
      <c r="F201" s="282"/>
      <c r="G201" s="264"/>
      <c r="H201" s="282"/>
      <c r="I201" s="282"/>
      <c r="J201" s="282"/>
      <c r="K201" s="306"/>
    </row>
    <row r="202" spans="2:11" s="1" customFormat="1" ht="15" customHeight="1">
      <c r="B202" s="285"/>
      <c r="C202" s="264" t="s">
        <v>1375</v>
      </c>
      <c r="D202" s="264"/>
      <c r="E202" s="264"/>
      <c r="F202" s="284" t="s">
        <v>46</v>
      </c>
      <c r="G202" s="264"/>
      <c r="H202" s="383" t="s">
        <v>1386</v>
      </c>
      <c r="I202" s="383"/>
      <c r="J202" s="383"/>
      <c r="K202" s="306"/>
    </row>
    <row r="203" spans="2:11" s="1" customFormat="1" ht="15" customHeight="1">
      <c r="B203" s="285"/>
      <c r="C203" s="291"/>
      <c r="D203" s="264"/>
      <c r="E203" s="264"/>
      <c r="F203" s="284" t="s">
        <v>47</v>
      </c>
      <c r="G203" s="264"/>
      <c r="H203" s="383" t="s">
        <v>1387</v>
      </c>
      <c r="I203" s="383"/>
      <c r="J203" s="383"/>
      <c r="K203" s="306"/>
    </row>
    <row r="204" spans="2:11" s="1" customFormat="1" ht="15" customHeight="1">
      <c r="B204" s="285"/>
      <c r="C204" s="291"/>
      <c r="D204" s="264"/>
      <c r="E204" s="264"/>
      <c r="F204" s="284" t="s">
        <v>50</v>
      </c>
      <c r="G204" s="264"/>
      <c r="H204" s="383" t="s">
        <v>1388</v>
      </c>
      <c r="I204" s="383"/>
      <c r="J204" s="383"/>
      <c r="K204" s="306"/>
    </row>
    <row r="205" spans="2:11" s="1" customFormat="1" ht="15" customHeight="1">
      <c r="B205" s="285"/>
      <c r="C205" s="264"/>
      <c r="D205" s="264"/>
      <c r="E205" s="264"/>
      <c r="F205" s="284" t="s">
        <v>48</v>
      </c>
      <c r="G205" s="264"/>
      <c r="H205" s="383" t="s">
        <v>1389</v>
      </c>
      <c r="I205" s="383"/>
      <c r="J205" s="383"/>
      <c r="K205" s="306"/>
    </row>
    <row r="206" spans="2:11" s="1" customFormat="1" ht="15" customHeight="1">
      <c r="B206" s="285"/>
      <c r="C206" s="264"/>
      <c r="D206" s="264"/>
      <c r="E206" s="264"/>
      <c r="F206" s="284" t="s">
        <v>49</v>
      </c>
      <c r="G206" s="264"/>
      <c r="H206" s="383" t="s">
        <v>1390</v>
      </c>
      <c r="I206" s="383"/>
      <c r="J206" s="383"/>
      <c r="K206" s="306"/>
    </row>
    <row r="207" spans="2:11" s="1" customFormat="1" ht="15" customHeight="1">
      <c r="B207" s="285"/>
      <c r="C207" s="264"/>
      <c r="D207" s="264"/>
      <c r="E207" s="264"/>
      <c r="F207" s="284"/>
      <c r="G207" s="264"/>
      <c r="H207" s="264"/>
      <c r="I207" s="264"/>
      <c r="J207" s="264"/>
      <c r="K207" s="306"/>
    </row>
    <row r="208" spans="2:11" s="1" customFormat="1" ht="15" customHeight="1">
      <c r="B208" s="285"/>
      <c r="C208" s="264" t="s">
        <v>1331</v>
      </c>
      <c r="D208" s="264"/>
      <c r="E208" s="264"/>
      <c r="F208" s="284" t="s">
        <v>82</v>
      </c>
      <c r="G208" s="264"/>
      <c r="H208" s="383" t="s">
        <v>1391</v>
      </c>
      <c r="I208" s="383"/>
      <c r="J208" s="383"/>
      <c r="K208" s="306"/>
    </row>
    <row r="209" spans="2:11" s="1" customFormat="1" ht="15" customHeight="1">
      <c r="B209" s="285"/>
      <c r="C209" s="291"/>
      <c r="D209" s="264"/>
      <c r="E209" s="264"/>
      <c r="F209" s="284" t="s">
        <v>1228</v>
      </c>
      <c r="G209" s="264"/>
      <c r="H209" s="383" t="s">
        <v>1229</v>
      </c>
      <c r="I209" s="383"/>
      <c r="J209" s="383"/>
      <c r="K209" s="306"/>
    </row>
    <row r="210" spans="2:11" s="1" customFormat="1" ht="15" customHeight="1">
      <c r="B210" s="285"/>
      <c r="C210" s="264"/>
      <c r="D210" s="264"/>
      <c r="E210" s="264"/>
      <c r="F210" s="284" t="s">
        <v>1226</v>
      </c>
      <c r="G210" s="264"/>
      <c r="H210" s="383" t="s">
        <v>1392</v>
      </c>
      <c r="I210" s="383"/>
      <c r="J210" s="383"/>
      <c r="K210" s="306"/>
    </row>
    <row r="211" spans="2:11" s="1" customFormat="1" ht="15" customHeight="1">
      <c r="B211" s="323"/>
      <c r="C211" s="291"/>
      <c r="D211" s="291"/>
      <c r="E211" s="291"/>
      <c r="F211" s="284" t="s">
        <v>87</v>
      </c>
      <c r="G211" s="270"/>
      <c r="H211" s="384" t="s">
        <v>86</v>
      </c>
      <c r="I211" s="384"/>
      <c r="J211" s="384"/>
      <c r="K211" s="324"/>
    </row>
    <row r="212" spans="2:11" s="1" customFormat="1" ht="15" customHeight="1">
      <c r="B212" s="323"/>
      <c r="C212" s="291"/>
      <c r="D212" s="291"/>
      <c r="E212" s="291"/>
      <c r="F212" s="284" t="s">
        <v>1230</v>
      </c>
      <c r="G212" s="270"/>
      <c r="H212" s="384" t="s">
        <v>1210</v>
      </c>
      <c r="I212" s="384"/>
      <c r="J212" s="384"/>
      <c r="K212" s="324"/>
    </row>
    <row r="213" spans="2:11" s="1" customFormat="1" ht="15" customHeight="1">
      <c r="B213" s="323"/>
      <c r="C213" s="291"/>
      <c r="D213" s="291"/>
      <c r="E213" s="291"/>
      <c r="F213" s="325"/>
      <c r="G213" s="270"/>
      <c r="H213" s="326"/>
      <c r="I213" s="326"/>
      <c r="J213" s="326"/>
      <c r="K213" s="324"/>
    </row>
    <row r="214" spans="2:11" s="1" customFormat="1" ht="15" customHeight="1">
      <c r="B214" s="323"/>
      <c r="C214" s="264" t="s">
        <v>1355</v>
      </c>
      <c r="D214" s="291"/>
      <c r="E214" s="291"/>
      <c r="F214" s="284">
        <v>1</v>
      </c>
      <c r="G214" s="270"/>
      <c r="H214" s="384" t="s">
        <v>1393</v>
      </c>
      <c r="I214" s="384"/>
      <c r="J214" s="384"/>
      <c r="K214" s="324"/>
    </row>
    <row r="215" spans="2:11" s="1" customFormat="1" ht="15" customHeight="1">
      <c r="B215" s="323"/>
      <c r="C215" s="291"/>
      <c r="D215" s="291"/>
      <c r="E215" s="291"/>
      <c r="F215" s="284">
        <v>2</v>
      </c>
      <c r="G215" s="270"/>
      <c r="H215" s="384" t="s">
        <v>1394</v>
      </c>
      <c r="I215" s="384"/>
      <c r="J215" s="384"/>
      <c r="K215" s="324"/>
    </row>
    <row r="216" spans="2:11" s="1" customFormat="1" ht="15" customHeight="1">
      <c r="B216" s="323"/>
      <c r="C216" s="291"/>
      <c r="D216" s="291"/>
      <c r="E216" s="291"/>
      <c r="F216" s="284">
        <v>3</v>
      </c>
      <c r="G216" s="270"/>
      <c r="H216" s="384" t="s">
        <v>1395</v>
      </c>
      <c r="I216" s="384"/>
      <c r="J216" s="384"/>
      <c r="K216" s="324"/>
    </row>
    <row r="217" spans="2:11" s="1" customFormat="1" ht="15" customHeight="1">
      <c r="B217" s="323"/>
      <c r="C217" s="291"/>
      <c r="D217" s="291"/>
      <c r="E217" s="291"/>
      <c r="F217" s="284">
        <v>4</v>
      </c>
      <c r="G217" s="270"/>
      <c r="H217" s="384" t="s">
        <v>1396</v>
      </c>
      <c r="I217" s="384"/>
      <c r="J217" s="384"/>
      <c r="K217" s="324"/>
    </row>
    <row r="218" spans="2:11" s="1" customFormat="1" ht="12.75" customHeight="1">
      <c r="B218" s="327"/>
      <c r="C218" s="328"/>
      <c r="D218" s="328"/>
      <c r="E218" s="328"/>
      <c r="F218" s="328"/>
      <c r="G218" s="328"/>
      <c r="H218" s="328"/>
      <c r="I218" s="328"/>
      <c r="J218" s="328"/>
      <c r="K218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Walach</dc:creator>
  <cp:keywords/>
  <dc:description/>
  <cp:lastModifiedBy>User</cp:lastModifiedBy>
  <dcterms:created xsi:type="dcterms:W3CDTF">2020-05-11T17:22:54Z</dcterms:created>
  <dcterms:modified xsi:type="dcterms:W3CDTF">2021-06-03T12:16:01Z</dcterms:modified>
  <cp:category/>
  <cp:version/>
  <cp:contentType/>
  <cp:contentStatus/>
</cp:coreProperties>
</file>