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85" windowWidth="24420" windowHeight="11700" activeTab="0"/>
  </bookViews>
  <sheets>
    <sheet name="Rekapitulace stavby" sheetId="1" r:id="rId1"/>
    <sheet name="T1709_1 - Vodovodní řad 1" sheetId="2" r:id="rId2"/>
    <sheet name="T1709_2 - Vodovodní řad 2" sheetId="3" r:id="rId3"/>
    <sheet name="T1709_3 - Vodovodní řad 3" sheetId="4" r:id="rId4"/>
    <sheet name="T1709_4 - Vodovodní řad 4" sheetId="5" r:id="rId5"/>
    <sheet name="T1709_5 - Vodovodní řad 5" sheetId="6" r:id="rId6"/>
    <sheet name="T1709_6 - Vodovodní řad 6" sheetId="7" r:id="rId7"/>
    <sheet name="Seznam figur" sheetId="8" r:id="rId8"/>
    <sheet name="Pokyny pro vyplnění" sheetId="9" r:id="rId9"/>
  </sheets>
  <definedNames>
    <definedName name="_xlnm._FilterDatabase" localSheetId="1" hidden="1">'T1709_1 - Vodovodní řad 1'!$C$86:$K$219</definedName>
    <definedName name="_xlnm._FilterDatabase" localSheetId="2" hidden="1">'T1709_2 - Vodovodní řad 2'!$C$86:$K$222</definedName>
    <definedName name="_xlnm._FilterDatabase" localSheetId="3" hidden="1">'T1709_3 - Vodovodní řad 3'!$C$86:$K$177</definedName>
    <definedName name="_xlnm._FilterDatabase" localSheetId="4" hidden="1">'T1709_4 - Vodovodní řad 4'!$C$86:$K$215</definedName>
    <definedName name="_xlnm._FilterDatabase" localSheetId="5" hidden="1">'T1709_5 - Vodovodní řad 5'!$C$86:$K$159</definedName>
    <definedName name="_xlnm._FilterDatabase" localSheetId="6" hidden="1">'T1709_6 - Vodovodní řad 6'!$C$86:$K$227</definedName>
    <definedName name="_xlnm.Print_Area" localSheetId="8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stavby'!$C$42:$AQ$61</definedName>
    <definedName name="_xlnm.Print_Area" localSheetId="7">'Seznam figur'!$C$4:$G$378</definedName>
    <definedName name="_xlnm.Print_Area" localSheetId="1">'T1709_1 - Vodovodní řad 1'!$C$4:$J$39,'T1709_1 - Vodovodní řad 1'!$C$45:$J$68,'T1709_1 - Vodovodní řad 1'!$C$74:$K$219</definedName>
    <definedName name="_xlnm.Print_Area" localSheetId="2">'T1709_2 - Vodovodní řad 2'!$C$4:$J$39,'T1709_2 - Vodovodní řad 2'!$C$45:$J$68,'T1709_2 - Vodovodní řad 2'!$C$74:$K$222</definedName>
    <definedName name="_xlnm.Print_Area" localSheetId="3">'T1709_3 - Vodovodní řad 3'!$C$4:$J$39,'T1709_3 - Vodovodní řad 3'!$C$45:$J$68,'T1709_3 - Vodovodní řad 3'!$C$74:$K$177</definedName>
    <definedName name="_xlnm.Print_Area" localSheetId="4">'T1709_4 - Vodovodní řad 4'!$C$4:$J$39,'T1709_4 - Vodovodní řad 4'!$C$45:$J$68,'T1709_4 - Vodovodní řad 4'!$C$74:$K$215</definedName>
    <definedName name="_xlnm.Print_Area" localSheetId="5">'T1709_5 - Vodovodní řad 5'!$C$4:$J$39,'T1709_5 - Vodovodní řad 5'!$C$45:$J$68,'T1709_5 - Vodovodní řad 5'!$C$74:$K$159</definedName>
    <definedName name="_xlnm.Print_Area" localSheetId="6">'T1709_6 - Vodovodní řad 6'!$C$4:$J$39,'T1709_6 - Vodovodní řad 6'!$C$45:$J$68,'T1709_6 - Vodovodní řad 6'!$C$74:$K$227</definedName>
    <definedName name="_xlnm.Print_Titles" localSheetId="0">'Rekapitulace stavby'!$52:$52</definedName>
    <definedName name="_xlnm.Print_Titles" localSheetId="1">'T1709_1 - Vodovodní řad 1'!$86:$86</definedName>
    <definedName name="_xlnm.Print_Titles" localSheetId="2">'T1709_2 - Vodovodní řad 2'!$86:$86</definedName>
    <definedName name="_xlnm.Print_Titles" localSheetId="3">'T1709_3 - Vodovodní řad 3'!$86:$86</definedName>
    <definedName name="_xlnm.Print_Titles" localSheetId="4">'T1709_4 - Vodovodní řad 4'!$86:$86</definedName>
    <definedName name="_xlnm.Print_Titles" localSheetId="5">'T1709_5 - Vodovodní řad 5'!$86:$86</definedName>
    <definedName name="_xlnm.Print_Titles" localSheetId="6">'T1709_6 - Vodovodní řad 6'!$86:$86</definedName>
    <definedName name="_xlnm.Print_Titles" localSheetId="7">'Seznam figur'!$9:$9</definedName>
  </definedNames>
  <calcPr calcId="145621"/>
</workbook>
</file>

<file path=xl/sharedStrings.xml><?xml version="1.0" encoding="utf-8"?>
<sst xmlns="http://schemas.openxmlformats.org/spreadsheetml/2006/main" count="10818" uniqueCount="1256">
  <si>
    <t>Export Komplet</t>
  </si>
  <si>
    <t>VZ</t>
  </si>
  <si>
    <t>2.0</t>
  </si>
  <si>
    <t>ZAMOK</t>
  </si>
  <si>
    <t>False</t>
  </si>
  <si>
    <t>{0ef4afa8-c581-433e-b64a-1dede1b7e92a}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</si>
  <si>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</si>
  <si>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</si>
  <si>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</si>
  <si>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</si>
  <si>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</si>
  <si>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</si>
  <si>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</si>
  <si>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0,1</t>
  </si>
  <si>
    <t>Kód:</t>
  </si>
  <si>
    <t>T1709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</si>
  <si>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</si>
  <si>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</si>
  <si>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Vodovod - Podlesí - Gutský potok</t>
  </si>
  <si>
    <t>KSO:</t>
  </si>
  <si>
    <t>827 1</t>
  </si>
  <si>
    <t>CC-CZ:</t>
  </si>
  <si>
    <t>222</t>
  </si>
  <si>
    <t>Místo:</t>
  </si>
  <si>
    <t>k.ú. Konská a Nebory</t>
  </si>
  <si>
    <t>Datum:</t>
  </si>
  <si>
    <t>7. 2. 2020</t>
  </si>
  <si>
    <t>CZ-CPV:</t>
  </si>
  <si>
    <t>45000000-7</t>
  </si>
  <si>
    <t>CZ-CPA:</t>
  </si>
  <si>
    <t>42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</si>
  <si>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</si>
  <si>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</si>
  <si>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</si>
  <si>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</si>
  <si>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</si>
  <si>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</si>
  <si>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</si>
  <si>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</si>
  <si>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Ing. Pavel Gergela</t>
  </si>
  <si>
    <t>True</t>
  </si>
  <si>
    <t>Zpracovatel:</t>
  </si>
  <si>
    <t>Ing. Jiří Augustin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</si>
  <si>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</si>
  <si>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</si>
  <si>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</si>
  <si>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</si>
  <si>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</si>
  <si>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</si>
  <si>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</si>
  <si>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</si>
  <si>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</si>
  <si>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</si>
  <si>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</si>
  <si>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</si>
  <si>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</si>
  <si>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</si>
  <si>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</si>
  <si>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</si>
  <si>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</si>
  <si>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</si>
  <si>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</si>
  <si>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</si>
  <si>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</si>
  <si>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</si>
  <si>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</si>
  <si>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</si>
  <si>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</si>
  <si>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</si>
  <si>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</si>
  <si>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</si>
  <si>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</si>
  <si>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</si>
  <si>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</si>
  <si>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</si>
  <si>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</si>
  <si>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</si>
  <si>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</si>
  <si>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</si>
  <si>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</si>
  <si>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</si>
  <si>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</si>
  <si>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</si>
  <si>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</si>
  <si>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T1709_1</t>
  </si>
  <si>
    <t>Vodovodní řad 1</t>
  </si>
  <si>
    <t>STA</t>
  </si>
  <si>
    <t>{fc8f074e-eb1f-4fcf-aa04-42d8f680d44b}</t>
  </si>
  <si>
    <t>2</t>
  </si>
  <si>
    <t>T1709_2</t>
  </si>
  <si>
    <t>Vodovodní řad 2</t>
  </si>
  <si>
    <t>{0cb6f556-41cf-4b26-b5b3-2925e7972e1c}</t>
  </si>
  <si>
    <t>T1709_3</t>
  </si>
  <si>
    <t>Vodovodní řad 3</t>
  </si>
  <si>
    <t>{b8d79723-f714-49eb-a71e-e6136077d09c}</t>
  </si>
  <si>
    <t>T1709_4</t>
  </si>
  <si>
    <t>Vodovodní řad 4</t>
  </si>
  <si>
    <t>{eddd6b46-c334-47c5-9908-dd6eb8856ea2}</t>
  </si>
  <si>
    <t>T1709_5</t>
  </si>
  <si>
    <t>Vodovodní řad 5</t>
  </si>
  <si>
    <t>{56579355-d6ae-4be9-be6d-21ccdf79a979}</t>
  </si>
  <si>
    <t>T1709_6</t>
  </si>
  <si>
    <t>Vodovodní řad 6</t>
  </si>
  <si>
    <t>{281fa071-ace4-47b5-a7ae-ceb54f72f033}</t>
  </si>
  <si>
    <t>ASF1_1</t>
  </si>
  <si>
    <t>Asfaltace s přesahem V1</t>
  </si>
  <si>
    <t>37,9</t>
  </si>
  <si>
    <t>V1</t>
  </si>
  <si>
    <t>Objem hloubení V1</t>
  </si>
  <si>
    <t>19,8</t>
  </si>
  <si>
    <t>KRYCÍ LIST SOUPISU PRACÍ</t>
  </si>
  <si>
    <t>ASF2_1</t>
  </si>
  <si>
    <t>17,5</t>
  </si>
  <si>
    <t>ASF_1</t>
  </si>
  <si>
    <t>55,4</t>
  </si>
  <si>
    <t>VP_1</t>
  </si>
  <si>
    <t>22,4</t>
  </si>
  <si>
    <t>L1</t>
  </si>
  <si>
    <t>1,4</t>
  </si>
  <si>
    <t>Objekt:</t>
  </si>
  <si>
    <t>O1</t>
  </si>
  <si>
    <t>2,1</t>
  </si>
  <si>
    <t>T1709_1 - Vodovodní řad 1</t>
  </si>
  <si>
    <t>Z1</t>
  </si>
  <si>
    <t>16,3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</si>
  <si>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</si>
  <si>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</si>
  <si>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</si>
  <si>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</si>
  <si>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</si>
  <si>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</si>
  <si>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</si>
  <si>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</si>
  <si>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</si>
  <si>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</si>
  <si>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</si>
  <si>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</si>
  <si>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</si>
  <si>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</si>
  <si>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</si>
  <si>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</si>
  <si>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</si>
  <si>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</si>
  <si>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</si>
  <si>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</si>
  <si>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</si>
  <si>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</si>
  <si>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</si>
  <si>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</si>
  <si>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</si>
  <si>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</si>
  <si>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</si>
  <si>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</si>
  <si>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</si>
  <si>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</si>
  <si>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919735114</t>
  </si>
  <si>
    <t>Řezání stávajícího živičného krytu nebo podkladu hloubky přes 150 do 200 mm</t>
  </si>
  <si>
    <t>m</t>
  </si>
  <si>
    <t>CS ÚRS 2020 01</t>
  </si>
  <si>
    <t>4</t>
  </si>
  <si>
    <t>1534042779</t>
  </si>
  <si>
    <t>VV</t>
  </si>
  <si>
    <t>2,5*2+3*2</t>
  </si>
  <si>
    <t>6,9*2+2*2</t>
  </si>
  <si>
    <t>3*(0,3*0,6) "ZO"</t>
  </si>
  <si>
    <t>(16,6/3)*2+2*2</t>
  </si>
  <si>
    <t>Součet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</si>
  <si>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</si>
  <si>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</si>
  <si>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m2</t>
  </si>
  <si>
    <t>-1911957947</t>
  </si>
  <si>
    <t>2,5*3 "J1"</t>
  </si>
  <si>
    <t>7*2 "V1"</t>
  </si>
  <si>
    <t>2,5*3"J2"</t>
  </si>
  <si>
    <t>16,7/3*1,5</t>
  </si>
  <si>
    <t>3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</si>
  <si>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</si>
  <si>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</si>
  <si>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-1559917065</t>
  </si>
  <si>
    <t>2*(0,3*0,6)</t>
  </si>
  <si>
    <t>1,5*2 "J1"</t>
  </si>
  <si>
    <t>5,9*1 "V1"</t>
  </si>
  <si>
    <t>1,5*2 "J2"</t>
  </si>
  <si>
    <t>15,6/3*1 "V2"</t>
  </si>
  <si>
    <t>131151202</t>
  </si>
  <si>
    <t>Hloubení zapažených jam a zářezů strojně s urovnáním dna do předepsaného profilu a spádu v hornině třídy těžitelnosti I skupiny 1 a 2 přes 20 do 50 m3</t>
  </si>
  <si>
    <t>m3</t>
  </si>
  <si>
    <t>-2007376744</t>
  </si>
  <si>
    <t>1,5*2*(1,6-0,45)</t>
  </si>
  <si>
    <t>5,9*1*(1,6-0,45)</t>
  </si>
  <si>
    <t>15,6/3*1*(1,6-0,45)</t>
  </si>
  <si>
    <t>5</t>
  </si>
  <si>
    <t>151101101</t>
  </si>
  <si>
    <t>Zřízení pažení a rozepření stěn rýh pro podzemní vedení příložné pro jakoukoliv mezerovitost, hloubky do 2 m</t>
  </si>
  <si>
    <t>-1651575557</t>
  </si>
  <si>
    <t>(1,5+5,9+1,5+15,6/3)*2</t>
  </si>
  <si>
    <t>6</t>
  </si>
  <si>
    <t>151101111</t>
  </si>
  <si>
    <t>Odstranění pažení a rozepření stěn rýh pro podzemní vedení s uložením materiálu na vzdálenost do 3 m od kraje výkopu příložné, hloubky do 2 m</t>
  </si>
  <si>
    <t>317926463</t>
  </si>
  <si>
    <t>7</t>
  </si>
  <si>
    <t>161102111</t>
  </si>
  <si>
    <t>Svislé přemístění výkopku z kamenouhelných hlušin celková hloubka výkopu přes 1,0 do 2,5 m</t>
  </si>
  <si>
    <t>-879488143</t>
  </si>
  <si>
    <t>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</si>
  <si>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</si>
  <si>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</si>
  <si>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2083696599</t>
  </si>
  <si>
    <t>V1+(ASF2_1*0,15)</t>
  </si>
  <si>
    <t>9</t>
  </si>
  <si>
    <t>171201201</t>
  </si>
  <si>
    <t>Uložení sypaniny na skládky nebo meziskládky bez hutnění s upravením uložené sypaniny do předepsaného tvaru</t>
  </si>
  <si>
    <t>-2014834957</t>
  </si>
  <si>
    <t>10</t>
  </si>
  <si>
    <t>171201221</t>
  </si>
  <si>
    <t>Poplatek za uložení stavebního odpadu na skládce (skládkovné) zeminy a kamení zatříděného do Katalogu odpadů pod kódem 17 05 04</t>
  </si>
  <si>
    <t>t</t>
  </si>
  <si>
    <t>1938351506</t>
  </si>
  <si>
    <t>VP_1*1,8</t>
  </si>
  <si>
    <t>11</t>
  </si>
  <si>
    <t>451573111</t>
  </si>
  <si>
    <t>Lože pod potrubí, stoky a drobné objekty v otevřeném výkopu z písku a štěrkopísku do 63 mm</t>
  </si>
  <si>
    <t>-1812684876</t>
  </si>
  <si>
    <t>(1,5+5,9+1,5+15,6/3)*1*0,1</t>
  </si>
  <si>
    <t>12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</si>
  <si>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</si>
  <si>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</si>
  <si>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1761383820</t>
  </si>
  <si>
    <t>(1,5+5,9+1,5+15,6/3)*1*0,15</t>
  </si>
  <si>
    <t>13</t>
  </si>
  <si>
    <t>M</t>
  </si>
  <si>
    <t>58331351</t>
  </si>
  <si>
    <t>kamenivo těžené drobné frakce 0/4</t>
  </si>
  <si>
    <t>1416747730</t>
  </si>
  <si>
    <t>O1*1,9</t>
  </si>
  <si>
    <t>14</t>
  </si>
  <si>
    <t>174101101</t>
  </si>
  <si>
    <t>Zásyp sypaninou z jakékoliv horniny strojně s uložením výkopku ve vrstvách se zhutněním jam, šachet, rýh nebo kolem objektů v těchto vykopávkách</t>
  </si>
  <si>
    <t>-186194707</t>
  </si>
  <si>
    <t>V1-L1-O1</t>
  </si>
  <si>
    <t>58343930</t>
  </si>
  <si>
    <t>kamenivo drcené hrubé frakce 16/32</t>
  </si>
  <si>
    <t>482597694</t>
  </si>
  <si>
    <t>Z1*1,8</t>
  </si>
  <si>
    <t>16</t>
  </si>
  <si>
    <t>997221645</t>
  </si>
  <si>
    <t>Poplatek za uložení stavebního odpadu na skládce (skládkovné) asfaltového bez obsahu dehtu zatříděného do Katalogu odpadů pod kódem 17 03 02</t>
  </si>
  <si>
    <t>993850245</t>
  </si>
  <si>
    <t>ASF1_1*0,1*1,9</t>
  </si>
  <si>
    <t>17</t>
  </si>
  <si>
    <t>460310102</t>
  </si>
  <si>
    <t>Zemní protlaky strojně neřízený zemní protlak ( krtek) řízené horizontální vrtání v hornině tř. 1 až 4 pro protlačení PE trub, v hloubce do 6 m vnějšího průměru vrtu přes 63 do 90 mm</t>
  </si>
  <si>
    <t>64</t>
  </si>
  <si>
    <t>2031183929</t>
  </si>
  <si>
    <t>39 "J1-V1"</t>
  </si>
  <si>
    <t>100 "V1-J2"</t>
  </si>
  <si>
    <t>64,2 "J2-V2"</t>
  </si>
  <si>
    <t>Komunikace pozemní</t>
  </si>
  <si>
    <t>18</t>
  </si>
  <si>
    <t>564261111</t>
  </si>
  <si>
    <t>Podklad nebo podsyp ze štěrkopísku ŠP s rozprostřením, vlhčením a zhutněním, po zhutnění tl. 200 mm</t>
  </si>
  <si>
    <t>1772098301</t>
  </si>
  <si>
    <t>70</t>
  </si>
  <si>
    <t>564750112</t>
  </si>
  <si>
    <t>Podklad nebo kryt z kameniva hrubého drceného vel. 16-32 mm s rozprostřením a zhutněním, po zhutnění tl. 160 mm</t>
  </si>
  <si>
    <t>-614734112</t>
  </si>
  <si>
    <t>20</t>
  </si>
  <si>
    <t>573111112</t>
  </si>
  <si>
    <t>Postřik infiltrační PI z asfaltu silničního s posypem kamenivem, v množství 1,00 kg/m2</t>
  </si>
  <si>
    <t>1878101680</t>
  </si>
  <si>
    <t>19</t>
  </si>
  <si>
    <t>565155101</t>
  </si>
  <si>
    <t>Asfaltový beton vrstva podkladní ACP 16 (obalované kamenivo střednězrnné - OKS) s rozprostřením a zhutněním v pruhu šířky do 1,5 m, po zhutnění tl. 70 mm</t>
  </si>
  <si>
    <t>1804404163</t>
  </si>
  <si>
    <t>577144211</t>
  </si>
  <si>
    <t>Asfaltový beton vrstva obrusná ACO 11 (ABS) s rozprostřením a se zhutněním z nemodifikovaného asfaltu v pruhu šířky do 3 m tř. II, po zhutnění tl. 50 mm</t>
  </si>
  <si>
    <t>-1316877728</t>
  </si>
  <si>
    <t>22</t>
  </si>
  <si>
    <t>599141111</t>
  </si>
  <si>
    <t>Vyplnění spár mezi silničními dílci jakékoliv tloušťky živičnou zálivkou</t>
  </si>
  <si>
    <t>-1727452336</t>
  </si>
  <si>
    <t>23</t>
  </si>
  <si>
    <t>899431111</t>
  </si>
  <si>
    <t>Výšková úprava uličního vstupu nebo vpusti do 200 mm zvýšením krycího hrnce, šoupěte nebo hydrantu bez úpravy armatur</t>
  </si>
  <si>
    <t>kus</t>
  </si>
  <si>
    <t>236868623</t>
  </si>
  <si>
    <t>Trubní vedení</t>
  </si>
  <si>
    <t>24</t>
  </si>
  <si>
    <t>850245121</t>
  </si>
  <si>
    <t>Výřez nebo výsek na potrubí z trub litinových tlakových nebo plastických hmot do DN 80</t>
  </si>
  <si>
    <t>-2050778323</t>
  </si>
  <si>
    <t>25</t>
  </si>
  <si>
    <t>857242122R</t>
  </si>
  <si>
    <t>Montáž litinových tvarovek na potrubí litinovém tlakovém jednoosých na potrubí z trub přírubových v otevřeném výkopu, kanálu nebo v šachtě DN 50</t>
  </si>
  <si>
    <t>vlastní</t>
  </si>
  <si>
    <t>1156006779</t>
  </si>
  <si>
    <t>26</t>
  </si>
  <si>
    <t>31951001</t>
  </si>
  <si>
    <t>Potrubní spojka jištěná proti posuvu hrdlo-příruba  DN 50</t>
  </si>
  <si>
    <t>-319458131</t>
  </si>
  <si>
    <t>27</t>
  </si>
  <si>
    <t>857244122R</t>
  </si>
  <si>
    <t>Montáž litinových tvarovek na potrubí litinovém tlakovém odbočných na potrubí z trub přírubových v otevřeném výkopu, kanálu nebo v šachtě DN 50</t>
  </si>
  <si>
    <t>1163992480</t>
  </si>
  <si>
    <t>28</t>
  </si>
  <si>
    <t>55253502</t>
  </si>
  <si>
    <t>tvarovka přírubová litinová s přírubovou odbočkou,práškový epoxid tl 250µm T-kus DN 50/50</t>
  </si>
  <si>
    <t>1675120158</t>
  </si>
  <si>
    <t>29</t>
  </si>
  <si>
    <t>857242122</t>
  </si>
  <si>
    <t>Montáž litinových tvarovek na potrubí litinovém tlakovém jednoosých na potrubí z trub přírubových v otevřeném výkopu, kanálu nebo v šachtě DN 80</t>
  </si>
  <si>
    <t>292056319</t>
  </si>
  <si>
    <t>30</t>
  </si>
  <si>
    <t>55259811</t>
  </si>
  <si>
    <t>přechod přírubový (FFR) tvárná litina DN 80/50 dl 200mm</t>
  </si>
  <si>
    <t>-834159490</t>
  </si>
  <si>
    <t>31</t>
  </si>
  <si>
    <t>55250642</t>
  </si>
  <si>
    <t>koleno přírubové s patkou PP litinové DN 80</t>
  </si>
  <si>
    <t>106681730</t>
  </si>
  <si>
    <t>32</t>
  </si>
  <si>
    <t>857244122</t>
  </si>
  <si>
    <t>Montáž litinových tvarovek na potrubí litinovém tlakovém odbočných na potrubí z trub přírubových v otevřeném výkopu, kanálu nebo v šachtě DN 80</t>
  </si>
  <si>
    <t>1423198010</t>
  </si>
  <si>
    <t>33</t>
  </si>
  <si>
    <t>55253510</t>
  </si>
  <si>
    <t>tvarovka přírubová litinová vodovodní s přírubovou odbočkou PN10/40 T-kus DN 80/80</t>
  </si>
  <si>
    <t>-2054725748</t>
  </si>
  <si>
    <t>34</t>
  </si>
  <si>
    <t>891247111</t>
  </si>
  <si>
    <t>Montáž vodovodních armatur na potrubí hydrantů podzemních (bez osazení poklopů) DN 80</t>
  </si>
  <si>
    <t>-1966575978</t>
  </si>
  <si>
    <t>35</t>
  </si>
  <si>
    <t>42273593</t>
  </si>
  <si>
    <t>hydrant podzemní DN 80 PN 16 dvojitý uzávěr s koulí krycí v 1250mm</t>
  </si>
  <si>
    <t>-1235445545</t>
  </si>
  <si>
    <t>36</t>
  </si>
  <si>
    <t>2876</t>
  </si>
  <si>
    <t>koš drenážní k hydrantu</t>
  </si>
  <si>
    <t>ks</t>
  </si>
  <si>
    <t>SmVaK 2019</t>
  </si>
  <si>
    <t>-121952392</t>
  </si>
  <si>
    <t>37</t>
  </si>
  <si>
    <t>877241101</t>
  </si>
  <si>
    <t>Montáž tvarovek na vodovodním plastovém potrubí z polyetylenu PE 100 elektrotvarovek SDR 11/PN16 spojek, oblouků nebo redukcí d 90</t>
  </si>
  <si>
    <t>-247628229</t>
  </si>
  <si>
    <t>38</t>
  </si>
  <si>
    <t>28615974</t>
  </si>
  <si>
    <t>elektrospojka SDR11 PE 100 PN16 D 90mm</t>
  </si>
  <si>
    <t>-1006946605</t>
  </si>
  <si>
    <t>39</t>
  </si>
  <si>
    <t>28653135</t>
  </si>
  <si>
    <t>nákružek lemový PE 100 SDR11 90mm</t>
  </si>
  <si>
    <t>-244925345</t>
  </si>
  <si>
    <t>40</t>
  </si>
  <si>
    <t>28654368</t>
  </si>
  <si>
    <t>příruba volná k lemovému nákružku z polypropylénu 90</t>
  </si>
  <si>
    <t>-1438606713</t>
  </si>
  <si>
    <t>41</t>
  </si>
  <si>
    <t>891241112</t>
  </si>
  <si>
    <t>Montáž vodovodních armatur na potrubí šoupátek nebo klapek uzavíracích v otevřeném výkopu nebo v šachtách s osazením zemní soupravy (bez poklopů) DN 80</t>
  </si>
  <si>
    <t>-1539880549</t>
  </si>
  <si>
    <t>42221453</t>
  </si>
  <si>
    <t>šoupátko odpadní voda litina GGG 50 krátká stavební dl PN10/16 DN 80x180mm</t>
  </si>
  <si>
    <t>-812264332</t>
  </si>
  <si>
    <t>43</t>
  </si>
  <si>
    <t>877241110</t>
  </si>
  <si>
    <t>Montáž tvarovek na vodovodním plastovém potrubí z polyetylenu PE 100 elektrotvarovek SDR 11/PN16 kolen 45° d 90</t>
  </si>
  <si>
    <t>-545619711</t>
  </si>
  <si>
    <t>44</t>
  </si>
  <si>
    <t>28614946</t>
  </si>
  <si>
    <t>elektrokoleno 45° PE 100 PN16 D 63mm</t>
  </si>
  <si>
    <t>-967969717</t>
  </si>
  <si>
    <t>45</t>
  </si>
  <si>
    <t>871241211</t>
  </si>
  <si>
    <t>Montáž vodovodního potrubí z plastů v otevřeném výkopu z polyetylenu PE 100 svařovaných elektrotvarovkou SDR 11/PN16 D 90 x 8,2 mm</t>
  </si>
  <si>
    <t>-1223911706</t>
  </si>
  <si>
    <t>46</t>
  </si>
  <si>
    <t>28613672</t>
  </si>
  <si>
    <t>potrubí vodovodní třívrstvé PE100 SDR11 s dodatečným opláštěním  90 x 8,2mm</t>
  </si>
  <si>
    <t>-500620865</t>
  </si>
  <si>
    <t>P</t>
  </si>
  <si>
    <t>Poznámka k položce:
+ 5% průřezné</t>
  </si>
  <si>
    <t>209,2*1,05 'Přepočtené koeficientem množství</t>
  </si>
  <si>
    <t>47</t>
  </si>
  <si>
    <t>899401112</t>
  </si>
  <si>
    <t>Osazení poklopů litinových šoupátkových</t>
  </si>
  <si>
    <t>-1730582666</t>
  </si>
  <si>
    <t>48</t>
  </si>
  <si>
    <t>56230636</t>
  </si>
  <si>
    <t>deska podkladová uličního poklopu plastového ventilkového a šoupatového</t>
  </si>
  <si>
    <t>-1757002300</t>
  </si>
  <si>
    <t>4,76190476190476*1,05 'Přepočtené koeficientem množství</t>
  </si>
  <si>
    <t>49</t>
  </si>
  <si>
    <t>56230633</t>
  </si>
  <si>
    <t>poklop uliční šoupátkový kulatý plastový PA s litinovým víkem</t>
  </si>
  <si>
    <t>231757902</t>
  </si>
  <si>
    <t>50</t>
  </si>
  <si>
    <t>899401113</t>
  </si>
  <si>
    <t>Osazení poklopů litinových hydrantových</t>
  </si>
  <si>
    <t>-1305326770</t>
  </si>
  <si>
    <t>51</t>
  </si>
  <si>
    <t>56230638</t>
  </si>
  <si>
    <t>deska podkladová uličního poklopu plastového hydrantového</t>
  </si>
  <si>
    <t>-1555115416</t>
  </si>
  <si>
    <t>0,952380952380952*1,05 'Přepočtené koeficientem množství</t>
  </si>
  <si>
    <t>52</t>
  </si>
  <si>
    <t>56230635</t>
  </si>
  <si>
    <t>poklop uliční hydrantový oválný plastový PA s litinovým víkem</t>
  </si>
  <si>
    <t>1164075259</t>
  </si>
  <si>
    <t>53</t>
  </si>
  <si>
    <t>230220001</t>
  </si>
  <si>
    <t>Montáž příslušenství zemní soupravy pro šoupátka</t>
  </si>
  <si>
    <t>-1368047821</t>
  </si>
  <si>
    <t>54</t>
  </si>
  <si>
    <t>42291073R</t>
  </si>
  <si>
    <t>souprava zemní pro šoupátka DN 65-80mm teleskop 1,2-1,8</t>
  </si>
  <si>
    <t>256</t>
  </si>
  <si>
    <t>2138330463</t>
  </si>
  <si>
    <t>55</t>
  </si>
  <si>
    <t>899713111</t>
  </si>
  <si>
    <t>Orientační tabulky na vodovodních a kanalizačních řadech na sloupku ocelovém nebo betonovém</t>
  </si>
  <si>
    <t>291755731</t>
  </si>
  <si>
    <t>56</t>
  </si>
  <si>
    <t>4622</t>
  </si>
  <si>
    <t>sloupek orientační Pe/ocel 1 tabulka, délka 2 m,průměr 50mm, modrobílý</t>
  </si>
  <si>
    <t>-2034707521</t>
  </si>
  <si>
    <t>1,9047619047619*1,05 'Přepočtené koeficientem množství</t>
  </si>
  <si>
    <t>57</t>
  </si>
  <si>
    <t>4624</t>
  </si>
  <si>
    <t>patka betonová pro sloupek KBP1-30 s otvorem /250x250x290/</t>
  </si>
  <si>
    <t>-438874757</t>
  </si>
  <si>
    <t>58</t>
  </si>
  <si>
    <t>899721111</t>
  </si>
  <si>
    <t>Signalizační vodič na potrubí DN do 150 mm</t>
  </si>
  <si>
    <t>-906250879</t>
  </si>
  <si>
    <t>59</t>
  </si>
  <si>
    <t>899722111</t>
  </si>
  <si>
    <t>Krytí potrubí z plastů výstražnou fólií z PVC šířky 20 cm</t>
  </si>
  <si>
    <t>1400087700</t>
  </si>
  <si>
    <t>60</t>
  </si>
  <si>
    <t>892241111</t>
  </si>
  <si>
    <t>Tlakové zkoušky vodou na potrubí DN do 80</t>
  </si>
  <si>
    <t>1446418233</t>
  </si>
  <si>
    <t>61</t>
  </si>
  <si>
    <t>892273122</t>
  </si>
  <si>
    <t>Proplach a dezinfekce vodovodního potrubí DN od 80 do 125</t>
  </si>
  <si>
    <t>1655743582</t>
  </si>
  <si>
    <t>62</t>
  </si>
  <si>
    <t>892372111</t>
  </si>
  <si>
    <t>Tlakové zkoušky vodou zabezpečení konců potrubí při tlakových zkouškách DN do 300</t>
  </si>
  <si>
    <t>-1911568008</t>
  </si>
  <si>
    <t>998</t>
  </si>
  <si>
    <t>Přesun hmot</t>
  </si>
  <si>
    <t>63</t>
  </si>
  <si>
    <t>998276101</t>
  </si>
  <si>
    <t>Přesun hmot pro trubní vedení hloubené z trub z plastických hmot nebo sklolaminátových pro vodovody nebo kanalizace v otevřeném výkopu dopravní vzdálenost do 15 m</t>
  </si>
  <si>
    <t>-1088724395</t>
  </si>
  <si>
    <t>998276128</t>
  </si>
  <si>
    <t>Přesun hmot pro trubní vedení hloubené z trub z plastických hmot nebo sklolaminátových Příplatek k cenám za zvětšený přesun přes vymezenou největší dopravní vzdálenost přes 3000 do 5000 m</t>
  </si>
  <si>
    <t>2121567276</t>
  </si>
  <si>
    <t>VRN</t>
  </si>
  <si>
    <t>Vedlejší rozpočtové náklady</t>
  </si>
  <si>
    <t>VRN1</t>
  </si>
  <si>
    <t>Průzkumné, geodetické a projektové práce</t>
  </si>
  <si>
    <t>65</t>
  </si>
  <si>
    <t>043002000</t>
  </si>
  <si>
    <t>Zkoušky a ostatní měření</t>
  </si>
  <si>
    <t>kpl</t>
  </si>
  <si>
    <t>1024</t>
  </si>
  <si>
    <t>15070444</t>
  </si>
  <si>
    <t>Poznámka k položce:
Zkoušky:
akreditovaný krácený rozbor pitné vody
zkouška funkčnosti vodiče
hydrantová zkouška průtočnosti</t>
  </si>
  <si>
    <t>66</t>
  </si>
  <si>
    <t>012002000</t>
  </si>
  <si>
    <t>Geodetické práce</t>
  </si>
  <si>
    <t>1919774526</t>
  </si>
  <si>
    <t>67</t>
  </si>
  <si>
    <t>034002000</t>
  </si>
  <si>
    <t>Zabezpečení staveniště</t>
  </si>
  <si>
    <t>1021387902</t>
  </si>
  <si>
    <t>68</t>
  </si>
  <si>
    <t>460010025</t>
  </si>
  <si>
    <t>Vytyčení trasy inženýrských sítí v zastavěném prostoru</t>
  </si>
  <si>
    <t>km</t>
  </si>
  <si>
    <t>1770080630</t>
  </si>
  <si>
    <t>VRN3</t>
  </si>
  <si>
    <t>Zařízení staveniště</t>
  </si>
  <si>
    <t>69</t>
  </si>
  <si>
    <t>R001</t>
  </si>
  <si>
    <t>Dopravní značení na staveništi včetně projektové dokumentace</t>
  </si>
  <si>
    <t>-1536518132</t>
  </si>
  <si>
    <t>ASF1_2</t>
  </si>
  <si>
    <t>49,8</t>
  </si>
  <si>
    <t>ASF_2</t>
  </si>
  <si>
    <t>79,6</t>
  </si>
  <si>
    <t>ASF2_2</t>
  </si>
  <si>
    <t>21,5</t>
  </si>
  <si>
    <t>V_2</t>
  </si>
  <si>
    <t>VP2</t>
  </si>
  <si>
    <t>31,2</t>
  </si>
  <si>
    <t>L2</t>
  </si>
  <si>
    <t>1,3</t>
  </si>
  <si>
    <t>O2</t>
  </si>
  <si>
    <t>T1709_2 - Vodovodní řad 2</t>
  </si>
  <si>
    <t>Z2</t>
  </si>
  <si>
    <t>24,7</t>
  </si>
  <si>
    <t>1077137667</t>
  </si>
  <si>
    <t>(2,5*2+3*2)*5</t>
  </si>
  <si>
    <t>3*3/3</t>
  </si>
  <si>
    <t>(0,3+0,6)*5</t>
  </si>
  <si>
    <t>2*(1*1) "sondy"</t>
  </si>
  <si>
    <t>-1566201324</t>
  </si>
  <si>
    <t>16,7/3*1,5 "V2"</t>
  </si>
  <si>
    <t>2,5*3 "J25"</t>
  </si>
  <si>
    <t>2,5*3 "J5"</t>
  </si>
  <si>
    <t>2,5*3 "J5B druhý hydrant"</t>
  </si>
  <si>
    <t>2,5*3 "J8"</t>
  </si>
  <si>
    <t>2,5*3 "J9"</t>
  </si>
  <si>
    <t>(3*3/3) "J17"</t>
  </si>
  <si>
    <t>(0,3*0,6)*5 "ZO"</t>
  </si>
  <si>
    <t>401132660</t>
  </si>
  <si>
    <t>1,5*2 "J25"</t>
  </si>
  <si>
    <t>1,5*2 "J5"</t>
  </si>
  <si>
    <t>1,5*2 "J5B"</t>
  </si>
  <si>
    <t>1,5*2 "J8"</t>
  </si>
  <si>
    <t>1,5*2 "J9"</t>
  </si>
  <si>
    <t>(2*2/3) "J17"</t>
  </si>
  <si>
    <t>-1099389337</t>
  </si>
  <si>
    <t>(2*2/3)*(1,6-0,45)</t>
  </si>
  <si>
    <t>2*1*1*1,5 "sondy"</t>
  </si>
  <si>
    <t>828905465</t>
  </si>
  <si>
    <t>(15,6/3+1,5+1,5+1,5+1,5+1,5+2/3)*2</t>
  </si>
  <si>
    <t>-1726300212</t>
  </si>
  <si>
    <t>161151103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</si>
  <si>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</si>
  <si>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-829868699</t>
  </si>
  <si>
    <t>866930268</t>
  </si>
  <si>
    <t>V_2+(ASF2_2*0,15)</t>
  </si>
  <si>
    <t>-279248974</t>
  </si>
  <si>
    <t>56711628</t>
  </si>
  <si>
    <t>VP2*1,8</t>
  </si>
  <si>
    <t>-2031349580</t>
  </si>
  <si>
    <t>(2/3+1,5+1,5+1,5+1,5+1,5+15,6/3)*1*0,1</t>
  </si>
  <si>
    <t>-104715524</t>
  </si>
  <si>
    <t>(2/3+1,5+1,5+1,5+1,5+1,5+15,6/3)*1*0,15</t>
  </si>
  <si>
    <t>-347349971</t>
  </si>
  <si>
    <t>O2*1,9</t>
  </si>
  <si>
    <t>1147046789</t>
  </si>
  <si>
    <t>V_2-L2-O2</t>
  </si>
  <si>
    <t>58344197</t>
  </si>
  <si>
    <t>štěrkodrť frakce 0/63</t>
  </si>
  <si>
    <t>-796179879</t>
  </si>
  <si>
    <t>Z2*1,9</t>
  </si>
  <si>
    <t>-428949178</t>
  </si>
  <si>
    <t>ASF1_2*0,1*1,9</t>
  </si>
  <si>
    <t>129721760</t>
  </si>
  <si>
    <t>108,7 "J9-J17"</t>
  </si>
  <si>
    <t>24,2 "J8-J9"</t>
  </si>
  <si>
    <t>45,5 "J5-J8"</t>
  </si>
  <si>
    <t>94,1 "J25-J5"</t>
  </si>
  <si>
    <t>84,2 "V2-J25"</t>
  </si>
  <si>
    <t>1253202970</t>
  </si>
  <si>
    <t>-1200753402</t>
  </si>
  <si>
    <t>-986769332</t>
  </si>
  <si>
    <t>-778586532</t>
  </si>
  <si>
    <t>994919401</t>
  </si>
  <si>
    <t>-870229782</t>
  </si>
  <si>
    <t>47106525</t>
  </si>
  <si>
    <t>-1509629605</t>
  </si>
  <si>
    <t>55250713</t>
  </si>
  <si>
    <t>tvarovka přírubová s přírubovou odbočkou T-DN 80x80 PN10-16-25-40 natural</t>
  </si>
  <si>
    <t>1965296938</t>
  </si>
  <si>
    <t>-1643290275</t>
  </si>
  <si>
    <t>-361231603</t>
  </si>
  <si>
    <t>877241113</t>
  </si>
  <si>
    <t>Montáž tvarovek na vodovodním plastovém potrubí z polyetylenu PE 100 elektrotvarovek SDR 11/PN16 T-kusů d 90</t>
  </si>
  <si>
    <t>5124193</t>
  </si>
  <si>
    <t>28614960</t>
  </si>
  <si>
    <t>elektrotvarovka T-kus rovnoramenný PE 100 PN16 D 90mm</t>
  </si>
  <si>
    <t>1606851461</t>
  </si>
  <si>
    <t>-54413357</t>
  </si>
  <si>
    <t>-1887653231</t>
  </si>
  <si>
    <t>-1752820679</t>
  </si>
  <si>
    <t>-788841145</t>
  </si>
  <si>
    <t>152943991</t>
  </si>
  <si>
    <t>-1079425638</t>
  </si>
  <si>
    <t>-120778771</t>
  </si>
  <si>
    <t>363905603</t>
  </si>
  <si>
    <t>-230167473</t>
  </si>
  <si>
    <t>195402110</t>
  </si>
  <si>
    <t>28614948</t>
  </si>
  <si>
    <t>elektrokoleno 45° PE 100 PN16 D 90mm</t>
  </si>
  <si>
    <t>588126181</t>
  </si>
  <si>
    <t>28653060</t>
  </si>
  <si>
    <t>elektrokoleno 90° PE 100 D 90mm</t>
  </si>
  <si>
    <t>1789326858</t>
  </si>
  <si>
    <t>640718262</t>
  </si>
  <si>
    <t>-68419673</t>
  </si>
  <si>
    <t>359,7 "5% průřezné"</t>
  </si>
  <si>
    <t>359,7*1,05 'Přepočtené koeficientem množství</t>
  </si>
  <si>
    <t>1567584597</t>
  </si>
  <si>
    <t>1589669709</t>
  </si>
  <si>
    <t>-478148157</t>
  </si>
  <si>
    <t>-1972779704</t>
  </si>
  <si>
    <t>-1194396917</t>
  </si>
  <si>
    <t>-72859952</t>
  </si>
  <si>
    <t>1619258999</t>
  </si>
  <si>
    <t>-1803612639</t>
  </si>
  <si>
    <t>-1552928673</t>
  </si>
  <si>
    <t>-1011952227</t>
  </si>
  <si>
    <t>-2083908944</t>
  </si>
  <si>
    <t>581664456</t>
  </si>
  <si>
    <t>360*2</t>
  </si>
  <si>
    <t>-1442337419</t>
  </si>
  <si>
    <t>711530723</t>
  </si>
  <si>
    <t>2087716903</t>
  </si>
  <si>
    <t>363730687</t>
  </si>
  <si>
    <t>516388369</t>
  </si>
  <si>
    <t>-1074219737</t>
  </si>
  <si>
    <t>-480095863</t>
  </si>
  <si>
    <t>-101816043</t>
  </si>
  <si>
    <t>1583490399</t>
  </si>
  <si>
    <t>-1058291323</t>
  </si>
  <si>
    <t>398044683</t>
  </si>
  <si>
    <t>V2</t>
  </si>
  <si>
    <t>32,3</t>
  </si>
  <si>
    <t>V3</t>
  </si>
  <si>
    <t>Výkop</t>
  </si>
  <si>
    <t>18,6</t>
  </si>
  <si>
    <t>ASF2_3</t>
  </si>
  <si>
    <t>4,5</t>
  </si>
  <si>
    <t>L3</t>
  </si>
  <si>
    <t>0,6</t>
  </si>
  <si>
    <t>O3</t>
  </si>
  <si>
    <t>0,9</t>
  </si>
  <si>
    <t>T1709_3 - Vodovodní řad 3</t>
  </si>
  <si>
    <t>197209369</t>
  </si>
  <si>
    <t>1,5*2 "J10"</t>
  </si>
  <si>
    <t>1,5*1 "J11"</t>
  </si>
  <si>
    <t>-38311067</t>
  </si>
  <si>
    <t>1,5*2*1,5 "J10"</t>
  </si>
  <si>
    <t>1,5*2*1,5 "J11"</t>
  </si>
  <si>
    <t>1,5*2*1,6 "J6"</t>
  </si>
  <si>
    <t>1,5*2*1,6 "J26"</t>
  </si>
  <si>
    <t>-531458158</t>
  </si>
  <si>
    <t>(1,5*4)*2</t>
  </si>
  <si>
    <t>1467850544</t>
  </si>
  <si>
    <t>905706235</t>
  </si>
  <si>
    <t>795154748</t>
  </si>
  <si>
    <t>VP3</t>
  </si>
  <si>
    <t>V3+(ASF2_3*0,1)</t>
  </si>
  <si>
    <t>-1470207046</t>
  </si>
  <si>
    <t>1,5*2*0,5*2+0,9+0,6</t>
  </si>
  <si>
    <t>210072566</t>
  </si>
  <si>
    <t>4,5*1,8</t>
  </si>
  <si>
    <t>-2089995610</t>
  </si>
  <si>
    <t>(1,5+1,5+1,5+1,5)*1*0,1</t>
  </si>
  <si>
    <t>1763341341</t>
  </si>
  <si>
    <t>(1,5+1,5+1,5+1,5)*1*0,15</t>
  </si>
  <si>
    <t>1948564611</t>
  </si>
  <si>
    <t>O3*1,9</t>
  </si>
  <si>
    <t>-1529940699</t>
  </si>
  <si>
    <t>Z3</t>
  </si>
  <si>
    <t>V2-L3-O3</t>
  </si>
  <si>
    <t>1914856515</t>
  </si>
  <si>
    <t>1,5*2*0,5*2*1,9</t>
  </si>
  <si>
    <t>-609747841</t>
  </si>
  <si>
    <t>68,3 "J9-J10"</t>
  </si>
  <si>
    <t>29,7 "J10-J11"</t>
  </si>
  <si>
    <t>71,4 "J11-J6"</t>
  </si>
  <si>
    <t>52,1 "J6-J26"</t>
  </si>
  <si>
    <t>564851111</t>
  </si>
  <si>
    <t>Podklad ze štěrkodrti ŠD s rozprostřením a zhutněním, po zhutnění tl. 150 mm</t>
  </si>
  <si>
    <t>1563843097</t>
  </si>
  <si>
    <t>1,5*2+1,5*2</t>
  </si>
  <si>
    <t>607158275</t>
  </si>
  <si>
    <t>322643755</t>
  </si>
  <si>
    <t>1376230046</t>
  </si>
  <si>
    <t>-1352384033</t>
  </si>
  <si>
    <t>-594578783</t>
  </si>
  <si>
    <t>-1768439102</t>
  </si>
  <si>
    <t>-1589198779</t>
  </si>
  <si>
    <t>101369116</t>
  </si>
  <si>
    <t>1693775671</t>
  </si>
  <si>
    <t>609231156</t>
  </si>
  <si>
    <t>-441093693</t>
  </si>
  <si>
    <t>-331298050</t>
  </si>
  <si>
    <t>-626362114</t>
  </si>
  <si>
    <t>28614236</t>
  </si>
  <si>
    <t>koleno 15° SDR11 PE 100 PN16 D 90mm</t>
  </si>
  <si>
    <t>731613087</t>
  </si>
  <si>
    <t>-287403714</t>
  </si>
  <si>
    <t>1024453729</t>
  </si>
  <si>
    <t>1798464749</t>
  </si>
  <si>
    <t>221,5 "5% průřezné"</t>
  </si>
  <si>
    <t>221,5*1,05 'Přepočtené koeficientem množství</t>
  </si>
  <si>
    <t>-1553498939</t>
  </si>
  <si>
    <t>1581159943</t>
  </si>
  <si>
    <t>-1222834800</t>
  </si>
  <si>
    <t>-1358985764</t>
  </si>
  <si>
    <t>-885903533</t>
  </si>
  <si>
    <t>-1365000267</t>
  </si>
  <si>
    <t>2000184265</t>
  </si>
  <si>
    <t>Vlastní</t>
  </si>
  <si>
    <t>623911382</t>
  </si>
  <si>
    <t>-927613005</t>
  </si>
  <si>
    <t>-245535229</t>
  </si>
  <si>
    <t>SmVaK  2019</t>
  </si>
  <si>
    <t>1992373424</t>
  </si>
  <si>
    <t>237147173</t>
  </si>
  <si>
    <t>503923410</t>
  </si>
  <si>
    <t>-521582583</t>
  </si>
  <si>
    <t>-1722579757</t>
  </si>
  <si>
    <t>1150928534</t>
  </si>
  <si>
    <t>1636900692</t>
  </si>
  <si>
    <t>-945402337</t>
  </si>
  <si>
    <t>1309116025</t>
  </si>
  <si>
    <t>-724050497</t>
  </si>
  <si>
    <t>-1435528309</t>
  </si>
  <si>
    <t>1914453882</t>
  </si>
  <si>
    <t>V4</t>
  </si>
  <si>
    <t>Hloubení V4</t>
  </si>
  <si>
    <t>41,4</t>
  </si>
  <si>
    <t>ASF1_4</t>
  </si>
  <si>
    <t>48,8</t>
  </si>
  <si>
    <t>ASF2_4</t>
  </si>
  <si>
    <t>34,8</t>
  </si>
  <si>
    <t>VP4</t>
  </si>
  <si>
    <t>25,6</t>
  </si>
  <si>
    <t>L4</t>
  </si>
  <si>
    <t>1,6</t>
  </si>
  <si>
    <t>O4</t>
  </si>
  <si>
    <t>2,5</t>
  </si>
  <si>
    <t>Z4</t>
  </si>
  <si>
    <t>37,3</t>
  </si>
  <si>
    <t>T1709_4 - Vodovodní řad 4</t>
  </si>
  <si>
    <t>-553137706</t>
  </si>
  <si>
    <t>3*(4) "sondy"</t>
  </si>
  <si>
    <t>2*(0,3+0,6) "ZO</t>
  </si>
  <si>
    <t>ASF_4</t>
  </si>
  <si>
    <t>201028217</t>
  </si>
  <si>
    <t>4*4 "J12"</t>
  </si>
  <si>
    <t>3*2*2 "sondy"</t>
  </si>
  <si>
    <t>3*3 "J13"</t>
  </si>
  <si>
    <t>3*3/3 "J17"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</si>
  <si>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</si>
  <si>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</si>
  <si>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1073451963</t>
  </si>
  <si>
    <t>3*3 "J12"</t>
  </si>
  <si>
    <t>2*2 "J13"</t>
  </si>
  <si>
    <t>1,5*3,5 "J14"</t>
  </si>
  <si>
    <t>1,5*2 "J15"</t>
  </si>
  <si>
    <t>2*2 "J16"</t>
  </si>
  <si>
    <t>2*2/3 "J17"</t>
  </si>
  <si>
    <t>3*1*1 "sondy"</t>
  </si>
  <si>
    <t>-1074594150</t>
  </si>
  <si>
    <t>3*3*(1,6-0,45)</t>
  </si>
  <si>
    <t>3*1*1*1 "sondy"</t>
  </si>
  <si>
    <t>2*2*(1,6-0,45)</t>
  </si>
  <si>
    <t>3,5*1,5*1,8</t>
  </si>
  <si>
    <t>2*2*1,6</t>
  </si>
  <si>
    <t>2*2*(1,6-0,45)/3</t>
  </si>
  <si>
    <t>129001101</t>
  </si>
  <si>
    <t>Příplatek k cenám vykopávek za ztížení vykopávky v blízkosti podzemního vedení nebo výbušnin v horninách jakékoliv třídy</t>
  </si>
  <si>
    <t>405757928</t>
  </si>
  <si>
    <t>1,5*3,5*1,8</t>
  </si>
  <si>
    <t>-1606357905</t>
  </si>
  <si>
    <t>(15,6/3+3+2+1,5+2+2/3)*2</t>
  </si>
  <si>
    <t>1815027233</t>
  </si>
  <si>
    <t>699725149</t>
  </si>
  <si>
    <t>1663686589</t>
  </si>
  <si>
    <t>V4-(3,5*1,5*1,8)-(2*2*1,6)</t>
  </si>
  <si>
    <t>-485075507</t>
  </si>
  <si>
    <t>774088417</t>
  </si>
  <si>
    <t>VP4*1,8</t>
  </si>
  <si>
    <t>1160095381</t>
  </si>
  <si>
    <t>(2/3+3+2+3,5+2+15,6/3)*1*0,1</t>
  </si>
  <si>
    <t>-716180704</t>
  </si>
  <si>
    <t>(2/3+3+2+3,5+2+15,6/3)*1*0,15</t>
  </si>
  <si>
    <t>52723355</t>
  </si>
  <si>
    <t>O4*1,9</t>
  </si>
  <si>
    <t>-2037947500</t>
  </si>
  <si>
    <t>V4-O4-L4</t>
  </si>
  <si>
    <t>-1862406395</t>
  </si>
  <si>
    <t>Z4*1,9</t>
  </si>
  <si>
    <t>1391916636</t>
  </si>
  <si>
    <t>ASF1_4*0,1*1,9</t>
  </si>
  <si>
    <t>1212365422</t>
  </si>
  <si>
    <t>39,5 "V2-J12"</t>
  </si>
  <si>
    <t>62,5 "J12-J13"</t>
  </si>
  <si>
    <t>41,5 "J13-J14"</t>
  </si>
  <si>
    <t>46,5 "J14-J15"</t>
  </si>
  <si>
    <t>24,7 "J15-J16"</t>
  </si>
  <si>
    <t>41,6 "J16-J17"</t>
  </si>
  <si>
    <t>20454437</t>
  </si>
  <si>
    <t>-1614875389</t>
  </si>
  <si>
    <t>1074396556</t>
  </si>
  <si>
    <t>-1700180994</t>
  </si>
  <si>
    <t>1103146851</t>
  </si>
  <si>
    <t>550053151</t>
  </si>
  <si>
    <t>-1795943083</t>
  </si>
  <si>
    <t>841686959</t>
  </si>
  <si>
    <t>1632422403</t>
  </si>
  <si>
    <t>-737200710</t>
  </si>
  <si>
    <t>1439946631</t>
  </si>
  <si>
    <t>-294506650</t>
  </si>
  <si>
    <t>2029970849</t>
  </si>
  <si>
    <t>1689646983</t>
  </si>
  <si>
    <t>1330211142</t>
  </si>
  <si>
    <t>-621443714</t>
  </si>
  <si>
    <t>1236579354</t>
  </si>
  <si>
    <t>-2009283871</t>
  </si>
  <si>
    <t>2076249181</t>
  </si>
  <si>
    <t>-1945522987</t>
  </si>
  <si>
    <t>1233086128</t>
  </si>
  <si>
    <t>-483638743</t>
  </si>
  <si>
    <t>-1657167005</t>
  </si>
  <si>
    <t>1264412660</t>
  </si>
  <si>
    <t>266,3 "5% průřezné"</t>
  </si>
  <si>
    <t>266,3*1,05 'Přepočtené koeficientem množství</t>
  </si>
  <si>
    <t>1229668151</t>
  </si>
  <si>
    <t>1729209866</t>
  </si>
  <si>
    <t>-2032670116</t>
  </si>
  <si>
    <t>-845874136</t>
  </si>
  <si>
    <t>-1376263326</t>
  </si>
  <si>
    <t>-495180114</t>
  </si>
  <si>
    <t>-1491976922</t>
  </si>
  <si>
    <t>-1109562880</t>
  </si>
  <si>
    <t>-480055808</t>
  </si>
  <si>
    <t>1831915385</t>
  </si>
  <si>
    <t>1655684641</t>
  </si>
  <si>
    <t>69057632</t>
  </si>
  <si>
    <t>2076057052</t>
  </si>
  <si>
    <t>1689591459</t>
  </si>
  <si>
    <t>-194903145</t>
  </si>
  <si>
    <t>1532612082</t>
  </si>
  <si>
    <t>921709178</t>
  </si>
  <si>
    <t>996920319</t>
  </si>
  <si>
    <t>L5</t>
  </si>
  <si>
    <t>0,3</t>
  </si>
  <si>
    <t>O5</t>
  </si>
  <si>
    <t>0,5</t>
  </si>
  <si>
    <t>T1709_5 - Vodovodní řad 5</t>
  </si>
  <si>
    <t>-494544493</t>
  </si>
  <si>
    <t>1,5*2 "J24"</t>
  </si>
  <si>
    <t>942215185</t>
  </si>
  <si>
    <t>1,5*2*1,6 "J24"</t>
  </si>
  <si>
    <t>V5</t>
  </si>
  <si>
    <t>979477076</t>
  </si>
  <si>
    <t>2055492826</t>
  </si>
  <si>
    <t>-628410788</t>
  </si>
  <si>
    <t>154386719</t>
  </si>
  <si>
    <t>0,3+0,5+3*0,15</t>
  </si>
  <si>
    <t>-181469747</t>
  </si>
  <si>
    <t>383254016</t>
  </si>
  <si>
    <t>1,3*1,8</t>
  </si>
  <si>
    <t>476282076</t>
  </si>
  <si>
    <t>1,5*2*1*0,1</t>
  </si>
  <si>
    <t>-819413875</t>
  </si>
  <si>
    <t>1,5*2*1*0,15</t>
  </si>
  <si>
    <t>1044627532</t>
  </si>
  <si>
    <t>Z5</t>
  </si>
  <si>
    <t>V2-L5-O5</t>
  </si>
  <si>
    <t>-1667911965</t>
  </si>
  <si>
    <t>2021357797</t>
  </si>
  <si>
    <t>1376100916</t>
  </si>
  <si>
    <t>-1214051481</t>
  </si>
  <si>
    <t>1730977981</t>
  </si>
  <si>
    <t>-831137419</t>
  </si>
  <si>
    <t>2047124160</t>
  </si>
  <si>
    <t>-1080512074</t>
  </si>
  <si>
    <t>1410487289</t>
  </si>
  <si>
    <t>-1291445674</t>
  </si>
  <si>
    <t>-1743829699</t>
  </si>
  <si>
    <t>-1885374783</t>
  </si>
  <si>
    <t>742619199</t>
  </si>
  <si>
    <t>-1130993657</t>
  </si>
  <si>
    <t>-2028897200</t>
  </si>
  <si>
    <t>488769428</t>
  </si>
  <si>
    <t>635393392</t>
  </si>
  <si>
    <t>-736986081</t>
  </si>
  <si>
    <t>56,1 "5% průřezné"</t>
  </si>
  <si>
    <t>56,1*1,05 'Přepočtené koeficientem množství</t>
  </si>
  <si>
    <t>-1582043235</t>
  </si>
  <si>
    <t>-948541339</t>
  </si>
  <si>
    <t>-123373792</t>
  </si>
  <si>
    <t>-58821949</t>
  </si>
  <si>
    <t>-45847856</t>
  </si>
  <si>
    <t>1555309552</t>
  </si>
  <si>
    <t>315734079</t>
  </si>
  <si>
    <t>-1855955078</t>
  </si>
  <si>
    <t>-1727506558</t>
  </si>
  <si>
    <t>-1290855724</t>
  </si>
  <si>
    <t>1038817950</t>
  </si>
  <si>
    <t>-1411967709</t>
  </si>
  <si>
    <t>569854367</t>
  </si>
  <si>
    <t>-171590159</t>
  </si>
  <si>
    <t>112680040</t>
  </si>
  <si>
    <t>-423454038</t>
  </si>
  <si>
    <t>-1403818320</t>
  </si>
  <si>
    <t>-6047647</t>
  </si>
  <si>
    <t>358770457</t>
  </si>
  <si>
    <t>-2065770131</t>
  </si>
  <si>
    <t>1147242647</t>
  </si>
  <si>
    <t>1285815748</t>
  </si>
  <si>
    <t>ASF1_6</t>
  </si>
  <si>
    <t>96,4</t>
  </si>
  <si>
    <t>V6</t>
  </si>
  <si>
    <t>Hloubení V</t>
  </si>
  <si>
    <t>28,3</t>
  </si>
  <si>
    <t>ASF2_6</t>
  </si>
  <si>
    <t>52,3</t>
  </si>
  <si>
    <t>VP6</t>
  </si>
  <si>
    <t>36,1</t>
  </si>
  <si>
    <t>L6</t>
  </si>
  <si>
    <t>1,2</t>
  </si>
  <si>
    <t>O6</t>
  </si>
  <si>
    <t>1,8</t>
  </si>
  <si>
    <t>Z6</t>
  </si>
  <si>
    <t>25,3</t>
  </si>
  <si>
    <t>T1709_6 - Vodovodní řad 6</t>
  </si>
  <si>
    <t>260523846</t>
  </si>
  <si>
    <t>(4+4)/3</t>
  </si>
  <si>
    <t>2+2</t>
  </si>
  <si>
    <t>4+5</t>
  </si>
  <si>
    <t>5+4</t>
  </si>
  <si>
    <t>30+2</t>
  </si>
  <si>
    <t>7*(0,3+0,6) "ZO"</t>
  </si>
  <si>
    <t>ASF_6</t>
  </si>
  <si>
    <t>1820188605</t>
  </si>
  <si>
    <t>2,5*2,5/3 "J17"</t>
  </si>
  <si>
    <t>2*2,5 "J18"</t>
  </si>
  <si>
    <t>1*1*3 "Sondy"</t>
  </si>
  <si>
    <t>2,5*2 "J19"</t>
  </si>
  <si>
    <t>2,5*2 "J20"</t>
  </si>
  <si>
    <t>2,5*2 "J21"</t>
  </si>
  <si>
    <t>2,5*2 "J22"</t>
  </si>
  <si>
    <t>2,5*2 "J23"</t>
  </si>
  <si>
    <t>30*2 "OV"</t>
  </si>
  <si>
    <t>7*(0,3*0,6)</t>
  </si>
  <si>
    <t>-2065127053</t>
  </si>
  <si>
    <t>1*1*3 "SONDY"</t>
  </si>
  <si>
    <t>1,5*2 "J18"</t>
  </si>
  <si>
    <t>1,5*2 "J19"</t>
  </si>
  <si>
    <t>1,5*2 "J20"</t>
  </si>
  <si>
    <t>1,5*2 "J21"</t>
  </si>
  <si>
    <t>1,5*2 "J22"</t>
  </si>
  <si>
    <t>1,5*2 "J23"</t>
  </si>
  <si>
    <t>30*1 "OV"</t>
  </si>
  <si>
    <t>-1378200772</t>
  </si>
  <si>
    <t>3*1*1*1</t>
  </si>
  <si>
    <t>2*1,5*(1,6-0,45)*6</t>
  </si>
  <si>
    <t>1808694533</t>
  </si>
  <si>
    <t>(2+1,5+1,5+1,5+1,5+1,5+1,5)*2</t>
  </si>
  <si>
    <t>1589326671</t>
  </si>
  <si>
    <t>-1831192811</t>
  </si>
  <si>
    <t>V6+(ASF2_6*0,15)</t>
  </si>
  <si>
    <t>-2076932002</t>
  </si>
  <si>
    <t>-1026001869</t>
  </si>
  <si>
    <t>VP6*1,8</t>
  </si>
  <si>
    <t>642552887</t>
  </si>
  <si>
    <t>(2+2+2+2+2+2)*1*0,1</t>
  </si>
  <si>
    <t>15088171</t>
  </si>
  <si>
    <t>(2+2+2+2+2+2)*1*0,15</t>
  </si>
  <si>
    <t>-42450343</t>
  </si>
  <si>
    <t>O6*1,9</t>
  </si>
  <si>
    <t>-1754483873</t>
  </si>
  <si>
    <t>V6-O6-L6</t>
  </si>
  <si>
    <t>752715575</t>
  </si>
  <si>
    <t>Z6*1,8</t>
  </si>
  <si>
    <t>1787867271</t>
  </si>
  <si>
    <t>ASF1_6*0,1*1,9</t>
  </si>
  <si>
    <t>-707787676</t>
  </si>
  <si>
    <t>100,8 "J17-J18"</t>
  </si>
  <si>
    <t>100,6 "J18-J19"</t>
  </si>
  <si>
    <t>107,0 "J19-J20"</t>
  </si>
  <si>
    <t>63,7 "J20-J21"</t>
  </si>
  <si>
    <t>69,3 "J21-J22"</t>
  </si>
  <si>
    <t>87,4 "J22-J23"</t>
  </si>
  <si>
    <t>-1101351568</t>
  </si>
  <si>
    <t>-667269699</t>
  </si>
  <si>
    <t>349540240</t>
  </si>
  <si>
    <t>247782932</t>
  </si>
  <si>
    <t>-332393694</t>
  </si>
  <si>
    <t>-585295410</t>
  </si>
  <si>
    <t>-799362632</t>
  </si>
  <si>
    <t>995084293</t>
  </si>
  <si>
    <t>852241122</t>
  </si>
  <si>
    <t>Montáž potrubí z trub litinových tlakových přírubových normálních délek v otevřeném výkopu, kanálu nebo v šachtě DN 80</t>
  </si>
  <si>
    <t>343127786</t>
  </si>
  <si>
    <t>31951003</t>
  </si>
  <si>
    <t>Potrubní spojka jištěná proti posuvu hrdlo-příruba  DN 80</t>
  </si>
  <si>
    <t>-1883418385</t>
  </si>
  <si>
    <t>-1155918663</t>
  </si>
  <si>
    <t>210123942</t>
  </si>
  <si>
    <t>-1780406648</t>
  </si>
  <si>
    <t>905271059</t>
  </si>
  <si>
    <t>953161684</t>
  </si>
  <si>
    <t>1920066221</t>
  </si>
  <si>
    <t>1912756601</t>
  </si>
  <si>
    <t>-421275040</t>
  </si>
  <si>
    <t>1195195732</t>
  </si>
  <si>
    <t>179652557</t>
  </si>
  <si>
    <t>-64955395</t>
  </si>
  <si>
    <t>-640397716</t>
  </si>
  <si>
    <t>819470670</t>
  </si>
  <si>
    <t>131958180</t>
  </si>
  <si>
    <t>-734900110</t>
  </si>
  <si>
    <t>1958364506</t>
  </si>
  <si>
    <t>-53848740</t>
  </si>
  <si>
    <t>-422895498</t>
  </si>
  <si>
    <t>1588254688</t>
  </si>
  <si>
    <t>-1343753764</t>
  </si>
  <si>
    <t>-2040244916</t>
  </si>
  <si>
    <t>557,6 "5% průřezné"</t>
  </si>
  <si>
    <t>557,6*1,05 'Přepočtené koeficientem množství</t>
  </si>
  <si>
    <t>-397495982</t>
  </si>
  <si>
    <t>1337783762</t>
  </si>
  <si>
    <t>768090648</t>
  </si>
  <si>
    <t>-27505884</t>
  </si>
  <si>
    <t>1726318196</t>
  </si>
  <si>
    <t>289658606</t>
  </si>
  <si>
    <t>-4049291</t>
  </si>
  <si>
    <t>1846248234</t>
  </si>
  <si>
    <t>662045717</t>
  </si>
  <si>
    <t>559363237</t>
  </si>
  <si>
    <t>1542305107</t>
  </si>
  <si>
    <t>273642309</t>
  </si>
  <si>
    <t>-1167296671</t>
  </si>
  <si>
    <t>-1299749342</t>
  </si>
  <si>
    <t>-1406162175</t>
  </si>
  <si>
    <t>-445712106</t>
  </si>
  <si>
    <t>293993732</t>
  </si>
  <si>
    <t>2098115857</t>
  </si>
  <si>
    <t>1807959559</t>
  </si>
  <si>
    <t>747226881</t>
  </si>
  <si>
    <t>-527804430</t>
  </si>
  <si>
    <t>-1920793730</t>
  </si>
  <si>
    <t>-2061923928</t>
  </si>
  <si>
    <t>SEZNAM FIGUR</t>
  </si>
  <si>
    <t>Výměra</t>
  </si>
  <si>
    <t xml:space="preserve"> T1709_1</t>
  </si>
  <si>
    <t>Použití figury:</t>
  </si>
  <si>
    <t>Řezání stávajícího živičného krytu hl do 200 mm</t>
  </si>
  <si>
    <t>Vyplnění spár mezi silničními dílci živičnou zálivkou</t>
  </si>
  <si>
    <t>Odstranění podkladu živičného tl 100 mm ručně</t>
  </si>
  <si>
    <t>Asfaltový beton vrstva podkladní ACP 16 (obalované kamenivo OKS) tl 70 mm š do 1,5 m</t>
  </si>
  <si>
    <t>Asfaltový beton vrstva obrusná ACO 11 (ABS) tř. II tl 50 mm š do 3 m z nemodifikovaného asfaltu</t>
  </si>
  <si>
    <t>Poplatek za uložení na skládce (skládkovné) odpadu asfaltového bez dehtu kód odpadu 17 03 02</t>
  </si>
  <si>
    <t>Odstranění podkladu z kameniva drceného tl 200 mm strojně pl přes 50 do 200 m2</t>
  </si>
  <si>
    <t>Vodorovné přemístění do 10000 m výkopku/sypaniny z horniny třídy těžitelnosti I, skupiny 1 až 3</t>
  </si>
  <si>
    <t>Podklad nebo podsyp ze štěrkopísku ŠP tl 200 mm</t>
  </si>
  <si>
    <t>Podklad z kameniva hrubého drceného vel. 16-32 mm tl 160 mm</t>
  </si>
  <si>
    <t>Postřik živičný infiltrační s posypem z asfaltu množství 1 kg/m2</t>
  </si>
  <si>
    <t>Lože pod potrubí otevřený výkop ze štěrkopísku</t>
  </si>
  <si>
    <t>Zásyp jam, šachet rýh nebo kolem objektů sypaninou se zhutněním</t>
  </si>
  <si>
    <t>Obsypání potrubí strojně sypaninou bez prohození, uloženou do 3 m</t>
  </si>
  <si>
    <t>Hloubení jam zapažených v hornině třídy těžitelnosti I, skupiny 1 a 2 objem do 50 m3 strojně</t>
  </si>
  <si>
    <t>Svislé přemístění výkopku do 2,5 m z kamenouhelných hlušin</t>
  </si>
  <si>
    <t>Uložení sypaniny na skládky nebo meziskládky</t>
  </si>
  <si>
    <t>Poplatek za uložení na skládce (skládkovné) zeminy a kamení kód odpadu 17 05 04</t>
  </si>
  <si>
    <t xml:space="preserve"> T1709_2</t>
  </si>
  <si>
    <t>Svislé přemístění výkopku z horniny třídy těžitelnosti I, skupiny 1 až 3 hl výkopu přes 4 do 8 m</t>
  </si>
  <si>
    <t xml:space="preserve"> T1709_3</t>
  </si>
  <si>
    <t>ASF2</t>
  </si>
  <si>
    <t xml:space="preserve"> T1709_4</t>
  </si>
  <si>
    <t>Odstranění podkladu z kameniva drceného tl 200 mm strojně pl do 50 m2</t>
  </si>
  <si>
    <t xml:space="preserve"> T1709_5</t>
  </si>
  <si>
    <t>VP5</t>
  </si>
  <si>
    <t xml:space="preserve"> T1709_6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</si>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</sst>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4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4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42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E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356" t="s">
        <v>15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2"/>
      <c r="AQ5" s="22"/>
      <c r="AR5" s="20"/>
      <c r="BE5" s="353" t="s">
        <v>16</v>
      </c>
      <c r="BS5" s="17" t="s">
        <v>6</v>
      </c>
    </row>
    <row r="6" spans="2:71" s="1" customFormat="1" ht="36.95" customHeight="1">
      <c r="B6" s="21"/>
      <c r="C6" s="22"/>
      <c r="D6" s="28" t="s">
        <v>17</v>
      </c>
      <c r="E6" s="22"/>
      <c r="F6" s="22"/>
      <c r="G6" s="22"/>
      <c r="H6" s="22"/>
      <c r="I6" s="22"/>
      <c r="J6" s="22"/>
      <c r="K6" s="358" t="s">
        <v>18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2"/>
      <c r="AQ6" s="22"/>
      <c r="AR6" s="20"/>
      <c r="BE6" s="354"/>
      <c r="BS6" s="17" t="s">
        <v>6</v>
      </c>
    </row>
    <row r="7" spans="2:71" s="1" customFormat="1" ht="12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21</v>
      </c>
      <c r="AL7" s="22"/>
      <c r="AM7" s="22"/>
      <c r="AN7" s="27" t="s">
        <v>22</v>
      </c>
      <c r="AO7" s="22"/>
      <c r="AP7" s="22"/>
      <c r="AQ7" s="22"/>
      <c r="AR7" s="20"/>
      <c r="BE7" s="354"/>
      <c r="BS7" s="17" t="s">
        <v>6</v>
      </c>
    </row>
    <row r="8" spans="2:71" s="1" customFormat="1" ht="12" customHeight="1">
      <c r="B8" s="21"/>
      <c r="C8" s="22"/>
      <c r="D8" s="29" t="s">
        <v>23</v>
      </c>
      <c r="E8" s="22"/>
      <c r="F8" s="22"/>
      <c r="G8" s="22"/>
      <c r="H8" s="22"/>
      <c r="I8" s="22"/>
      <c r="J8" s="22"/>
      <c r="K8" s="27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25</v>
      </c>
      <c r="AL8" s="22"/>
      <c r="AM8" s="22"/>
      <c r="AN8" s="30" t="s">
        <v>26</v>
      </c>
      <c r="AO8" s="22"/>
      <c r="AP8" s="22"/>
      <c r="AQ8" s="22"/>
      <c r="AR8" s="20"/>
      <c r="BE8" s="354"/>
      <c r="BS8" s="17" t="s">
        <v>6</v>
      </c>
    </row>
    <row r="9" spans="2:71" s="1" customFormat="1" ht="29.25" customHeight="1">
      <c r="B9" s="21"/>
      <c r="C9" s="22"/>
      <c r="D9" s="26" t="s">
        <v>27</v>
      </c>
      <c r="E9" s="22"/>
      <c r="F9" s="22"/>
      <c r="G9" s="22"/>
      <c r="H9" s="22"/>
      <c r="I9" s="22"/>
      <c r="J9" s="22"/>
      <c r="K9" s="31" t="s">
        <v>28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29</v>
      </c>
      <c r="AL9" s="22"/>
      <c r="AM9" s="22"/>
      <c r="AN9" s="31" t="s">
        <v>30</v>
      </c>
      <c r="AO9" s="22"/>
      <c r="AP9" s="22"/>
      <c r="AQ9" s="22"/>
      <c r="AR9" s="20"/>
      <c r="BE9" s="354"/>
      <c r="BS9" s="17" t="s">
        <v>6</v>
      </c>
    </row>
    <row r="10" spans="2:71" s="1" customFormat="1" ht="12" customHeight="1">
      <c r="B10" s="21"/>
      <c r="C10" s="22"/>
      <c r="D10" s="29" t="s">
        <v>31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32</v>
      </c>
      <c r="AL10" s="22"/>
      <c r="AM10" s="22"/>
      <c r="AN10" s="27" t="s">
        <v>33</v>
      </c>
      <c r="AO10" s="22"/>
      <c r="AP10" s="22"/>
      <c r="AQ10" s="22"/>
      <c r="AR10" s="20"/>
      <c r="BE10" s="354"/>
      <c r="BS10" s="17" t="s">
        <v>6</v>
      </c>
    </row>
    <row r="11" spans="2:71" s="1" customFormat="1" ht="18.4" customHeight="1">
      <c r="B11" s="21"/>
      <c r="C11" s="22"/>
      <c r="D11" s="22"/>
      <c r="E11" s="27" t="s">
        <v>34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35</v>
      </c>
      <c r="AL11" s="22"/>
      <c r="AM11" s="22"/>
      <c r="AN11" s="27" t="s">
        <v>33</v>
      </c>
      <c r="AO11" s="22"/>
      <c r="AP11" s="22"/>
      <c r="AQ11" s="22"/>
      <c r="AR11" s="20"/>
      <c r="BE11" s="35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54"/>
      <c r="BS12" s="17" t="s">
        <v>6</v>
      </c>
    </row>
    <row r="13" spans="2:71" s="1" customFormat="1" ht="12" customHeight="1">
      <c r="B13" s="21"/>
      <c r="C13" s="22"/>
      <c r="D13" s="29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32</v>
      </c>
      <c r="AL13" s="22"/>
      <c r="AM13" s="22"/>
      <c r="AN13" s="32" t="s">
        <v>37</v>
      </c>
      <c r="AO13" s="22"/>
      <c r="AP13" s="22"/>
      <c r="AQ13" s="22"/>
      <c r="AR13" s="20"/>
      <c r="BE13" s="354"/>
      <c r="BS13" s="17" t="s">
        <v>6</v>
      </c>
    </row>
    <row r="14" spans="2:71" ht="12.75">
      <c r="B14" s="21"/>
      <c r="C14" s="22"/>
      <c r="D14" s="22"/>
      <c r="E14" s="359" t="s">
        <v>37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29" t="s">
        <v>35</v>
      </c>
      <c r="AL14" s="22"/>
      <c r="AM14" s="22"/>
      <c r="AN14" s="32" t="s">
        <v>37</v>
      </c>
      <c r="AO14" s="22"/>
      <c r="AP14" s="22"/>
      <c r="AQ14" s="22"/>
      <c r="AR14" s="20"/>
      <c r="BE14" s="35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54"/>
      <c r="BS15" s="17" t="s">
        <v>4</v>
      </c>
    </row>
    <row r="16" spans="2:71" s="1" customFormat="1" ht="12" customHeight="1">
      <c r="B16" s="21"/>
      <c r="C16" s="22"/>
      <c r="D16" s="29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32</v>
      </c>
      <c r="AL16" s="22"/>
      <c r="AM16" s="22"/>
      <c r="AN16" s="27" t="s">
        <v>33</v>
      </c>
      <c r="AO16" s="22"/>
      <c r="AP16" s="22"/>
      <c r="AQ16" s="22"/>
      <c r="AR16" s="20"/>
      <c r="BE16" s="354"/>
      <c r="BS16" s="17" t="s">
        <v>4</v>
      </c>
    </row>
    <row r="17" spans="2:71" s="1" customFormat="1" ht="18.4" customHeight="1">
      <c r="B17" s="21"/>
      <c r="C17" s="22"/>
      <c r="D17" s="22"/>
      <c r="E17" s="27" t="s">
        <v>39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35</v>
      </c>
      <c r="AL17" s="22"/>
      <c r="AM17" s="22"/>
      <c r="AN17" s="27" t="s">
        <v>33</v>
      </c>
      <c r="AO17" s="22"/>
      <c r="AP17" s="22"/>
      <c r="AQ17" s="22"/>
      <c r="AR17" s="20"/>
      <c r="BE17" s="354"/>
      <c r="BS17" s="17" t="s">
        <v>40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54"/>
      <c r="BS18" s="17" t="s">
        <v>8</v>
      </c>
    </row>
    <row r="19" spans="2:71" s="1" customFormat="1" ht="12" customHeight="1">
      <c r="B19" s="21"/>
      <c r="C19" s="22"/>
      <c r="D19" s="29" t="s">
        <v>41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32</v>
      </c>
      <c r="AL19" s="22"/>
      <c r="AM19" s="22"/>
      <c r="AN19" s="27" t="s">
        <v>33</v>
      </c>
      <c r="AO19" s="22"/>
      <c r="AP19" s="22"/>
      <c r="AQ19" s="22"/>
      <c r="AR19" s="20"/>
      <c r="BE19" s="354"/>
      <c r="BS19" s="17" t="s">
        <v>8</v>
      </c>
    </row>
    <row r="20" spans="2:71" s="1" customFormat="1" ht="18.4" customHeight="1">
      <c r="B20" s="21"/>
      <c r="C20" s="22"/>
      <c r="D20" s="22"/>
      <c r="E20" s="27" t="s">
        <v>42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35</v>
      </c>
      <c r="AL20" s="22"/>
      <c r="AM20" s="22"/>
      <c r="AN20" s="27" t="s">
        <v>33</v>
      </c>
      <c r="AO20" s="22"/>
      <c r="AP20" s="22"/>
      <c r="AQ20" s="22"/>
      <c r="AR20" s="20"/>
      <c r="BE20" s="354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54"/>
    </row>
    <row r="22" spans="2:57" s="1" customFormat="1" ht="12" customHeight="1">
      <c r="B22" s="21"/>
      <c r="C22" s="22"/>
      <c r="D22" s="29" t="s">
        <v>43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54"/>
    </row>
    <row r="23" spans="2:57" s="1" customFormat="1" ht="47.25" customHeight="1">
      <c r="B23" s="21"/>
      <c r="C23" s="22"/>
      <c r="D23" s="22"/>
      <c r="E23" s="361" t="s">
        <v>44</v>
      </c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22"/>
      <c r="AP23" s="22"/>
      <c r="AQ23" s="22"/>
      <c r="AR23" s="20"/>
      <c r="BE23" s="35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54"/>
    </row>
    <row r="25" spans="2:57" s="1" customFormat="1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354"/>
    </row>
    <row r="26" spans="1:57" s="2" customFormat="1" ht="25.9" customHeight="1">
      <c r="A26" s="35"/>
      <c r="B26" s="36"/>
      <c r="C26" s="37"/>
      <c r="D26" s="38" t="s">
        <v>45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2">
        <f>ROUND(AG54,0)</f>
        <v>0</v>
      </c>
      <c r="AL26" s="363"/>
      <c r="AM26" s="363"/>
      <c r="AN26" s="363"/>
      <c r="AO26" s="363"/>
      <c r="AP26" s="37"/>
      <c r="AQ26" s="37"/>
      <c r="AR26" s="40"/>
      <c r="BE26" s="35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5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4" t="s">
        <v>46</v>
      </c>
      <c r="M28" s="364"/>
      <c r="N28" s="364"/>
      <c r="O28" s="364"/>
      <c r="P28" s="364"/>
      <c r="Q28" s="37"/>
      <c r="R28" s="37"/>
      <c r="S28" s="37"/>
      <c r="T28" s="37"/>
      <c r="U28" s="37"/>
      <c r="V28" s="37"/>
      <c r="W28" s="364" t="s">
        <v>47</v>
      </c>
      <c r="X28" s="364"/>
      <c r="Y28" s="364"/>
      <c r="Z28" s="364"/>
      <c r="AA28" s="364"/>
      <c r="AB28" s="364"/>
      <c r="AC28" s="364"/>
      <c r="AD28" s="364"/>
      <c r="AE28" s="364"/>
      <c r="AF28" s="37"/>
      <c r="AG28" s="37"/>
      <c r="AH28" s="37"/>
      <c r="AI28" s="37"/>
      <c r="AJ28" s="37"/>
      <c r="AK28" s="364" t="s">
        <v>48</v>
      </c>
      <c r="AL28" s="364"/>
      <c r="AM28" s="364"/>
      <c r="AN28" s="364"/>
      <c r="AO28" s="364"/>
      <c r="AP28" s="37"/>
      <c r="AQ28" s="37"/>
      <c r="AR28" s="40"/>
      <c r="BE28" s="354"/>
    </row>
    <row r="29" spans="2:57" s="3" customFormat="1" ht="14.45" customHeight="1">
      <c r="B29" s="41"/>
      <c r="C29" s="42"/>
      <c r="D29" s="29" t="s">
        <v>49</v>
      </c>
      <c r="E29" s="42"/>
      <c r="F29" s="29" t="s">
        <v>50</v>
      </c>
      <c r="G29" s="42"/>
      <c r="H29" s="42"/>
      <c r="I29" s="42"/>
      <c r="J29" s="42"/>
      <c r="K29" s="42"/>
      <c r="L29" s="367">
        <v>0.21</v>
      </c>
      <c r="M29" s="366"/>
      <c r="N29" s="366"/>
      <c r="O29" s="366"/>
      <c r="P29" s="366"/>
      <c r="Q29" s="42"/>
      <c r="R29" s="42"/>
      <c r="S29" s="42"/>
      <c r="T29" s="42"/>
      <c r="U29" s="42"/>
      <c r="V29" s="42"/>
      <c r="W29" s="365">
        <f>ROUND(AZ54,0)</f>
        <v>0</v>
      </c>
      <c r="X29" s="366"/>
      <c r="Y29" s="366"/>
      <c r="Z29" s="366"/>
      <c r="AA29" s="366"/>
      <c r="AB29" s="366"/>
      <c r="AC29" s="366"/>
      <c r="AD29" s="366"/>
      <c r="AE29" s="366"/>
      <c r="AF29" s="42"/>
      <c r="AG29" s="42"/>
      <c r="AH29" s="42"/>
      <c r="AI29" s="42"/>
      <c r="AJ29" s="42"/>
      <c r="AK29" s="365">
        <f>ROUND(AV54,0)</f>
        <v>0</v>
      </c>
      <c r="AL29" s="366"/>
      <c r="AM29" s="366"/>
      <c r="AN29" s="366"/>
      <c r="AO29" s="366"/>
      <c r="AP29" s="42"/>
      <c r="AQ29" s="42"/>
      <c r="AR29" s="43"/>
      <c r="BE29" s="355"/>
    </row>
    <row r="30" spans="2:57" s="3" customFormat="1" ht="14.45" customHeight="1">
      <c r="B30" s="41"/>
      <c r="C30" s="42"/>
      <c r="D30" s="42"/>
      <c r="E30" s="42"/>
      <c r="F30" s="29" t="s">
        <v>51</v>
      </c>
      <c r="G30" s="42"/>
      <c r="H30" s="42"/>
      <c r="I30" s="42"/>
      <c r="J30" s="42"/>
      <c r="K30" s="42"/>
      <c r="L30" s="367">
        <v>0.15</v>
      </c>
      <c r="M30" s="366"/>
      <c r="N30" s="366"/>
      <c r="O30" s="366"/>
      <c r="P30" s="366"/>
      <c r="Q30" s="42"/>
      <c r="R30" s="42"/>
      <c r="S30" s="42"/>
      <c r="T30" s="42"/>
      <c r="U30" s="42"/>
      <c r="V30" s="42"/>
      <c r="W30" s="365">
        <f>ROUND(BA54,0)</f>
        <v>0</v>
      </c>
      <c r="X30" s="366"/>
      <c r="Y30" s="366"/>
      <c r="Z30" s="366"/>
      <c r="AA30" s="366"/>
      <c r="AB30" s="366"/>
      <c r="AC30" s="366"/>
      <c r="AD30" s="366"/>
      <c r="AE30" s="366"/>
      <c r="AF30" s="42"/>
      <c r="AG30" s="42"/>
      <c r="AH30" s="42"/>
      <c r="AI30" s="42"/>
      <c r="AJ30" s="42"/>
      <c r="AK30" s="365">
        <f>ROUND(AW54,0)</f>
        <v>0</v>
      </c>
      <c r="AL30" s="366"/>
      <c r="AM30" s="366"/>
      <c r="AN30" s="366"/>
      <c r="AO30" s="366"/>
      <c r="AP30" s="42"/>
      <c r="AQ30" s="42"/>
      <c r="AR30" s="43"/>
      <c r="BE30" s="355"/>
    </row>
    <row r="31" spans="2:57" s="3" customFormat="1" ht="14.45" customHeight="1" hidden="1">
      <c r="B31" s="41"/>
      <c r="C31" s="42"/>
      <c r="D31" s="42"/>
      <c r="E31" s="42"/>
      <c r="F31" s="29" t="s">
        <v>52</v>
      </c>
      <c r="G31" s="42"/>
      <c r="H31" s="42"/>
      <c r="I31" s="42"/>
      <c r="J31" s="42"/>
      <c r="K31" s="42"/>
      <c r="L31" s="367">
        <v>0.21</v>
      </c>
      <c r="M31" s="366"/>
      <c r="N31" s="366"/>
      <c r="O31" s="366"/>
      <c r="P31" s="366"/>
      <c r="Q31" s="42"/>
      <c r="R31" s="42"/>
      <c r="S31" s="42"/>
      <c r="T31" s="42"/>
      <c r="U31" s="42"/>
      <c r="V31" s="42"/>
      <c r="W31" s="365">
        <f>ROUND(BB54,0)</f>
        <v>0</v>
      </c>
      <c r="X31" s="366"/>
      <c r="Y31" s="366"/>
      <c r="Z31" s="366"/>
      <c r="AA31" s="366"/>
      <c r="AB31" s="366"/>
      <c r="AC31" s="366"/>
      <c r="AD31" s="366"/>
      <c r="AE31" s="366"/>
      <c r="AF31" s="42"/>
      <c r="AG31" s="42"/>
      <c r="AH31" s="42"/>
      <c r="AI31" s="42"/>
      <c r="AJ31" s="42"/>
      <c r="AK31" s="365">
        <v>0</v>
      </c>
      <c r="AL31" s="366"/>
      <c r="AM31" s="366"/>
      <c r="AN31" s="366"/>
      <c r="AO31" s="366"/>
      <c r="AP31" s="42"/>
      <c r="AQ31" s="42"/>
      <c r="AR31" s="43"/>
      <c r="BE31" s="355"/>
    </row>
    <row r="32" spans="2:57" s="3" customFormat="1" ht="14.45" customHeight="1" hidden="1">
      <c r="B32" s="41"/>
      <c r="C32" s="42"/>
      <c r="D32" s="42"/>
      <c r="E32" s="42"/>
      <c r="F32" s="29" t="s">
        <v>53</v>
      </c>
      <c r="G32" s="42"/>
      <c r="H32" s="42"/>
      <c r="I32" s="42"/>
      <c r="J32" s="42"/>
      <c r="K32" s="42"/>
      <c r="L32" s="367">
        <v>0.15</v>
      </c>
      <c r="M32" s="366"/>
      <c r="N32" s="366"/>
      <c r="O32" s="366"/>
      <c r="P32" s="366"/>
      <c r="Q32" s="42"/>
      <c r="R32" s="42"/>
      <c r="S32" s="42"/>
      <c r="T32" s="42"/>
      <c r="U32" s="42"/>
      <c r="V32" s="42"/>
      <c r="W32" s="365">
        <f>ROUND(BC54,0)</f>
        <v>0</v>
      </c>
      <c r="X32" s="366"/>
      <c r="Y32" s="366"/>
      <c r="Z32" s="366"/>
      <c r="AA32" s="366"/>
      <c r="AB32" s="366"/>
      <c r="AC32" s="366"/>
      <c r="AD32" s="366"/>
      <c r="AE32" s="366"/>
      <c r="AF32" s="42"/>
      <c r="AG32" s="42"/>
      <c r="AH32" s="42"/>
      <c r="AI32" s="42"/>
      <c r="AJ32" s="42"/>
      <c r="AK32" s="365">
        <v>0</v>
      </c>
      <c r="AL32" s="366"/>
      <c r="AM32" s="366"/>
      <c r="AN32" s="366"/>
      <c r="AO32" s="366"/>
      <c r="AP32" s="42"/>
      <c r="AQ32" s="42"/>
      <c r="AR32" s="43"/>
      <c r="BE32" s="355"/>
    </row>
    <row r="33" spans="2:44" s="3" customFormat="1" ht="14.45" customHeight="1" hidden="1">
      <c r="B33" s="41"/>
      <c r="C33" s="42"/>
      <c r="D33" s="42"/>
      <c r="E33" s="42"/>
      <c r="F33" s="29" t="s">
        <v>54</v>
      </c>
      <c r="G33" s="42"/>
      <c r="H33" s="42"/>
      <c r="I33" s="42"/>
      <c r="J33" s="42"/>
      <c r="K33" s="42"/>
      <c r="L33" s="367">
        <v>0</v>
      </c>
      <c r="M33" s="366"/>
      <c r="N33" s="366"/>
      <c r="O33" s="366"/>
      <c r="P33" s="366"/>
      <c r="Q33" s="42"/>
      <c r="R33" s="42"/>
      <c r="S33" s="42"/>
      <c r="T33" s="42"/>
      <c r="U33" s="42"/>
      <c r="V33" s="42"/>
      <c r="W33" s="365">
        <f>ROUND(BD54,0)</f>
        <v>0</v>
      </c>
      <c r="X33" s="366"/>
      <c r="Y33" s="366"/>
      <c r="Z33" s="366"/>
      <c r="AA33" s="366"/>
      <c r="AB33" s="366"/>
      <c r="AC33" s="366"/>
      <c r="AD33" s="366"/>
      <c r="AE33" s="366"/>
      <c r="AF33" s="42"/>
      <c r="AG33" s="42"/>
      <c r="AH33" s="42"/>
      <c r="AI33" s="42"/>
      <c r="AJ33" s="42"/>
      <c r="AK33" s="365">
        <v>0</v>
      </c>
      <c r="AL33" s="366"/>
      <c r="AM33" s="366"/>
      <c r="AN33" s="366"/>
      <c r="AO33" s="366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56</v>
      </c>
      <c r="U35" s="46"/>
      <c r="V35" s="46"/>
      <c r="W35" s="46"/>
      <c r="X35" s="371" t="s">
        <v>57</v>
      </c>
      <c r="Y35" s="369"/>
      <c r="Z35" s="369"/>
      <c r="AA35" s="369"/>
      <c r="AB35" s="369"/>
      <c r="AC35" s="46"/>
      <c r="AD35" s="46"/>
      <c r="AE35" s="46"/>
      <c r="AF35" s="46"/>
      <c r="AG35" s="46"/>
      <c r="AH35" s="46"/>
      <c r="AI35" s="46"/>
      <c r="AJ35" s="46"/>
      <c r="AK35" s="368">
        <f>SUM(AK26:AK33)</f>
        <v>0</v>
      </c>
      <c r="AL35" s="369"/>
      <c r="AM35" s="369"/>
      <c r="AN35" s="369"/>
      <c r="AO35" s="37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3" t="s">
        <v>58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29" t="s">
        <v>14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T1709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17</v>
      </c>
      <c r="D45" s="57"/>
      <c r="E45" s="57"/>
      <c r="F45" s="57"/>
      <c r="G45" s="57"/>
      <c r="H45" s="57"/>
      <c r="I45" s="57"/>
      <c r="J45" s="57"/>
      <c r="K45" s="57"/>
      <c r="L45" s="333" t="str">
        <f>K6</f>
        <v>Vodovod - Podlesí - Gutský potok</v>
      </c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29" t="s">
        <v>23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k.ú. Konská a Nebory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25</v>
      </c>
      <c r="AJ47" s="37"/>
      <c r="AK47" s="37"/>
      <c r="AL47" s="37"/>
      <c r="AM47" s="335" t="str">
        <f>IF(AN8="","",AN8)</f>
        <v>7. 2. 2020</v>
      </c>
      <c r="AN47" s="335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29" t="s">
        <v>31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38</v>
      </c>
      <c r="AJ49" s="37"/>
      <c r="AK49" s="37"/>
      <c r="AL49" s="37"/>
      <c r="AM49" s="336" t="str">
        <f>IF(E17="","",E17)</f>
        <v>Ing. Pavel Gergela</v>
      </c>
      <c r="AN49" s="337"/>
      <c r="AO49" s="337"/>
      <c r="AP49" s="337"/>
      <c r="AQ49" s="37"/>
      <c r="AR49" s="40"/>
      <c r="AS49" s="338" t="s">
        <v>59</v>
      </c>
      <c r="AT49" s="339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29" t="s">
        <v>36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41</v>
      </c>
      <c r="AJ50" s="37"/>
      <c r="AK50" s="37"/>
      <c r="AL50" s="37"/>
      <c r="AM50" s="336" t="str">
        <f>IF(E20="","",E20)</f>
        <v>Ing. Jiří Augustin</v>
      </c>
      <c r="AN50" s="337"/>
      <c r="AO50" s="337"/>
      <c r="AP50" s="337"/>
      <c r="AQ50" s="37"/>
      <c r="AR50" s="40"/>
      <c r="AS50" s="340"/>
      <c r="AT50" s="341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2"/>
      <c r="AT51" s="343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4" t="s">
        <v>60</v>
      </c>
      <c r="D52" s="345"/>
      <c r="E52" s="345"/>
      <c r="F52" s="345"/>
      <c r="G52" s="345"/>
      <c r="H52" s="67"/>
      <c r="I52" s="347" t="s">
        <v>61</v>
      </c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6" t="s">
        <v>62</v>
      </c>
      <c r="AH52" s="345"/>
      <c r="AI52" s="345"/>
      <c r="AJ52" s="345"/>
      <c r="AK52" s="345"/>
      <c r="AL52" s="345"/>
      <c r="AM52" s="345"/>
      <c r="AN52" s="347" t="s">
        <v>63</v>
      </c>
      <c r="AO52" s="345"/>
      <c r="AP52" s="345"/>
      <c r="AQ52" s="68" t="s">
        <v>64</v>
      </c>
      <c r="AR52" s="40"/>
      <c r="AS52" s="69" t="s">
        <v>65</v>
      </c>
      <c r="AT52" s="70" t="s">
        <v>66</v>
      </c>
      <c r="AU52" s="70" t="s">
        <v>67</v>
      </c>
      <c r="AV52" s="70" t="s">
        <v>68</v>
      </c>
      <c r="AW52" s="70" t="s">
        <v>69</v>
      </c>
      <c r="AX52" s="70" t="s">
        <v>70</v>
      </c>
      <c r="AY52" s="70" t="s">
        <v>71</v>
      </c>
      <c r="AZ52" s="70" t="s">
        <v>72</v>
      </c>
      <c r="BA52" s="70" t="s">
        <v>73</v>
      </c>
      <c r="BB52" s="70" t="s">
        <v>74</v>
      </c>
      <c r="BC52" s="70" t="s">
        <v>75</v>
      </c>
      <c r="BD52" s="71" t="s">
        <v>76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77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1">
        <f>ROUND(SUM(AG55:AG60),0)</f>
        <v>0</v>
      </c>
      <c r="AH54" s="351"/>
      <c r="AI54" s="351"/>
      <c r="AJ54" s="351"/>
      <c r="AK54" s="351"/>
      <c r="AL54" s="351"/>
      <c r="AM54" s="351"/>
      <c r="AN54" s="352">
        <f aca="true" t="shared" si="0" ref="AN54:AN60">SUM(AG54,AT54)</f>
        <v>0</v>
      </c>
      <c r="AO54" s="352"/>
      <c r="AP54" s="352"/>
      <c r="AQ54" s="79" t="s">
        <v>33</v>
      </c>
      <c r="AR54" s="80"/>
      <c r="AS54" s="81">
        <f>ROUND(SUM(AS55:AS60),0)</f>
        <v>0</v>
      </c>
      <c r="AT54" s="82">
        <f aca="true" t="shared" si="1" ref="AT54:AT60">ROUND(SUM(AV54:AW54),0)</f>
        <v>0</v>
      </c>
      <c r="AU54" s="83">
        <f>ROUND(SUM(AU55:AU60),5)</f>
        <v>0</v>
      </c>
      <c r="AV54" s="82">
        <f>ROUND(AZ54*L29,0)</f>
        <v>0</v>
      </c>
      <c r="AW54" s="82">
        <f>ROUND(BA54*L30,0)</f>
        <v>0</v>
      </c>
      <c r="AX54" s="82">
        <f>ROUND(BB54*L29,0)</f>
        <v>0</v>
      </c>
      <c r="AY54" s="82">
        <f>ROUND(BC54*L30,0)</f>
        <v>0</v>
      </c>
      <c r="AZ54" s="82">
        <f>ROUND(SUM(AZ55:AZ60),0)</f>
        <v>0</v>
      </c>
      <c r="BA54" s="82">
        <f>ROUND(SUM(BA55:BA60),0)</f>
        <v>0</v>
      </c>
      <c r="BB54" s="82">
        <f>ROUND(SUM(BB55:BB60),0)</f>
        <v>0</v>
      </c>
      <c r="BC54" s="82">
        <f>ROUND(SUM(BC55:BC60),0)</f>
        <v>0</v>
      </c>
      <c r="BD54" s="84">
        <f>ROUND(SUM(BD55:BD60),0)</f>
        <v>0</v>
      </c>
      <c r="BS54" s="85" t="s">
        <v>78</v>
      </c>
      <c r="BT54" s="85" t="s">
        <v>79</v>
      </c>
      <c r="BU54" s="86" t="s">
        <v>80</v>
      </c>
      <c r="BV54" s="85" t="s">
        <v>81</v>
      </c>
      <c r="BW54" s="85" t="s">
        <v>5</v>
      </c>
      <c r="BX54" s="85" t="s">
        <v>82</v>
      </c>
      <c r="CL54" s="85" t="s">
        <v>20</v>
      </c>
    </row>
    <row r="55" spans="1:91" s="7" customFormat="1" ht="16.5" customHeight="1">
      <c r="A55" s="87" t="s">
        <v>83</v>
      </c>
      <c r="B55" s="88"/>
      <c r="C55" s="89"/>
      <c r="D55" s="348" t="s">
        <v>84</v>
      </c>
      <c r="E55" s="348"/>
      <c r="F55" s="348"/>
      <c r="G55" s="348"/>
      <c r="H55" s="348"/>
      <c r="I55" s="90"/>
      <c r="J55" s="348" t="s">
        <v>85</v>
      </c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9">
        <f>'T1709_1 - Vodovodní řad 1'!J30</f>
        <v>0</v>
      </c>
      <c r="AH55" s="350"/>
      <c r="AI55" s="350"/>
      <c r="AJ55" s="350"/>
      <c r="AK55" s="350"/>
      <c r="AL55" s="350"/>
      <c r="AM55" s="350"/>
      <c r="AN55" s="349">
        <f t="shared" si="0"/>
        <v>0</v>
      </c>
      <c r="AO55" s="350"/>
      <c r="AP55" s="350"/>
      <c r="AQ55" s="91" t="s">
        <v>86</v>
      </c>
      <c r="AR55" s="92"/>
      <c r="AS55" s="93">
        <v>0</v>
      </c>
      <c r="AT55" s="94">
        <f t="shared" si="1"/>
        <v>0</v>
      </c>
      <c r="AU55" s="95">
        <f>'T1709_1 - Vodovodní řad 1'!P87</f>
        <v>0</v>
      </c>
      <c r="AV55" s="94">
        <f>'T1709_1 - Vodovodní řad 1'!J33</f>
        <v>0</v>
      </c>
      <c r="AW55" s="94">
        <f>'T1709_1 - Vodovodní řad 1'!J34</f>
        <v>0</v>
      </c>
      <c r="AX55" s="94">
        <f>'T1709_1 - Vodovodní řad 1'!J35</f>
        <v>0</v>
      </c>
      <c r="AY55" s="94">
        <f>'T1709_1 - Vodovodní řad 1'!J36</f>
        <v>0</v>
      </c>
      <c r="AZ55" s="94">
        <f>'T1709_1 - Vodovodní řad 1'!F33</f>
        <v>0</v>
      </c>
      <c r="BA55" s="94">
        <f>'T1709_1 - Vodovodní řad 1'!F34</f>
        <v>0</v>
      </c>
      <c r="BB55" s="94">
        <f>'T1709_1 - Vodovodní řad 1'!F35</f>
        <v>0</v>
      </c>
      <c r="BC55" s="94">
        <f>'T1709_1 - Vodovodní řad 1'!F36</f>
        <v>0</v>
      </c>
      <c r="BD55" s="96">
        <f>'T1709_1 - Vodovodní řad 1'!F37</f>
        <v>0</v>
      </c>
      <c r="BT55" s="97" t="s">
        <v>8</v>
      </c>
      <c r="BV55" s="97" t="s">
        <v>81</v>
      </c>
      <c r="BW55" s="97" t="s">
        <v>87</v>
      </c>
      <c r="BX55" s="97" t="s">
        <v>5</v>
      </c>
      <c r="CL55" s="97" t="s">
        <v>20</v>
      </c>
      <c r="CM55" s="97" t="s">
        <v>88</v>
      </c>
    </row>
    <row r="56" spans="1:91" s="7" customFormat="1" ht="16.5" customHeight="1">
      <c r="A56" s="87" t="s">
        <v>83</v>
      </c>
      <c r="B56" s="88"/>
      <c r="C56" s="89"/>
      <c r="D56" s="348" t="s">
        <v>89</v>
      </c>
      <c r="E56" s="348"/>
      <c r="F56" s="348"/>
      <c r="G56" s="348"/>
      <c r="H56" s="348"/>
      <c r="I56" s="90"/>
      <c r="J56" s="348" t="s">
        <v>90</v>
      </c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9">
        <f>'T1709_2 - Vodovodní řad 2'!J30</f>
        <v>0</v>
      </c>
      <c r="AH56" s="350"/>
      <c r="AI56" s="350"/>
      <c r="AJ56" s="350"/>
      <c r="AK56" s="350"/>
      <c r="AL56" s="350"/>
      <c r="AM56" s="350"/>
      <c r="AN56" s="349">
        <f t="shared" si="0"/>
        <v>0</v>
      </c>
      <c r="AO56" s="350"/>
      <c r="AP56" s="350"/>
      <c r="AQ56" s="91" t="s">
        <v>86</v>
      </c>
      <c r="AR56" s="92"/>
      <c r="AS56" s="93">
        <v>0</v>
      </c>
      <c r="AT56" s="94">
        <f t="shared" si="1"/>
        <v>0</v>
      </c>
      <c r="AU56" s="95">
        <f>'T1709_2 - Vodovodní řad 2'!P87</f>
        <v>0</v>
      </c>
      <c r="AV56" s="94">
        <f>'T1709_2 - Vodovodní řad 2'!J33</f>
        <v>0</v>
      </c>
      <c r="AW56" s="94">
        <f>'T1709_2 - Vodovodní řad 2'!J34</f>
        <v>0</v>
      </c>
      <c r="AX56" s="94">
        <f>'T1709_2 - Vodovodní řad 2'!J35</f>
        <v>0</v>
      </c>
      <c r="AY56" s="94">
        <f>'T1709_2 - Vodovodní řad 2'!J36</f>
        <v>0</v>
      </c>
      <c r="AZ56" s="94">
        <f>'T1709_2 - Vodovodní řad 2'!F33</f>
        <v>0</v>
      </c>
      <c r="BA56" s="94">
        <f>'T1709_2 - Vodovodní řad 2'!F34</f>
        <v>0</v>
      </c>
      <c r="BB56" s="94">
        <f>'T1709_2 - Vodovodní řad 2'!F35</f>
        <v>0</v>
      </c>
      <c r="BC56" s="94">
        <f>'T1709_2 - Vodovodní řad 2'!F36</f>
        <v>0</v>
      </c>
      <c r="BD56" s="96">
        <f>'T1709_2 - Vodovodní řad 2'!F37</f>
        <v>0</v>
      </c>
      <c r="BT56" s="97" t="s">
        <v>8</v>
      </c>
      <c r="BV56" s="97" t="s">
        <v>81</v>
      </c>
      <c r="BW56" s="97" t="s">
        <v>91</v>
      </c>
      <c r="BX56" s="97" t="s">
        <v>5</v>
      </c>
      <c r="CL56" s="97" t="s">
        <v>20</v>
      </c>
      <c r="CM56" s="97" t="s">
        <v>88</v>
      </c>
    </row>
    <row r="57" spans="1:91" s="7" customFormat="1" ht="16.5" customHeight="1">
      <c r="A57" s="87" t="s">
        <v>83</v>
      </c>
      <c r="B57" s="88"/>
      <c r="C57" s="89"/>
      <c r="D57" s="348" t="s">
        <v>92</v>
      </c>
      <c r="E57" s="348"/>
      <c r="F57" s="348"/>
      <c r="G57" s="348"/>
      <c r="H57" s="348"/>
      <c r="I57" s="90"/>
      <c r="J57" s="348" t="s">
        <v>93</v>
      </c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9">
        <f>'T1709_3 - Vodovodní řad 3'!J30</f>
        <v>0</v>
      </c>
      <c r="AH57" s="350"/>
      <c r="AI57" s="350"/>
      <c r="AJ57" s="350"/>
      <c r="AK57" s="350"/>
      <c r="AL57" s="350"/>
      <c r="AM57" s="350"/>
      <c r="AN57" s="349">
        <f t="shared" si="0"/>
        <v>0</v>
      </c>
      <c r="AO57" s="350"/>
      <c r="AP57" s="350"/>
      <c r="AQ57" s="91" t="s">
        <v>86</v>
      </c>
      <c r="AR57" s="92"/>
      <c r="AS57" s="93">
        <v>0</v>
      </c>
      <c r="AT57" s="94">
        <f t="shared" si="1"/>
        <v>0</v>
      </c>
      <c r="AU57" s="95">
        <f>'T1709_3 - Vodovodní řad 3'!P87</f>
        <v>0</v>
      </c>
      <c r="AV57" s="94">
        <f>'T1709_3 - Vodovodní řad 3'!J33</f>
        <v>0</v>
      </c>
      <c r="AW57" s="94">
        <f>'T1709_3 - Vodovodní řad 3'!J34</f>
        <v>0</v>
      </c>
      <c r="AX57" s="94">
        <f>'T1709_3 - Vodovodní řad 3'!J35</f>
        <v>0</v>
      </c>
      <c r="AY57" s="94">
        <f>'T1709_3 - Vodovodní řad 3'!J36</f>
        <v>0</v>
      </c>
      <c r="AZ57" s="94">
        <f>'T1709_3 - Vodovodní řad 3'!F33</f>
        <v>0</v>
      </c>
      <c r="BA57" s="94">
        <f>'T1709_3 - Vodovodní řad 3'!F34</f>
        <v>0</v>
      </c>
      <c r="BB57" s="94">
        <f>'T1709_3 - Vodovodní řad 3'!F35</f>
        <v>0</v>
      </c>
      <c r="BC57" s="94">
        <f>'T1709_3 - Vodovodní řad 3'!F36</f>
        <v>0</v>
      </c>
      <c r="BD57" s="96">
        <f>'T1709_3 - Vodovodní řad 3'!F37</f>
        <v>0</v>
      </c>
      <c r="BT57" s="97" t="s">
        <v>8</v>
      </c>
      <c r="BV57" s="97" t="s">
        <v>81</v>
      </c>
      <c r="BW57" s="97" t="s">
        <v>94</v>
      </c>
      <c r="BX57" s="97" t="s">
        <v>5</v>
      </c>
      <c r="CL57" s="97" t="s">
        <v>20</v>
      </c>
      <c r="CM57" s="97" t="s">
        <v>88</v>
      </c>
    </row>
    <row r="58" spans="1:91" s="7" customFormat="1" ht="16.5" customHeight="1">
      <c r="A58" s="87" t="s">
        <v>83</v>
      </c>
      <c r="B58" s="88"/>
      <c r="C58" s="89"/>
      <c r="D58" s="348" t="s">
        <v>95</v>
      </c>
      <c r="E58" s="348"/>
      <c r="F58" s="348"/>
      <c r="G58" s="348"/>
      <c r="H58" s="348"/>
      <c r="I58" s="90"/>
      <c r="J58" s="348" t="s">
        <v>96</v>
      </c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9">
        <f>'T1709_4 - Vodovodní řad 4'!J30</f>
        <v>0</v>
      </c>
      <c r="AH58" s="350"/>
      <c r="AI58" s="350"/>
      <c r="AJ58" s="350"/>
      <c r="AK58" s="350"/>
      <c r="AL58" s="350"/>
      <c r="AM58" s="350"/>
      <c r="AN58" s="349">
        <f t="shared" si="0"/>
        <v>0</v>
      </c>
      <c r="AO58" s="350"/>
      <c r="AP58" s="350"/>
      <c r="AQ58" s="91" t="s">
        <v>86</v>
      </c>
      <c r="AR58" s="92"/>
      <c r="AS58" s="93">
        <v>0</v>
      </c>
      <c r="AT58" s="94">
        <f t="shared" si="1"/>
        <v>0</v>
      </c>
      <c r="AU58" s="95">
        <f>'T1709_4 - Vodovodní řad 4'!P87</f>
        <v>0</v>
      </c>
      <c r="AV58" s="94">
        <f>'T1709_4 - Vodovodní řad 4'!J33</f>
        <v>0</v>
      </c>
      <c r="AW58" s="94">
        <f>'T1709_4 - Vodovodní řad 4'!J34</f>
        <v>0</v>
      </c>
      <c r="AX58" s="94">
        <f>'T1709_4 - Vodovodní řad 4'!J35</f>
        <v>0</v>
      </c>
      <c r="AY58" s="94">
        <f>'T1709_4 - Vodovodní řad 4'!J36</f>
        <v>0</v>
      </c>
      <c r="AZ58" s="94">
        <f>'T1709_4 - Vodovodní řad 4'!F33</f>
        <v>0</v>
      </c>
      <c r="BA58" s="94">
        <f>'T1709_4 - Vodovodní řad 4'!F34</f>
        <v>0</v>
      </c>
      <c r="BB58" s="94">
        <f>'T1709_4 - Vodovodní řad 4'!F35</f>
        <v>0</v>
      </c>
      <c r="BC58" s="94">
        <f>'T1709_4 - Vodovodní řad 4'!F36</f>
        <v>0</v>
      </c>
      <c r="BD58" s="96">
        <f>'T1709_4 - Vodovodní řad 4'!F37</f>
        <v>0</v>
      </c>
      <c r="BT58" s="97" t="s">
        <v>8</v>
      </c>
      <c r="BV58" s="97" t="s">
        <v>81</v>
      </c>
      <c r="BW58" s="97" t="s">
        <v>97</v>
      </c>
      <c r="BX58" s="97" t="s">
        <v>5</v>
      </c>
      <c r="CL58" s="97" t="s">
        <v>20</v>
      </c>
      <c r="CM58" s="97" t="s">
        <v>88</v>
      </c>
    </row>
    <row r="59" spans="1:91" s="7" customFormat="1" ht="16.5" customHeight="1">
      <c r="A59" s="87" t="s">
        <v>83</v>
      </c>
      <c r="B59" s="88"/>
      <c r="C59" s="89"/>
      <c r="D59" s="348" t="s">
        <v>98</v>
      </c>
      <c r="E59" s="348"/>
      <c r="F59" s="348"/>
      <c r="G59" s="348"/>
      <c r="H59" s="348"/>
      <c r="I59" s="90"/>
      <c r="J59" s="348" t="s">
        <v>99</v>
      </c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9">
        <f>'T1709_5 - Vodovodní řad 5'!J30</f>
        <v>0</v>
      </c>
      <c r="AH59" s="350"/>
      <c r="AI59" s="350"/>
      <c r="AJ59" s="350"/>
      <c r="AK59" s="350"/>
      <c r="AL59" s="350"/>
      <c r="AM59" s="350"/>
      <c r="AN59" s="349">
        <f t="shared" si="0"/>
        <v>0</v>
      </c>
      <c r="AO59" s="350"/>
      <c r="AP59" s="350"/>
      <c r="AQ59" s="91" t="s">
        <v>86</v>
      </c>
      <c r="AR59" s="92"/>
      <c r="AS59" s="93">
        <v>0</v>
      </c>
      <c r="AT59" s="94">
        <f t="shared" si="1"/>
        <v>0</v>
      </c>
      <c r="AU59" s="95">
        <f>'T1709_5 - Vodovodní řad 5'!P87</f>
        <v>0</v>
      </c>
      <c r="AV59" s="94">
        <f>'T1709_5 - Vodovodní řad 5'!J33</f>
        <v>0</v>
      </c>
      <c r="AW59" s="94">
        <f>'T1709_5 - Vodovodní řad 5'!J34</f>
        <v>0</v>
      </c>
      <c r="AX59" s="94">
        <f>'T1709_5 - Vodovodní řad 5'!J35</f>
        <v>0</v>
      </c>
      <c r="AY59" s="94">
        <f>'T1709_5 - Vodovodní řad 5'!J36</f>
        <v>0</v>
      </c>
      <c r="AZ59" s="94">
        <f>'T1709_5 - Vodovodní řad 5'!F33</f>
        <v>0</v>
      </c>
      <c r="BA59" s="94">
        <f>'T1709_5 - Vodovodní řad 5'!F34</f>
        <v>0</v>
      </c>
      <c r="BB59" s="94">
        <f>'T1709_5 - Vodovodní řad 5'!F35</f>
        <v>0</v>
      </c>
      <c r="BC59" s="94">
        <f>'T1709_5 - Vodovodní řad 5'!F36</f>
        <v>0</v>
      </c>
      <c r="BD59" s="96">
        <f>'T1709_5 - Vodovodní řad 5'!F37</f>
        <v>0</v>
      </c>
      <c r="BT59" s="97" t="s">
        <v>8</v>
      </c>
      <c r="BV59" s="97" t="s">
        <v>81</v>
      </c>
      <c r="BW59" s="97" t="s">
        <v>100</v>
      </c>
      <c r="BX59" s="97" t="s">
        <v>5</v>
      </c>
      <c r="CL59" s="97" t="s">
        <v>20</v>
      </c>
      <c r="CM59" s="97" t="s">
        <v>88</v>
      </c>
    </row>
    <row r="60" spans="1:91" s="7" customFormat="1" ht="16.5" customHeight="1">
      <c r="A60" s="87" t="s">
        <v>83</v>
      </c>
      <c r="B60" s="88"/>
      <c r="C60" s="89"/>
      <c r="D60" s="348" t="s">
        <v>101</v>
      </c>
      <c r="E60" s="348"/>
      <c r="F60" s="348"/>
      <c r="G60" s="348"/>
      <c r="H60" s="348"/>
      <c r="I60" s="90"/>
      <c r="J60" s="348" t="s">
        <v>102</v>
      </c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9">
        <f>'T1709_6 - Vodovodní řad 6'!J30</f>
        <v>0</v>
      </c>
      <c r="AH60" s="350"/>
      <c r="AI60" s="350"/>
      <c r="AJ60" s="350"/>
      <c r="AK60" s="350"/>
      <c r="AL60" s="350"/>
      <c r="AM60" s="350"/>
      <c r="AN60" s="349">
        <f t="shared" si="0"/>
        <v>0</v>
      </c>
      <c r="AO60" s="350"/>
      <c r="AP60" s="350"/>
      <c r="AQ60" s="91" t="s">
        <v>86</v>
      </c>
      <c r="AR60" s="92"/>
      <c r="AS60" s="98">
        <v>0</v>
      </c>
      <c r="AT60" s="99">
        <f t="shared" si="1"/>
        <v>0</v>
      </c>
      <c r="AU60" s="100">
        <f>'T1709_6 - Vodovodní řad 6'!P87</f>
        <v>0</v>
      </c>
      <c r="AV60" s="99">
        <f>'T1709_6 - Vodovodní řad 6'!J33</f>
        <v>0</v>
      </c>
      <c r="AW60" s="99">
        <f>'T1709_6 - Vodovodní řad 6'!J34</f>
        <v>0</v>
      </c>
      <c r="AX60" s="99">
        <f>'T1709_6 - Vodovodní řad 6'!J35</f>
        <v>0</v>
      </c>
      <c r="AY60" s="99">
        <f>'T1709_6 - Vodovodní řad 6'!J36</f>
        <v>0</v>
      </c>
      <c r="AZ60" s="99">
        <f>'T1709_6 - Vodovodní řad 6'!F33</f>
        <v>0</v>
      </c>
      <c r="BA60" s="99">
        <f>'T1709_6 - Vodovodní řad 6'!F34</f>
        <v>0</v>
      </c>
      <c r="BB60" s="99">
        <f>'T1709_6 - Vodovodní řad 6'!F35</f>
        <v>0</v>
      </c>
      <c r="BC60" s="99">
        <f>'T1709_6 - Vodovodní řad 6'!F36</f>
        <v>0</v>
      </c>
      <c r="BD60" s="101">
        <f>'T1709_6 - Vodovodní řad 6'!F37</f>
        <v>0</v>
      </c>
      <c r="BT60" s="97" t="s">
        <v>8</v>
      </c>
      <c r="BV60" s="97" t="s">
        <v>81</v>
      </c>
      <c r="BW60" s="97" t="s">
        <v>103</v>
      </c>
      <c r="BX60" s="97" t="s">
        <v>5</v>
      </c>
      <c r="CL60" s="97" t="s">
        <v>20</v>
      </c>
      <c r="CM60" s="97" t="s">
        <v>88</v>
      </c>
    </row>
    <row r="61" spans="1:57" s="2" customFormat="1" ht="30" customHeight="1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40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s="2" customFormat="1" ht="6.95" customHeight="1">
      <c r="A62" s="35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0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</sheetData>
  <sheetProtection algorithmName="SHA-512" hashValue="Y6qo2M6cB4K/Blst07FQAeBUc70Z3OeV0nTQkK+aPZ3bM3ayfGsWkbaJmrjt/hRCpmFXDK8qiMMtanEWE0BjYw==" saltValue="NdeqDcYvakoZ4IBlDGmXhAwLZoimEDn7CwmTYTBcEjsNwl/mGwT5dXBFxTtmFvvMpWdViTDYRih1bCzNlR5eTg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T1709_1 - Vodovodní řad 1'!C2" display="/"/>
    <hyperlink ref="A56" location="'T1709_2 - Vodovodní řad 2'!C2" display="/"/>
    <hyperlink ref="A57" location="'T1709_3 - Vodovodní řad 3'!C2" display="/"/>
    <hyperlink ref="A58" location="'T1709_4 - Vodovodní řad 4'!C2" display="/"/>
    <hyperlink ref="A59" location="'T1709_5 - Vodovodní řad 5'!C2" display="/"/>
    <hyperlink ref="A60" location="'T1709_6 - Vodovodní řad 6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7" t="s">
        <v>87</v>
      </c>
      <c r="AZ2" s="103" t="s">
        <v>104</v>
      </c>
      <c r="BA2" s="103" t="s">
        <v>105</v>
      </c>
      <c r="BB2" s="103" t="s">
        <v>33</v>
      </c>
      <c r="BC2" s="103" t="s">
        <v>106</v>
      </c>
      <c r="BD2" s="103" t="s">
        <v>88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88</v>
      </c>
      <c r="AZ3" s="103" t="s">
        <v>107</v>
      </c>
      <c r="BA3" s="103" t="s">
        <v>108</v>
      </c>
      <c r="BB3" s="103" t="s">
        <v>33</v>
      </c>
      <c r="BC3" s="103" t="s">
        <v>109</v>
      </c>
      <c r="BD3" s="103" t="s">
        <v>88</v>
      </c>
    </row>
    <row r="4" spans="2:56" s="1" customFormat="1" ht="24.95" customHeight="1">
      <c r="B4" s="20"/>
      <c r="D4" s="107" t="s">
        <v>110</v>
      </c>
      <c r="I4" s="102"/>
      <c r="L4" s="20"/>
      <c r="M4" s="108" t="s">
        <v>11</v>
      </c>
      <c r="AT4" s="17" t="s">
        <v>4</v>
      </c>
      <c r="AZ4" s="103" t="s">
        <v>111</v>
      </c>
      <c r="BA4" s="103" t="s">
        <v>33</v>
      </c>
      <c r="BB4" s="103" t="s">
        <v>33</v>
      </c>
      <c r="BC4" s="103" t="s">
        <v>112</v>
      </c>
      <c r="BD4" s="103" t="s">
        <v>88</v>
      </c>
    </row>
    <row r="5" spans="2:56" s="1" customFormat="1" ht="6.95" customHeight="1">
      <c r="B5" s="20"/>
      <c r="I5" s="102"/>
      <c r="L5" s="20"/>
      <c r="AZ5" s="103" t="s">
        <v>113</v>
      </c>
      <c r="BA5" s="103" t="s">
        <v>33</v>
      </c>
      <c r="BB5" s="103" t="s">
        <v>33</v>
      </c>
      <c r="BC5" s="103" t="s">
        <v>114</v>
      </c>
      <c r="BD5" s="103" t="s">
        <v>88</v>
      </c>
    </row>
    <row r="6" spans="2:56" s="1" customFormat="1" ht="12" customHeight="1">
      <c r="B6" s="20"/>
      <c r="D6" s="109" t="s">
        <v>17</v>
      </c>
      <c r="I6" s="102"/>
      <c r="L6" s="20"/>
      <c r="AZ6" s="103" t="s">
        <v>115</v>
      </c>
      <c r="BA6" s="103" t="s">
        <v>33</v>
      </c>
      <c r="BB6" s="103" t="s">
        <v>33</v>
      </c>
      <c r="BC6" s="103" t="s">
        <v>116</v>
      </c>
      <c r="BD6" s="103" t="s">
        <v>88</v>
      </c>
    </row>
    <row r="7" spans="2:56" s="1" customFormat="1" ht="16.5" customHeight="1">
      <c r="B7" s="20"/>
      <c r="E7" s="373" t="str">
        <f>'Rekapitulace stavby'!K6</f>
        <v>Vodovod - Podlesí - Gutský potok</v>
      </c>
      <c r="F7" s="374"/>
      <c r="G7" s="374"/>
      <c r="H7" s="374"/>
      <c r="I7" s="102"/>
      <c r="L7" s="20"/>
      <c r="AZ7" s="103" t="s">
        <v>117</v>
      </c>
      <c r="BA7" s="103" t="s">
        <v>33</v>
      </c>
      <c r="BB7" s="103" t="s">
        <v>33</v>
      </c>
      <c r="BC7" s="103" t="s">
        <v>118</v>
      </c>
      <c r="BD7" s="103" t="s">
        <v>88</v>
      </c>
    </row>
    <row r="8" spans="1:56" s="2" customFormat="1" ht="12" customHeight="1">
      <c r="A8" s="35"/>
      <c r="B8" s="40"/>
      <c r="C8" s="35"/>
      <c r="D8" s="109" t="s">
        <v>119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3" t="s">
        <v>120</v>
      </c>
      <c r="BA8" s="103" t="s">
        <v>33</v>
      </c>
      <c r="BB8" s="103" t="s">
        <v>33</v>
      </c>
      <c r="BC8" s="103" t="s">
        <v>121</v>
      </c>
      <c r="BD8" s="103" t="s">
        <v>88</v>
      </c>
    </row>
    <row r="9" spans="1:56" s="2" customFormat="1" ht="16.5" customHeight="1">
      <c r="A9" s="35"/>
      <c r="B9" s="40"/>
      <c r="C9" s="35"/>
      <c r="D9" s="35"/>
      <c r="E9" s="375" t="s">
        <v>122</v>
      </c>
      <c r="F9" s="376"/>
      <c r="G9" s="376"/>
      <c r="H9" s="376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3" t="s">
        <v>123</v>
      </c>
      <c r="BA9" s="103" t="s">
        <v>33</v>
      </c>
      <c r="BB9" s="103" t="s">
        <v>33</v>
      </c>
      <c r="BC9" s="103" t="s">
        <v>124</v>
      </c>
      <c r="BD9" s="103" t="s">
        <v>88</v>
      </c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19</v>
      </c>
      <c r="E11" s="35"/>
      <c r="F11" s="112" t="s">
        <v>20</v>
      </c>
      <c r="G11" s="35"/>
      <c r="H11" s="35"/>
      <c r="I11" s="113" t="s">
        <v>21</v>
      </c>
      <c r="J11" s="112" t="s">
        <v>33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23</v>
      </c>
      <c r="E12" s="35"/>
      <c r="F12" s="112" t="s">
        <v>24</v>
      </c>
      <c r="G12" s="35"/>
      <c r="H12" s="35"/>
      <c r="I12" s="113" t="s">
        <v>25</v>
      </c>
      <c r="J12" s="114" t="str">
        <f>'Rekapitulace stavby'!AN8</f>
        <v>7. 2. 2020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31</v>
      </c>
      <c r="E14" s="35"/>
      <c r="F14" s="35"/>
      <c r="G14" s="35"/>
      <c r="H14" s="35"/>
      <c r="I14" s="113" t="s">
        <v>32</v>
      </c>
      <c r="J14" s="112" t="str">
        <f>IF('Rekapitulace stavby'!AN10="","",'Rekapitulace stavby'!AN10)</f>
        <v/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2" t="str">
        <f>IF('Rekapitulace stavby'!E11="","",'Rekapitulace stavby'!E11)</f>
        <v xml:space="preserve"> </v>
      </c>
      <c r="F15" s="35"/>
      <c r="G15" s="35"/>
      <c r="H15" s="35"/>
      <c r="I15" s="113" t="s">
        <v>35</v>
      </c>
      <c r="J15" s="112" t="str">
        <f>IF('Rekapitulace stavby'!AN11="","",'Rekapitulace stavby'!AN11)</f>
        <v/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36</v>
      </c>
      <c r="E17" s="35"/>
      <c r="F17" s="35"/>
      <c r="G17" s="35"/>
      <c r="H17" s="35"/>
      <c r="I17" s="113" t="s">
        <v>32</v>
      </c>
      <c r="J17" s="30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3" t="s">
        <v>35</v>
      </c>
      <c r="J18" s="30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38</v>
      </c>
      <c r="E20" s="35"/>
      <c r="F20" s="35"/>
      <c r="G20" s="35"/>
      <c r="H20" s="35"/>
      <c r="I20" s="113" t="s">
        <v>32</v>
      </c>
      <c r="J20" s="112" t="s">
        <v>33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39</v>
      </c>
      <c r="F21" s="35"/>
      <c r="G21" s="35"/>
      <c r="H21" s="35"/>
      <c r="I21" s="113" t="s">
        <v>35</v>
      </c>
      <c r="J21" s="112" t="s">
        <v>33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41</v>
      </c>
      <c r="E23" s="35"/>
      <c r="F23" s="35"/>
      <c r="G23" s="35"/>
      <c r="H23" s="35"/>
      <c r="I23" s="113" t="s">
        <v>32</v>
      </c>
      <c r="J23" s="112" t="s">
        <v>33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42</v>
      </c>
      <c r="F24" s="35"/>
      <c r="G24" s="35"/>
      <c r="H24" s="35"/>
      <c r="I24" s="113" t="s">
        <v>35</v>
      </c>
      <c r="J24" s="112" t="s">
        <v>33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43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79" t="s">
        <v>33</v>
      </c>
      <c r="F27" s="379"/>
      <c r="G27" s="379"/>
      <c r="H27" s="379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45</v>
      </c>
      <c r="E30" s="35"/>
      <c r="F30" s="35"/>
      <c r="G30" s="35"/>
      <c r="H30" s="35"/>
      <c r="I30" s="110"/>
      <c r="J30" s="122">
        <f>ROUND(J87,0)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47</v>
      </c>
      <c r="G32" s="35"/>
      <c r="H32" s="35"/>
      <c r="I32" s="124" t="s">
        <v>46</v>
      </c>
      <c r="J32" s="123" t="s">
        <v>48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5" t="s">
        <v>49</v>
      </c>
      <c r="E33" s="109" t="s">
        <v>50</v>
      </c>
      <c r="F33" s="126">
        <f>ROUND((SUM(BE87:BE219)),0)</f>
        <v>0</v>
      </c>
      <c r="G33" s="35"/>
      <c r="H33" s="35"/>
      <c r="I33" s="127">
        <v>0.21</v>
      </c>
      <c r="J33" s="126">
        <f>ROUND(((SUM(BE87:BE219))*I33),0)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9" t="s">
        <v>51</v>
      </c>
      <c r="F34" s="126">
        <f>ROUND((SUM(BF87:BF219)),0)</f>
        <v>0</v>
      </c>
      <c r="G34" s="35"/>
      <c r="H34" s="35"/>
      <c r="I34" s="127">
        <v>0.15</v>
      </c>
      <c r="J34" s="126">
        <f>ROUND(((SUM(BF87:BF219))*I34),0)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9" t="s">
        <v>52</v>
      </c>
      <c r="F35" s="126">
        <f>ROUND((SUM(BG87:BG219)),0)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9" t="s">
        <v>53</v>
      </c>
      <c r="F36" s="126">
        <f>ROUND((SUM(BH87:BH219)),0)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9" t="s">
        <v>54</v>
      </c>
      <c r="F37" s="126">
        <f>ROUND((SUM(BI87:BI219)),0)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55</v>
      </c>
      <c r="E39" s="130"/>
      <c r="F39" s="130"/>
      <c r="G39" s="131" t="s">
        <v>56</v>
      </c>
      <c r="H39" s="132" t="s">
        <v>57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125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17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Vodovod - Podlesí - Gutský potok</v>
      </c>
      <c r="F48" s="381"/>
      <c r="G48" s="381"/>
      <c r="H48" s="381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119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T1709_1 - Vodovodní řad 1</v>
      </c>
      <c r="F50" s="382"/>
      <c r="G50" s="382"/>
      <c r="H50" s="382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23</v>
      </c>
      <c r="D52" s="37"/>
      <c r="E52" s="37"/>
      <c r="F52" s="27" t="str">
        <f>F12</f>
        <v>k.ú. Konská a Nebory</v>
      </c>
      <c r="G52" s="37"/>
      <c r="H52" s="37"/>
      <c r="I52" s="113" t="s">
        <v>25</v>
      </c>
      <c r="J52" s="60" t="str">
        <f>IF(J12="","",J12)</f>
        <v>7. 2. 2020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29" t="s">
        <v>31</v>
      </c>
      <c r="D54" s="37"/>
      <c r="E54" s="37"/>
      <c r="F54" s="27" t="str">
        <f>E15</f>
        <v xml:space="preserve"> </v>
      </c>
      <c r="G54" s="37"/>
      <c r="H54" s="37"/>
      <c r="I54" s="113" t="s">
        <v>38</v>
      </c>
      <c r="J54" s="33" t="str">
        <f>E21</f>
        <v>Ing. Pavel Gergela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3" t="s">
        <v>41</v>
      </c>
      <c r="J55" s="33" t="str">
        <f>E24</f>
        <v>Ing. Jiří Augustin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2" t="s">
        <v>126</v>
      </c>
      <c r="D57" s="143"/>
      <c r="E57" s="143"/>
      <c r="F57" s="143"/>
      <c r="G57" s="143"/>
      <c r="H57" s="143"/>
      <c r="I57" s="144"/>
      <c r="J57" s="145" t="s">
        <v>127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6" t="s">
        <v>77</v>
      </c>
      <c r="D59" s="37"/>
      <c r="E59" s="37"/>
      <c r="F59" s="37"/>
      <c r="G59" s="37"/>
      <c r="H59" s="37"/>
      <c r="I59" s="110"/>
      <c r="J59" s="78">
        <f>J87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128</v>
      </c>
    </row>
    <row r="60" spans="2:12" s="9" customFormat="1" ht="24.95" customHeight="1">
      <c r="B60" s="147"/>
      <c r="C60" s="148"/>
      <c r="D60" s="149" t="s">
        <v>129</v>
      </c>
      <c r="E60" s="150"/>
      <c r="F60" s="150"/>
      <c r="G60" s="150"/>
      <c r="H60" s="150"/>
      <c r="I60" s="151"/>
      <c r="J60" s="152">
        <f>J88</f>
        <v>0</v>
      </c>
      <c r="K60" s="148"/>
      <c r="L60" s="153"/>
    </row>
    <row r="61" spans="2:12" s="10" customFormat="1" ht="19.9" customHeight="1">
      <c r="B61" s="154"/>
      <c r="C61" s="155"/>
      <c r="D61" s="156" t="s">
        <v>130</v>
      </c>
      <c r="E61" s="157"/>
      <c r="F61" s="157"/>
      <c r="G61" s="157"/>
      <c r="H61" s="157"/>
      <c r="I61" s="158"/>
      <c r="J61" s="159">
        <f>J89</f>
        <v>0</v>
      </c>
      <c r="K61" s="155"/>
      <c r="L61" s="160"/>
    </row>
    <row r="62" spans="2:12" s="10" customFormat="1" ht="19.9" customHeight="1">
      <c r="B62" s="154"/>
      <c r="C62" s="155"/>
      <c r="D62" s="156" t="s">
        <v>131</v>
      </c>
      <c r="E62" s="157"/>
      <c r="F62" s="157"/>
      <c r="G62" s="157"/>
      <c r="H62" s="157"/>
      <c r="I62" s="158"/>
      <c r="J62" s="159">
        <f>J145</f>
        <v>0</v>
      </c>
      <c r="K62" s="155"/>
      <c r="L62" s="160"/>
    </row>
    <row r="63" spans="2:12" s="10" customFormat="1" ht="19.9" customHeight="1">
      <c r="B63" s="154"/>
      <c r="C63" s="155"/>
      <c r="D63" s="156" t="s">
        <v>132</v>
      </c>
      <c r="E63" s="157"/>
      <c r="F63" s="157"/>
      <c r="G63" s="157"/>
      <c r="H63" s="157"/>
      <c r="I63" s="158"/>
      <c r="J63" s="159">
        <f>J159</f>
        <v>0</v>
      </c>
      <c r="K63" s="155"/>
      <c r="L63" s="160"/>
    </row>
    <row r="64" spans="2:12" s="10" customFormat="1" ht="19.9" customHeight="1">
      <c r="B64" s="154"/>
      <c r="C64" s="155"/>
      <c r="D64" s="156" t="s">
        <v>133</v>
      </c>
      <c r="E64" s="157"/>
      <c r="F64" s="157"/>
      <c r="G64" s="157"/>
      <c r="H64" s="157"/>
      <c r="I64" s="158"/>
      <c r="J64" s="159">
        <f>J208</f>
        <v>0</v>
      </c>
      <c r="K64" s="155"/>
      <c r="L64" s="160"/>
    </row>
    <row r="65" spans="2:12" s="9" customFormat="1" ht="24.95" customHeight="1">
      <c r="B65" s="147"/>
      <c r="C65" s="148"/>
      <c r="D65" s="149" t="s">
        <v>134</v>
      </c>
      <c r="E65" s="150"/>
      <c r="F65" s="150"/>
      <c r="G65" s="150"/>
      <c r="H65" s="150"/>
      <c r="I65" s="151"/>
      <c r="J65" s="152">
        <f>J211</f>
        <v>0</v>
      </c>
      <c r="K65" s="148"/>
      <c r="L65" s="153"/>
    </row>
    <row r="66" spans="2:12" s="10" customFormat="1" ht="19.9" customHeight="1">
      <c r="B66" s="154"/>
      <c r="C66" s="155"/>
      <c r="D66" s="156" t="s">
        <v>135</v>
      </c>
      <c r="E66" s="157"/>
      <c r="F66" s="157"/>
      <c r="G66" s="157"/>
      <c r="H66" s="157"/>
      <c r="I66" s="158"/>
      <c r="J66" s="159">
        <f>J212</f>
        <v>0</v>
      </c>
      <c r="K66" s="155"/>
      <c r="L66" s="160"/>
    </row>
    <row r="67" spans="2:12" s="10" customFormat="1" ht="19.9" customHeight="1">
      <c r="B67" s="154"/>
      <c r="C67" s="155"/>
      <c r="D67" s="156" t="s">
        <v>136</v>
      </c>
      <c r="E67" s="157"/>
      <c r="F67" s="157"/>
      <c r="G67" s="157"/>
      <c r="H67" s="157"/>
      <c r="I67" s="158"/>
      <c r="J67" s="159">
        <f>J218</f>
        <v>0</v>
      </c>
      <c r="K67" s="155"/>
      <c r="L67" s="160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10"/>
      <c r="J68" s="37"/>
      <c r="K68" s="37"/>
      <c r="L68" s="11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138"/>
      <c r="J69" s="49"/>
      <c r="K69" s="49"/>
      <c r="L69" s="11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141"/>
      <c r="J73" s="51"/>
      <c r="K73" s="51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3" t="s">
        <v>137</v>
      </c>
      <c r="D74" s="37"/>
      <c r="E74" s="37"/>
      <c r="F74" s="37"/>
      <c r="G74" s="37"/>
      <c r="H74" s="3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17</v>
      </c>
      <c r="D76" s="37"/>
      <c r="E76" s="37"/>
      <c r="F76" s="37"/>
      <c r="G76" s="37"/>
      <c r="H76" s="37"/>
      <c r="I76" s="110"/>
      <c r="J76" s="37"/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80" t="str">
        <f>E7</f>
        <v>Vodovod - Podlesí - Gutský potok</v>
      </c>
      <c r="F77" s="381"/>
      <c r="G77" s="381"/>
      <c r="H77" s="381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119</v>
      </c>
      <c r="D78" s="37"/>
      <c r="E78" s="37"/>
      <c r="F78" s="37"/>
      <c r="G78" s="37"/>
      <c r="H78" s="37"/>
      <c r="I78" s="110"/>
      <c r="J78" s="37"/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33" t="str">
        <f>E9</f>
        <v>T1709_1 - Vodovodní řad 1</v>
      </c>
      <c r="F79" s="382"/>
      <c r="G79" s="382"/>
      <c r="H79" s="382"/>
      <c r="I79" s="110"/>
      <c r="J79" s="37"/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0"/>
      <c r="J80" s="37"/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23</v>
      </c>
      <c r="D81" s="37"/>
      <c r="E81" s="37"/>
      <c r="F81" s="27" t="str">
        <f>F12</f>
        <v>k.ú. Konská a Nebory</v>
      </c>
      <c r="G81" s="37"/>
      <c r="H81" s="37"/>
      <c r="I81" s="113" t="s">
        <v>25</v>
      </c>
      <c r="J81" s="60" t="str">
        <f>IF(J12="","",J12)</f>
        <v>7. 2. 2020</v>
      </c>
      <c r="K81" s="37"/>
      <c r="L81" s="11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0"/>
      <c r="J82" s="37"/>
      <c r="K82" s="37"/>
      <c r="L82" s="11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29" t="s">
        <v>31</v>
      </c>
      <c r="D83" s="37"/>
      <c r="E83" s="37"/>
      <c r="F83" s="27" t="str">
        <f>E15</f>
        <v xml:space="preserve"> </v>
      </c>
      <c r="G83" s="37"/>
      <c r="H83" s="37"/>
      <c r="I83" s="113" t="s">
        <v>38</v>
      </c>
      <c r="J83" s="33" t="str">
        <f>E21</f>
        <v>Ing. Pavel Gergela</v>
      </c>
      <c r="K83" s="37"/>
      <c r="L83" s="11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29" t="s">
        <v>36</v>
      </c>
      <c r="D84" s="37"/>
      <c r="E84" s="37"/>
      <c r="F84" s="27" t="str">
        <f>IF(E18="","",E18)</f>
        <v>Vyplň údaj</v>
      </c>
      <c r="G84" s="37"/>
      <c r="H84" s="37"/>
      <c r="I84" s="113" t="s">
        <v>41</v>
      </c>
      <c r="J84" s="33" t="str">
        <f>E24</f>
        <v>Ing. Jiří Augustin</v>
      </c>
      <c r="K84" s="37"/>
      <c r="L84" s="11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110"/>
      <c r="J85" s="37"/>
      <c r="K85" s="37"/>
      <c r="L85" s="11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61"/>
      <c r="B86" s="162"/>
      <c r="C86" s="163" t="s">
        <v>138</v>
      </c>
      <c r="D86" s="164" t="s">
        <v>64</v>
      </c>
      <c r="E86" s="164" t="s">
        <v>60</v>
      </c>
      <c r="F86" s="164" t="s">
        <v>61</v>
      </c>
      <c r="G86" s="164" t="s">
        <v>139</v>
      </c>
      <c r="H86" s="164" t="s">
        <v>140</v>
      </c>
      <c r="I86" s="165" t="s">
        <v>141</v>
      </c>
      <c r="J86" s="164" t="s">
        <v>127</v>
      </c>
      <c r="K86" s="166" t="s">
        <v>142</v>
      </c>
      <c r="L86" s="167"/>
      <c r="M86" s="69" t="s">
        <v>33</v>
      </c>
      <c r="N86" s="70" t="s">
        <v>49</v>
      </c>
      <c r="O86" s="70" t="s">
        <v>143</v>
      </c>
      <c r="P86" s="70" t="s">
        <v>144</v>
      </c>
      <c r="Q86" s="70" t="s">
        <v>145</v>
      </c>
      <c r="R86" s="70" t="s">
        <v>146</v>
      </c>
      <c r="S86" s="70" t="s">
        <v>147</v>
      </c>
      <c r="T86" s="71" t="s">
        <v>148</v>
      </c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</row>
    <row r="87" spans="1:63" s="2" customFormat="1" ht="22.9" customHeight="1">
      <c r="A87" s="35"/>
      <c r="B87" s="36"/>
      <c r="C87" s="76" t="s">
        <v>149</v>
      </c>
      <c r="D87" s="37"/>
      <c r="E87" s="37"/>
      <c r="F87" s="37"/>
      <c r="G87" s="37"/>
      <c r="H87" s="37"/>
      <c r="I87" s="110"/>
      <c r="J87" s="168">
        <f>BK87</f>
        <v>0</v>
      </c>
      <c r="K87" s="37"/>
      <c r="L87" s="40"/>
      <c r="M87" s="72"/>
      <c r="N87" s="169"/>
      <c r="O87" s="73"/>
      <c r="P87" s="170">
        <f>P88+P211</f>
        <v>0</v>
      </c>
      <c r="Q87" s="73"/>
      <c r="R87" s="170">
        <f>R88+R211</f>
        <v>38.33912706940001</v>
      </c>
      <c r="S87" s="73"/>
      <c r="T87" s="171">
        <f>T88+T211</f>
        <v>13.412999999999998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7" t="s">
        <v>78</v>
      </c>
      <c r="AU87" s="17" t="s">
        <v>128</v>
      </c>
      <c r="BK87" s="172">
        <f>BK88+BK211</f>
        <v>0</v>
      </c>
    </row>
    <row r="88" spans="2:63" s="12" customFormat="1" ht="25.9" customHeight="1">
      <c r="B88" s="173"/>
      <c r="C88" s="174"/>
      <c r="D88" s="175" t="s">
        <v>78</v>
      </c>
      <c r="E88" s="176" t="s">
        <v>150</v>
      </c>
      <c r="F88" s="176" t="s">
        <v>151</v>
      </c>
      <c r="G88" s="174"/>
      <c r="H88" s="174"/>
      <c r="I88" s="177"/>
      <c r="J88" s="178">
        <f>BK88</f>
        <v>0</v>
      </c>
      <c r="K88" s="174"/>
      <c r="L88" s="179"/>
      <c r="M88" s="180"/>
      <c r="N88" s="181"/>
      <c r="O88" s="181"/>
      <c r="P88" s="182">
        <f>P89+P145+P159+P208</f>
        <v>0</v>
      </c>
      <c r="Q88" s="181"/>
      <c r="R88" s="182">
        <f>R89+R145+R159+R208</f>
        <v>38.329227069400005</v>
      </c>
      <c r="S88" s="181"/>
      <c r="T88" s="183">
        <f>T89+T145+T159+T208</f>
        <v>13.412999999999998</v>
      </c>
      <c r="AR88" s="184" t="s">
        <v>8</v>
      </c>
      <c r="AT88" s="185" t="s">
        <v>78</v>
      </c>
      <c r="AU88" s="185" t="s">
        <v>79</v>
      </c>
      <c r="AY88" s="184" t="s">
        <v>152</v>
      </c>
      <c r="BK88" s="186">
        <f>BK89+BK145+BK159+BK208</f>
        <v>0</v>
      </c>
    </row>
    <row r="89" spans="2:63" s="12" customFormat="1" ht="22.9" customHeight="1">
      <c r="B89" s="173"/>
      <c r="C89" s="174"/>
      <c r="D89" s="175" t="s">
        <v>78</v>
      </c>
      <c r="E89" s="187" t="s">
        <v>8</v>
      </c>
      <c r="F89" s="187" t="s">
        <v>153</v>
      </c>
      <c r="G89" s="174"/>
      <c r="H89" s="174"/>
      <c r="I89" s="177"/>
      <c r="J89" s="188">
        <f>BK89</f>
        <v>0</v>
      </c>
      <c r="K89" s="174"/>
      <c r="L89" s="179"/>
      <c r="M89" s="180"/>
      <c r="N89" s="181"/>
      <c r="O89" s="181"/>
      <c r="P89" s="182">
        <f>SUM(P90:P144)</f>
        <v>0</v>
      </c>
      <c r="Q89" s="181"/>
      <c r="R89" s="182">
        <f>SUM(R90:R144)</f>
        <v>33.323872069400004</v>
      </c>
      <c r="S89" s="181"/>
      <c r="T89" s="183">
        <f>SUM(T90:T144)</f>
        <v>13.412999999999998</v>
      </c>
      <c r="AR89" s="184" t="s">
        <v>8</v>
      </c>
      <c r="AT89" s="185" t="s">
        <v>78</v>
      </c>
      <c r="AU89" s="185" t="s">
        <v>8</v>
      </c>
      <c r="AY89" s="184" t="s">
        <v>152</v>
      </c>
      <c r="BK89" s="186">
        <f>SUM(BK90:BK144)</f>
        <v>0</v>
      </c>
    </row>
    <row r="90" spans="1:65" s="2" customFormat="1" ht="16.5" customHeight="1">
      <c r="A90" s="35"/>
      <c r="B90" s="36"/>
      <c r="C90" s="189" t="s">
        <v>8</v>
      </c>
      <c r="D90" s="189" t="s">
        <v>154</v>
      </c>
      <c r="E90" s="190" t="s">
        <v>155</v>
      </c>
      <c r="F90" s="191" t="s">
        <v>156</v>
      </c>
      <c r="G90" s="192" t="s">
        <v>157</v>
      </c>
      <c r="H90" s="193">
        <v>55.4</v>
      </c>
      <c r="I90" s="194"/>
      <c r="J90" s="193">
        <f>ROUND(I90*H90,0)</f>
        <v>0</v>
      </c>
      <c r="K90" s="191" t="s">
        <v>158</v>
      </c>
      <c r="L90" s="40"/>
      <c r="M90" s="195" t="s">
        <v>33</v>
      </c>
      <c r="N90" s="196" t="s">
        <v>50</v>
      </c>
      <c r="O90" s="65"/>
      <c r="P90" s="197">
        <f>O90*H90</f>
        <v>0</v>
      </c>
      <c r="Q90" s="197">
        <v>4.081E-06</v>
      </c>
      <c r="R90" s="197">
        <f>Q90*H90</f>
        <v>0.0002260874</v>
      </c>
      <c r="S90" s="197">
        <v>0</v>
      </c>
      <c r="T90" s="198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9" t="s">
        <v>159</v>
      </c>
      <c r="AT90" s="199" t="s">
        <v>154</v>
      </c>
      <c r="AU90" s="199" t="s">
        <v>88</v>
      </c>
      <c r="AY90" s="17" t="s">
        <v>152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7" t="s">
        <v>8</v>
      </c>
      <c r="BK90" s="200">
        <f>ROUND(I90*H90,0)</f>
        <v>0</v>
      </c>
      <c r="BL90" s="17" t="s">
        <v>159</v>
      </c>
      <c r="BM90" s="199" t="s">
        <v>160</v>
      </c>
    </row>
    <row r="91" spans="2:51" s="13" customFormat="1" ht="11.25">
      <c r="B91" s="201"/>
      <c r="C91" s="202"/>
      <c r="D91" s="203" t="s">
        <v>161</v>
      </c>
      <c r="E91" s="204" t="s">
        <v>33</v>
      </c>
      <c r="F91" s="205" t="s">
        <v>162</v>
      </c>
      <c r="G91" s="202"/>
      <c r="H91" s="206">
        <v>11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161</v>
      </c>
      <c r="AU91" s="212" t="s">
        <v>88</v>
      </c>
      <c r="AV91" s="13" t="s">
        <v>88</v>
      </c>
      <c r="AW91" s="13" t="s">
        <v>40</v>
      </c>
      <c r="AX91" s="13" t="s">
        <v>79</v>
      </c>
      <c r="AY91" s="212" t="s">
        <v>152</v>
      </c>
    </row>
    <row r="92" spans="2:51" s="13" customFormat="1" ht="11.25">
      <c r="B92" s="201"/>
      <c r="C92" s="202"/>
      <c r="D92" s="203" t="s">
        <v>161</v>
      </c>
      <c r="E92" s="204" t="s">
        <v>33</v>
      </c>
      <c r="F92" s="205" t="s">
        <v>163</v>
      </c>
      <c r="G92" s="202"/>
      <c r="H92" s="206">
        <v>17.8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161</v>
      </c>
      <c r="AU92" s="212" t="s">
        <v>88</v>
      </c>
      <c r="AV92" s="13" t="s">
        <v>88</v>
      </c>
      <c r="AW92" s="13" t="s">
        <v>40</v>
      </c>
      <c r="AX92" s="13" t="s">
        <v>79</v>
      </c>
      <c r="AY92" s="212" t="s">
        <v>152</v>
      </c>
    </row>
    <row r="93" spans="2:51" s="13" customFormat="1" ht="11.25">
      <c r="B93" s="201"/>
      <c r="C93" s="202"/>
      <c r="D93" s="203" t="s">
        <v>161</v>
      </c>
      <c r="E93" s="204" t="s">
        <v>33</v>
      </c>
      <c r="F93" s="205" t="s">
        <v>162</v>
      </c>
      <c r="G93" s="202"/>
      <c r="H93" s="206">
        <v>11</v>
      </c>
      <c r="I93" s="207"/>
      <c r="J93" s="202"/>
      <c r="K93" s="202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161</v>
      </c>
      <c r="AU93" s="212" t="s">
        <v>88</v>
      </c>
      <c r="AV93" s="13" t="s">
        <v>88</v>
      </c>
      <c r="AW93" s="13" t="s">
        <v>40</v>
      </c>
      <c r="AX93" s="13" t="s">
        <v>79</v>
      </c>
      <c r="AY93" s="212" t="s">
        <v>152</v>
      </c>
    </row>
    <row r="94" spans="2:51" s="13" customFormat="1" ht="11.25">
      <c r="B94" s="201"/>
      <c r="C94" s="202"/>
      <c r="D94" s="203" t="s">
        <v>161</v>
      </c>
      <c r="E94" s="204" t="s">
        <v>33</v>
      </c>
      <c r="F94" s="205" t="s">
        <v>164</v>
      </c>
      <c r="G94" s="202"/>
      <c r="H94" s="206">
        <v>0.5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161</v>
      </c>
      <c r="AU94" s="212" t="s">
        <v>88</v>
      </c>
      <c r="AV94" s="13" t="s">
        <v>88</v>
      </c>
      <c r="AW94" s="13" t="s">
        <v>40</v>
      </c>
      <c r="AX94" s="13" t="s">
        <v>79</v>
      </c>
      <c r="AY94" s="212" t="s">
        <v>152</v>
      </c>
    </row>
    <row r="95" spans="2:51" s="13" customFormat="1" ht="11.25">
      <c r="B95" s="201"/>
      <c r="C95" s="202"/>
      <c r="D95" s="203" t="s">
        <v>161</v>
      </c>
      <c r="E95" s="204" t="s">
        <v>33</v>
      </c>
      <c r="F95" s="205" t="s">
        <v>165</v>
      </c>
      <c r="G95" s="202"/>
      <c r="H95" s="206">
        <v>15.1</v>
      </c>
      <c r="I95" s="207"/>
      <c r="J95" s="202"/>
      <c r="K95" s="202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161</v>
      </c>
      <c r="AU95" s="212" t="s">
        <v>88</v>
      </c>
      <c r="AV95" s="13" t="s">
        <v>88</v>
      </c>
      <c r="AW95" s="13" t="s">
        <v>40</v>
      </c>
      <c r="AX95" s="13" t="s">
        <v>79</v>
      </c>
      <c r="AY95" s="212" t="s">
        <v>152</v>
      </c>
    </row>
    <row r="96" spans="2:51" s="14" customFormat="1" ht="11.25">
      <c r="B96" s="213"/>
      <c r="C96" s="214"/>
      <c r="D96" s="203" t="s">
        <v>161</v>
      </c>
      <c r="E96" s="215" t="s">
        <v>113</v>
      </c>
      <c r="F96" s="216" t="s">
        <v>166</v>
      </c>
      <c r="G96" s="214"/>
      <c r="H96" s="217">
        <v>55.4</v>
      </c>
      <c r="I96" s="218"/>
      <c r="J96" s="214"/>
      <c r="K96" s="214"/>
      <c r="L96" s="219"/>
      <c r="M96" s="220"/>
      <c r="N96" s="221"/>
      <c r="O96" s="221"/>
      <c r="P96" s="221"/>
      <c r="Q96" s="221"/>
      <c r="R96" s="221"/>
      <c r="S96" s="221"/>
      <c r="T96" s="222"/>
      <c r="AT96" s="223" t="s">
        <v>161</v>
      </c>
      <c r="AU96" s="223" t="s">
        <v>88</v>
      </c>
      <c r="AV96" s="14" t="s">
        <v>159</v>
      </c>
      <c r="AW96" s="14" t="s">
        <v>40</v>
      </c>
      <c r="AX96" s="14" t="s">
        <v>8</v>
      </c>
      <c r="AY96" s="223" t="s">
        <v>152</v>
      </c>
    </row>
    <row r="97" spans="1:65" s="2" customFormat="1" ht="21.75" customHeight="1">
      <c r="A97" s="35"/>
      <c r="B97" s="36"/>
      <c r="C97" s="189" t="s">
        <v>88</v>
      </c>
      <c r="D97" s="189" t="s">
        <v>154</v>
      </c>
      <c r="E97" s="190" t="s">
        <v>167</v>
      </c>
      <c r="F97" s="191" t="s">
        <v>168</v>
      </c>
      <c r="G97" s="192" t="s">
        <v>169</v>
      </c>
      <c r="H97" s="193">
        <v>37.9</v>
      </c>
      <c r="I97" s="194"/>
      <c r="J97" s="193">
        <f>ROUND(I97*H97,0)</f>
        <v>0</v>
      </c>
      <c r="K97" s="191" t="s">
        <v>158</v>
      </c>
      <c r="L97" s="40"/>
      <c r="M97" s="195" t="s">
        <v>33</v>
      </c>
      <c r="N97" s="196" t="s">
        <v>50</v>
      </c>
      <c r="O97" s="65"/>
      <c r="P97" s="197">
        <f>O97*H97</f>
        <v>0</v>
      </c>
      <c r="Q97" s="197">
        <v>0</v>
      </c>
      <c r="R97" s="197">
        <f>Q97*H97</f>
        <v>0</v>
      </c>
      <c r="S97" s="197">
        <v>0.22</v>
      </c>
      <c r="T97" s="198">
        <f>S97*H97</f>
        <v>8.338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9" t="s">
        <v>159</v>
      </c>
      <c r="AT97" s="199" t="s">
        <v>154</v>
      </c>
      <c r="AU97" s="199" t="s">
        <v>88</v>
      </c>
      <c r="AY97" s="17" t="s">
        <v>152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7" t="s">
        <v>8</v>
      </c>
      <c r="BK97" s="200">
        <f>ROUND(I97*H97,0)</f>
        <v>0</v>
      </c>
      <c r="BL97" s="17" t="s">
        <v>159</v>
      </c>
      <c r="BM97" s="199" t="s">
        <v>170</v>
      </c>
    </row>
    <row r="98" spans="2:51" s="13" customFormat="1" ht="11.25">
      <c r="B98" s="201"/>
      <c r="C98" s="202"/>
      <c r="D98" s="203" t="s">
        <v>161</v>
      </c>
      <c r="E98" s="204" t="s">
        <v>33</v>
      </c>
      <c r="F98" s="205" t="s">
        <v>171</v>
      </c>
      <c r="G98" s="202"/>
      <c r="H98" s="206">
        <v>7.5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161</v>
      </c>
      <c r="AU98" s="212" t="s">
        <v>88</v>
      </c>
      <c r="AV98" s="13" t="s">
        <v>88</v>
      </c>
      <c r="AW98" s="13" t="s">
        <v>40</v>
      </c>
      <c r="AX98" s="13" t="s">
        <v>79</v>
      </c>
      <c r="AY98" s="212" t="s">
        <v>152</v>
      </c>
    </row>
    <row r="99" spans="2:51" s="13" customFormat="1" ht="11.25">
      <c r="B99" s="201"/>
      <c r="C99" s="202"/>
      <c r="D99" s="203" t="s">
        <v>161</v>
      </c>
      <c r="E99" s="204" t="s">
        <v>33</v>
      </c>
      <c r="F99" s="205" t="s">
        <v>172</v>
      </c>
      <c r="G99" s="202"/>
      <c r="H99" s="206">
        <v>14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161</v>
      </c>
      <c r="AU99" s="212" t="s">
        <v>88</v>
      </c>
      <c r="AV99" s="13" t="s">
        <v>88</v>
      </c>
      <c r="AW99" s="13" t="s">
        <v>40</v>
      </c>
      <c r="AX99" s="13" t="s">
        <v>79</v>
      </c>
      <c r="AY99" s="212" t="s">
        <v>152</v>
      </c>
    </row>
    <row r="100" spans="2:51" s="13" customFormat="1" ht="11.25">
      <c r="B100" s="201"/>
      <c r="C100" s="202"/>
      <c r="D100" s="203" t="s">
        <v>161</v>
      </c>
      <c r="E100" s="204" t="s">
        <v>33</v>
      </c>
      <c r="F100" s="205" t="s">
        <v>173</v>
      </c>
      <c r="G100" s="202"/>
      <c r="H100" s="206">
        <v>7.5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161</v>
      </c>
      <c r="AU100" s="212" t="s">
        <v>88</v>
      </c>
      <c r="AV100" s="13" t="s">
        <v>88</v>
      </c>
      <c r="AW100" s="13" t="s">
        <v>40</v>
      </c>
      <c r="AX100" s="13" t="s">
        <v>79</v>
      </c>
      <c r="AY100" s="212" t="s">
        <v>152</v>
      </c>
    </row>
    <row r="101" spans="2:51" s="13" customFormat="1" ht="11.25">
      <c r="B101" s="201"/>
      <c r="C101" s="202"/>
      <c r="D101" s="203" t="s">
        <v>161</v>
      </c>
      <c r="E101" s="204" t="s">
        <v>33</v>
      </c>
      <c r="F101" s="205" t="s">
        <v>164</v>
      </c>
      <c r="G101" s="202"/>
      <c r="H101" s="206">
        <v>0.5</v>
      </c>
      <c r="I101" s="207"/>
      <c r="J101" s="202"/>
      <c r="K101" s="202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161</v>
      </c>
      <c r="AU101" s="212" t="s">
        <v>88</v>
      </c>
      <c r="AV101" s="13" t="s">
        <v>88</v>
      </c>
      <c r="AW101" s="13" t="s">
        <v>40</v>
      </c>
      <c r="AX101" s="13" t="s">
        <v>79</v>
      </c>
      <c r="AY101" s="212" t="s">
        <v>152</v>
      </c>
    </row>
    <row r="102" spans="2:51" s="13" customFormat="1" ht="11.25">
      <c r="B102" s="201"/>
      <c r="C102" s="202"/>
      <c r="D102" s="203" t="s">
        <v>161</v>
      </c>
      <c r="E102" s="204" t="s">
        <v>33</v>
      </c>
      <c r="F102" s="205" t="s">
        <v>174</v>
      </c>
      <c r="G102" s="202"/>
      <c r="H102" s="206">
        <v>8.4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161</v>
      </c>
      <c r="AU102" s="212" t="s">
        <v>88</v>
      </c>
      <c r="AV102" s="13" t="s">
        <v>88</v>
      </c>
      <c r="AW102" s="13" t="s">
        <v>40</v>
      </c>
      <c r="AX102" s="13" t="s">
        <v>79</v>
      </c>
      <c r="AY102" s="212" t="s">
        <v>152</v>
      </c>
    </row>
    <row r="103" spans="2:51" s="14" customFormat="1" ht="11.25">
      <c r="B103" s="213"/>
      <c r="C103" s="214"/>
      <c r="D103" s="203" t="s">
        <v>161</v>
      </c>
      <c r="E103" s="215" t="s">
        <v>104</v>
      </c>
      <c r="F103" s="216" t="s">
        <v>166</v>
      </c>
      <c r="G103" s="214"/>
      <c r="H103" s="217">
        <v>37.9</v>
      </c>
      <c r="I103" s="218"/>
      <c r="J103" s="214"/>
      <c r="K103" s="214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161</v>
      </c>
      <c r="AU103" s="223" t="s">
        <v>88</v>
      </c>
      <c r="AV103" s="14" t="s">
        <v>159</v>
      </c>
      <c r="AW103" s="14" t="s">
        <v>40</v>
      </c>
      <c r="AX103" s="14" t="s">
        <v>8</v>
      </c>
      <c r="AY103" s="223" t="s">
        <v>152</v>
      </c>
    </row>
    <row r="104" spans="1:65" s="2" customFormat="1" ht="33" customHeight="1">
      <c r="A104" s="35"/>
      <c r="B104" s="36"/>
      <c r="C104" s="189" t="s">
        <v>175</v>
      </c>
      <c r="D104" s="189" t="s">
        <v>154</v>
      </c>
      <c r="E104" s="190" t="s">
        <v>176</v>
      </c>
      <c r="F104" s="191" t="s">
        <v>177</v>
      </c>
      <c r="G104" s="192" t="s">
        <v>169</v>
      </c>
      <c r="H104" s="193">
        <v>17.5</v>
      </c>
      <c r="I104" s="194"/>
      <c r="J104" s="193">
        <f>ROUND(I104*H104,0)</f>
        <v>0</v>
      </c>
      <c r="K104" s="191" t="s">
        <v>158</v>
      </c>
      <c r="L104" s="40"/>
      <c r="M104" s="195" t="s">
        <v>33</v>
      </c>
      <c r="N104" s="196" t="s">
        <v>50</v>
      </c>
      <c r="O104" s="65"/>
      <c r="P104" s="197">
        <f>O104*H104</f>
        <v>0</v>
      </c>
      <c r="Q104" s="197">
        <v>0</v>
      </c>
      <c r="R104" s="197">
        <f>Q104*H104</f>
        <v>0</v>
      </c>
      <c r="S104" s="197">
        <v>0.29</v>
      </c>
      <c r="T104" s="198">
        <f>S104*H104</f>
        <v>5.074999999999999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9" t="s">
        <v>159</v>
      </c>
      <c r="AT104" s="199" t="s">
        <v>154</v>
      </c>
      <c r="AU104" s="199" t="s">
        <v>88</v>
      </c>
      <c r="AY104" s="17" t="s">
        <v>152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17" t="s">
        <v>8</v>
      </c>
      <c r="BK104" s="200">
        <f>ROUND(I104*H104,0)</f>
        <v>0</v>
      </c>
      <c r="BL104" s="17" t="s">
        <v>159</v>
      </c>
      <c r="BM104" s="199" t="s">
        <v>178</v>
      </c>
    </row>
    <row r="105" spans="2:51" s="13" customFormat="1" ht="11.25">
      <c r="B105" s="201"/>
      <c r="C105" s="202"/>
      <c r="D105" s="203" t="s">
        <v>161</v>
      </c>
      <c r="E105" s="204" t="s">
        <v>33</v>
      </c>
      <c r="F105" s="205" t="s">
        <v>179</v>
      </c>
      <c r="G105" s="202"/>
      <c r="H105" s="206">
        <v>0.4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161</v>
      </c>
      <c r="AU105" s="212" t="s">
        <v>88</v>
      </c>
      <c r="AV105" s="13" t="s">
        <v>88</v>
      </c>
      <c r="AW105" s="13" t="s">
        <v>40</v>
      </c>
      <c r="AX105" s="13" t="s">
        <v>79</v>
      </c>
      <c r="AY105" s="212" t="s">
        <v>152</v>
      </c>
    </row>
    <row r="106" spans="2:51" s="13" customFormat="1" ht="11.25">
      <c r="B106" s="201"/>
      <c r="C106" s="202"/>
      <c r="D106" s="203" t="s">
        <v>161</v>
      </c>
      <c r="E106" s="204" t="s">
        <v>33</v>
      </c>
      <c r="F106" s="205" t="s">
        <v>180</v>
      </c>
      <c r="G106" s="202"/>
      <c r="H106" s="206">
        <v>3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161</v>
      </c>
      <c r="AU106" s="212" t="s">
        <v>88</v>
      </c>
      <c r="AV106" s="13" t="s">
        <v>88</v>
      </c>
      <c r="AW106" s="13" t="s">
        <v>40</v>
      </c>
      <c r="AX106" s="13" t="s">
        <v>79</v>
      </c>
      <c r="AY106" s="212" t="s">
        <v>152</v>
      </c>
    </row>
    <row r="107" spans="2:51" s="13" customFormat="1" ht="11.25">
      <c r="B107" s="201"/>
      <c r="C107" s="202"/>
      <c r="D107" s="203" t="s">
        <v>161</v>
      </c>
      <c r="E107" s="204" t="s">
        <v>33</v>
      </c>
      <c r="F107" s="205" t="s">
        <v>181</v>
      </c>
      <c r="G107" s="202"/>
      <c r="H107" s="206">
        <v>5.9</v>
      </c>
      <c r="I107" s="207"/>
      <c r="J107" s="202"/>
      <c r="K107" s="202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161</v>
      </c>
      <c r="AU107" s="212" t="s">
        <v>88</v>
      </c>
      <c r="AV107" s="13" t="s">
        <v>88</v>
      </c>
      <c r="AW107" s="13" t="s">
        <v>40</v>
      </c>
      <c r="AX107" s="13" t="s">
        <v>79</v>
      </c>
      <c r="AY107" s="212" t="s">
        <v>152</v>
      </c>
    </row>
    <row r="108" spans="2:51" s="13" customFormat="1" ht="11.25">
      <c r="B108" s="201"/>
      <c r="C108" s="202"/>
      <c r="D108" s="203" t="s">
        <v>161</v>
      </c>
      <c r="E108" s="204" t="s">
        <v>33</v>
      </c>
      <c r="F108" s="205" t="s">
        <v>182</v>
      </c>
      <c r="G108" s="202"/>
      <c r="H108" s="206">
        <v>3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161</v>
      </c>
      <c r="AU108" s="212" t="s">
        <v>88</v>
      </c>
      <c r="AV108" s="13" t="s">
        <v>88</v>
      </c>
      <c r="AW108" s="13" t="s">
        <v>40</v>
      </c>
      <c r="AX108" s="13" t="s">
        <v>79</v>
      </c>
      <c r="AY108" s="212" t="s">
        <v>152</v>
      </c>
    </row>
    <row r="109" spans="2:51" s="13" customFormat="1" ht="11.25">
      <c r="B109" s="201"/>
      <c r="C109" s="202"/>
      <c r="D109" s="203" t="s">
        <v>161</v>
      </c>
      <c r="E109" s="204" t="s">
        <v>33</v>
      </c>
      <c r="F109" s="205" t="s">
        <v>183</v>
      </c>
      <c r="G109" s="202"/>
      <c r="H109" s="206">
        <v>5.2</v>
      </c>
      <c r="I109" s="207"/>
      <c r="J109" s="202"/>
      <c r="K109" s="202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161</v>
      </c>
      <c r="AU109" s="212" t="s">
        <v>88</v>
      </c>
      <c r="AV109" s="13" t="s">
        <v>88</v>
      </c>
      <c r="AW109" s="13" t="s">
        <v>40</v>
      </c>
      <c r="AX109" s="13" t="s">
        <v>79</v>
      </c>
      <c r="AY109" s="212" t="s">
        <v>152</v>
      </c>
    </row>
    <row r="110" spans="2:51" s="14" customFormat="1" ht="11.25">
      <c r="B110" s="213"/>
      <c r="C110" s="214"/>
      <c r="D110" s="203" t="s">
        <v>161</v>
      </c>
      <c r="E110" s="215" t="s">
        <v>111</v>
      </c>
      <c r="F110" s="216" t="s">
        <v>166</v>
      </c>
      <c r="G110" s="214"/>
      <c r="H110" s="217">
        <v>17.5</v>
      </c>
      <c r="I110" s="218"/>
      <c r="J110" s="214"/>
      <c r="K110" s="214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161</v>
      </c>
      <c r="AU110" s="223" t="s">
        <v>88</v>
      </c>
      <c r="AV110" s="14" t="s">
        <v>159</v>
      </c>
      <c r="AW110" s="14" t="s">
        <v>40</v>
      </c>
      <c r="AX110" s="14" t="s">
        <v>8</v>
      </c>
      <c r="AY110" s="223" t="s">
        <v>152</v>
      </c>
    </row>
    <row r="111" spans="1:65" s="2" customFormat="1" ht="21.75" customHeight="1">
      <c r="A111" s="35"/>
      <c r="B111" s="36"/>
      <c r="C111" s="189" t="s">
        <v>159</v>
      </c>
      <c r="D111" s="189" t="s">
        <v>154</v>
      </c>
      <c r="E111" s="190" t="s">
        <v>184</v>
      </c>
      <c r="F111" s="191" t="s">
        <v>185</v>
      </c>
      <c r="G111" s="192" t="s">
        <v>186</v>
      </c>
      <c r="H111" s="193">
        <v>19.8</v>
      </c>
      <c r="I111" s="194"/>
      <c r="J111" s="193">
        <f>ROUND(I111*H111,0)</f>
        <v>0</v>
      </c>
      <c r="K111" s="191" t="s">
        <v>158</v>
      </c>
      <c r="L111" s="40"/>
      <c r="M111" s="195" t="s">
        <v>33</v>
      </c>
      <c r="N111" s="196" t="s">
        <v>50</v>
      </c>
      <c r="O111" s="65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9" t="s">
        <v>159</v>
      </c>
      <c r="AT111" s="199" t="s">
        <v>154</v>
      </c>
      <c r="AU111" s="199" t="s">
        <v>88</v>
      </c>
      <c r="AY111" s="17" t="s">
        <v>152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17" t="s">
        <v>8</v>
      </c>
      <c r="BK111" s="200">
        <f>ROUND(I111*H111,0)</f>
        <v>0</v>
      </c>
      <c r="BL111" s="17" t="s">
        <v>159</v>
      </c>
      <c r="BM111" s="199" t="s">
        <v>187</v>
      </c>
    </row>
    <row r="112" spans="2:51" s="13" customFormat="1" ht="11.25">
      <c r="B112" s="201"/>
      <c r="C112" s="202"/>
      <c r="D112" s="203" t="s">
        <v>161</v>
      </c>
      <c r="E112" s="204" t="s">
        <v>33</v>
      </c>
      <c r="F112" s="205" t="s">
        <v>188</v>
      </c>
      <c r="G112" s="202"/>
      <c r="H112" s="206">
        <v>3.5</v>
      </c>
      <c r="I112" s="207"/>
      <c r="J112" s="202"/>
      <c r="K112" s="202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161</v>
      </c>
      <c r="AU112" s="212" t="s">
        <v>88</v>
      </c>
      <c r="AV112" s="13" t="s">
        <v>88</v>
      </c>
      <c r="AW112" s="13" t="s">
        <v>40</v>
      </c>
      <c r="AX112" s="13" t="s">
        <v>79</v>
      </c>
      <c r="AY112" s="212" t="s">
        <v>152</v>
      </c>
    </row>
    <row r="113" spans="2:51" s="13" customFormat="1" ht="11.25">
      <c r="B113" s="201"/>
      <c r="C113" s="202"/>
      <c r="D113" s="203" t="s">
        <v>161</v>
      </c>
      <c r="E113" s="204" t="s">
        <v>33</v>
      </c>
      <c r="F113" s="205" t="s">
        <v>189</v>
      </c>
      <c r="G113" s="202"/>
      <c r="H113" s="206">
        <v>6.8</v>
      </c>
      <c r="I113" s="207"/>
      <c r="J113" s="202"/>
      <c r="K113" s="202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161</v>
      </c>
      <c r="AU113" s="212" t="s">
        <v>88</v>
      </c>
      <c r="AV113" s="13" t="s">
        <v>88</v>
      </c>
      <c r="AW113" s="13" t="s">
        <v>40</v>
      </c>
      <c r="AX113" s="13" t="s">
        <v>79</v>
      </c>
      <c r="AY113" s="212" t="s">
        <v>152</v>
      </c>
    </row>
    <row r="114" spans="2:51" s="13" customFormat="1" ht="11.25">
      <c r="B114" s="201"/>
      <c r="C114" s="202"/>
      <c r="D114" s="203" t="s">
        <v>161</v>
      </c>
      <c r="E114" s="204" t="s">
        <v>33</v>
      </c>
      <c r="F114" s="205" t="s">
        <v>188</v>
      </c>
      <c r="G114" s="202"/>
      <c r="H114" s="206">
        <v>3.5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161</v>
      </c>
      <c r="AU114" s="212" t="s">
        <v>88</v>
      </c>
      <c r="AV114" s="13" t="s">
        <v>88</v>
      </c>
      <c r="AW114" s="13" t="s">
        <v>40</v>
      </c>
      <c r="AX114" s="13" t="s">
        <v>79</v>
      </c>
      <c r="AY114" s="212" t="s">
        <v>152</v>
      </c>
    </row>
    <row r="115" spans="2:51" s="13" customFormat="1" ht="11.25">
      <c r="B115" s="201"/>
      <c r="C115" s="202"/>
      <c r="D115" s="203" t="s">
        <v>161</v>
      </c>
      <c r="E115" s="204" t="s">
        <v>33</v>
      </c>
      <c r="F115" s="205" t="s">
        <v>190</v>
      </c>
      <c r="G115" s="202"/>
      <c r="H115" s="206">
        <v>6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161</v>
      </c>
      <c r="AU115" s="212" t="s">
        <v>88</v>
      </c>
      <c r="AV115" s="13" t="s">
        <v>88</v>
      </c>
      <c r="AW115" s="13" t="s">
        <v>40</v>
      </c>
      <c r="AX115" s="13" t="s">
        <v>79</v>
      </c>
      <c r="AY115" s="212" t="s">
        <v>152</v>
      </c>
    </row>
    <row r="116" spans="2:51" s="14" customFormat="1" ht="11.25">
      <c r="B116" s="213"/>
      <c r="C116" s="214"/>
      <c r="D116" s="203" t="s">
        <v>161</v>
      </c>
      <c r="E116" s="215" t="s">
        <v>107</v>
      </c>
      <c r="F116" s="216" t="s">
        <v>166</v>
      </c>
      <c r="G116" s="214"/>
      <c r="H116" s="217">
        <v>19.8</v>
      </c>
      <c r="I116" s="218"/>
      <c r="J116" s="214"/>
      <c r="K116" s="214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161</v>
      </c>
      <c r="AU116" s="223" t="s">
        <v>88</v>
      </c>
      <c r="AV116" s="14" t="s">
        <v>159</v>
      </c>
      <c r="AW116" s="14" t="s">
        <v>40</v>
      </c>
      <c r="AX116" s="14" t="s">
        <v>8</v>
      </c>
      <c r="AY116" s="223" t="s">
        <v>152</v>
      </c>
    </row>
    <row r="117" spans="1:65" s="2" customFormat="1" ht="16.5" customHeight="1">
      <c r="A117" s="35"/>
      <c r="B117" s="36"/>
      <c r="C117" s="189" t="s">
        <v>191</v>
      </c>
      <c r="D117" s="189" t="s">
        <v>154</v>
      </c>
      <c r="E117" s="190" t="s">
        <v>192</v>
      </c>
      <c r="F117" s="191" t="s">
        <v>193</v>
      </c>
      <c r="G117" s="192" t="s">
        <v>169</v>
      </c>
      <c r="H117" s="193">
        <v>28.2</v>
      </c>
      <c r="I117" s="194"/>
      <c r="J117" s="193">
        <f>ROUND(I117*H117,0)</f>
        <v>0</v>
      </c>
      <c r="K117" s="191" t="s">
        <v>158</v>
      </c>
      <c r="L117" s="40"/>
      <c r="M117" s="195" t="s">
        <v>33</v>
      </c>
      <c r="N117" s="196" t="s">
        <v>50</v>
      </c>
      <c r="O117" s="65"/>
      <c r="P117" s="197">
        <f>O117*H117</f>
        <v>0</v>
      </c>
      <c r="Q117" s="197">
        <v>0.00083851</v>
      </c>
      <c r="R117" s="197">
        <f>Q117*H117</f>
        <v>0.023645982</v>
      </c>
      <c r="S117" s="197">
        <v>0</v>
      </c>
      <c r="T117" s="198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9" t="s">
        <v>159</v>
      </c>
      <c r="AT117" s="199" t="s">
        <v>154</v>
      </c>
      <c r="AU117" s="199" t="s">
        <v>88</v>
      </c>
      <c r="AY117" s="17" t="s">
        <v>152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17" t="s">
        <v>8</v>
      </c>
      <c r="BK117" s="200">
        <f>ROUND(I117*H117,0)</f>
        <v>0</v>
      </c>
      <c r="BL117" s="17" t="s">
        <v>159</v>
      </c>
      <c r="BM117" s="199" t="s">
        <v>194</v>
      </c>
    </row>
    <row r="118" spans="2:51" s="13" customFormat="1" ht="11.25">
      <c r="B118" s="201"/>
      <c r="C118" s="202"/>
      <c r="D118" s="203" t="s">
        <v>161</v>
      </c>
      <c r="E118" s="204" t="s">
        <v>33</v>
      </c>
      <c r="F118" s="205" t="s">
        <v>195</v>
      </c>
      <c r="G118" s="202"/>
      <c r="H118" s="206">
        <v>28.2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161</v>
      </c>
      <c r="AU118" s="212" t="s">
        <v>88</v>
      </c>
      <c r="AV118" s="13" t="s">
        <v>88</v>
      </c>
      <c r="AW118" s="13" t="s">
        <v>40</v>
      </c>
      <c r="AX118" s="13" t="s">
        <v>8</v>
      </c>
      <c r="AY118" s="212" t="s">
        <v>152</v>
      </c>
    </row>
    <row r="119" spans="1:65" s="2" customFormat="1" ht="21.75" customHeight="1">
      <c r="A119" s="35"/>
      <c r="B119" s="36"/>
      <c r="C119" s="189" t="s">
        <v>196</v>
      </c>
      <c r="D119" s="189" t="s">
        <v>154</v>
      </c>
      <c r="E119" s="190" t="s">
        <v>197</v>
      </c>
      <c r="F119" s="191" t="s">
        <v>198</v>
      </c>
      <c r="G119" s="192" t="s">
        <v>169</v>
      </c>
      <c r="H119" s="193">
        <v>28.2</v>
      </c>
      <c r="I119" s="194"/>
      <c r="J119" s="193">
        <f>ROUND(I119*H119,0)</f>
        <v>0</v>
      </c>
      <c r="K119" s="191" t="s">
        <v>158</v>
      </c>
      <c r="L119" s="40"/>
      <c r="M119" s="195" t="s">
        <v>33</v>
      </c>
      <c r="N119" s="196" t="s">
        <v>50</v>
      </c>
      <c r="O119" s="65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9" t="s">
        <v>159</v>
      </c>
      <c r="AT119" s="199" t="s">
        <v>154</v>
      </c>
      <c r="AU119" s="199" t="s">
        <v>88</v>
      </c>
      <c r="AY119" s="17" t="s">
        <v>152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17" t="s">
        <v>8</v>
      </c>
      <c r="BK119" s="200">
        <f>ROUND(I119*H119,0)</f>
        <v>0</v>
      </c>
      <c r="BL119" s="17" t="s">
        <v>159</v>
      </c>
      <c r="BM119" s="199" t="s">
        <v>199</v>
      </c>
    </row>
    <row r="120" spans="1:65" s="2" customFormat="1" ht="16.5" customHeight="1">
      <c r="A120" s="35"/>
      <c r="B120" s="36"/>
      <c r="C120" s="189" t="s">
        <v>200</v>
      </c>
      <c r="D120" s="189" t="s">
        <v>154</v>
      </c>
      <c r="E120" s="190" t="s">
        <v>201</v>
      </c>
      <c r="F120" s="191" t="s">
        <v>202</v>
      </c>
      <c r="G120" s="192" t="s">
        <v>186</v>
      </c>
      <c r="H120" s="193">
        <v>19.8</v>
      </c>
      <c r="I120" s="194"/>
      <c r="J120" s="193">
        <f>ROUND(I120*H120,0)</f>
        <v>0</v>
      </c>
      <c r="K120" s="191" t="s">
        <v>158</v>
      </c>
      <c r="L120" s="40"/>
      <c r="M120" s="195" t="s">
        <v>33</v>
      </c>
      <c r="N120" s="196" t="s">
        <v>50</v>
      </c>
      <c r="O120" s="65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9" t="s">
        <v>159</v>
      </c>
      <c r="AT120" s="199" t="s">
        <v>154</v>
      </c>
      <c r="AU120" s="199" t="s">
        <v>88</v>
      </c>
      <c r="AY120" s="17" t="s">
        <v>152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7" t="s">
        <v>8</v>
      </c>
      <c r="BK120" s="200">
        <f>ROUND(I120*H120,0)</f>
        <v>0</v>
      </c>
      <c r="BL120" s="17" t="s">
        <v>159</v>
      </c>
      <c r="BM120" s="199" t="s">
        <v>203</v>
      </c>
    </row>
    <row r="121" spans="2:51" s="13" customFormat="1" ht="11.25">
      <c r="B121" s="201"/>
      <c r="C121" s="202"/>
      <c r="D121" s="203" t="s">
        <v>161</v>
      </c>
      <c r="E121" s="204" t="s">
        <v>33</v>
      </c>
      <c r="F121" s="205" t="s">
        <v>107</v>
      </c>
      <c r="G121" s="202"/>
      <c r="H121" s="206">
        <v>19.8</v>
      </c>
      <c r="I121" s="207"/>
      <c r="J121" s="202"/>
      <c r="K121" s="202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161</v>
      </c>
      <c r="AU121" s="212" t="s">
        <v>88</v>
      </c>
      <c r="AV121" s="13" t="s">
        <v>88</v>
      </c>
      <c r="AW121" s="13" t="s">
        <v>40</v>
      </c>
      <c r="AX121" s="13" t="s">
        <v>8</v>
      </c>
      <c r="AY121" s="212" t="s">
        <v>152</v>
      </c>
    </row>
    <row r="122" spans="1:65" s="2" customFormat="1" ht="33" customHeight="1">
      <c r="A122" s="35"/>
      <c r="B122" s="36"/>
      <c r="C122" s="189" t="s">
        <v>204</v>
      </c>
      <c r="D122" s="189" t="s">
        <v>154</v>
      </c>
      <c r="E122" s="190" t="s">
        <v>205</v>
      </c>
      <c r="F122" s="191" t="s">
        <v>206</v>
      </c>
      <c r="G122" s="192" t="s">
        <v>186</v>
      </c>
      <c r="H122" s="193">
        <v>22.4</v>
      </c>
      <c r="I122" s="194"/>
      <c r="J122" s="193">
        <f>ROUND(I122*H122,0)</f>
        <v>0</v>
      </c>
      <c r="K122" s="191" t="s">
        <v>158</v>
      </c>
      <c r="L122" s="40"/>
      <c r="M122" s="195" t="s">
        <v>33</v>
      </c>
      <c r="N122" s="196" t="s">
        <v>50</v>
      </c>
      <c r="O122" s="65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9" t="s">
        <v>159</v>
      </c>
      <c r="AT122" s="199" t="s">
        <v>154</v>
      </c>
      <c r="AU122" s="199" t="s">
        <v>88</v>
      </c>
      <c r="AY122" s="17" t="s">
        <v>152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7" t="s">
        <v>8</v>
      </c>
      <c r="BK122" s="200">
        <f>ROUND(I122*H122,0)</f>
        <v>0</v>
      </c>
      <c r="BL122" s="17" t="s">
        <v>159</v>
      </c>
      <c r="BM122" s="199" t="s">
        <v>207</v>
      </c>
    </row>
    <row r="123" spans="2:51" s="13" customFormat="1" ht="11.25">
      <c r="B123" s="201"/>
      <c r="C123" s="202"/>
      <c r="D123" s="203" t="s">
        <v>161</v>
      </c>
      <c r="E123" s="204" t="s">
        <v>115</v>
      </c>
      <c r="F123" s="205" t="s">
        <v>208</v>
      </c>
      <c r="G123" s="202"/>
      <c r="H123" s="206">
        <v>22.4</v>
      </c>
      <c r="I123" s="207"/>
      <c r="J123" s="202"/>
      <c r="K123" s="202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161</v>
      </c>
      <c r="AU123" s="212" t="s">
        <v>88</v>
      </c>
      <c r="AV123" s="13" t="s">
        <v>88</v>
      </c>
      <c r="AW123" s="13" t="s">
        <v>40</v>
      </c>
      <c r="AX123" s="13" t="s">
        <v>8</v>
      </c>
      <c r="AY123" s="212" t="s">
        <v>152</v>
      </c>
    </row>
    <row r="124" spans="1:65" s="2" customFormat="1" ht="21.75" customHeight="1">
      <c r="A124" s="35"/>
      <c r="B124" s="36"/>
      <c r="C124" s="189" t="s">
        <v>209</v>
      </c>
      <c r="D124" s="189" t="s">
        <v>154</v>
      </c>
      <c r="E124" s="190" t="s">
        <v>210</v>
      </c>
      <c r="F124" s="191" t="s">
        <v>211</v>
      </c>
      <c r="G124" s="192" t="s">
        <v>186</v>
      </c>
      <c r="H124" s="193">
        <v>22.4</v>
      </c>
      <c r="I124" s="194"/>
      <c r="J124" s="193">
        <f>ROUND(I124*H124,0)</f>
        <v>0</v>
      </c>
      <c r="K124" s="191" t="s">
        <v>158</v>
      </c>
      <c r="L124" s="40"/>
      <c r="M124" s="195" t="s">
        <v>33</v>
      </c>
      <c r="N124" s="196" t="s">
        <v>50</v>
      </c>
      <c r="O124" s="65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9" t="s">
        <v>159</v>
      </c>
      <c r="AT124" s="199" t="s">
        <v>154</v>
      </c>
      <c r="AU124" s="199" t="s">
        <v>88</v>
      </c>
      <c r="AY124" s="17" t="s">
        <v>152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</v>
      </c>
      <c r="BK124" s="200">
        <f>ROUND(I124*H124,0)</f>
        <v>0</v>
      </c>
      <c r="BL124" s="17" t="s">
        <v>159</v>
      </c>
      <c r="BM124" s="199" t="s">
        <v>212</v>
      </c>
    </row>
    <row r="125" spans="2:51" s="13" customFormat="1" ht="11.25">
      <c r="B125" s="201"/>
      <c r="C125" s="202"/>
      <c r="D125" s="203" t="s">
        <v>161</v>
      </c>
      <c r="E125" s="204" t="s">
        <v>33</v>
      </c>
      <c r="F125" s="205" t="s">
        <v>115</v>
      </c>
      <c r="G125" s="202"/>
      <c r="H125" s="206">
        <v>22.4</v>
      </c>
      <c r="I125" s="207"/>
      <c r="J125" s="202"/>
      <c r="K125" s="202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161</v>
      </c>
      <c r="AU125" s="212" t="s">
        <v>88</v>
      </c>
      <c r="AV125" s="13" t="s">
        <v>88</v>
      </c>
      <c r="AW125" s="13" t="s">
        <v>40</v>
      </c>
      <c r="AX125" s="13" t="s">
        <v>8</v>
      </c>
      <c r="AY125" s="212" t="s">
        <v>152</v>
      </c>
    </row>
    <row r="126" spans="1:65" s="2" customFormat="1" ht="21.75" customHeight="1">
      <c r="A126" s="35"/>
      <c r="B126" s="36"/>
      <c r="C126" s="189" t="s">
        <v>213</v>
      </c>
      <c r="D126" s="189" t="s">
        <v>154</v>
      </c>
      <c r="E126" s="190" t="s">
        <v>214</v>
      </c>
      <c r="F126" s="191" t="s">
        <v>215</v>
      </c>
      <c r="G126" s="192" t="s">
        <v>216</v>
      </c>
      <c r="H126" s="193">
        <v>40.3</v>
      </c>
      <c r="I126" s="194"/>
      <c r="J126" s="193">
        <f>ROUND(I126*H126,0)</f>
        <v>0</v>
      </c>
      <c r="K126" s="191" t="s">
        <v>158</v>
      </c>
      <c r="L126" s="40"/>
      <c r="M126" s="195" t="s">
        <v>33</v>
      </c>
      <c r="N126" s="196" t="s">
        <v>50</v>
      </c>
      <c r="O126" s="65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159</v>
      </c>
      <c r="AT126" s="199" t="s">
        <v>154</v>
      </c>
      <c r="AU126" s="199" t="s">
        <v>88</v>
      </c>
      <c r="AY126" s="17" t="s">
        <v>152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8</v>
      </c>
      <c r="BK126" s="200">
        <f>ROUND(I126*H126,0)</f>
        <v>0</v>
      </c>
      <c r="BL126" s="17" t="s">
        <v>159</v>
      </c>
      <c r="BM126" s="199" t="s">
        <v>217</v>
      </c>
    </row>
    <row r="127" spans="2:51" s="13" customFormat="1" ht="11.25">
      <c r="B127" s="201"/>
      <c r="C127" s="202"/>
      <c r="D127" s="203" t="s">
        <v>161</v>
      </c>
      <c r="E127" s="204" t="s">
        <v>33</v>
      </c>
      <c r="F127" s="205" t="s">
        <v>218</v>
      </c>
      <c r="G127" s="202"/>
      <c r="H127" s="206">
        <v>40.3</v>
      </c>
      <c r="I127" s="207"/>
      <c r="J127" s="202"/>
      <c r="K127" s="202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161</v>
      </c>
      <c r="AU127" s="212" t="s">
        <v>88</v>
      </c>
      <c r="AV127" s="13" t="s">
        <v>88</v>
      </c>
      <c r="AW127" s="13" t="s">
        <v>40</v>
      </c>
      <c r="AX127" s="13" t="s">
        <v>8</v>
      </c>
      <c r="AY127" s="212" t="s">
        <v>152</v>
      </c>
    </row>
    <row r="128" spans="1:65" s="2" customFormat="1" ht="16.5" customHeight="1">
      <c r="A128" s="35"/>
      <c r="B128" s="36"/>
      <c r="C128" s="189" t="s">
        <v>219</v>
      </c>
      <c r="D128" s="189" t="s">
        <v>154</v>
      </c>
      <c r="E128" s="190" t="s">
        <v>220</v>
      </c>
      <c r="F128" s="191" t="s">
        <v>221</v>
      </c>
      <c r="G128" s="192" t="s">
        <v>186</v>
      </c>
      <c r="H128" s="193">
        <v>1.4</v>
      </c>
      <c r="I128" s="194"/>
      <c r="J128" s="193">
        <f>ROUND(I128*H128,0)</f>
        <v>0</v>
      </c>
      <c r="K128" s="191" t="s">
        <v>158</v>
      </c>
      <c r="L128" s="40"/>
      <c r="M128" s="195" t="s">
        <v>33</v>
      </c>
      <c r="N128" s="196" t="s">
        <v>50</v>
      </c>
      <c r="O128" s="65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159</v>
      </c>
      <c r="AT128" s="199" t="s">
        <v>154</v>
      </c>
      <c r="AU128" s="199" t="s">
        <v>88</v>
      </c>
      <c r="AY128" s="17" t="s">
        <v>152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</v>
      </c>
      <c r="BK128" s="200">
        <f>ROUND(I128*H128,0)</f>
        <v>0</v>
      </c>
      <c r="BL128" s="17" t="s">
        <v>159</v>
      </c>
      <c r="BM128" s="199" t="s">
        <v>222</v>
      </c>
    </row>
    <row r="129" spans="2:51" s="13" customFormat="1" ht="11.25">
      <c r="B129" s="201"/>
      <c r="C129" s="202"/>
      <c r="D129" s="203" t="s">
        <v>161</v>
      </c>
      <c r="E129" s="204" t="s">
        <v>117</v>
      </c>
      <c r="F129" s="205" t="s">
        <v>223</v>
      </c>
      <c r="G129" s="202"/>
      <c r="H129" s="206">
        <v>1.4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161</v>
      </c>
      <c r="AU129" s="212" t="s">
        <v>88</v>
      </c>
      <c r="AV129" s="13" t="s">
        <v>88</v>
      </c>
      <c r="AW129" s="13" t="s">
        <v>40</v>
      </c>
      <c r="AX129" s="13" t="s">
        <v>8</v>
      </c>
      <c r="AY129" s="212" t="s">
        <v>152</v>
      </c>
    </row>
    <row r="130" spans="1:65" s="2" customFormat="1" ht="33" customHeight="1">
      <c r="A130" s="35"/>
      <c r="B130" s="36"/>
      <c r="C130" s="189" t="s">
        <v>224</v>
      </c>
      <c r="D130" s="189" t="s">
        <v>154</v>
      </c>
      <c r="E130" s="190" t="s">
        <v>225</v>
      </c>
      <c r="F130" s="191" t="s">
        <v>226</v>
      </c>
      <c r="G130" s="192" t="s">
        <v>186</v>
      </c>
      <c r="H130" s="193">
        <v>2.1</v>
      </c>
      <c r="I130" s="194"/>
      <c r="J130" s="193">
        <f>ROUND(I130*H130,0)</f>
        <v>0</v>
      </c>
      <c r="K130" s="191" t="s">
        <v>158</v>
      </c>
      <c r="L130" s="40"/>
      <c r="M130" s="195" t="s">
        <v>33</v>
      </c>
      <c r="N130" s="196" t="s">
        <v>50</v>
      </c>
      <c r="O130" s="65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159</v>
      </c>
      <c r="AT130" s="199" t="s">
        <v>154</v>
      </c>
      <c r="AU130" s="199" t="s">
        <v>88</v>
      </c>
      <c r="AY130" s="17" t="s">
        <v>152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</v>
      </c>
      <c r="BK130" s="200">
        <f>ROUND(I130*H130,0)</f>
        <v>0</v>
      </c>
      <c r="BL130" s="17" t="s">
        <v>159</v>
      </c>
      <c r="BM130" s="199" t="s">
        <v>227</v>
      </c>
    </row>
    <row r="131" spans="2:51" s="13" customFormat="1" ht="11.25">
      <c r="B131" s="201"/>
      <c r="C131" s="202"/>
      <c r="D131" s="203" t="s">
        <v>161</v>
      </c>
      <c r="E131" s="204" t="s">
        <v>120</v>
      </c>
      <c r="F131" s="205" t="s">
        <v>228</v>
      </c>
      <c r="G131" s="202"/>
      <c r="H131" s="206">
        <v>2.1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161</v>
      </c>
      <c r="AU131" s="212" t="s">
        <v>88</v>
      </c>
      <c r="AV131" s="13" t="s">
        <v>88</v>
      </c>
      <c r="AW131" s="13" t="s">
        <v>40</v>
      </c>
      <c r="AX131" s="13" t="s">
        <v>8</v>
      </c>
      <c r="AY131" s="212" t="s">
        <v>152</v>
      </c>
    </row>
    <row r="132" spans="1:65" s="2" customFormat="1" ht="16.5" customHeight="1">
      <c r="A132" s="35"/>
      <c r="B132" s="36"/>
      <c r="C132" s="224" t="s">
        <v>229</v>
      </c>
      <c r="D132" s="224" t="s">
        <v>230</v>
      </c>
      <c r="E132" s="225" t="s">
        <v>231</v>
      </c>
      <c r="F132" s="226" t="s">
        <v>232</v>
      </c>
      <c r="G132" s="227" t="s">
        <v>216</v>
      </c>
      <c r="H132" s="228">
        <v>4</v>
      </c>
      <c r="I132" s="229"/>
      <c r="J132" s="228">
        <f>ROUND(I132*H132,0)</f>
        <v>0</v>
      </c>
      <c r="K132" s="226" t="s">
        <v>158</v>
      </c>
      <c r="L132" s="230"/>
      <c r="M132" s="231" t="s">
        <v>33</v>
      </c>
      <c r="N132" s="232" t="s">
        <v>50</v>
      </c>
      <c r="O132" s="65"/>
      <c r="P132" s="197">
        <f>O132*H132</f>
        <v>0</v>
      </c>
      <c r="Q132" s="197">
        <v>1</v>
      </c>
      <c r="R132" s="197">
        <f>Q132*H132</f>
        <v>4</v>
      </c>
      <c r="S132" s="197">
        <v>0</v>
      </c>
      <c r="T132" s="19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9" t="s">
        <v>204</v>
      </c>
      <c r="AT132" s="199" t="s">
        <v>230</v>
      </c>
      <c r="AU132" s="199" t="s">
        <v>88</v>
      </c>
      <c r="AY132" s="17" t="s">
        <v>152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</v>
      </c>
      <c r="BK132" s="200">
        <f>ROUND(I132*H132,0)</f>
        <v>0</v>
      </c>
      <c r="BL132" s="17" t="s">
        <v>159</v>
      </c>
      <c r="BM132" s="199" t="s">
        <v>233</v>
      </c>
    </row>
    <row r="133" spans="2:51" s="13" customFormat="1" ht="11.25">
      <c r="B133" s="201"/>
      <c r="C133" s="202"/>
      <c r="D133" s="203" t="s">
        <v>161</v>
      </c>
      <c r="E133" s="204" t="s">
        <v>33</v>
      </c>
      <c r="F133" s="205" t="s">
        <v>234</v>
      </c>
      <c r="G133" s="202"/>
      <c r="H133" s="206">
        <v>4</v>
      </c>
      <c r="I133" s="207"/>
      <c r="J133" s="202"/>
      <c r="K133" s="202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161</v>
      </c>
      <c r="AU133" s="212" t="s">
        <v>88</v>
      </c>
      <c r="AV133" s="13" t="s">
        <v>88</v>
      </c>
      <c r="AW133" s="13" t="s">
        <v>40</v>
      </c>
      <c r="AX133" s="13" t="s">
        <v>8</v>
      </c>
      <c r="AY133" s="212" t="s">
        <v>152</v>
      </c>
    </row>
    <row r="134" spans="1:65" s="2" customFormat="1" ht="21.75" customHeight="1">
      <c r="A134" s="35"/>
      <c r="B134" s="36"/>
      <c r="C134" s="189" t="s">
        <v>235</v>
      </c>
      <c r="D134" s="189" t="s">
        <v>154</v>
      </c>
      <c r="E134" s="190" t="s">
        <v>236</v>
      </c>
      <c r="F134" s="191" t="s">
        <v>237</v>
      </c>
      <c r="G134" s="192" t="s">
        <v>186</v>
      </c>
      <c r="H134" s="193">
        <v>16.3</v>
      </c>
      <c r="I134" s="194"/>
      <c r="J134" s="193">
        <f>ROUND(I134*H134,0)</f>
        <v>0</v>
      </c>
      <c r="K134" s="191" t="s">
        <v>158</v>
      </c>
      <c r="L134" s="40"/>
      <c r="M134" s="195" t="s">
        <v>33</v>
      </c>
      <c r="N134" s="196" t="s">
        <v>50</v>
      </c>
      <c r="O134" s="65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9" t="s">
        <v>159</v>
      </c>
      <c r="AT134" s="199" t="s">
        <v>154</v>
      </c>
      <c r="AU134" s="199" t="s">
        <v>88</v>
      </c>
      <c r="AY134" s="17" t="s">
        <v>152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8</v>
      </c>
      <c r="BK134" s="200">
        <f>ROUND(I134*H134,0)</f>
        <v>0</v>
      </c>
      <c r="BL134" s="17" t="s">
        <v>159</v>
      </c>
      <c r="BM134" s="199" t="s">
        <v>238</v>
      </c>
    </row>
    <row r="135" spans="2:51" s="13" customFormat="1" ht="11.25">
      <c r="B135" s="201"/>
      <c r="C135" s="202"/>
      <c r="D135" s="203" t="s">
        <v>161</v>
      </c>
      <c r="E135" s="204" t="s">
        <v>123</v>
      </c>
      <c r="F135" s="205" t="s">
        <v>239</v>
      </c>
      <c r="G135" s="202"/>
      <c r="H135" s="206">
        <v>16.3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161</v>
      </c>
      <c r="AU135" s="212" t="s">
        <v>88</v>
      </c>
      <c r="AV135" s="13" t="s">
        <v>88</v>
      </c>
      <c r="AW135" s="13" t="s">
        <v>40</v>
      </c>
      <c r="AX135" s="13" t="s">
        <v>8</v>
      </c>
      <c r="AY135" s="212" t="s">
        <v>152</v>
      </c>
    </row>
    <row r="136" spans="1:65" s="2" customFormat="1" ht="16.5" customHeight="1">
      <c r="A136" s="35"/>
      <c r="B136" s="36"/>
      <c r="C136" s="224" t="s">
        <v>9</v>
      </c>
      <c r="D136" s="224" t="s">
        <v>230</v>
      </c>
      <c r="E136" s="225" t="s">
        <v>240</v>
      </c>
      <c r="F136" s="226" t="s">
        <v>241</v>
      </c>
      <c r="G136" s="227" t="s">
        <v>216</v>
      </c>
      <c r="H136" s="228">
        <v>29.3</v>
      </c>
      <c r="I136" s="229"/>
      <c r="J136" s="228">
        <f>ROUND(I136*H136,0)</f>
        <v>0</v>
      </c>
      <c r="K136" s="226" t="s">
        <v>158</v>
      </c>
      <c r="L136" s="230"/>
      <c r="M136" s="231" t="s">
        <v>33</v>
      </c>
      <c r="N136" s="232" t="s">
        <v>50</v>
      </c>
      <c r="O136" s="65"/>
      <c r="P136" s="197">
        <f>O136*H136</f>
        <v>0</v>
      </c>
      <c r="Q136" s="197">
        <v>1</v>
      </c>
      <c r="R136" s="197">
        <f>Q136*H136</f>
        <v>29.3</v>
      </c>
      <c r="S136" s="197">
        <v>0</v>
      </c>
      <c r="T136" s="19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204</v>
      </c>
      <c r="AT136" s="199" t="s">
        <v>230</v>
      </c>
      <c r="AU136" s="199" t="s">
        <v>88</v>
      </c>
      <c r="AY136" s="17" t="s">
        <v>152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</v>
      </c>
      <c r="BK136" s="200">
        <f>ROUND(I136*H136,0)</f>
        <v>0</v>
      </c>
      <c r="BL136" s="17" t="s">
        <v>159</v>
      </c>
      <c r="BM136" s="199" t="s">
        <v>242</v>
      </c>
    </row>
    <row r="137" spans="2:51" s="13" customFormat="1" ht="11.25">
      <c r="B137" s="201"/>
      <c r="C137" s="202"/>
      <c r="D137" s="203" t="s">
        <v>161</v>
      </c>
      <c r="E137" s="204" t="s">
        <v>33</v>
      </c>
      <c r="F137" s="205" t="s">
        <v>243</v>
      </c>
      <c r="G137" s="202"/>
      <c r="H137" s="206">
        <v>29.3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161</v>
      </c>
      <c r="AU137" s="212" t="s">
        <v>88</v>
      </c>
      <c r="AV137" s="13" t="s">
        <v>88</v>
      </c>
      <c r="AW137" s="13" t="s">
        <v>40</v>
      </c>
      <c r="AX137" s="13" t="s">
        <v>8</v>
      </c>
      <c r="AY137" s="212" t="s">
        <v>152</v>
      </c>
    </row>
    <row r="138" spans="1:65" s="2" customFormat="1" ht="21.75" customHeight="1">
      <c r="A138" s="35"/>
      <c r="B138" s="36"/>
      <c r="C138" s="189" t="s">
        <v>244</v>
      </c>
      <c r="D138" s="189" t="s">
        <v>154</v>
      </c>
      <c r="E138" s="190" t="s">
        <v>245</v>
      </c>
      <c r="F138" s="191" t="s">
        <v>246</v>
      </c>
      <c r="G138" s="192" t="s">
        <v>216</v>
      </c>
      <c r="H138" s="193">
        <v>7.2</v>
      </c>
      <c r="I138" s="194"/>
      <c r="J138" s="193">
        <f>ROUND(I138*H138,0)</f>
        <v>0</v>
      </c>
      <c r="K138" s="191" t="s">
        <v>158</v>
      </c>
      <c r="L138" s="40"/>
      <c r="M138" s="195" t="s">
        <v>33</v>
      </c>
      <c r="N138" s="196" t="s">
        <v>50</v>
      </c>
      <c r="O138" s="65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9" t="s">
        <v>159</v>
      </c>
      <c r="AT138" s="199" t="s">
        <v>154</v>
      </c>
      <c r="AU138" s="199" t="s">
        <v>88</v>
      </c>
      <c r="AY138" s="17" t="s">
        <v>152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</v>
      </c>
      <c r="BK138" s="200">
        <f>ROUND(I138*H138,0)</f>
        <v>0</v>
      </c>
      <c r="BL138" s="17" t="s">
        <v>159</v>
      </c>
      <c r="BM138" s="199" t="s">
        <v>247</v>
      </c>
    </row>
    <row r="139" spans="2:51" s="13" customFormat="1" ht="11.25">
      <c r="B139" s="201"/>
      <c r="C139" s="202"/>
      <c r="D139" s="203" t="s">
        <v>161</v>
      </c>
      <c r="E139" s="204" t="s">
        <v>33</v>
      </c>
      <c r="F139" s="205" t="s">
        <v>248</v>
      </c>
      <c r="G139" s="202"/>
      <c r="H139" s="206">
        <v>7.2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161</v>
      </c>
      <c r="AU139" s="212" t="s">
        <v>88</v>
      </c>
      <c r="AV139" s="13" t="s">
        <v>88</v>
      </c>
      <c r="AW139" s="13" t="s">
        <v>40</v>
      </c>
      <c r="AX139" s="13" t="s">
        <v>8</v>
      </c>
      <c r="AY139" s="212" t="s">
        <v>152</v>
      </c>
    </row>
    <row r="140" spans="1:65" s="2" customFormat="1" ht="21.75" customHeight="1">
      <c r="A140" s="35"/>
      <c r="B140" s="36"/>
      <c r="C140" s="189" t="s">
        <v>249</v>
      </c>
      <c r="D140" s="189" t="s">
        <v>154</v>
      </c>
      <c r="E140" s="190" t="s">
        <v>250</v>
      </c>
      <c r="F140" s="191" t="s">
        <v>251</v>
      </c>
      <c r="G140" s="192" t="s">
        <v>157</v>
      </c>
      <c r="H140" s="193">
        <v>203.2</v>
      </c>
      <c r="I140" s="194"/>
      <c r="J140" s="193">
        <f>ROUND(I140*H140,0)</f>
        <v>0</v>
      </c>
      <c r="K140" s="191" t="s">
        <v>158</v>
      </c>
      <c r="L140" s="40"/>
      <c r="M140" s="195" t="s">
        <v>33</v>
      </c>
      <c r="N140" s="196" t="s">
        <v>50</v>
      </c>
      <c r="O140" s="65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9" t="s">
        <v>252</v>
      </c>
      <c r="AT140" s="199" t="s">
        <v>154</v>
      </c>
      <c r="AU140" s="199" t="s">
        <v>88</v>
      </c>
      <c r="AY140" s="17" t="s">
        <v>152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</v>
      </c>
      <c r="BK140" s="200">
        <f>ROUND(I140*H140,0)</f>
        <v>0</v>
      </c>
      <c r="BL140" s="17" t="s">
        <v>252</v>
      </c>
      <c r="BM140" s="199" t="s">
        <v>253</v>
      </c>
    </row>
    <row r="141" spans="2:51" s="13" customFormat="1" ht="11.25">
      <c r="B141" s="201"/>
      <c r="C141" s="202"/>
      <c r="D141" s="203" t="s">
        <v>161</v>
      </c>
      <c r="E141" s="204" t="s">
        <v>33</v>
      </c>
      <c r="F141" s="205" t="s">
        <v>254</v>
      </c>
      <c r="G141" s="202"/>
      <c r="H141" s="206">
        <v>39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161</v>
      </c>
      <c r="AU141" s="212" t="s">
        <v>88</v>
      </c>
      <c r="AV141" s="13" t="s">
        <v>88</v>
      </c>
      <c r="AW141" s="13" t="s">
        <v>40</v>
      </c>
      <c r="AX141" s="13" t="s">
        <v>79</v>
      </c>
      <c r="AY141" s="212" t="s">
        <v>152</v>
      </c>
    </row>
    <row r="142" spans="2:51" s="13" customFormat="1" ht="11.25">
      <c r="B142" s="201"/>
      <c r="C142" s="202"/>
      <c r="D142" s="203" t="s">
        <v>161</v>
      </c>
      <c r="E142" s="204" t="s">
        <v>33</v>
      </c>
      <c r="F142" s="205" t="s">
        <v>255</v>
      </c>
      <c r="G142" s="202"/>
      <c r="H142" s="206">
        <v>100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161</v>
      </c>
      <c r="AU142" s="212" t="s">
        <v>88</v>
      </c>
      <c r="AV142" s="13" t="s">
        <v>88</v>
      </c>
      <c r="AW142" s="13" t="s">
        <v>40</v>
      </c>
      <c r="AX142" s="13" t="s">
        <v>79</v>
      </c>
      <c r="AY142" s="212" t="s">
        <v>152</v>
      </c>
    </row>
    <row r="143" spans="2:51" s="13" customFormat="1" ht="11.25">
      <c r="B143" s="201"/>
      <c r="C143" s="202"/>
      <c r="D143" s="203" t="s">
        <v>161</v>
      </c>
      <c r="E143" s="204" t="s">
        <v>33</v>
      </c>
      <c r="F143" s="205" t="s">
        <v>256</v>
      </c>
      <c r="G143" s="202"/>
      <c r="H143" s="206">
        <v>64.2</v>
      </c>
      <c r="I143" s="207"/>
      <c r="J143" s="202"/>
      <c r="K143" s="202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161</v>
      </c>
      <c r="AU143" s="212" t="s">
        <v>88</v>
      </c>
      <c r="AV143" s="13" t="s">
        <v>88</v>
      </c>
      <c r="AW143" s="13" t="s">
        <v>40</v>
      </c>
      <c r="AX143" s="13" t="s">
        <v>79</v>
      </c>
      <c r="AY143" s="212" t="s">
        <v>152</v>
      </c>
    </row>
    <row r="144" spans="2:51" s="14" customFormat="1" ht="11.25">
      <c r="B144" s="213"/>
      <c r="C144" s="214"/>
      <c r="D144" s="203" t="s">
        <v>161</v>
      </c>
      <c r="E144" s="215" t="s">
        <v>33</v>
      </c>
      <c r="F144" s="216" t="s">
        <v>166</v>
      </c>
      <c r="G144" s="214"/>
      <c r="H144" s="217">
        <v>203.2</v>
      </c>
      <c r="I144" s="218"/>
      <c r="J144" s="214"/>
      <c r="K144" s="214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161</v>
      </c>
      <c r="AU144" s="223" t="s">
        <v>88</v>
      </c>
      <c r="AV144" s="14" t="s">
        <v>159</v>
      </c>
      <c r="AW144" s="14" t="s">
        <v>40</v>
      </c>
      <c r="AX144" s="14" t="s">
        <v>8</v>
      </c>
      <c r="AY144" s="223" t="s">
        <v>152</v>
      </c>
    </row>
    <row r="145" spans="2:63" s="12" customFormat="1" ht="22.9" customHeight="1">
      <c r="B145" s="173"/>
      <c r="C145" s="174"/>
      <c r="D145" s="175" t="s">
        <v>78</v>
      </c>
      <c r="E145" s="187" t="s">
        <v>191</v>
      </c>
      <c r="F145" s="187" t="s">
        <v>257</v>
      </c>
      <c r="G145" s="174"/>
      <c r="H145" s="174"/>
      <c r="I145" s="177"/>
      <c r="J145" s="188">
        <f>BK145</f>
        <v>0</v>
      </c>
      <c r="K145" s="174"/>
      <c r="L145" s="179"/>
      <c r="M145" s="180"/>
      <c r="N145" s="181"/>
      <c r="O145" s="181"/>
      <c r="P145" s="182">
        <f>SUM(P146:P158)</f>
        <v>0</v>
      </c>
      <c r="Q145" s="181"/>
      <c r="R145" s="182">
        <f>SUM(R146:R158)</f>
        <v>2.171095</v>
      </c>
      <c r="S145" s="181"/>
      <c r="T145" s="183">
        <f>SUM(T146:T158)</f>
        <v>0</v>
      </c>
      <c r="AR145" s="184" t="s">
        <v>8</v>
      </c>
      <c r="AT145" s="185" t="s">
        <v>78</v>
      </c>
      <c r="AU145" s="185" t="s">
        <v>8</v>
      </c>
      <c r="AY145" s="184" t="s">
        <v>152</v>
      </c>
      <c r="BK145" s="186">
        <f>SUM(BK146:BK158)</f>
        <v>0</v>
      </c>
    </row>
    <row r="146" spans="1:65" s="2" customFormat="1" ht="16.5" customHeight="1">
      <c r="A146" s="35"/>
      <c r="B146" s="36"/>
      <c r="C146" s="189" t="s">
        <v>258</v>
      </c>
      <c r="D146" s="189" t="s">
        <v>154</v>
      </c>
      <c r="E146" s="190" t="s">
        <v>259</v>
      </c>
      <c r="F146" s="191" t="s">
        <v>260</v>
      </c>
      <c r="G146" s="192" t="s">
        <v>169</v>
      </c>
      <c r="H146" s="193">
        <v>17.5</v>
      </c>
      <c r="I146" s="194"/>
      <c r="J146" s="193">
        <f>ROUND(I146*H146,0)</f>
        <v>0</v>
      </c>
      <c r="K146" s="191" t="s">
        <v>158</v>
      </c>
      <c r="L146" s="40"/>
      <c r="M146" s="195" t="s">
        <v>33</v>
      </c>
      <c r="N146" s="196" t="s">
        <v>50</v>
      </c>
      <c r="O146" s="65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9" t="s">
        <v>159</v>
      </c>
      <c r="AT146" s="199" t="s">
        <v>154</v>
      </c>
      <c r="AU146" s="199" t="s">
        <v>88</v>
      </c>
      <c r="AY146" s="17" t="s">
        <v>152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</v>
      </c>
      <c r="BK146" s="200">
        <f>ROUND(I146*H146,0)</f>
        <v>0</v>
      </c>
      <c r="BL146" s="17" t="s">
        <v>159</v>
      </c>
      <c r="BM146" s="199" t="s">
        <v>261</v>
      </c>
    </row>
    <row r="147" spans="2:51" s="13" customFormat="1" ht="11.25">
      <c r="B147" s="201"/>
      <c r="C147" s="202"/>
      <c r="D147" s="203" t="s">
        <v>161</v>
      </c>
      <c r="E147" s="204" t="s">
        <v>33</v>
      </c>
      <c r="F147" s="205" t="s">
        <v>111</v>
      </c>
      <c r="G147" s="202"/>
      <c r="H147" s="206">
        <v>17.5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161</v>
      </c>
      <c r="AU147" s="212" t="s">
        <v>88</v>
      </c>
      <c r="AV147" s="13" t="s">
        <v>88</v>
      </c>
      <c r="AW147" s="13" t="s">
        <v>40</v>
      </c>
      <c r="AX147" s="13" t="s">
        <v>8</v>
      </c>
      <c r="AY147" s="212" t="s">
        <v>152</v>
      </c>
    </row>
    <row r="148" spans="1:65" s="2" customFormat="1" ht="21.75" customHeight="1">
      <c r="A148" s="35"/>
      <c r="B148" s="36"/>
      <c r="C148" s="189" t="s">
        <v>262</v>
      </c>
      <c r="D148" s="189" t="s">
        <v>154</v>
      </c>
      <c r="E148" s="190" t="s">
        <v>263</v>
      </c>
      <c r="F148" s="191" t="s">
        <v>264</v>
      </c>
      <c r="G148" s="192" t="s">
        <v>169</v>
      </c>
      <c r="H148" s="193">
        <v>17.5</v>
      </c>
      <c r="I148" s="194"/>
      <c r="J148" s="193">
        <f>ROUND(I148*H148,0)</f>
        <v>0</v>
      </c>
      <c r="K148" s="191" t="s">
        <v>158</v>
      </c>
      <c r="L148" s="40"/>
      <c r="M148" s="195" t="s">
        <v>33</v>
      </c>
      <c r="N148" s="196" t="s">
        <v>50</v>
      </c>
      <c r="O148" s="65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9" t="s">
        <v>159</v>
      </c>
      <c r="AT148" s="199" t="s">
        <v>154</v>
      </c>
      <c r="AU148" s="199" t="s">
        <v>88</v>
      </c>
      <c r="AY148" s="17" t="s">
        <v>152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</v>
      </c>
      <c r="BK148" s="200">
        <f>ROUND(I148*H148,0)</f>
        <v>0</v>
      </c>
      <c r="BL148" s="17" t="s">
        <v>159</v>
      </c>
      <c r="BM148" s="199" t="s">
        <v>265</v>
      </c>
    </row>
    <row r="149" spans="2:51" s="13" customFormat="1" ht="11.25">
      <c r="B149" s="201"/>
      <c r="C149" s="202"/>
      <c r="D149" s="203" t="s">
        <v>161</v>
      </c>
      <c r="E149" s="204" t="s">
        <v>33</v>
      </c>
      <c r="F149" s="205" t="s">
        <v>111</v>
      </c>
      <c r="G149" s="202"/>
      <c r="H149" s="206">
        <v>17.5</v>
      </c>
      <c r="I149" s="207"/>
      <c r="J149" s="202"/>
      <c r="K149" s="202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161</v>
      </c>
      <c r="AU149" s="212" t="s">
        <v>88</v>
      </c>
      <c r="AV149" s="13" t="s">
        <v>88</v>
      </c>
      <c r="AW149" s="13" t="s">
        <v>40</v>
      </c>
      <c r="AX149" s="13" t="s">
        <v>8</v>
      </c>
      <c r="AY149" s="212" t="s">
        <v>152</v>
      </c>
    </row>
    <row r="150" spans="1:65" s="2" customFormat="1" ht="16.5" customHeight="1">
      <c r="A150" s="35"/>
      <c r="B150" s="36"/>
      <c r="C150" s="189" t="s">
        <v>266</v>
      </c>
      <c r="D150" s="189" t="s">
        <v>154</v>
      </c>
      <c r="E150" s="190" t="s">
        <v>267</v>
      </c>
      <c r="F150" s="191" t="s">
        <v>268</v>
      </c>
      <c r="G150" s="192" t="s">
        <v>169</v>
      </c>
      <c r="H150" s="193">
        <v>17.5</v>
      </c>
      <c r="I150" s="194"/>
      <c r="J150" s="193">
        <f>ROUND(I150*H150,0)</f>
        <v>0</v>
      </c>
      <c r="K150" s="191" t="s">
        <v>158</v>
      </c>
      <c r="L150" s="40"/>
      <c r="M150" s="195" t="s">
        <v>33</v>
      </c>
      <c r="N150" s="196" t="s">
        <v>50</v>
      </c>
      <c r="O150" s="65"/>
      <c r="P150" s="197">
        <f>O150*H150</f>
        <v>0</v>
      </c>
      <c r="Q150" s="197">
        <v>0.00601</v>
      </c>
      <c r="R150" s="197">
        <f>Q150*H150</f>
        <v>0.10517499999999999</v>
      </c>
      <c r="S150" s="197">
        <v>0</v>
      </c>
      <c r="T150" s="19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9" t="s">
        <v>159</v>
      </c>
      <c r="AT150" s="199" t="s">
        <v>154</v>
      </c>
      <c r="AU150" s="199" t="s">
        <v>88</v>
      </c>
      <c r="AY150" s="17" t="s">
        <v>152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</v>
      </c>
      <c r="BK150" s="200">
        <f>ROUND(I150*H150,0)</f>
        <v>0</v>
      </c>
      <c r="BL150" s="17" t="s">
        <v>159</v>
      </c>
      <c r="BM150" s="199" t="s">
        <v>269</v>
      </c>
    </row>
    <row r="151" spans="2:51" s="13" customFormat="1" ht="11.25">
      <c r="B151" s="201"/>
      <c r="C151" s="202"/>
      <c r="D151" s="203" t="s">
        <v>161</v>
      </c>
      <c r="E151" s="204" t="s">
        <v>33</v>
      </c>
      <c r="F151" s="205" t="s">
        <v>111</v>
      </c>
      <c r="G151" s="202"/>
      <c r="H151" s="206">
        <v>17.5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161</v>
      </c>
      <c r="AU151" s="212" t="s">
        <v>88</v>
      </c>
      <c r="AV151" s="13" t="s">
        <v>88</v>
      </c>
      <c r="AW151" s="13" t="s">
        <v>40</v>
      </c>
      <c r="AX151" s="13" t="s">
        <v>8</v>
      </c>
      <c r="AY151" s="212" t="s">
        <v>152</v>
      </c>
    </row>
    <row r="152" spans="1:65" s="2" customFormat="1" ht="21.75" customHeight="1">
      <c r="A152" s="35"/>
      <c r="B152" s="36"/>
      <c r="C152" s="189" t="s">
        <v>270</v>
      </c>
      <c r="D152" s="189" t="s">
        <v>154</v>
      </c>
      <c r="E152" s="190" t="s">
        <v>271</v>
      </c>
      <c r="F152" s="191" t="s">
        <v>272</v>
      </c>
      <c r="G152" s="192" t="s">
        <v>169</v>
      </c>
      <c r="H152" s="193">
        <v>37.9</v>
      </c>
      <c r="I152" s="194"/>
      <c r="J152" s="193">
        <f>ROUND(I152*H152,0)</f>
        <v>0</v>
      </c>
      <c r="K152" s="191" t="s">
        <v>158</v>
      </c>
      <c r="L152" s="40"/>
      <c r="M152" s="195" t="s">
        <v>33</v>
      </c>
      <c r="N152" s="196" t="s">
        <v>50</v>
      </c>
      <c r="O152" s="65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9" t="s">
        <v>159</v>
      </c>
      <c r="AT152" s="199" t="s">
        <v>154</v>
      </c>
      <c r="AU152" s="199" t="s">
        <v>88</v>
      </c>
      <c r="AY152" s="17" t="s">
        <v>152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</v>
      </c>
      <c r="BK152" s="200">
        <f>ROUND(I152*H152,0)</f>
        <v>0</v>
      </c>
      <c r="BL152" s="17" t="s">
        <v>159</v>
      </c>
      <c r="BM152" s="199" t="s">
        <v>273</v>
      </c>
    </row>
    <row r="153" spans="2:51" s="13" customFormat="1" ht="11.25">
      <c r="B153" s="201"/>
      <c r="C153" s="202"/>
      <c r="D153" s="203" t="s">
        <v>161</v>
      </c>
      <c r="E153" s="204" t="s">
        <v>33</v>
      </c>
      <c r="F153" s="205" t="s">
        <v>104</v>
      </c>
      <c r="G153" s="202"/>
      <c r="H153" s="206">
        <v>37.9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161</v>
      </c>
      <c r="AU153" s="212" t="s">
        <v>88</v>
      </c>
      <c r="AV153" s="13" t="s">
        <v>88</v>
      </c>
      <c r="AW153" s="13" t="s">
        <v>40</v>
      </c>
      <c r="AX153" s="13" t="s">
        <v>8</v>
      </c>
      <c r="AY153" s="212" t="s">
        <v>152</v>
      </c>
    </row>
    <row r="154" spans="1:65" s="2" customFormat="1" ht="21.75" customHeight="1">
      <c r="A154" s="35"/>
      <c r="B154" s="36"/>
      <c r="C154" s="189" t="s">
        <v>7</v>
      </c>
      <c r="D154" s="189" t="s">
        <v>154</v>
      </c>
      <c r="E154" s="190" t="s">
        <v>274</v>
      </c>
      <c r="F154" s="191" t="s">
        <v>275</v>
      </c>
      <c r="G154" s="192" t="s">
        <v>169</v>
      </c>
      <c r="H154" s="193">
        <v>37.9</v>
      </c>
      <c r="I154" s="194"/>
      <c r="J154" s="193">
        <f>ROUND(I154*H154,0)</f>
        <v>0</v>
      </c>
      <c r="K154" s="191" t="s">
        <v>158</v>
      </c>
      <c r="L154" s="40"/>
      <c r="M154" s="195" t="s">
        <v>33</v>
      </c>
      <c r="N154" s="196" t="s">
        <v>50</v>
      </c>
      <c r="O154" s="65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159</v>
      </c>
      <c r="AT154" s="199" t="s">
        <v>154</v>
      </c>
      <c r="AU154" s="199" t="s">
        <v>88</v>
      </c>
      <c r="AY154" s="17" t="s">
        <v>152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</v>
      </c>
      <c r="BK154" s="200">
        <f>ROUND(I154*H154,0)</f>
        <v>0</v>
      </c>
      <c r="BL154" s="17" t="s">
        <v>159</v>
      </c>
      <c r="BM154" s="199" t="s">
        <v>276</v>
      </c>
    </row>
    <row r="155" spans="2:51" s="13" customFormat="1" ht="11.25">
      <c r="B155" s="201"/>
      <c r="C155" s="202"/>
      <c r="D155" s="203" t="s">
        <v>161</v>
      </c>
      <c r="E155" s="204" t="s">
        <v>33</v>
      </c>
      <c r="F155" s="205" t="s">
        <v>104</v>
      </c>
      <c r="G155" s="202"/>
      <c r="H155" s="206">
        <v>37.9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161</v>
      </c>
      <c r="AU155" s="212" t="s">
        <v>88</v>
      </c>
      <c r="AV155" s="13" t="s">
        <v>88</v>
      </c>
      <c r="AW155" s="13" t="s">
        <v>40</v>
      </c>
      <c r="AX155" s="13" t="s">
        <v>8</v>
      </c>
      <c r="AY155" s="212" t="s">
        <v>152</v>
      </c>
    </row>
    <row r="156" spans="1:65" s="2" customFormat="1" ht="16.5" customHeight="1">
      <c r="A156" s="35"/>
      <c r="B156" s="36"/>
      <c r="C156" s="189" t="s">
        <v>277</v>
      </c>
      <c r="D156" s="189" t="s">
        <v>154</v>
      </c>
      <c r="E156" s="190" t="s">
        <v>278</v>
      </c>
      <c r="F156" s="191" t="s">
        <v>279</v>
      </c>
      <c r="G156" s="192" t="s">
        <v>157</v>
      </c>
      <c r="H156" s="193">
        <v>55.4</v>
      </c>
      <c r="I156" s="194"/>
      <c r="J156" s="193">
        <f>ROUND(I156*H156,0)</f>
        <v>0</v>
      </c>
      <c r="K156" s="191" t="s">
        <v>158</v>
      </c>
      <c r="L156" s="40"/>
      <c r="M156" s="195" t="s">
        <v>33</v>
      </c>
      <c r="N156" s="196" t="s">
        <v>50</v>
      </c>
      <c r="O156" s="65"/>
      <c r="P156" s="197">
        <f>O156*H156</f>
        <v>0</v>
      </c>
      <c r="Q156" s="197">
        <v>0.0036</v>
      </c>
      <c r="R156" s="197">
        <f>Q156*H156</f>
        <v>0.19943999999999998</v>
      </c>
      <c r="S156" s="197">
        <v>0</v>
      </c>
      <c r="T156" s="19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159</v>
      </c>
      <c r="AT156" s="199" t="s">
        <v>154</v>
      </c>
      <c r="AU156" s="199" t="s">
        <v>88</v>
      </c>
      <c r="AY156" s="17" t="s">
        <v>152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8</v>
      </c>
      <c r="BK156" s="200">
        <f>ROUND(I156*H156,0)</f>
        <v>0</v>
      </c>
      <c r="BL156" s="17" t="s">
        <v>159</v>
      </c>
      <c r="BM156" s="199" t="s">
        <v>280</v>
      </c>
    </row>
    <row r="157" spans="2:51" s="13" customFormat="1" ht="11.25">
      <c r="B157" s="201"/>
      <c r="C157" s="202"/>
      <c r="D157" s="203" t="s">
        <v>161</v>
      </c>
      <c r="E157" s="204" t="s">
        <v>33</v>
      </c>
      <c r="F157" s="205" t="s">
        <v>113</v>
      </c>
      <c r="G157" s="202"/>
      <c r="H157" s="206">
        <v>55.4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161</v>
      </c>
      <c r="AU157" s="212" t="s">
        <v>88</v>
      </c>
      <c r="AV157" s="13" t="s">
        <v>88</v>
      </c>
      <c r="AW157" s="13" t="s">
        <v>40</v>
      </c>
      <c r="AX157" s="13" t="s">
        <v>8</v>
      </c>
      <c r="AY157" s="212" t="s">
        <v>152</v>
      </c>
    </row>
    <row r="158" spans="1:65" s="2" customFormat="1" ht="21.75" customHeight="1">
      <c r="A158" s="35"/>
      <c r="B158" s="36"/>
      <c r="C158" s="189" t="s">
        <v>281</v>
      </c>
      <c r="D158" s="189" t="s">
        <v>154</v>
      </c>
      <c r="E158" s="190" t="s">
        <v>282</v>
      </c>
      <c r="F158" s="191" t="s">
        <v>283</v>
      </c>
      <c r="G158" s="192" t="s">
        <v>284</v>
      </c>
      <c r="H158" s="193">
        <v>6</v>
      </c>
      <c r="I158" s="194"/>
      <c r="J158" s="193">
        <f>ROUND(I158*H158,0)</f>
        <v>0</v>
      </c>
      <c r="K158" s="191" t="s">
        <v>158</v>
      </c>
      <c r="L158" s="40"/>
      <c r="M158" s="195" t="s">
        <v>33</v>
      </c>
      <c r="N158" s="196" t="s">
        <v>50</v>
      </c>
      <c r="O158" s="65"/>
      <c r="P158" s="197">
        <f>O158*H158</f>
        <v>0</v>
      </c>
      <c r="Q158" s="197">
        <v>0.31108</v>
      </c>
      <c r="R158" s="197">
        <f>Q158*H158</f>
        <v>1.8664800000000001</v>
      </c>
      <c r="S158" s="197">
        <v>0</v>
      </c>
      <c r="T158" s="198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9" t="s">
        <v>159</v>
      </c>
      <c r="AT158" s="199" t="s">
        <v>154</v>
      </c>
      <c r="AU158" s="199" t="s">
        <v>88</v>
      </c>
      <c r="AY158" s="17" t="s">
        <v>152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</v>
      </c>
      <c r="BK158" s="200">
        <f>ROUND(I158*H158,0)</f>
        <v>0</v>
      </c>
      <c r="BL158" s="17" t="s">
        <v>159</v>
      </c>
      <c r="BM158" s="199" t="s">
        <v>285</v>
      </c>
    </row>
    <row r="159" spans="2:63" s="12" customFormat="1" ht="22.9" customHeight="1">
      <c r="B159" s="173"/>
      <c r="C159" s="174"/>
      <c r="D159" s="175" t="s">
        <v>78</v>
      </c>
      <c r="E159" s="187" t="s">
        <v>204</v>
      </c>
      <c r="F159" s="187" t="s">
        <v>286</v>
      </c>
      <c r="G159" s="174"/>
      <c r="H159" s="174"/>
      <c r="I159" s="177"/>
      <c r="J159" s="188">
        <f>BK159</f>
        <v>0</v>
      </c>
      <c r="K159" s="174"/>
      <c r="L159" s="179"/>
      <c r="M159" s="180"/>
      <c r="N159" s="181"/>
      <c r="O159" s="181"/>
      <c r="P159" s="182">
        <f>SUM(P160:P207)</f>
        <v>0</v>
      </c>
      <c r="Q159" s="181"/>
      <c r="R159" s="182">
        <f>SUM(R160:R207)</f>
        <v>2.83426</v>
      </c>
      <c r="S159" s="181"/>
      <c r="T159" s="183">
        <f>SUM(T160:T207)</f>
        <v>0</v>
      </c>
      <c r="AR159" s="184" t="s">
        <v>8</v>
      </c>
      <c r="AT159" s="185" t="s">
        <v>78</v>
      </c>
      <c r="AU159" s="185" t="s">
        <v>8</v>
      </c>
      <c r="AY159" s="184" t="s">
        <v>152</v>
      </c>
      <c r="BK159" s="186">
        <f>SUM(BK160:BK207)</f>
        <v>0</v>
      </c>
    </row>
    <row r="160" spans="1:65" s="2" customFormat="1" ht="16.5" customHeight="1">
      <c r="A160" s="35"/>
      <c r="B160" s="36"/>
      <c r="C160" s="189" t="s">
        <v>287</v>
      </c>
      <c r="D160" s="189" t="s">
        <v>154</v>
      </c>
      <c r="E160" s="190" t="s">
        <v>288</v>
      </c>
      <c r="F160" s="191" t="s">
        <v>289</v>
      </c>
      <c r="G160" s="192" t="s">
        <v>284</v>
      </c>
      <c r="H160" s="193">
        <v>1</v>
      </c>
      <c r="I160" s="194"/>
      <c r="J160" s="193">
        <f aca="true" t="shared" si="0" ref="J160:J182">ROUND(I160*H160,0)</f>
        <v>0</v>
      </c>
      <c r="K160" s="191" t="s">
        <v>158</v>
      </c>
      <c r="L160" s="40"/>
      <c r="M160" s="195" t="s">
        <v>33</v>
      </c>
      <c r="N160" s="196" t="s">
        <v>50</v>
      </c>
      <c r="O160" s="65"/>
      <c r="P160" s="197">
        <f aca="true" t="shared" si="1" ref="P160:P182">O160*H160</f>
        <v>0</v>
      </c>
      <c r="Q160" s="197">
        <v>0</v>
      </c>
      <c r="R160" s="197">
        <f aca="true" t="shared" si="2" ref="R160:R182">Q160*H160</f>
        <v>0</v>
      </c>
      <c r="S160" s="197">
        <v>0</v>
      </c>
      <c r="T160" s="198">
        <f aca="true" t="shared" si="3" ref="T160:T182"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9" t="s">
        <v>159</v>
      </c>
      <c r="AT160" s="199" t="s">
        <v>154</v>
      </c>
      <c r="AU160" s="199" t="s">
        <v>88</v>
      </c>
      <c r="AY160" s="17" t="s">
        <v>152</v>
      </c>
      <c r="BE160" s="200">
        <f aca="true" t="shared" si="4" ref="BE160:BE182">IF(N160="základní",J160,0)</f>
        <v>0</v>
      </c>
      <c r="BF160" s="200">
        <f aca="true" t="shared" si="5" ref="BF160:BF182">IF(N160="snížená",J160,0)</f>
        <v>0</v>
      </c>
      <c r="BG160" s="200">
        <f aca="true" t="shared" si="6" ref="BG160:BG182">IF(N160="zákl. přenesená",J160,0)</f>
        <v>0</v>
      </c>
      <c r="BH160" s="200">
        <f aca="true" t="shared" si="7" ref="BH160:BH182">IF(N160="sníž. přenesená",J160,0)</f>
        <v>0</v>
      </c>
      <c r="BI160" s="200">
        <f aca="true" t="shared" si="8" ref="BI160:BI182">IF(N160="nulová",J160,0)</f>
        <v>0</v>
      </c>
      <c r="BJ160" s="17" t="s">
        <v>8</v>
      </c>
      <c r="BK160" s="200">
        <f aca="true" t="shared" si="9" ref="BK160:BK182">ROUND(I160*H160,0)</f>
        <v>0</v>
      </c>
      <c r="BL160" s="17" t="s">
        <v>159</v>
      </c>
      <c r="BM160" s="199" t="s">
        <v>290</v>
      </c>
    </row>
    <row r="161" spans="1:65" s="2" customFormat="1" ht="21.75" customHeight="1">
      <c r="A161" s="35"/>
      <c r="B161" s="36"/>
      <c r="C161" s="189" t="s">
        <v>291</v>
      </c>
      <c r="D161" s="189" t="s">
        <v>154</v>
      </c>
      <c r="E161" s="190" t="s">
        <v>292</v>
      </c>
      <c r="F161" s="191" t="s">
        <v>293</v>
      </c>
      <c r="G161" s="192" t="s">
        <v>284</v>
      </c>
      <c r="H161" s="193">
        <v>2</v>
      </c>
      <c r="I161" s="194"/>
      <c r="J161" s="193">
        <f t="shared" si="0"/>
        <v>0</v>
      </c>
      <c r="K161" s="191" t="s">
        <v>294</v>
      </c>
      <c r="L161" s="40"/>
      <c r="M161" s="195" t="s">
        <v>33</v>
      </c>
      <c r="N161" s="196" t="s">
        <v>50</v>
      </c>
      <c r="O161" s="65"/>
      <c r="P161" s="197">
        <f t="shared" si="1"/>
        <v>0</v>
      </c>
      <c r="Q161" s="197">
        <v>0.00167</v>
      </c>
      <c r="R161" s="197">
        <f t="shared" si="2"/>
        <v>0.00334</v>
      </c>
      <c r="S161" s="197">
        <v>0</v>
      </c>
      <c r="T161" s="198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9" t="s">
        <v>159</v>
      </c>
      <c r="AT161" s="199" t="s">
        <v>154</v>
      </c>
      <c r="AU161" s="199" t="s">
        <v>88</v>
      </c>
      <c r="AY161" s="17" t="s">
        <v>152</v>
      </c>
      <c r="BE161" s="200">
        <f t="shared" si="4"/>
        <v>0</v>
      </c>
      <c r="BF161" s="200">
        <f t="shared" si="5"/>
        <v>0</v>
      </c>
      <c r="BG161" s="200">
        <f t="shared" si="6"/>
        <v>0</v>
      </c>
      <c r="BH161" s="200">
        <f t="shared" si="7"/>
        <v>0</v>
      </c>
      <c r="BI161" s="200">
        <f t="shared" si="8"/>
        <v>0</v>
      </c>
      <c r="BJ161" s="17" t="s">
        <v>8</v>
      </c>
      <c r="BK161" s="200">
        <f t="shared" si="9"/>
        <v>0</v>
      </c>
      <c r="BL161" s="17" t="s">
        <v>159</v>
      </c>
      <c r="BM161" s="199" t="s">
        <v>295</v>
      </c>
    </row>
    <row r="162" spans="1:65" s="2" customFormat="1" ht="16.5" customHeight="1">
      <c r="A162" s="35"/>
      <c r="B162" s="36"/>
      <c r="C162" s="224" t="s">
        <v>296</v>
      </c>
      <c r="D162" s="224" t="s">
        <v>230</v>
      </c>
      <c r="E162" s="225" t="s">
        <v>297</v>
      </c>
      <c r="F162" s="226" t="s">
        <v>298</v>
      </c>
      <c r="G162" s="227" t="s">
        <v>284</v>
      </c>
      <c r="H162" s="228">
        <v>2</v>
      </c>
      <c r="I162" s="229"/>
      <c r="J162" s="228">
        <f t="shared" si="0"/>
        <v>0</v>
      </c>
      <c r="K162" s="226" t="s">
        <v>158</v>
      </c>
      <c r="L162" s="230"/>
      <c r="M162" s="231" t="s">
        <v>33</v>
      </c>
      <c r="N162" s="232" t="s">
        <v>50</v>
      </c>
      <c r="O162" s="65"/>
      <c r="P162" s="197">
        <f t="shared" si="1"/>
        <v>0</v>
      </c>
      <c r="Q162" s="197">
        <v>0.006</v>
      </c>
      <c r="R162" s="197">
        <f t="shared" si="2"/>
        <v>0.012</v>
      </c>
      <c r="S162" s="197">
        <v>0</v>
      </c>
      <c r="T162" s="198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204</v>
      </c>
      <c r="AT162" s="199" t="s">
        <v>230</v>
      </c>
      <c r="AU162" s="199" t="s">
        <v>88</v>
      </c>
      <c r="AY162" s="17" t="s">
        <v>152</v>
      </c>
      <c r="BE162" s="200">
        <f t="shared" si="4"/>
        <v>0</v>
      </c>
      <c r="BF162" s="200">
        <f t="shared" si="5"/>
        <v>0</v>
      </c>
      <c r="BG162" s="200">
        <f t="shared" si="6"/>
        <v>0</v>
      </c>
      <c r="BH162" s="200">
        <f t="shared" si="7"/>
        <v>0</v>
      </c>
      <c r="BI162" s="200">
        <f t="shared" si="8"/>
        <v>0</v>
      </c>
      <c r="BJ162" s="17" t="s">
        <v>8</v>
      </c>
      <c r="BK162" s="200">
        <f t="shared" si="9"/>
        <v>0</v>
      </c>
      <c r="BL162" s="17" t="s">
        <v>159</v>
      </c>
      <c r="BM162" s="199" t="s">
        <v>299</v>
      </c>
    </row>
    <row r="163" spans="1:65" s="2" customFormat="1" ht="21.75" customHeight="1">
      <c r="A163" s="35"/>
      <c r="B163" s="36"/>
      <c r="C163" s="189" t="s">
        <v>300</v>
      </c>
      <c r="D163" s="189" t="s">
        <v>154</v>
      </c>
      <c r="E163" s="190" t="s">
        <v>301</v>
      </c>
      <c r="F163" s="191" t="s">
        <v>302</v>
      </c>
      <c r="G163" s="192" t="s">
        <v>284</v>
      </c>
      <c r="H163" s="193">
        <v>1</v>
      </c>
      <c r="I163" s="194"/>
      <c r="J163" s="193">
        <f t="shared" si="0"/>
        <v>0</v>
      </c>
      <c r="K163" s="191" t="s">
        <v>294</v>
      </c>
      <c r="L163" s="40"/>
      <c r="M163" s="195" t="s">
        <v>33</v>
      </c>
      <c r="N163" s="196" t="s">
        <v>50</v>
      </c>
      <c r="O163" s="65"/>
      <c r="P163" s="197">
        <f t="shared" si="1"/>
        <v>0</v>
      </c>
      <c r="Q163" s="197">
        <v>0.00171</v>
      </c>
      <c r="R163" s="197">
        <f t="shared" si="2"/>
        <v>0.00171</v>
      </c>
      <c r="S163" s="197">
        <v>0</v>
      </c>
      <c r="T163" s="198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9" t="s">
        <v>159</v>
      </c>
      <c r="AT163" s="199" t="s">
        <v>154</v>
      </c>
      <c r="AU163" s="199" t="s">
        <v>88</v>
      </c>
      <c r="AY163" s="17" t="s">
        <v>152</v>
      </c>
      <c r="BE163" s="200">
        <f t="shared" si="4"/>
        <v>0</v>
      </c>
      <c r="BF163" s="200">
        <f t="shared" si="5"/>
        <v>0</v>
      </c>
      <c r="BG163" s="200">
        <f t="shared" si="6"/>
        <v>0</v>
      </c>
      <c r="BH163" s="200">
        <f t="shared" si="7"/>
        <v>0</v>
      </c>
      <c r="BI163" s="200">
        <f t="shared" si="8"/>
        <v>0</v>
      </c>
      <c r="BJ163" s="17" t="s">
        <v>8</v>
      </c>
      <c r="BK163" s="200">
        <f t="shared" si="9"/>
        <v>0</v>
      </c>
      <c r="BL163" s="17" t="s">
        <v>159</v>
      </c>
      <c r="BM163" s="199" t="s">
        <v>303</v>
      </c>
    </row>
    <row r="164" spans="1:65" s="2" customFormat="1" ht="16.5" customHeight="1">
      <c r="A164" s="35"/>
      <c r="B164" s="36"/>
      <c r="C164" s="224" t="s">
        <v>304</v>
      </c>
      <c r="D164" s="224" t="s">
        <v>230</v>
      </c>
      <c r="E164" s="225" t="s">
        <v>305</v>
      </c>
      <c r="F164" s="226" t="s">
        <v>306</v>
      </c>
      <c r="G164" s="227" t="s">
        <v>284</v>
      </c>
      <c r="H164" s="228">
        <v>1</v>
      </c>
      <c r="I164" s="229"/>
      <c r="J164" s="228">
        <f t="shared" si="0"/>
        <v>0</v>
      </c>
      <c r="K164" s="226" t="s">
        <v>158</v>
      </c>
      <c r="L164" s="230"/>
      <c r="M164" s="231" t="s">
        <v>33</v>
      </c>
      <c r="N164" s="232" t="s">
        <v>50</v>
      </c>
      <c r="O164" s="65"/>
      <c r="P164" s="197">
        <f t="shared" si="1"/>
        <v>0</v>
      </c>
      <c r="Q164" s="197">
        <v>0.0121</v>
      </c>
      <c r="R164" s="197">
        <f t="shared" si="2"/>
        <v>0.0121</v>
      </c>
      <c r="S164" s="197">
        <v>0</v>
      </c>
      <c r="T164" s="198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9" t="s">
        <v>204</v>
      </c>
      <c r="AT164" s="199" t="s">
        <v>230</v>
      </c>
      <c r="AU164" s="199" t="s">
        <v>88</v>
      </c>
      <c r="AY164" s="17" t="s">
        <v>152</v>
      </c>
      <c r="BE164" s="200">
        <f t="shared" si="4"/>
        <v>0</v>
      </c>
      <c r="BF164" s="200">
        <f t="shared" si="5"/>
        <v>0</v>
      </c>
      <c r="BG164" s="200">
        <f t="shared" si="6"/>
        <v>0</v>
      </c>
      <c r="BH164" s="200">
        <f t="shared" si="7"/>
        <v>0</v>
      </c>
      <c r="BI164" s="200">
        <f t="shared" si="8"/>
        <v>0</v>
      </c>
      <c r="BJ164" s="17" t="s">
        <v>8</v>
      </c>
      <c r="BK164" s="200">
        <f t="shared" si="9"/>
        <v>0</v>
      </c>
      <c r="BL164" s="17" t="s">
        <v>159</v>
      </c>
      <c r="BM164" s="199" t="s">
        <v>307</v>
      </c>
    </row>
    <row r="165" spans="1:65" s="2" customFormat="1" ht="21.75" customHeight="1">
      <c r="A165" s="35"/>
      <c r="B165" s="36"/>
      <c r="C165" s="189" t="s">
        <v>308</v>
      </c>
      <c r="D165" s="189" t="s">
        <v>154</v>
      </c>
      <c r="E165" s="190" t="s">
        <v>309</v>
      </c>
      <c r="F165" s="191" t="s">
        <v>310</v>
      </c>
      <c r="G165" s="192" t="s">
        <v>284</v>
      </c>
      <c r="H165" s="193">
        <v>2</v>
      </c>
      <c r="I165" s="194"/>
      <c r="J165" s="193">
        <f t="shared" si="0"/>
        <v>0</v>
      </c>
      <c r="K165" s="191" t="s">
        <v>158</v>
      </c>
      <c r="L165" s="40"/>
      <c r="M165" s="195" t="s">
        <v>33</v>
      </c>
      <c r="N165" s="196" t="s">
        <v>50</v>
      </c>
      <c r="O165" s="65"/>
      <c r="P165" s="197">
        <f t="shared" si="1"/>
        <v>0</v>
      </c>
      <c r="Q165" s="197">
        <v>0.00167</v>
      </c>
      <c r="R165" s="197">
        <f t="shared" si="2"/>
        <v>0.00334</v>
      </c>
      <c r="S165" s="197">
        <v>0</v>
      </c>
      <c r="T165" s="198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9" t="s">
        <v>159</v>
      </c>
      <c r="AT165" s="199" t="s">
        <v>154</v>
      </c>
      <c r="AU165" s="199" t="s">
        <v>88</v>
      </c>
      <c r="AY165" s="17" t="s">
        <v>152</v>
      </c>
      <c r="BE165" s="200">
        <f t="shared" si="4"/>
        <v>0</v>
      </c>
      <c r="BF165" s="200">
        <f t="shared" si="5"/>
        <v>0</v>
      </c>
      <c r="BG165" s="200">
        <f t="shared" si="6"/>
        <v>0</v>
      </c>
      <c r="BH165" s="200">
        <f t="shared" si="7"/>
        <v>0</v>
      </c>
      <c r="BI165" s="200">
        <f t="shared" si="8"/>
        <v>0</v>
      </c>
      <c r="BJ165" s="17" t="s">
        <v>8</v>
      </c>
      <c r="BK165" s="200">
        <f t="shared" si="9"/>
        <v>0</v>
      </c>
      <c r="BL165" s="17" t="s">
        <v>159</v>
      </c>
      <c r="BM165" s="199" t="s">
        <v>311</v>
      </c>
    </row>
    <row r="166" spans="1:65" s="2" customFormat="1" ht="16.5" customHeight="1">
      <c r="A166" s="35"/>
      <c r="B166" s="36"/>
      <c r="C166" s="224" t="s">
        <v>312</v>
      </c>
      <c r="D166" s="224" t="s">
        <v>230</v>
      </c>
      <c r="E166" s="225" t="s">
        <v>313</v>
      </c>
      <c r="F166" s="226" t="s">
        <v>314</v>
      </c>
      <c r="G166" s="227" t="s">
        <v>284</v>
      </c>
      <c r="H166" s="228">
        <v>1</v>
      </c>
      <c r="I166" s="229"/>
      <c r="J166" s="228">
        <f t="shared" si="0"/>
        <v>0</v>
      </c>
      <c r="K166" s="226" t="s">
        <v>158</v>
      </c>
      <c r="L166" s="230"/>
      <c r="M166" s="231" t="s">
        <v>33</v>
      </c>
      <c r="N166" s="232" t="s">
        <v>50</v>
      </c>
      <c r="O166" s="65"/>
      <c r="P166" s="197">
        <f t="shared" si="1"/>
        <v>0</v>
      </c>
      <c r="Q166" s="197">
        <v>0.0084</v>
      </c>
      <c r="R166" s="197">
        <f t="shared" si="2"/>
        <v>0.0084</v>
      </c>
      <c r="S166" s="197">
        <v>0</v>
      </c>
      <c r="T166" s="198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9" t="s">
        <v>204</v>
      </c>
      <c r="AT166" s="199" t="s">
        <v>230</v>
      </c>
      <c r="AU166" s="199" t="s">
        <v>88</v>
      </c>
      <c r="AY166" s="17" t="s">
        <v>152</v>
      </c>
      <c r="BE166" s="200">
        <f t="shared" si="4"/>
        <v>0</v>
      </c>
      <c r="BF166" s="200">
        <f t="shared" si="5"/>
        <v>0</v>
      </c>
      <c r="BG166" s="200">
        <f t="shared" si="6"/>
        <v>0</v>
      </c>
      <c r="BH166" s="200">
        <f t="shared" si="7"/>
        <v>0</v>
      </c>
      <c r="BI166" s="200">
        <f t="shared" si="8"/>
        <v>0</v>
      </c>
      <c r="BJ166" s="17" t="s">
        <v>8</v>
      </c>
      <c r="BK166" s="200">
        <f t="shared" si="9"/>
        <v>0</v>
      </c>
      <c r="BL166" s="17" t="s">
        <v>159</v>
      </c>
      <c r="BM166" s="199" t="s">
        <v>315</v>
      </c>
    </row>
    <row r="167" spans="1:65" s="2" customFormat="1" ht="16.5" customHeight="1">
      <c r="A167" s="35"/>
      <c r="B167" s="36"/>
      <c r="C167" s="224" t="s">
        <v>316</v>
      </c>
      <c r="D167" s="224" t="s">
        <v>230</v>
      </c>
      <c r="E167" s="225" t="s">
        <v>317</v>
      </c>
      <c r="F167" s="226" t="s">
        <v>318</v>
      </c>
      <c r="G167" s="227" t="s">
        <v>284</v>
      </c>
      <c r="H167" s="228">
        <v>1</v>
      </c>
      <c r="I167" s="229"/>
      <c r="J167" s="228">
        <f t="shared" si="0"/>
        <v>0</v>
      </c>
      <c r="K167" s="226" t="s">
        <v>158</v>
      </c>
      <c r="L167" s="230"/>
      <c r="M167" s="231" t="s">
        <v>33</v>
      </c>
      <c r="N167" s="232" t="s">
        <v>50</v>
      </c>
      <c r="O167" s="65"/>
      <c r="P167" s="197">
        <f t="shared" si="1"/>
        <v>0</v>
      </c>
      <c r="Q167" s="197">
        <v>0.0141</v>
      </c>
      <c r="R167" s="197">
        <f t="shared" si="2"/>
        <v>0.0141</v>
      </c>
      <c r="S167" s="197">
        <v>0</v>
      </c>
      <c r="T167" s="198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9" t="s">
        <v>204</v>
      </c>
      <c r="AT167" s="199" t="s">
        <v>230</v>
      </c>
      <c r="AU167" s="199" t="s">
        <v>88</v>
      </c>
      <c r="AY167" s="17" t="s">
        <v>152</v>
      </c>
      <c r="BE167" s="200">
        <f t="shared" si="4"/>
        <v>0</v>
      </c>
      <c r="BF167" s="200">
        <f t="shared" si="5"/>
        <v>0</v>
      </c>
      <c r="BG167" s="200">
        <f t="shared" si="6"/>
        <v>0</v>
      </c>
      <c r="BH167" s="200">
        <f t="shared" si="7"/>
        <v>0</v>
      </c>
      <c r="BI167" s="200">
        <f t="shared" si="8"/>
        <v>0</v>
      </c>
      <c r="BJ167" s="17" t="s">
        <v>8</v>
      </c>
      <c r="BK167" s="200">
        <f t="shared" si="9"/>
        <v>0</v>
      </c>
      <c r="BL167" s="17" t="s">
        <v>159</v>
      </c>
      <c r="BM167" s="199" t="s">
        <v>319</v>
      </c>
    </row>
    <row r="168" spans="1:65" s="2" customFormat="1" ht="21.75" customHeight="1">
      <c r="A168" s="35"/>
      <c r="B168" s="36"/>
      <c r="C168" s="189" t="s">
        <v>320</v>
      </c>
      <c r="D168" s="189" t="s">
        <v>154</v>
      </c>
      <c r="E168" s="190" t="s">
        <v>321</v>
      </c>
      <c r="F168" s="191" t="s">
        <v>322</v>
      </c>
      <c r="G168" s="192" t="s">
        <v>284</v>
      </c>
      <c r="H168" s="193">
        <v>2</v>
      </c>
      <c r="I168" s="194"/>
      <c r="J168" s="193">
        <f t="shared" si="0"/>
        <v>0</v>
      </c>
      <c r="K168" s="191" t="s">
        <v>158</v>
      </c>
      <c r="L168" s="40"/>
      <c r="M168" s="195" t="s">
        <v>33</v>
      </c>
      <c r="N168" s="196" t="s">
        <v>50</v>
      </c>
      <c r="O168" s="65"/>
      <c r="P168" s="197">
        <f t="shared" si="1"/>
        <v>0</v>
      </c>
      <c r="Q168" s="197">
        <v>0.00171</v>
      </c>
      <c r="R168" s="197">
        <f t="shared" si="2"/>
        <v>0.00342</v>
      </c>
      <c r="S168" s="197">
        <v>0</v>
      </c>
      <c r="T168" s="198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9" t="s">
        <v>159</v>
      </c>
      <c r="AT168" s="199" t="s">
        <v>154</v>
      </c>
      <c r="AU168" s="199" t="s">
        <v>88</v>
      </c>
      <c r="AY168" s="17" t="s">
        <v>152</v>
      </c>
      <c r="BE168" s="200">
        <f t="shared" si="4"/>
        <v>0</v>
      </c>
      <c r="BF168" s="200">
        <f t="shared" si="5"/>
        <v>0</v>
      </c>
      <c r="BG168" s="200">
        <f t="shared" si="6"/>
        <v>0</v>
      </c>
      <c r="BH168" s="200">
        <f t="shared" si="7"/>
        <v>0</v>
      </c>
      <c r="BI168" s="200">
        <f t="shared" si="8"/>
        <v>0</v>
      </c>
      <c r="BJ168" s="17" t="s">
        <v>8</v>
      </c>
      <c r="BK168" s="200">
        <f t="shared" si="9"/>
        <v>0</v>
      </c>
      <c r="BL168" s="17" t="s">
        <v>159</v>
      </c>
      <c r="BM168" s="199" t="s">
        <v>323</v>
      </c>
    </row>
    <row r="169" spans="1:65" s="2" customFormat="1" ht="16.5" customHeight="1">
      <c r="A169" s="35"/>
      <c r="B169" s="36"/>
      <c r="C169" s="224" t="s">
        <v>324</v>
      </c>
      <c r="D169" s="224" t="s">
        <v>230</v>
      </c>
      <c r="E169" s="225" t="s">
        <v>325</v>
      </c>
      <c r="F169" s="226" t="s">
        <v>326</v>
      </c>
      <c r="G169" s="227" t="s">
        <v>284</v>
      </c>
      <c r="H169" s="228">
        <v>1</v>
      </c>
      <c r="I169" s="229"/>
      <c r="J169" s="228">
        <f t="shared" si="0"/>
        <v>0</v>
      </c>
      <c r="K169" s="226" t="s">
        <v>158</v>
      </c>
      <c r="L169" s="230"/>
      <c r="M169" s="231" t="s">
        <v>33</v>
      </c>
      <c r="N169" s="232" t="s">
        <v>50</v>
      </c>
      <c r="O169" s="65"/>
      <c r="P169" s="197">
        <f t="shared" si="1"/>
        <v>0</v>
      </c>
      <c r="Q169" s="197">
        <v>0.0149</v>
      </c>
      <c r="R169" s="197">
        <f t="shared" si="2"/>
        <v>0.0149</v>
      </c>
      <c r="S169" s="197">
        <v>0</v>
      </c>
      <c r="T169" s="198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9" t="s">
        <v>204</v>
      </c>
      <c r="AT169" s="199" t="s">
        <v>230</v>
      </c>
      <c r="AU169" s="199" t="s">
        <v>88</v>
      </c>
      <c r="AY169" s="17" t="s">
        <v>152</v>
      </c>
      <c r="BE169" s="200">
        <f t="shared" si="4"/>
        <v>0</v>
      </c>
      <c r="BF169" s="200">
        <f t="shared" si="5"/>
        <v>0</v>
      </c>
      <c r="BG169" s="200">
        <f t="shared" si="6"/>
        <v>0</v>
      </c>
      <c r="BH169" s="200">
        <f t="shared" si="7"/>
        <v>0</v>
      </c>
      <c r="BI169" s="200">
        <f t="shared" si="8"/>
        <v>0</v>
      </c>
      <c r="BJ169" s="17" t="s">
        <v>8</v>
      </c>
      <c r="BK169" s="200">
        <f t="shared" si="9"/>
        <v>0</v>
      </c>
      <c r="BL169" s="17" t="s">
        <v>159</v>
      </c>
      <c r="BM169" s="199" t="s">
        <v>327</v>
      </c>
    </row>
    <row r="170" spans="1:65" s="2" customFormat="1" ht="16.5" customHeight="1">
      <c r="A170" s="35"/>
      <c r="B170" s="36"/>
      <c r="C170" s="189" t="s">
        <v>328</v>
      </c>
      <c r="D170" s="189" t="s">
        <v>154</v>
      </c>
      <c r="E170" s="190" t="s">
        <v>329</v>
      </c>
      <c r="F170" s="191" t="s">
        <v>330</v>
      </c>
      <c r="G170" s="192" t="s">
        <v>284</v>
      </c>
      <c r="H170" s="193">
        <v>1</v>
      </c>
      <c r="I170" s="194"/>
      <c r="J170" s="193">
        <f t="shared" si="0"/>
        <v>0</v>
      </c>
      <c r="K170" s="191" t="s">
        <v>158</v>
      </c>
      <c r="L170" s="40"/>
      <c r="M170" s="195" t="s">
        <v>33</v>
      </c>
      <c r="N170" s="196" t="s">
        <v>50</v>
      </c>
      <c r="O170" s="65"/>
      <c r="P170" s="197">
        <f t="shared" si="1"/>
        <v>0</v>
      </c>
      <c r="Q170" s="197">
        <v>0.00034</v>
      </c>
      <c r="R170" s="197">
        <f t="shared" si="2"/>
        <v>0.00034</v>
      </c>
      <c r="S170" s="197">
        <v>0</v>
      </c>
      <c r="T170" s="198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9" t="s">
        <v>159</v>
      </c>
      <c r="AT170" s="199" t="s">
        <v>154</v>
      </c>
      <c r="AU170" s="199" t="s">
        <v>88</v>
      </c>
      <c r="AY170" s="17" t="s">
        <v>152</v>
      </c>
      <c r="BE170" s="200">
        <f t="shared" si="4"/>
        <v>0</v>
      </c>
      <c r="BF170" s="200">
        <f t="shared" si="5"/>
        <v>0</v>
      </c>
      <c r="BG170" s="200">
        <f t="shared" si="6"/>
        <v>0</v>
      </c>
      <c r="BH170" s="200">
        <f t="shared" si="7"/>
        <v>0</v>
      </c>
      <c r="BI170" s="200">
        <f t="shared" si="8"/>
        <v>0</v>
      </c>
      <c r="BJ170" s="17" t="s">
        <v>8</v>
      </c>
      <c r="BK170" s="200">
        <f t="shared" si="9"/>
        <v>0</v>
      </c>
      <c r="BL170" s="17" t="s">
        <v>159</v>
      </c>
      <c r="BM170" s="199" t="s">
        <v>331</v>
      </c>
    </row>
    <row r="171" spans="1:65" s="2" customFormat="1" ht="16.5" customHeight="1">
      <c r="A171" s="35"/>
      <c r="B171" s="36"/>
      <c r="C171" s="224" t="s">
        <v>332</v>
      </c>
      <c r="D171" s="224" t="s">
        <v>230</v>
      </c>
      <c r="E171" s="225" t="s">
        <v>333</v>
      </c>
      <c r="F171" s="226" t="s">
        <v>334</v>
      </c>
      <c r="G171" s="227" t="s">
        <v>284</v>
      </c>
      <c r="H171" s="228">
        <v>1</v>
      </c>
      <c r="I171" s="229"/>
      <c r="J171" s="228">
        <f t="shared" si="0"/>
        <v>0</v>
      </c>
      <c r="K171" s="226" t="s">
        <v>158</v>
      </c>
      <c r="L171" s="230"/>
      <c r="M171" s="231" t="s">
        <v>33</v>
      </c>
      <c r="N171" s="232" t="s">
        <v>50</v>
      </c>
      <c r="O171" s="65"/>
      <c r="P171" s="197">
        <f t="shared" si="1"/>
        <v>0</v>
      </c>
      <c r="Q171" s="197">
        <v>0.043</v>
      </c>
      <c r="R171" s="197">
        <f t="shared" si="2"/>
        <v>0.043</v>
      </c>
      <c r="S171" s="197">
        <v>0</v>
      </c>
      <c r="T171" s="198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9" t="s">
        <v>204</v>
      </c>
      <c r="AT171" s="199" t="s">
        <v>230</v>
      </c>
      <c r="AU171" s="199" t="s">
        <v>88</v>
      </c>
      <c r="AY171" s="17" t="s">
        <v>152</v>
      </c>
      <c r="BE171" s="200">
        <f t="shared" si="4"/>
        <v>0</v>
      </c>
      <c r="BF171" s="200">
        <f t="shared" si="5"/>
        <v>0</v>
      </c>
      <c r="BG171" s="200">
        <f t="shared" si="6"/>
        <v>0</v>
      </c>
      <c r="BH171" s="200">
        <f t="shared" si="7"/>
        <v>0</v>
      </c>
      <c r="BI171" s="200">
        <f t="shared" si="8"/>
        <v>0</v>
      </c>
      <c r="BJ171" s="17" t="s">
        <v>8</v>
      </c>
      <c r="BK171" s="200">
        <f t="shared" si="9"/>
        <v>0</v>
      </c>
      <c r="BL171" s="17" t="s">
        <v>159</v>
      </c>
      <c r="BM171" s="199" t="s">
        <v>335</v>
      </c>
    </row>
    <row r="172" spans="1:65" s="2" customFormat="1" ht="16.5" customHeight="1">
      <c r="A172" s="35"/>
      <c r="B172" s="36"/>
      <c r="C172" s="224" t="s">
        <v>336</v>
      </c>
      <c r="D172" s="224" t="s">
        <v>230</v>
      </c>
      <c r="E172" s="225" t="s">
        <v>337</v>
      </c>
      <c r="F172" s="226" t="s">
        <v>338</v>
      </c>
      <c r="G172" s="227" t="s">
        <v>339</v>
      </c>
      <c r="H172" s="228">
        <v>1</v>
      </c>
      <c r="I172" s="229"/>
      <c r="J172" s="228">
        <f t="shared" si="0"/>
        <v>0</v>
      </c>
      <c r="K172" s="226" t="s">
        <v>340</v>
      </c>
      <c r="L172" s="230"/>
      <c r="M172" s="231" t="s">
        <v>33</v>
      </c>
      <c r="N172" s="232" t="s">
        <v>50</v>
      </c>
      <c r="O172" s="65"/>
      <c r="P172" s="197">
        <f t="shared" si="1"/>
        <v>0</v>
      </c>
      <c r="Q172" s="197">
        <v>0</v>
      </c>
      <c r="R172" s="197">
        <f t="shared" si="2"/>
        <v>0</v>
      </c>
      <c r="S172" s="197">
        <v>0</v>
      </c>
      <c r="T172" s="198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9" t="s">
        <v>204</v>
      </c>
      <c r="AT172" s="199" t="s">
        <v>230</v>
      </c>
      <c r="AU172" s="199" t="s">
        <v>88</v>
      </c>
      <c r="AY172" s="17" t="s">
        <v>152</v>
      </c>
      <c r="BE172" s="200">
        <f t="shared" si="4"/>
        <v>0</v>
      </c>
      <c r="BF172" s="200">
        <f t="shared" si="5"/>
        <v>0</v>
      </c>
      <c r="BG172" s="200">
        <f t="shared" si="6"/>
        <v>0</v>
      </c>
      <c r="BH172" s="200">
        <f t="shared" si="7"/>
        <v>0</v>
      </c>
      <c r="BI172" s="200">
        <f t="shared" si="8"/>
        <v>0</v>
      </c>
      <c r="BJ172" s="17" t="s">
        <v>8</v>
      </c>
      <c r="BK172" s="200">
        <f t="shared" si="9"/>
        <v>0</v>
      </c>
      <c r="BL172" s="17" t="s">
        <v>159</v>
      </c>
      <c r="BM172" s="199" t="s">
        <v>341</v>
      </c>
    </row>
    <row r="173" spans="1:65" s="2" customFormat="1" ht="21.75" customHeight="1">
      <c r="A173" s="35"/>
      <c r="B173" s="36"/>
      <c r="C173" s="189" t="s">
        <v>342</v>
      </c>
      <c r="D173" s="189" t="s">
        <v>154</v>
      </c>
      <c r="E173" s="190" t="s">
        <v>343</v>
      </c>
      <c r="F173" s="191" t="s">
        <v>344</v>
      </c>
      <c r="G173" s="192" t="s">
        <v>284</v>
      </c>
      <c r="H173" s="193">
        <v>3</v>
      </c>
      <c r="I173" s="194"/>
      <c r="J173" s="193">
        <f t="shared" si="0"/>
        <v>0</v>
      </c>
      <c r="K173" s="191" t="s">
        <v>158</v>
      </c>
      <c r="L173" s="40"/>
      <c r="M173" s="195" t="s">
        <v>33</v>
      </c>
      <c r="N173" s="196" t="s">
        <v>50</v>
      </c>
      <c r="O173" s="65"/>
      <c r="P173" s="197">
        <f t="shared" si="1"/>
        <v>0</v>
      </c>
      <c r="Q173" s="197">
        <v>0</v>
      </c>
      <c r="R173" s="197">
        <f t="shared" si="2"/>
        <v>0</v>
      </c>
      <c r="S173" s="197">
        <v>0</v>
      </c>
      <c r="T173" s="198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159</v>
      </c>
      <c r="AT173" s="199" t="s">
        <v>154</v>
      </c>
      <c r="AU173" s="199" t="s">
        <v>88</v>
      </c>
      <c r="AY173" s="17" t="s">
        <v>152</v>
      </c>
      <c r="BE173" s="200">
        <f t="shared" si="4"/>
        <v>0</v>
      </c>
      <c r="BF173" s="200">
        <f t="shared" si="5"/>
        <v>0</v>
      </c>
      <c r="BG173" s="200">
        <f t="shared" si="6"/>
        <v>0</v>
      </c>
      <c r="BH173" s="200">
        <f t="shared" si="7"/>
        <v>0</v>
      </c>
      <c r="BI173" s="200">
        <f t="shared" si="8"/>
        <v>0</v>
      </c>
      <c r="BJ173" s="17" t="s">
        <v>8</v>
      </c>
      <c r="BK173" s="200">
        <f t="shared" si="9"/>
        <v>0</v>
      </c>
      <c r="BL173" s="17" t="s">
        <v>159</v>
      </c>
      <c r="BM173" s="199" t="s">
        <v>345</v>
      </c>
    </row>
    <row r="174" spans="1:65" s="2" customFormat="1" ht="16.5" customHeight="1">
      <c r="A174" s="35"/>
      <c r="B174" s="36"/>
      <c r="C174" s="224" t="s">
        <v>346</v>
      </c>
      <c r="D174" s="224" t="s">
        <v>230</v>
      </c>
      <c r="E174" s="225" t="s">
        <v>347</v>
      </c>
      <c r="F174" s="226" t="s">
        <v>348</v>
      </c>
      <c r="G174" s="227" t="s">
        <v>284</v>
      </c>
      <c r="H174" s="228">
        <v>3</v>
      </c>
      <c r="I174" s="229"/>
      <c r="J174" s="228">
        <f t="shared" si="0"/>
        <v>0</v>
      </c>
      <c r="K174" s="226" t="s">
        <v>158</v>
      </c>
      <c r="L174" s="230"/>
      <c r="M174" s="231" t="s">
        <v>33</v>
      </c>
      <c r="N174" s="232" t="s">
        <v>50</v>
      </c>
      <c r="O174" s="65"/>
      <c r="P174" s="197">
        <f t="shared" si="1"/>
        <v>0</v>
      </c>
      <c r="Q174" s="197">
        <v>0.00039</v>
      </c>
      <c r="R174" s="197">
        <f t="shared" si="2"/>
        <v>0.00117</v>
      </c>
      <c r="S174" s="197">
        <v>0</v>
      </c>
      <c r="T174" s="198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9" t="s">
        <v>204</v>
      </c>
      <c r="AT174" s="199" t="s">
        <v>230</v>
      </c>
      <c r="AU174" s="199" t="s">
        <v>88</v>
      </c>
      <c r="AY174" s="17" t="s">
        <v>152</v>
      </c>
      <c r="BE174" s="200">
        <f t="shared" si="4"/>
        <v>0</v>
      </c>
      <c r="BF174" s="200">
        <f t="shared" si="5"/>
        <v>0</v>
      </c>
      <c r="BG174" s="200">
        <f t="shared" si="6"/>
        <v>0</v>
      </c>
      <c r="BH174" s="200">
        <f t="shared" si="7"/>
        <v>0</v>
      </c>
      <c r="BI174" s="200">
        <f t="shared" si="8"/>
        <v>0</v>
      </c>
      <c r="BJ174" s="17" t="s">
        <v>8</v>
      </c>
      <c r="BK174" s="200">
        <f t="shared" si="9"/>
        <v>0</v>
      </c>
      <c r="BL174" s="17" t="s">
        <v>159</v>
      </c>
      <c r="BM174" s="199" t="s">
        <v>349</v>
      </c>
    </row>
    <row r="175" spans="1:65" s="2" customFormat="1" ht="16.5" customHeight="1">
      <c r="A175" s="35"/>
      <c r="B175" s="36"/>
      <c r="C175" s="224" t="s">
        <v>350</v>
      </c>
      <c r="D175" s="224" t="s">
        <v>230</v>
      </c>
      <c r="E175" s="225" t="s">
        <v>351</v>
      </c>
      <c r="F175" s="226" t="s">
        <v>352</v>
      </c>
      <c r="G175" s="227" t="s">
        <v>284</v>
      </c>
      <c r="H175" s="228">
        <v>2</v>
      </c>
      <c r="I175" s="229"/>
      <c r="J175" s="228">
        <f t="shared" si="0"/>
        <v>0</v>
      </c>
      <c r="K175" s="226" t="s">
        <v>158</v>
      </c>
      <c r="L175" s="230"/>
      <c r="M175" s="231" t="s">
        <v>33</v>
      </c>
      <c r="N175" s="232" t="s">
        <v>50</v>
      </c>
      <c r="O175" s="65"/>
      <c r="P175" s="197">
        <f t="shared" si="1"/>
        <v>0</v>
      </c>
      <c r="Q175" s="197">
        <v>0.00048</v>
      </c>
      <c r="R175" s="197">
        <f t="shared" si="2"/>
        <v>0.00096</v>
      </c>
      <c r="S175" s="197">
        <v>0</v>
      </c>
      <c r="T175" s="198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9" t="s">
        <v>204</v>
      </c>
      <c r="AT175" s="199" t="s">
        <v>230</v>
      </c>
      <c r="AU175" s="199" t="s">
        <v>88</v>
      </c>
      <c r="AY175" s="17" t="s">
        <v>152</v>
      </c>
      <c r="BE175" s="200">
        <f t="shared" si="4"/>
        <v>0</v>
      </c>
      <c r="BF175" s="200">
        <f t="shared" si="5"/>
        <v>0</v>
      </c>
      <c r="BG175" s="200">
        <f t="shared" si="6"/>
        <v>0</v>
      </c>
      <c r="BH175" s="200">
        <f t="shared" si="7"/>
        <v>0</v>
      </c>
      <c r="BI175" s="200">
        <f t="shared" si="8"/>
        <v>0</v>
      </c>
      <c r="BJ175" s="17" t="s">
        <v>8</v>
      </c>
      <c r="BK175" s="200">
        <f t="shared" si="9"/>
        <v>0</v>
      </c>
      <c r="BL175" s="17" t="s">
        <v>159</v>
      </c>
      <c r="BM175" s="199" t="s">
        <v>353</v>
      </c>
    </row>
    <row r="176" spans="1:65" s="2" customFormat="1" ht="16.5" customHeight="1">
      <c r="A176" s="35"/>
      <c r="B176" s="36"/>
      <c r="C176" s="224" t="s">
        <v>354</v>
      </c>
      <c r="D176" s="224" t="s">
        <v>230</v>
      </c>
      <c r="E176" s="225" t="s">
        <v>355</v>
      </c>
      <c r="F176" s="226" t="s">
        <v>356</v>
      </c>
      <c r="G176" s="227" t="s">
        <v>284</v>
      </c>
      <c r="H176" s="228">
        <v>2</v>
      </c>
      <c r="I176" s="229"/>
      <c r="J176" s="228">
        <f t="shared" si="0"/>
        <v>0</v>
      </c>
      <c r="K176" s="226" t="s">
        <v>158</v>
      </c>
      <c r="L176" s="230"/>
      <c r="M176" s="231" t="s">
        <v>33</v>
      </c>
      <c r="N176" s="232" t="s">
        <v>50</v>
      </c>
      <c r="O176" s="65"/>
      <c r="P176" s="197">
        <f t="shared" si="1"/>
        <v>0</v>
      </c>
      <c r="Q176" s="197">
        <v>0.0036</v>
      </c>
      <c r="R176" s="197">
        <f t="shared" si="2"/>
        <v>0.0072</v>
      </c>
      <c r="S176" s="197">
        <v>0</v>
      </c>
      <c r="T176" s="198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9" t="s">
        <v>204</v>
      </c>
      <c r="AT176" s="199" t="s">
        <v>230</v>
      </c>
      <c r="AU176" s="199" t="s">
        <v>88</v>
      </c>
      <c r="AY176" s="17" t="s">
        <v>152</v>
      </c>
      <c r="BE176" s="200">
        <f t="shared" si="4"/>
        <v>0</v>
      </c>
      <c r="BF176" s="200">
        <f t="shared" si="5"/>
        <v>0</v>
      </c>
      <c r="BG176" s="200">
        <f t="shared" si="6"/>
        <v>0</v>
      </c>
      <c r="BH176" s="200">
        <f t="shared" si="7"/>
        <v>0</v>
      </c>
      <c r="BI176" s="200">
        <f t="shared" si="8"/>
        <v>0</v>
      </c>
      <c r="BJ176" s="17" t="s">
        <v>8</v>
      </c>
      <c r="BK176" s="200">
        <f t="shared" si="9"/>
        <v>0</v>
      </c>
      <c r="BL176" s="17" t="s">
        <v>159</v>
      </c>
      <c r="BM176" s="199" t="s">
        <v>357</v>
      </c>
    </row>
    <row r="177" spans="1:65" s="2" customFormat="1" ht="21.75" customHeight="1">
      <c r="A177" s="35"/>
      <c r="B177" s="36"/>
      <c r="C177" s="189" t="s">
        <v>358</v>
      </c>
      <c r="D177" s="189" t="s">
        <v>154</v>
      </c>
      <c r="E177" s="190" t="s">
        <v>359</v>
      </c>
      <c r="F177" s="191" t="s">
        <v>360</v>
      </c>
      <c r="G177" s="192" t="s">
        <v>284</v>
      </c>
      <c r="H177" s="193">
        <v>5</v>
      </c>
      <c r="I177" s="194"/>
      <c r="J177" s="193">
        <f t="shared" si="0"/>
        <v>0</v>
      </c>
      <c r="K177" s="191" t="s">
        <v>158</v>
      </c>
      <c r="L177" s="40"/>
      <c r="M177" s="195" t="s">
        <v>33</v>
      </c>
      <c r="N177" s="196" t="s">
        <v>50</v>
      </c>
      <c r="O177" s="65"/>
      <c r="P177" s="197">
        <f t="shared" si="1"/>
        <v>0</v>
      </c>
      <c r="Q177" s="197">
        <v>0.00162</v>
      </c>
      <c r="R177" s="197">
        <f t="shared" si="2"/>
        <v>0.0081</v>
      </c>
      <c r="S177" s="197">
        <v>0</v>
      </c>
      <c r="T177" s="198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159</v>
      </c>
      <c r="AT177" s="199" t="s">
        <v>154</v>
      </c>
      <c r="AU177" s="199" t="s">
        <v>88</v>
      </c>
      <c r="AY177" s="17" t="s">
        <v>152</v>
      </c>
      <c r="BE177" s="200">
        <f t="shared" si="4"/>
        <v>0</v>
      </c>
      <c r="BF177" s="200">
        <f t="shared" si="5"/>
        <v>0</v>
      </c>
      <c r="BG177" s="200">
        <f t="shared" si="6"/>
        <v>0</v>
      </c>
      <c r="BH177" s="200">
        <f t="shared" si="7"/>
        <v>0</v>
      </c>
      <c r="BI177" s="200">
        <f t="shared" si="8"/>
        <v>0</v>
      </c>
      <c r="BJ177" s="17" t="s">
        <v>8</v>
      </c>
      <c r="BK177" s="200">
        <f t="shared" si="9"/>
        <v>0</v>
      </c>
      <c r="BL177" s="17" t="s">
        <v>159</v>
      </c>
      <c r="BM177" s="199" t="s">
        <v>361</v>
      </c>
    </row>
    <row r="178" spans="1:65" s="2" customFormat="1" ht="16.5" customHeight="1">
      <c r="A178" s="35"/>
      <c r="B178" s="36"/>
      <c r="C178" s="224" t="s">
        <v>30</v>
      </c>
      <c r="D178" s="224" t="s">
        <v>230</v>
      </c>
      <c r="E178" s="225" t="s">
        <v>362</v>
      </c>
      <c r="F178" s="226" t="s">
        <v>363</v>
      </c>
      <c r="G178" s="227" t="s">
        <v>284</v>
      </c>
      <c r="H178" s="228">
        <v>5</v>
      </c>
      <c r="I178" s="229"/>
      <c r="J178" s="228">
        <f t="shared" si="0"/>
        <v>0</v>
      </c>
      <c r="K178" s="226" t="s">
        <v>158</v>
      </c>
      <c r="L178" s="230"/>
      <c r="M178" s="231" t="s">
        <v>33</v>
      </c>
      <c r="N178" s="232" t="s">
        <v>50</v>
      </c>
      <c r="O178" s="65"/>
      <c r="P178" s="197">
        <f t="shared" si="1"/>
        <v>0</v>
      </c>
      <c r="Q178" s="197">
        <v>0.018</v>
      </c>
      <c r="R178" s="197">
        <f t="shared" si="2"/>
        <v>0.09</v>
      </c>
      <c r="S178" s="197">
        <v>0</v>
      </c>
      <c r="T178" s="198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9" t="s">
        <v>204</v>
      </c>
      <c r="AT178" s="199" t="s">
        <v>230</v>
      </c>
      <c r="AU178" s="199" t="s">
        <v>88</v>
      </c>
      <c r="AY178" s="17" t="s">
        <v>152</v>
      </c>
      <c r="BE178" s="200">
        <f t="shared" si="4"/>
        <v>0</v>
      </c>
      <c r="BF178" s="200">
        <f t="shared" si="5"/>
        <v>0</v>
      </c>
      <c r="BG178" s="200">
        <f t="shared" si="6"/>
        <v>0</v>
      </c>
      <c r="BH178" s="200">
        <f t="shared" si="7"/>
        <v>0</v>
      </c>
      <c r="BI178" s="200">
        <f t="shared" si="8"/>
        <v>0</v>
      </c>
      <c r="BJ178" s="17" t="s">
        <v>8</v>
      </c>
      <c r="BK178" s="200">
        <f t="shared" si="9"/>
        <v>0</v>
      </c>
      <c r="BL178" s="17" t="s">
        <v>159</v>
      </c>
      <c r="BM178" s="199" t="s">
        <v>364</v>
      </c>
    </row>
    <row r="179" spans="1:65" s="2" customFormat="1" ht="21.75" customHeight="1">
      <c r="A179" s="35"/>
      <c r="B179" s="36"/>
      <c r="C179" s="189" t="s">
        <v>365</v>
      </c>
      <c r="D179" s="189" t="s">
        <v>154</v>
      </c>
      <c r="E179" s="190" t="s">
        <v>366</v>
      </c>
      <c r="F179" s="191" t="s">
        <v>367</v>
      </c>
      <c r="G179" s="192" t="s">
        <v>284</v>
      </c>
      <c r="H179" s="193">
        <v>2</v>
      </c>
      <c r="I179" s="194"/>
      <c r="J179" s="193">
        <f t="shared" si="0"/>
        <v>0</v>
      </c>
      <c r="K179" s="191" t="s">
        <v>158</v>
      </c>
      <c r="L179" s="40"/>
      <c r="M179" s="195" t="s">
        <v>33</v>
      </c>
      <c r="N179" s="196" t="s">
        <v>50</v>
      </c>
      <c r="O179" s="65"/>
      <c r="P179" s="197">
        <f t="shared" si="1"/>
        <v>0</v>
      </c>
      <c r="Q179" s="197">
        <v>0</v>
      </c>
      <c r="R179" s="197">
        <f t="shared" si="2"/>
        <v>0</v>
      </c>
      <c r="S179" s="197">
        <v>0</v>
      </c>
      <c r="T179" s="198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159</v>
      </c>
      <c r="AT179" s="199" t="s">
        <v>154</v>
      </c>
      <c r="AU179" s="199" t="s">
        <v>88</v>
      </c>
      <c r="AY179" s="17" t="s">
        <v>152</v>
      </c>
      <c r="BE179" s="200">
        <f t="shared" si="4"/>
        <v>0</v>
      </c>
      <c r="BF179" s="200">
        <f t="shared" si="5"/>
        <v>0</v>
      </c>
      <c r="BG179" s="200">
        <f t="shared" si="6"/>
        <v>0</v>
      </c>
      <c r="BH179" s="200">
        <f t="shared" si="7"/>
        <v>0</v>
      </c>
      <c r="BI179" s="200">
        <f t="shared" si="8"/>
        <v>0</v>
      </c>
      <c r="BJ179" s="17" t="s">
        <v>8</v>
      </c>
      <c r="BK179" s="200">
        <f t="shared" si="9"/>
        <v>0</v>
      </c>
      <c r="BL179" s="17" t="s">
        <v>159</v>
      </c>
      <c r="BM179" s="199" t="s">
        <v>368</v>
      </c>
    </row>
    <row r="180" spans="1:65" s="2" customFormat="1" ht="16.5" customHeight="1">
      <c r="A180" s="35"/>
      <c r="B180" s="36"/>
      <c r="C180" s="224" t="s">
        <v>369</v>
      </c>
      <c r="D180" s="224" t="s">
        <v>230</v>
      </c>
      <c r="E180" s="225" t="s">
        <v>370</v>
      </c>
      <c r="F180" s="226" t="s">
        <v>371</v>
      </c>
      <c r="G180" s="227" t="s">
        <v>284</v>
      </c>
      <c r="H180" s="228">
        <v>2</v>
      </c>
      <c r="I180" s="229"/>
      <c r="J180" s="228">
        <f t="shared" si="0"/>
        <v>0</v>
      </c>
      <c r="K180" s="226" t="s">
        <v>158</v>
      </c>
      <c r="L180" s="230"/>
      <c r="M180" s="231" t="s">
        <v>33</v>
      </c>
      <c r="N180" s="232" t="s">
        <v>50</v>
      </c>
      <c r="O180" s="65"/>
      <c r="P180" s="197">
        <f t="shared" si="1"/>
        <v>0</v>
      </c>
      <c r="Q180" s="197">
        <v>0.00026</v>
      </c>
      <c r="R180" s="197">
        <f t="shared" si="2"/>
        <v>0.00052</v>
      </c>
      <c r="S180" s="197">
        <v>0</v>
      </c>
      <c r="T180" s="198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9" t="s">
        <v>204</v>
      </c>
      <c r="AT180" s="199" t="s">
        <v>230</v>
      </c>
      <c r="AU180" s="199" t="s">
        <v>88</v>
      </c>
      <c r="AY180" s="17" t="s">
        <v>152</v>
      </c>
      <c r="BE180" s="200">
        <f t="shared" si="4"/>
        <v>0</v>
      </c>
      <c r="BF180" s="200">
        <f t="shared" si="5"/>
        <v>0</v>
      </c>
      <c r="BG180" s="200">
        <f t="shared" si="6"/>
        <v>0</v>
      </c>
      <c r="BH180" s="200">
        <f t="shared" si="7"/>
        <v>0</v>
      </c>
      <c r="BI180" s="200">
        <f t="shared" si="8"/>
        <v>0</v>
      </c>
      <c r="BJ180" s="17" t="s">
        <v>8</v>
      </c>
      <c r="BK180" s="200">
        <f t="shared" si="9"/>
        <v>0</v>
      </c>
      <c r="BL180" s="17" t="s">
        <v>159</v>
      </c>
      <c r="BM180" s="199" t="s">
        <v>372</v>
      </c>
    </row>
    <row r="181" spans="1:65" s="2" customFormat="1" ht="21.75" customHeight="1">
      <c r="A181" s="35"/>
      <c r="B181" s="36"/>
      <c r="C181" s="189" t="s">
        <v>373</v>
      </c>
      <c r="D181" s="189" t="s">
        <v>154</v>
      </c>
      <c r="E181" s="190" t="s">
        <v>374</v>
      </c>
      <c r="F181" s="191" t="s">
        <v>375</v>
      </c>
      <c r="G181" s="192" t="s">
        <v>157</v>
      </c>
      <c r="H181" s="193">
        <v>209.1</v>
      </c>
      <c r="I181" s="194"/>
      <c r="J181" s="193">
        <f t="shared" si="0"/>
        <v>0</v>
      </c>
      <c r="K181" s="191" t="s">
        <v>158</v>
      </c>
      <c r="L181" s="40"/>
      <c r="M181" s="195" t="s">
        <v>33</v>
      </c>
      <c r="N181" s="196" t="s">
        <v>50</v>
      </c>
      <c r="O181" s="65"/>
      <c r="P181" s="197">
        <f t="shared" si="1"/>
        <v>0</v>
      </c>
      <c r="Q181" s="197">
        <v>0</v>
      </c>
      <c r="R181" s="197">
        <f t="shared" si="2"/>
        <v>0</v>
      </c>
      <c r="S181" s="197">
        <v>0</v>
      </c>
      <c r="T181" s="198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9" t="s">
        <v>159</v>
      </c>
      <c r="AT181" s="199" t="s">
        <v>154</v>
      </c>
      <c r="AU181" s="199" t="s">
        <v>88</v>
      </c>
      <c r="AY181" s="17" t="s">
        <v>152</v>
      </c>
      <c r="BE181" s="200">
        <f t="shared" si="4"/>
        <v>0</v>
      </c>
      <c r="BF181" s="200">
        <f t="shared" si="5"/>
        <v>0</v>
      </c>
      <c r="BG181" s="200">
        <f t="shared" si="6"/>
        <v>0</v>
      </c>
      <c r="BH181" s="200">
        <f t="shared" si="7"/>
        <v>0</v>
      </c>
      <c r="BI181" s="200">
        <f t="shared" si="8"/>
        <v>0</v>
      </c>
      <c r="BJ181" s="17" t="s">
        <v>8</v>
      </c>
      <c r="BK181" s="200">
        <f t="shared" si="9"/>
        <v>0</v>
      </c>
      <c r="BL181" s="17" t="s">
        <v>159</v>
      </c>
      <c r="BM181" s="199" t="s">
        <v>376</v>
      </c>
    </row>
    <row r="182" spans="1:65" s="2" customFormat="1" ht="16.5" customHeight="1">
      <c r="A182" s="35"/>
      <c r="B182" s="36"/>
      <c r="C182" s="224" t="s">
        <v>377</v>
      </c>
      <c r="D182" s="224" t="s">
        <v>230</v>
      </c>
      <c r="E182" s="225" t="s">
        <v>378</v>
      </c>
      <c r="F182" s="226" t="s">
        <v>379</v>
      </c>
      <c r="G182" s="227" t="s">
        <v>157</v>
      </c>
      <c r="H182" s="228">
        <v>219.7</v>
      </c>
      <c r="I182" s="229"/>
      <c r="J182" s="228">
        <f t="shared" si="0"/>
        <v>0</v>
      </c>
      <c r="K182" s="226" t="s">
        <v>158</v>
      </c>
      <c r="L182" s="230"/>
      <c r="M182" s="231" t="s">
        <v>33</v>
      </c>
      <c r="N182" s="232" t="s">
        <v>50</v>
      </c>
      <c r="O182" s="65"/>
      <c r="P182" s="197">
        <f t="shared" si="1"/>
        <v>0</v>
      </c>
      <c r="Q182" s="197">
        <v>0.0027</v>
      </c>
      <c r="R182" s="197">
        <f t="shared" si="2"/>
        <v>0.59319</v>
      </c>
      <c r="S182" s="197">
        <v>0</v>
      </c>
      <c r="T182" s="198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9" t="s">
        <v>204</v>
      </c>
      <c r="AT182" s="199" t="s">
        <v>230</v>
      </c>
      <c r="AU182" s="199" t="s">
        <v>88</v>
      </c>
      <c r="AY182" s="17" t="s">
        <v>152</v>
      </c>
      <c r="BE182" s="200">
        <f t="shared" si="4"/>
        <v>0</v>
      </c>
      <c r="BF182" s="200">
        <f t="shared" si="5"/>
        <v>0</v>
      </c>
      <c r="BG182" s="200">
        <f t="shared" si="6"/>
        <v>0</v>
      </c>
      <c r="BH182" s="200">
        <f t="shared" si="7"/>
        <v>0</v>
      </c>
      <c r="BI182" s="200">
        <f t="shared" si="8"/>
        <v>0</v>
      </c>
      <c r="BJ182" s="17" t="s">
        <v>8</v>
      </c>
      <c r="BK182" s="200">
        <f t="shared" si="9"/>
        <v>0</v>
      </c>
      <c r="BL182" s="17" t="s">
        <v>159</v>
      </c>
      <c r="BM182" s="199" t="s">
        <v>380</v>
      </c>
    </row>
    <row r="183" spans="1:47" s="2" customFormat="1" ht="19.5">
      <c r="A183" s="35"/>
      <c r="B183" s="36"/>
      <c r="C183" s="37"/>
      <c r="D183" s="203" t="s">
        <v>381</v>
      </c>
      <c r="E183" s="37"/>
      <c r="F183" s="233" t="s">
        <v>382</v>
      </c>
      <c r="G183" s="37"/>
      <c r="H183" s="37"/>
      <c r="I183" s="110"/>
      <c r="J183" s="37"/>
      <c r="K183" s="37"/>
      <c r="L183" s="40"/>
      <c r="M183" s="234"/>
      <c r="N183" s="235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7" t="s">
        <v>381</v>
      </c>
      <c r="AU183" s="17" t="s">
        <v>88</v>
      </c>
    </row>
    <row r="184" spans="2:51" s="13" customFormat="1" ht="11.25">
      <c r="B184" s="201"/>
      <c r="C184" s="202"/>
      <c r="D184" s="203" t="s">
        <v>161</v>
      </c>
      <c r="E184" s="202"/>
      <c r="F184" s="205" t="s">
        <v>383</v>
      </c>
      <c r="G184" s="202"/>
      <c r="H184" s="206">
        <v>219.7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161</v>
      </c>
      <c r="AU184" s="212" t="s">
        <v>88</v>
      </c>
      <c r="AV184" s="13" t="s">
        <v>88</v>
      </c>
      <c r="AW184" s="13" t="s">
        <v>4</v>
      </c>
      <c r="AX184" s="13" t="s">
        <v>8</v>
      </c>
      <c r="AY184" s="212" t="s">
        <v>152</v>
      </c>
    </row>
    <row r="185" spans="1:65" s="2" customFormat="1" ht="16.5" customHeight="1">
      <c r="A185" s="35"/>
      <c r="B185" s="36"/>
      <c r="C185" s="189" t="s">
        <v>384</v>
      </c>
      <c r="D185" s="189" t="s">
        <v>154</v>
      </c>
      <c r="E185" s="190" t="s">
        <v>385</v>
      </c>
      <c r="F185" s="191" t="s">
        <v>386</v>
      </c>
      <c r="G185" s="192" t="s">
        <v>284</v>
      </c>
      <c r="H185" s="193">
        <v>5</v>
      </c>
      <c r="I185" s="194"/>
      <c r="J185" s="193">
        <f>ROUND(I185*H185,0)</f>
        <v>0</v>
      </c>
      <c r="K185" s="191" t="s">
        <v>158</v>
      </c>
      <c r="L185" s="40"/>
      <c r="M185" s="195" t="s">
        <v>33</v>
      </c>
      <c r="N185" s="196" t="s">
        <v>50</v>
      </c>
      <c r="O185" s="65"/>
      <c r="P185" s="197">
        <f>O185*H185</f>
        <v>0</v>
      </c>
      <c r="Q185" s="197">
        <v>0.12303</v>
      </c>
      <c r="R185" s="197">
        <f>Q185*H185</f>
        <v>0.61515</v>
      </c>
      <c r="S185" s="197">
        <v>0</v>
      </c>
      <c r="T185" s="19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9" t="s">
        <v>159</v>
      </c>
      <c r="AT185" s="199" t="s">
        <v>154</v>
      </c>
      <c r="AU185" s="199" t="s">
        <v>88</v>
      </c>
      <c r="AY185" s="17" t="s">
        <v>152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8</v>
      </c>
      <c r="BK185" s="200">
        <f>ROUND(I185*H185,0)</f>
        <v>0</v>
      </c>
      <c r="BL185" s="17" t="s">
        <v>159</v>
      </c>
      <c r="BM185" s="199" t="s">
        <v>387</v>
      </c>
    </row>
    <row r="186" spans="1:65" s="2" customFormat="1" ht="16.5" customHeight="1">
      <c r="A186" s="35"/>
      <c r="B186" s="36"/>
      <c r="C186" s="224" t="s">
        <v>388</v>
      </c>
      <c r="D186" s="224" t="s">
        <v>230</v>
      </c>
      <c r="E186" s="225" t="s">
        <v>389</v>
      </c>
      <c r="F186" s="226" t="s">
        <v>390</v>
      </c>
      <c r="G186" s="227" t="s">
        <v>284</v>
      </c>
      <c r="H186" s="228">
        <v>5</v>
      </c>
      <c r="I186" s="229"/>
      <c r="J186" s="228">
        <f>ROUND(I186*H186,0)</f>
        <v>0</v>
      </c>
      <c r="K186" s="226" t="s">
        <v>158</v>
      </c>
      <c r="L186" s="230"/>
      <c r="M186" s="231" t="s">
        <v>33</v>
      </c>
      <c r="N186" s="232" t="s">
        <v>50</v>
      </c>
      <c r="O186" s="65"/>
      <c r="P186" s="197">
        <f>O186*H186</f>
        <v>0</v>
      </c>
      <c r="Q186" s="197">
        <v>0.0009</v>
      </c>
      <c r="R186" s="197">
        <f>Q186*H186</f>
        <v>0.0045</v>
      </c>
      <c r="S186" s="197">
        <v>0</v>
      </c>
      <c r="T186" s="198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9" t="s">
        <v>204</v>
      </c>
      <c r="AT186" s="199" t="s">
        <v>230</v>
      </c>
      <c r="AU186" s="199" t="s">
        <v>88</v>
      </c>
      <c r="AY186" s="17" t="s">
        <v>152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</v>
      </c>
      <c r="BK186" s="200">
        <f>ROUND(I186*H186,0)</f>
        <v>0</v>
      </c>
      <c r="BL186" s="17" t="s">
        <v>159</v>
      </c>
      <c r="BM186" s="199" t="s">
        <v>391</v>
      </c>
    </row>
    <row r="187" spans="2:51" s="13" customFormat="1" ht="11.25">
      <c r="B187" s="201"/>
      <c r="C187" s="202"/>
      <c r="D187" s="203" t="s">
        <v>161</v>
      </c>
      <c r="E187" s="202"/>
      <c r="F187" s="205" t="s">
        <v>392</v>
      </c>
      <c r="G187" s="202"/>
      <c r="H187" s="206">
        <v>5</v>
      </c>
      <c r="I187" s="207"/>
      <c r="J187" s="202"/>
      <c r="K187" s="202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161</v>
      </c>
      <c r="AU187" s="212" t="s">
        <v>88</v>
      </c>
      <c r="AV187" s="13" t="s">
        <v>88</v>
      </c>
      <c r="AW187" s="13" t="s">
        <v>4</v>
      </c>
      <c r="AX187" s="13" t="s">
        <v>8</v>
      </c>
      <c r="AY187" s="212" t="s">
        <v>152</v>
      </c>
    </row>
    <row r="188" spans="1:65" s="2" customFormat="1" ht="16.5" customHeight="1">
      <c r="A188" s="35"/>
      <c r="B188" s="36"/>
      <c r="C188" s="224" t="s">
        <v>393</v>
      </c>
      <c r="D188" s="224" t="s">
        <v>230</v>
      </c>
      <c r="E188" s="225" t="s">
        <v>394</v>
      </c>
      <c r="F188" s="226" t="s">
        <v>395</v>
      </c>
      <c r="G188" s="227" t="s">
        <v>284</v>
      </c>
      <c r="H188" s="228">
        <v>5</v>
      </c>
      <c r="I188" s="229"/>
      <c r="J188" s="228">
        <f>ROUND(I188*H188,0)</f>
        <v>0</v>
      </c>
      <c r="K188" s="226" t="s">
        <v>158</v>
      </c>
      <c r="L188" s="230"/>
      <c r="M188" s="231" t="s">
        <v>33</v>
      </c>
      <c r="N188" s="232" t="s">
        <v>50</v>
      </c>
      <c r="O188" s="65"/>
      <c r="P188" s="197">
        <f>O188*H188</f>
        <v>0</v>
      </c>
      <c r="Q188" s="197">
        <v>0.0069</v>
      </c>
      <c r="R188" s="197">
        <f>Q188*H188</f>
        <v>0.0345</v>
      </c>
      <c r="S188" s="197">
        <v>0</v>
      </c>
      <c r="T188" s="198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9" t="s">
        <v>204</v>
      </c>
      <c r="AT188" s="199" t="s">
        <v>230</v>
      </c>
      <c r="AU188" s="199" t="s">
        <v>88</v>
      </c>
      <c r="AY188" s="17" t="s">
        <v>152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</v>
      </c>
      <c r="BK188" s="200">
        <f>ROUND(I188*H188,0)</f>
        <v>0</v>
      </c>
      <c r="BL188" s="17" t="s">
        <v>159</v>
      </c>
      <c r="BM188" s="199" t="s">
        <v>396</v>
      </c>
    </row>
    <row r="189" spans="2:51" s="13" customFormat="1" ht="11.25">
      <c r="B189" s="201"/>
      <c r="C189" s="202"/>
      <c r="D189" s="203" t="s">
        <v>161</v>
      </c>
      <c r="E189" s="202"/>
      <c r="F189" s="205" t="s">
        <v>392</v>
      </c>
      <c r="G189" s="202"/>
      <c r="H189" s="206">
        <v>5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161</v>
      </c>
      <c r="AU189" s="212" t="s">
        <v>88</v>
      </c>
      <c r="AV189" s="13" t="s">
        <v>88</v>
      </c>
      <c r="AW189" s="13" t="s">
        <v>4</v>
      </c>
      <c r="AX189" s="13" t="s">
        <v>8</v>
      </c>
      <c r="AY189" s="212" t="s">
        <v>152</v>
      </c>
    </row>
    <row r="190" spans="1:65" s="2" customFormat="1" ht="16.5" customHeight="1">
      <c r="A190" s="35"/>
      <c r="B190" s="36"/>
      <c r="C190" s="189" t="s">
        <v>397</v>
      </c>
      <c r="D190" s="189" t="s">
        <v>154</v>
      </c>
      <c r="E190" s="190" t="s">
        <v>398</v>
      </c>
      <c r="F190" s="191" t="s">
        <v>399</v>
      </c>
      <c r="G190" s="192" t="s">
        <v>284</v>
      </c>
      <c r="H190" s="193">
        <v>1</v>
      </c>
      <c r="I190" s="194"/>
      <c r="J190" s="193">
        <f>ROUND(I190*H190,0)</f>
        <v>0</v>
      </c>
      <c r="K190" s="191" t="s">
        <v>158</v>
      </c>
      <c r="L190" s="40"/>
      <c r="M190" s="195" t="s">
        <v>33</v>
      </c>
      <c r="N190" s="196" t="s">
        <v>50</v>
      </c>
      <c r="O190" s="65"/>
      <c r="P190" s="197">
        <f>O190*H190</f>
        <v>0</v>
      </c>
      <c r="Q190" s="197">
        <v>0.32906</v>
      </c>
      <c r="R190" s="197">
        <f>Q190*H190</f>
        <v>0.32906</v>
      </c>
      <c r="S190" s="197">
        <v>0</v>
      </c>
      <c r="T190" s="198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9" t="s">
        <v>159</v>
      </c>
      <c r="AT190" s="199" t="s">
        <v>154</v>
      </c>
      <c r="AU190" s="199" t="s">
        <v>88</v>
      </c>
      <c r="AY190" s="17" t="s">
        <v>152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8</v>
      </c>
      <c r="BK190" s="200">
        <f>ROUND(I190*H190,0)</f>
        <v>0</v>
      </c>
      <c r="BL190" s="17" t="s">
        <v>159</v>
      </c>
      <c r="BM190" s="199" t="s">
        <v>400</v>
      </c>
    </row>
    <row r="191" spans="1:65" s="2" customFormat="1" ht="16.5" customHeight="1">
      <c r="A191" s="35"/>
      <c r="B191" s="36"/>
      <c r="C191" s="224" t="s">
        <v>401</v>
      </c>
      <c r="D191" s="224" t="s">
        <v>230</v>
      </c>
      <c r="E191" s="225" t="s">
        <v>402</v>
      </c>
      <c r="F191" s="226" t="s">
        <v>403</v>
      </c>
      <c r="G191" s="227" t="s">
        <v>284</v>
      </c>
      <c r="H191" s="228">
        <v>1</v>
      </c>
      <c r="I191" s="229"/>
      <c r="J191" s="228">
        <f>ROUND(I191*H191,0)</f>
        <v>0</v>
      </c>
      <c r="K191" s="226" t="s">
        <v>158</v>
      </c>
      <c r="L191" s="230"/>
      <c r="M191" s="231" t="s">
        <v>33</v>
      </c>
      <c r="N191" s="232" t="s">
        <v>50</v>
      </c>
      <c r="O191" s="65"/>
      <c r="P191" s="197">
        <f>O191*H191</f>
        <v>0</v>
      </c>
      <c r="Q191" s="197">
        <v>0.0019</v>
      </c>
      <c r="R191" s="197">
        <f>Q191*H191</f>
        <v>0.0019</v>
      </c>
      <c r="S191" s="197">
        <v>0</v>
      </c>
      <c r="T191" s="198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9" t="s">
        <v>204</v>
      </c>
      <c r="AT191" s="199" t="s">
        <v>230</v>
      </c>
      <c r="AU191" s="199" t="s">
        <v>88</v>
      </c>
      <c r="AY191" s="17" t="s">
        <v>152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</v>
      </c>
      <c r="BK191" s="200">
        <f>ROUND(I191*H191,0)</f>
        <v>0</v>
      </c>
      <c r="BL191" s="17" t="s">
        <v>159</v>
      </c>
      <c r="BM191" s="199" t="s">
        <v>404</v>
      </c>
    </row>
    <row r="192" spans="2:51" s="13" customFormat="1" ht="11.25">
      <c r="B192" s="201"/>
      <c r="C192" s="202"/>
      <c r="D192" s="203" t="s">
        <v>161</v>
      </c>
      <c r="E192" s="202"/>
      <c r="F192" s="205" t="s">
        <v>405</v>
      </c>
      <c r="G192" s="202"/>
      <c r="H192" s="206">
        <v>1</v>
      </c>
      <c r="I192" s="207"/>
      <c r="J192" s="202"/>
      <c r="K192" s="202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161</v>
      </c>
      <c r="AU192" s="212" t="s">
        <v>88</v>
      </c>
      <c r="AV192" s="13" t="s">
        <v>88</v>
      </c>
      <c r="AW192" s="13" t="s">
        <v>4</v>
      </c>
      <c r="AX192" s="13" t="s">
        <v>8</v>
      </c>
      <c r="AY192" s="212" t="s">
        <v>152</v>
      </c>
    </row>
    <row r="193" spans="1:65" s="2" customFormat="1" ht="16.5" customHeight="1">
      <c r="A193" s="35"/>
      <c r="B193" s="36"/>
      <c r="C193" s="224" t="s">
        <v>406</v>
      </c>
      <c r="D193" s="224" t="s">
        <v>230</v>
      </c>
      <c r="E193" s="225" t="s">
        <v>407</v>
      </c>
      <c r="F193" s="226" t="s">
        <v>408</v>
      </c>
      <c r="G193" s="227" t="s">
        <v>284</v>
      </c>
      <c r="H193" s="228">
        <v>1</v>
      </c>
      <c r="I193" s="229"/>
      <c r="J193" s="228">
        <f>ROUND(I193*H193,0)</f>
        <v>0</v>
      </c>
      <c r="K193" s="226" t="s">
        <v>158</v>
      </c>
      <c r="L193" s="230"/>
      <c r="M193" s="231" t="s">
        <v>33</v>
      </c>
      <c r="N193" s="232" t="s">
        <v>50</v>
      </c>
      <c r="O193" s="65"/>
      <c r="P193" s="197">
        <f>O193*H193</f>
        <v>0</v>
      </c>
      <c r="Q193" s="197">
        <v>0.014</v>
      </c>
      <c r="R193" s="197">
        <f>Q193*H193</f>
        <v>0.014</v>
      </c>
      <c r="S193" s="197">
        <v>0</v>
      </c>
      <c r="T193" s="198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9" t="s">
        <v>204</v>
      </c>
      <c r="AT193" s="199" t="s">
        <v>230</v>
      </c>
      <c r="AU193" s="199" t="s">
        <v>88</v>
      </c>
      <c r="AY193" s="17" t="s">
        <v>152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</v>
      </c>
      <c r="BK193" s="200">
        <f>ROUND(I193*H193,0)</f>
        <v>0</v>
      </c>
      <c r="BL193" s="17" t="s">
        <v>159</v>
      </c>
      <c r="BM193" s="199" t="s">
        <v>409</v>
      </c>
    </row>
    <row r="194" spans="2:51" s="13" customFormat="1" ht="11.25">
      <c r="B194" s="201"/>
      <c r="C194" s="202"/>
      <c r="D194" s="203" t="s">
        <v>161</v>
      </c>
      <c r="E194" s="202"/>
      <c r="F194" s="205" t="s">
        <v>405</v>
      </c>
      <c r="G194" s="202"/>
      <c r="H194" s="206">
        <v>1</v>
      </c>
      <c r="I194" s="207"/>
      <c r="J194" s="202"/>
      <c r="K194" s="202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161</v>
      </c>
      <c r="AU194" s="212" t="s">
        <v>88</v>
      </c>
      <c r="AV194" s="13" t="s">
        <v>88</v>
      </c>
      <c r="AW194" s="13" t="s">
        <v>4</v>
      </c>
      <c r="AX194" s="13" t="s">
        <v>8</v>
      </c>
      <c r="AY194" s="212" t="s">
        <v>152</v>
      </c>
    </row>
    <row r="195" spans="1:65" s="2" customFormat="1" ht="16.5" customHeight="1">
      <c r="A195" s="35"/>
      <c r="B195" s="36"/>
      <c r="C195" s="189" t="s">
        <v>410</v>
      </c>
      <c r="D195" s="189" t="s">
        <v>154</v>
      </c>
      <c r="E195" s="190" t="s">
        <v>411</v>
      </c>
      <c r="F195" s="191" t="s">
        <v>412</v>
      </c>
      <c r="G195" s="192" t="s">
        <v>284</v>
      </c>
      <c r="H195" s="193">
        <v>5</v>
      </c>
      <c r="I195" s="194"/>
      <c r="J195" s="193">
        <f>ROUND(I195*H195,0)</f>
        <v>0</v>
      </c>
      <c r="K195" s="191" t="s">
        <v>158</v>
      </c>
      <c r="L195" s="40"/>
      <c r="M195" s="195" t="s">
        <v>33</v>
      </c>
      <c r="N195" s="196" t="s">
        <v>50</v>
      </c>
      <c r="O195" s="65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9" t="s">
        <v>252</v>
      </c>
      <c r="AT195" s="199" t="s">
        <v>154</v>
      </c>
      <c r="AU195" s="199" t="s">
        <v>88</v>
      </c>
      <c r="AY195" s="17" t="s">
        <v>152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8</v>
      </c>
      <c r="BK195" s="200">
        <f>ROUND(I195*H195,0)</f>
        <v>0</v>
      </c>
      <c r="BL195" s="17" t="s">
        <v>252</v>
      </c>
      <c r="BM195" s="199" t="s">
        <v>413</v>
      </c>
    </row>
    <row r="196" spans="1:65" s="2" customFormat="1" ht="16.5" customHeight="1">
      <c r="A196" s="35"/>
      <c r="B196" s="36"/>
      <c r="C196" s="224" t="s">
        <v>414</v>
      </c>
      <c r="D196" s="224" t="s">
        <v>230</v>
      </c>
      <c r="E196" s="225" t="s">
        <v>415</v>
      </c>
      <c r="F196" s="226" t="s">
        <v>416</v>
      </c>
      <c r="G196" s="227" t="s">
        <v>284</v>
      </c>
      <c r="H196" s="228">
        <v>5</v>
      </c>
      <c r="I196" s="229"/>
      <c r="J196" s="228">
        <f>ROUND(I196*H196,0)</f>
        <v>0</v>
      </c>
      <c r="K196" s="226" t="s">
        <v>294</v>
      </c>
      <c r="L196" s="230"/>
      <c r="M196" s="231" t="s">
        <v>33</v>
      </c>
      <c r="N196" s="232" t="s">
        <v>50</v>
      </c>
      <c r="O196" s="65"/>
      <c r="P196" s="197">
        <f>O196*H196</f>
        <v>0</v>
      </c>
      <c r="Q196" s="197">
        <v>0.0035</v>
      </c>
      <c r="R196" s="197">
        <f>Q196*H196</f>
        <v>0.0175</v>
      </c>
      <c r="S196" s="197">
        <v>0</v>
      </c>
      <c r="T196" s="198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9" t="s">
        <v>417</v>
      </c>
      <c r="AT196" s="199" t="s">
        <v>230</v>
      </c>
      <c r="AU196" s="199" t="s">
        <v>88</v>
      </c>
      <c r="AY196" s="17" t="s">
        <v>152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</v>
      </c>
      <c r="BK196" s="200">
        <f>ROUND(I196*H196,0)</f>
        <v>0</v>
      </c>
      <c r="BL196" s="17" t="s">
        <v>252</v>
      </c>
      <c r="BM196" s="199" t="s">
        <v>418</v>
      </c>
    </row>
    <row r="197" spans="2:51" s="13" customFormat="1" ht="11.25">
      <c r="B197" s="201"/>
      <c r="C197" s="202"/>
      <c r="D197" s="203" t="s">
        <v>161</v>
      </c>
      <c r="E197" s="202"/>
      <c r="F197" s="205" t="s">
        <v>392</v>
      </c>
      <c r="G197" s="202"/>
      <c r="H197" s="206">
        <v>5</v>
      </c>
      <c r="I197" s="207"/>
      <c r="J197" s="202"/>
      <c r="K197" s="202"/>
      <c r="L197" s="208"/>
      <c r="M197" s="209"/>
      <c r="N197" s="210"/>
      <c r="O197" s="210"/>
      <c r="P197" s="210"/>
      <c r="Q197" s="210"/>
      <c r="R197" s="210"/>
      <c r="S197" s="210"/>
      <c r="T197" s="211"/>
      <c r="AT197" s="212" t="s">
        <v>161</v>
      </c>
      <c r="AU197" s="212" t="s">
        <v>88</v>
      </c>
      <c r="AV197" s="13" t="s">
        <v>88</v>
      </c>
      <c r="AW197" s="13" t="s">
        <v>4</v>
      </c>
      <c r="AX197" s="13" t="s">
        <v>8</v>
      </c>
      <c r="AY197" s="212" t="s">
        <v>152</v>
      </c>
    </row>
    <row r="198" spans="1:65" s="2" customFormat="1" ht="16.5" customHeight="1">
      <c r="A198" s="35"/>
      <c r="B198" s="36"/>
      <c r="C198" s="189" t="s">
        <v>419</v>
      </c>
      <c r="D198" s="189" t="s">
        <v>154</v>
      </c>
      <c r="E198" s="190" t="s">
        <v>420</v>
      </c>
      <c r="F198" s="191" t="s">
        <v>421</v>
      </c>
      <c r="G198" s="192" t="s">
        <v>284</v>
      </c>
      <c r="H198" s="193">
        <v>6</v>
      </c>
      <c r="I198" s="194"/>
      <c r="J198" s="193">
        <f>ROUND(I198*H198,0)</f>
        <v>0</v>
      </c>
      <c r="K198" s="191" t="s">
        <v>158</v>
      </c>
      <c r="L198" s="40"/>
      <c r="M198" s="195" t="s">
        <v>33</v>
      </c>
      <c r="N198" s="196" t="s">
        <v>50</v>
      </c>
      <c r="O198" s="65"/>
      <c r="P198" s="197">
        <f>O198*H198</f>
        <v>0</v>
      </c>
      <c r="Q198" s="197">
        <v>0.00016</v>
      </c>
      <c r="R198" s="197">
        <f>Q198*H198</f>
        <v>0.0009600000000000001</v>
      </c>
      <c r="S198" s="197">
        <v>0</v>
      </c>
      <c r="T198" s="198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9" t="s">
        <v>159</v>
      </c>
      <c r="AT198" s="199" t="s">
        <v>154</v>
      </c>
      <c r="AU198" s="199" t="s">
        <v>88</v>
      </c>
      <c r="AY198" s="17" t="s">
        <v>152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</v>
      </c>
      <c r="BK198" s="200">
        <f>ROUND(I198*H198,0)</f>
        <v>0</v>
      </c>
      <c r="BL198" s="17" t="s">
        <v>159</v>
      </c>
      <c r="BM198" s="199" t="s">
        <v>422</v>
      </c>
    </row>
    <row r="199" spans="1:65" s="2" customFormat="1" ht="16.5" customHeight="1">
      <c r="A199" s="35"/>
      <c r="B199" s="36"/>
      <c r="C199" s="224" t="s">
        <v>423</v>
      </c>
      <c r="D199" s="224" t="s">
        <v>230</v>
      </c>
      <c r="E199" s="225" t="s">
        <v>424</v>
      </c>
      <c r="F199" s="226" t="s">
        <v>425</v>
      </c>
      <c r="G199" s="227" t="s">
        <v>339</v>
      </c>
      <c r="H199" s="228">
        <v>2</v>
      </c>
      <c r="I199" s="229"/>
      <c r="J199" s="228">
        <f>ROUND(I199*H199,0)</f>
        <v>0</v>
      </c>
      <c r="K199" s="226" t="s">
        <v>340</v>
      </c>
      <c r="L199" s="230"/>
      <c r="M199" s="231" t="s">
        <v>33</v>
      </c>
      <c r="N199" s="232" t="s">
        <v>50</v>
      </c>
      <c r="O199" s="65"/>
      <c r="P199" s="197">
        <f>O199*H199</f>
        <v>0</v>
      </c>
      <c r="Q199" s="197">
        <v>0</v>
      </c>
      <c r="R199" s="197">
        <f>Q199*H199</f>
        <v>0</v>
      </c>
      <c r="S199" s="197">
        <v>0</v>
      </c>
      <c r="T199" s="198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9" t="s">
        <v>204</v>
      </c>
      <c r="AT199" s="199" t="s">
        <v>230</v>
      </c>
      <c r="AU199" s="199" t="s">
        <v>88</v>
      </c>
      <c r="AY199" s="17" t="s">
        <v>152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8</v>
      </c>
      <c r="BK199" s="200">
        <f>ROUND(I199*H199,0)</f>
        <v>0</v>
      </c>
      <c r="BL199" s="17" t="s">
        <v>159</v>
      </c>
      <c r="BM199" s="199" t="s">
        <v>426</v>
      </c>
    </row>
    <row r="200" spans="2:51" s="13" customFormat="1" ht="11.25">
      <c r="B200" s="201"/>
      <c r="C200" s="202"/>
      <c r="D200" s="203" t="s">
        <v>161</v>
      </c>
      <c r="E200" s="202"/>
      <c r="F200" s="205" t="s">
        <v>427</v>
      </c>
      <c r="G200" s="202"/>
      <c r="H200" s="206">
        <v>2</v>
      </c>
      <c r="I200" s="207"/>
      <c r="J200" s="202"/>
      <c r="K200" s="202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161</v>
      </c>
      <c r="AU200" s="212" t="s">
        <v>88</v>
      </c>
      <c r="AV200" s="13" t="s">
        <v>88</v>
      </c>
      <c r="AW200" s="13" t="s">
        <v>4</v>
      </c>
      <c r="AX200" s="13" t="s">
        <v>8</v>
      </c>
      <c r="AY200" s="212" t="s">
        <v>152</v>
      </c>
    </row>
    <row r="201" spans="1:65" s="2" customFormat="1" ht="16.5" customHeight="1">
      <c r="A201" s="35"/>
      <c r="B201" s="36"/>
      <c r="C201" s="224" t="s">
        <v>428</v>
      </c>
      <c r="D201" s="224" t="s">
        <v>230</v>
      </c>
      <c r="E201" s="225" t="s">
        <v>429</v>
      </c>
      <c r="F201" s="226" t="s">
        <v>430</v>
      </c>
      <c r="G201" s="227" t="s">
        <v>339</v>
      </c>
      <c r="H201" s="228">
        <v>2</v>
      </c>
      <c r="I201" s="229"/>
      <c r="J201" s="228">
        <f>ROUND(I201*H201,0)</f>
        <v>0</v>
      </c>
      <c r="K201" s="226" t="s">
        <v>340</v>
      </c>
      <c r="L201" s="230"/>
      <c r="M201" s="231" t="s">
        <v>33</v>
      </c>
      <c r="N201" s="232" t="s">
        <v>50</v>
      </c>
      <c r="O201" s="65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9" t="s">
        <v>204</v>
      </c>
      <c r="AT201" s="199" t="s">
        <v>230</v>
      </c>
      <c r="AU201" s="199" t="s">
        <v>88</v>
      </c>
      <c r="AY201" s="17" t="s">
        <v>152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</v>
      </c>
      <c r="BK201" s="200">
        <f>ROUND(I201*H201,0)</f>
        <v>0</v>
      </c>
      <c r="BL201" s="17" t="s">
        <v>159</v>
      </c>
      <c r="BM201" s="199" t="s">
        <v>431</v>
      </c>
    </row>
    <row r="202" spans="2:51" s="13" customFormat="1" ht="11.25">
      <c r="B202" s="201"/>
      <c r="C202" s="202"/>
      <c r="D202" s="203" t="s">
        <v>161</v>
      </c>
      <c r="E202" s="202"/>
      <c r="F202" s="205" t="s">
        <v>427</v>
      </c>
      <c r="G202" s="202"/>
      <c r="H202" s="206">
        <v>2</v>
      </c>
      <c r="I202" s="207"/>
      <c r="J202" s="202"/>
      <c r="K202" s="202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161</v>
      </c>
      <c r="AU202" s="212" t="s">
        <v>88</v>
      </c>
      <c r="AV202" s="13" t="s">
        <v>88</v>
      </c>
      <c r="AW202" s="13" t="s">
        <v>4</v>
      </c>
      <c r="AX202" s="13" t="s">
        <v>8</v>
      </c>
      <c r="AY202" s="212" t="s">
        <v>152</v>
      </c>
    </row>
    <row r="203" spans="1:65" s="2" customFormat="1" ht="16.5" customHeight="1">
      <c r="A203" s="35"/>
      <c r="B203" s="36"/>
      <c r="C203" s="189" t="s">
        <v>432</v>
      </c>
      <c r="D203" s="189" t="s">
        <v>154</v>
      </c>
      <c r="E203" s="190" t="s">
        <v>433</v>
      </c>
      <c r="F203" s="191" t="s">
        <v>434</v>
      </c>
      <c r="G203" s="192" t="s">
        <v>157</v>
      </c>
      <c r="H203" s="193">
        <v>420</v>
      </c>
      <c r="I203" s="194"/>
      <c r="J203" s="193">
        <f>ROUND(I203*H203,0)</f>
        <v>0</v>
      </c>
      <c r="K203" s="191" t="s">
        <v>158</v>
      </c>
      <c r="L203" s="40"/>
      <c r="M203" s="195" t="s">
        <v>33</v>
      </c>
      <c r="N203" s="196" t="s">
        <v>50</v>
      </c>
      <c r="O203" s="65"/>
      <c r="P203" s="197">
        <f>O203*H203</f>
        <v>0</v>
      </c>
      <c r="Q203" s="197">
        <v>0.00019</v>
      </c>
      <c r="R203" s="197">
        <f>Q203*H203</f>
        <v>0.07980000000000001</v>
      </c>
      <c r="S203" s="197">
        <v>0</v>
      </c>
      <c r="T203" s="19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9" t="s">
        <v>159</v>
      </c>
      <c r="AT203" s="199" t="s">
        <v>154</v>
      </c>
      <c r="AU203" s="199" t="s">
        <v>88</v>
      </c>
      <c r="AY203" s="17" t="s">
        <v>152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8</v>
      </c>
      <c r="BK203" s="200">
        <f>ROUND(I203*H203,0)</f>
        <v>0</v>
      </c>
      <c r="BL203" s="17" t="s">
        <v>159</v>
      </c>
      <c r="BM203" s="199" t="s">
        <v>435</v>
      </c>
    </row>
    <row r="204" spans="1:65" s="2" customFormat="1" ht="16.5" customHeight="1">
      <c r="A204" s="35"/>
      <c r="B204" s="36"/>
      <c r="C204" s="189" t="s">
        <v>436</v>
      </c>
      <c r="D204" s="189" t="s">
        <v>154</v>
      </c>
      <c r="E204" s="190" t="s">
        <v>437</v>
      </c>
      <c r="F204" s="191" t="s">
        <v>438</v>
      </c>
      <c r="G204" s="192" t="s">
        <v>157</v>
      </c>
      <c r="H204" s="193">
        <v>6</v>
      </c>
      <c r="I204" s="194"/>
      <c r="J204" s="193">
        <f>ROUND(I204*H204,0)</f>
        <v>0</v>
      </c>
      <c r="K204" s="191" t="s">
        <v>158</v>
      </c>
      <c r="L204" s="40"/>
      <c r="M204" s="195" t="s">
        <v>33</v>
      </c>
      <c r="N204" s="196" t="s">
        <v>50</v>
      </c>
      <c r="O204" s="65"/>
      <c r="P204" s="197">
        <f>O204*H204</f>
        <v>0</v>
      </c>
      <c r="Q204" s="197">
        <v>6E-05</v>
      </c>
      <c r="R204" s="197">
        <f>Q204*H204</f>
        <v>0.00036</v>
      </c>
      <c r="S204" s="197">
        <v>0</v>
      </c>
      <c r="T204" s="198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9" t="s">
        <v>159</v>
      </c>
      <c r="AT204" s="199" t="s">
        <v>154</v>
      </c>
      <c r="AU204" s="199" t="s">
        <v>88</v>
      </c>
      <c r="AY204" s="17" t="s">
        <v>152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8</v>
      </c>
      <c r="BK204" s="200">
        <f>ROUND(I204*H204,0)</f>
        <v>0</v>
      </c>
      <c r="BL204" s="17" t="s">
        <v>159</v>
      </c>
      <c r="BM204" s="199" t="s">
        <v>439</v>
      </c>
    </row>
    <row r="205" spans="1:65" s="2" customFormat="1" ht="16.5" customHeight="1">
      <c r="A205" s="35"/>
      <c r="B205" s="36"/>
      <c r="C205" s="189" t="s">
        <v>440</v>
      </c>
      <c r="D205" s="189" t="s">
        <v>154</v>
      </c>
      <c r="E205" s="190" t="s">
        <v>441</v>
      </c>
      <c r="F205" s="191" t="s">
        <v>442</v>
      </c>
      <c r="G205" s="192" t="s">
        <v>157</v>
      </c>
      <c r="H205" s="193">
        <v>209.1</v>
      </c>
      <c r="I205" s="194"/>
      <c r="J205" s="193">
        <f>ROUND(I205*H205,0)</f>
        <v>0</v>
      </c>
      <c r="K205" s="191" t="s">
        <v>158</v>
      </c>
      <c r="L205" s="40"/>
      <c r="M205" s="195" t="s">
        <v>33</v>
      </c>
      <c r="N205" s="196" t="s">
        <v>50</v>
      </c>
      <c r="O205" s="65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9" t="s">
        <v>159</v>
      </c>
      <c r="AT205" s="199" t="s">
        <v>154</v>
      </c>
      <c r="AU205" s="199" t="s">
        <v>88</v>
      </c>
      <c r="AY205" s="17" t="s">
        <v>152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8</v>
      </c>
      <c r="BK205" s="200">
        <f>ROUND(I205*H205,0)</f>
        <v>0</v>
      </c>
      <c r="BL205" s="17" t="s">
        <v>159</v>
      </c>
      <c r="BM205" s="199" t="s">
        <v>443</v>
      </c>
    </row>
    <row r="206" spans="1:65" s="2" customFormat="1" ht="16.5" customHeight="1">
      <c r="A206" s="35"/>
      <c r="B206" s="36"/>
      <c r="C206" s="189" t="s">
        <v>444</v>
      </c>
      <c r="D206" s="189" t="s">
        <v>154</v>
      </c>
      <c r="E206" s="190" t="s">
        <v>445</v>
      </c>
      <c r="F206" s="191" t="s">
        <v>446</v>
      </c>
      <c r="G206" s="192" t="s">
        <v>157</v>
      </c>
      <c r="H206" s="193">
        <v>209.1</v>
      </c>
      <c r="I206" s="194"/>
      <c r="J206" s="193">
        <f>ROUND(I206*H206,0)</f>
        <v>0</v>
      </c>
      <c r="K206" s="191" t="s">
        <v>158</v>
      </c>
      <c r="L206" s="40"/>
      <c r="M206" s="195" t="s">
        <v>33</v>
      </c>
      <c r="N206" s="196" t="s">
        <v>50</v>
      </c>
      <c r="O206" s="65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9" t="s">
        <v>159</v>
      </c>
      <c r="AT206" s="199" t="s">
        <v>154</v>
      </c>
      <c r="AU206" s="199" t="s">
        <v>88</v>
      </c>
      <c r="AY206" s="17" t="s">
        <v>152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</v>
      </c>
      <c r="BK206" s="200">
        <f>ROUND(I206*H206,0)</f>
        <v>0</v>
      </c>
      <c r="BL206" s="17" t="s">
        <v>159</v>
      </c>
      <c r="BM206" s="199" t="s">
        <v>447</v>
      </c>
    </row>
    <row r="207" spans="1:65" s="2" customFormat="1" ht="16.5" customHeight="1">
      <c r="A207" s="35"/>
      <c r="B207" s="36"/>
      <c r="C207" s="189" t="s">
        <v>448</v>
      </c>
      <c r="D207" s="189" t="s">
        <v>154</v>
      </c>
      <c r="E207" s="190" t="s">
        <v>449</v>
      </c>
      <c r="F207" s="191" t="s">
        <v>450</v>
      </c>
      <c r="G207" s="192" t="s">
        <v>284</v>
      </c>
      <c r="H207" s="193">
        <v>2</v>
      </c>
      <c r="I207" s="194"/>
      <c r="J207" s="193">
        <f>ROUND(I207*H207,0)</f>
        <v>0</v>
      </c>
      <c r="K207" s="191" t="s">
        <v>158</v>
      </c>
      <c r="L207" s="40"/>
      <c r="M207" s="195" t="s">
        <v>33</v>
      </c>
      <c r="N207" s="196" t="s">
        <v>50</v>
      </c>
      <c r="O207" s="65"/>
      <c r="P207" s="197">
        <f>O207*H207</f>
        <v>0</v>
      </c>
      <c r="Q207" s="197">
        <v>0.45937</v>
      </c>
      <c r="R207" s="197">
        <f>Q207*H207</f>
        <v>0.91874</v>
      </c>
      <c r="S207" s="197">
        <v>0</v>
      </c>
      <c r="T207" s="198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9" t="s">
        <v>159</v>
      </c>
      <c r="AT207" s="199" t="s">
        <v>154</v>
      </c>
      <c r="AU207" s="199" t="s">
        <v>88</v>
      </c>
      <c r="AY207" s="17" t="s">
        <v>152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</v>
      </c>
      <c r="BK207" s="200">
        <f>ROUND(I207*H207,0)</f>
        <v>0</v>
      </c>
      <c r="BL207" s="17" t="s">
        <v>159</v>
      </c>
      <c r="BM207" s="199" t="s">
        <v>451</v>
      </c>
    </row>
    <row r="208" spans="2:63" s="12" customFormat="1" ht="22.9" customHeight="1">
      <c r="B208" s="173"/>
      <c r="C208" s="174"/>
      <c r="D208" s="175" t="s">
        <v>78</v>
      </c>
      <c r="E208" s="187" t="s">
        <v>452</v>
      </c>
      <c r="F208" s="187" t="s">
        <v>453</v>
      </c>
      <c r="G208" s="174"/>
      <c r="H208" s="174"/>
      <c r="I208" s="177"/>
      <c r="J208" s="188">
        <f>BK208</f>
        <v>0</v>
      </c>
      <c r="K208" s="174"/>
      <c r="L208" s="179"/>
      <c r="M208" s="180"/>
      <c r="N208" s="181"/>
      <c r="O208" s="181"/>
      <c r="P208" s="182">
        <f>SUM(P209:P210)</f>
        <v>0</v>
      </c>
      <c r="Q208" s="181"/>
      <c r="R208" s="182">
        <f>SUM(R209:R210)</f>
        <v>0</v>
      </c>
      <c r="S208" s="181"/>
      <c r="T208" s="183">
        <f>SUM(T209:T210)</f>
        <v>0</v>
      </c>
      <c r="AR208" s="184" t="s">
        <v>8</v>
      </c>
      <c r="AT208" s="185" t="s">
        <v>78</v>
      </c>
      <c r="AU208" s="185" t="s">
        <v>8</v>
      </c>
      <c r="AY208" s="184" t="s">
        <v>152</v>
      </c>
      <c r="BK208" s="186">
        <f>SUM(BK209:BK210)</f>
        <v>0</v>
      </c>
    </row>
    <row r="209" spans="1:65" s="2" customFormat="1" ht="21.75" customHeight="1">
      <c r="A209" s="35"/>
      <c r="B209" s="36"/>
      <c r="C209" s="189" t="s">
        <v>454</v>
      </c>
      <c r="D209" s="189" t="s">
        <v>154</v>
      </c>
      <c r="E209" s="190" t="s">
        <v>455</v>
      </c>
      <c r="F209" s="191" t="s">
        <v>456</v>
      </c>
      <c r="G209" s="192" t="s">
        <v>216</v>
      </c>
      <c r="H209" s="193">
        <v>38.3</v>
      </c>
      <c r="I209" s="194"/>
      <c r="J209" s="193">
        <f>ROUND(I209*H209,0)</f>
        <v>0</v>
      </c>
      <c r="K209" s="191" t="s">
        <v>158</v>
      </c>
      <c r="L209" s="40"/>
      <c r="M209" s="195" t="s">
        <v>33</v>
      </c>
      <c r="N209" s="196" t="s">
        <v>50</v>
      </c>
      <c r="O209" s="65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9" t="s">
        <v>159</v>
      </c>
      <c r="AT209" s="199" t="s">
        <v>154</v>
      </c>
      <c r="AU209" s="199" t="s">
        <v>88</v>
      </c>
      <c r="AY209" s="17" t="s">
        <v>152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</v>
      </c>
      <c r="BK209" s="200">
        <f>ROUND(I209*H209,0)</f>
        <v>0</v>
      </c>
      <c r="BL209" s="17" t="s">
        <v>159</v>
      </c>
      <c r="BM209" s="199" t="s">
        <v>457</v>
      </c>
    </row>
    <row r="210" spans="1:65" s="2" customFormat="1" ht="21.75" customHeight="1">
      <c r="A210" s="35"/>
      <c r="B210" s="36"/>
      <c r="C210" s="189" t="s">
        <v>252</v>
      </c>
      <c r="D210" s="189" t="s">
        <v>154</v>
      </c>
      <c r="E210" s="190" t="s">
        <v>458</v>
      </c>
      <c r="F210" s="191" t="s">
        <v>459</v>
      </c>
      <c r="G210" s="192" t="s">
        <v>216</v>
      </c>
      <c r="H210" s="193">
        <v>38.3</v>
      </c>
      <c r="I210" s="194"/>
      <c r="J210" s="193">
        <f>ROUND(I210*H210,0)</f>
        <v>0</v>
      </c>
      <c r="K210" s="191" t="s">
        <v>158</v>
      </c>
      <c r="L210" s="40"/>
      <c r="M210" s="195" t="s">
        <v>33</v>
      </c>
      <c r="N210" s="196" t="s">
        <v>50</v>
      </c>
      <c r="O210" s="65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9" t="s">
        <v>159</v>
      </c>
      <c r="AT210" s="199" t="s">
        <v>154</v>
      </c>
      <c r="AU210" s="199" t="s">
        <v>88</v>
      </c>
      <c r="AY210" s="17" t="s">
        <v>152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8</v>
      </c>
      <c r="BK210" s="200">
        <f>ROUND(I210*H210,0)</f>
        <v>0</v>
      </c>
      <c r="BL210" s="17" t="s">
        <v>159</v>
      </c>
      <c r="BM210" s="199" t="s">
        <v>460</v>
      </c>
    </row>
    <row r="211" spans="2:63" s="12" customFormat="1" ht="25.9" customHeight="1">
      <c r="B211" s="173"/>
      <c r="C211" s="174"/>
      <c r="D211" s="175" t="s">
        <v>78</v>
      </c>
      <c r="E211" s="176" t="s">
        <v>461</v>
      </c>
      <c r="F211" s="176" t="s">
        <v>462</v>
      </c>
      <c r="G211" s="174"/>
      <c r="H211" s="174"/>
      <c r="I211" s="177"/>
      <c r="J211" s="178">
        <f>BK211</f>
        <v>0</v>
      </c>
      <c r="K211" s="174"/>
      <c r="L211" s="179"/>
      <c r="M211" s="180"/>
      <c r="N211" s="181"/>
      <c r="O211" s="181"/>
      <c r="P211" s="182">
        <f>P212+P218</f>
        <v>0</v>
      </c>
      <c r="Q211" s="181"/>
      <c r="R211" s="182">
        <f>R212+R218</f>
        <v>0.0099</v>
      </c>
      <c r="S211" s="181"/>
      <c r="T211" s="183">
        <f>T212+T218</f>
        <v>0</v>
      </c>
      <c r="AR211" s="184" t="s">
        <v>191</v>
      </c>
      <c r="AT211" s="185" t="s">
        <v>78</v>
      </c>
      <c r="AU211" s="185" t="s">
        <v>79</v>
      </c>
      <c r="AY211" s="184" t="s">
        <v>152</v>
      </c>
      <c r="BK211" s="186">
        <f>BK212+BK218</f>
        <v>0</v>
      </c>
    </row>
    <row r="212" spans="2:63" s="12" customFormat="1" ht="22.9" customHeight="1">
      <c r="B212" s="173"/>
      <c r="C212" s="174"/>
      <c r="D212" s="175" t="s">
        <v>78</v>
      </c>
      <c r="E212" s="187" t="s">
        <v>463</v>
      </c>
      <c r="F212" s="187" t="s">
        <v>464</v>
      </c>
      <c r="G212" s="174"/>
      <c r="H212" s="174"/>
      <c r="I212" s="177"/>
      <c r="J212" s="188">
        <f>BK212</f>
        <v>0</v>
      </c>
      <c r="K212" s="174"/>
      <c r="L212" s="179"/>
      <c r="M212" s="180"/>
      <c r="N212" s="181"/>
      <c r="O212" s="181"/>
      <c r="P212" s="182">
        <f>SUM(P213:P217)</f>
        <v>0</v>
      </c>
      <c r="Q212" s="181"/>
      <c r="R212" s="182">
        <f>SUM(R213:R217)</f>
        <v>0.0099</v>
      </c>
      <c r="S212" s="181"/>
      <c r="T212" s="183">
        <f>SUM(T213:T217)</f>
        <v>0</v>
      </c>
      <c r="AR212" s="184" t="s">
        <v>191</v>
      </c>
      <c r="AT212" s="185" t="s">
        <v>78</v>
      </c>
      <c r="AU212" s="185" t="s">
        <v>8</v>
      </c>
      <c r="AY212" s="184" t="s">
        <v>152</v>
      </c>
      <c r="BK212" s="186">
        <f>SUM(BK213:BK217)</f>
        <v>0</v>
      </c>
    </row>
    <row r="213" spans="1:65" s="2" customFormat="1" ht="16.5" customHeight="1">
      <c r="A213" s="35"/>
      <c r="B213" s="36"/>
      <c r="C213" s="189" t="s">
        <v>465</v>
      </c>
      <c r="D213" s="189" t="s">
        <v>154</v>
      </c>
      <c r="E213" s="190" t="s">
        <v>466</v>
      </c>
      <c r="F213" s="191" t="s">
        <v>467</v>
      </c>
      <c r="G213" s="192" t="s">
        <v>468</v>
      </c>
      <c r="H213" s="193">
        <v>1</v>
      </c>
      <c r="I213" s="194"/>
      <c r="J213" s="193">
        <f>ROUND(I213*H213,0)</f>
        <v>0</v>
      </c>
      <c r="K213" s="191" t="s">
        <v>158</v>
      </c>
      <c r="L213" s="40"/>
      <c r="M213" s="195" t="s">
        <v>33</v>
      </c>
      <c r="N213" s="196" t="s">
        <v>50</v>
      </c>
      <c r="O213" s="65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9" t="s">
        <v>469</v>
      </c>
      <c r="AT213" s="199" t="s">
        <v>154</v>
      </c>
      <c r="AU213" s="199" t="s">
        <v>88</v>
      </c>
      <c r="AY213" s="17" t="s">
        <v>152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8</v>
      </c>
      <c r="BK213" s="200">
        <f>ROUND(I213*H213,0)</f>
        <v>0</v>
      </c>
      <c r="BL213" s="17" t="s">
        <v>469</v>
      </c>
      <c r="BM213" s="199" t="s">
        <v>470</v>
      </c>
    </row>
    <row r="214" spans="1:47" s="2" customFormat="1" ht="48.75">
      <c r="A214" s="35"/>
      <c r="B214" s="36"/>
      <c r="C214" s="37"/>
      <c r="D214" s="203" t="s">
        <v>381</v>
      </c>
      <c r="E214" s="37"/>
      <c r="F214" s="233" t="s">
        <v>471</v>
      </c>
      <c r="G214" s="37"/>
      <c r="H214" s="37"/>
      <c r="I214" s="110"/>
      <c r="J214" s="37"/>
      <c r="K214" s="37"/>
      <c r="L214" s="40"/>
      <c r="M214" s="234"/>
      <c r="N214" s="235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7" t="s">
        <v>381</v>
      </c>
      <c r="AU214" s="17" t="s">
        <v>88</v>
      </c>
    </row>
    <row r="215" spans="1:65" s="2" customFormat="1" ht="16.5" customHeight="1">
      <c r="A215" s="35"/>
      <c r="B215" s="36"/>
      <c r="C215" s="189" t="s">
        <v>472</v>
      </c>
      <c r="D215" s="189" t="s">
        <v>154</v>
      </c>
      <c r="E215" s="190" t="s">
        <v>473</v>
      </c>
      <c r="F215" s="191" t="s">
        <v>474</v>
      </c>
      <c r="G215" s="192" t="s">
        <v>468</v>
      </c>
      <c r="H215" s="193">
        <v>1</v>
      </c>
      <c r="I215" s="194"/>
      <c r="J215" s="193">
        <f>ROUND(I215*H215,0)</f>
        <v>0</v>
      </c>
      <c r="K215" s="191" t="s">
        <v>158</v>
      </c>
      <c r="L215" s="40"/>
      <c r="M215" s="195" t="s">
        <v>33</v>
      </c>
      <c r="N215" s="196" t="s">
        <v>50</v>
      </c>
      <c r="O215" s="65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469</v>
      </c>
      <c r="AT215" s="199" t="s">
        <v>154</v>
      </c>
      <c r="AU215" s="199" t="s">
        <v>88</v>
      </c>
      <c r="AY215" s="17" t="s">
        <v>152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</v>
      </c>
      <c r="BK215" s="200">
        <f>ROUND(I215*H215,0)</f>
        <v>0</v>
      </c>
      <c r="BL215" s="17" t="s">
        <v>469</v>
      </c>
      <c r="BM215" s="199" t="s">
        <v>475</v>
      </c>
    </row>
    <row r="216" spans="1:65" s="2" customFormat="1" ht="16.5" customHeight="1">
      <c r="A216" s="35"/>
      <c r="B216" s="36"/>
      <c r="C216" s="189" t="s">
        <v>476</v>
      </c>
      <c r="D216" s="189" t="s">
        <v>154</v>
      </c>
      <c r="E216" s="190" t="s">
        <v>477</v>
      </c>
      <c r="F216" s="191" t="s">
        <v>478</v>
      </c>
      <c r="G216" s="192" t="s">
        <v>468</v>
      </c>
      <c r="H216" s="193">
        <v>1</v>
      </c>
      <c r="I216" s="194"/>
      <c r="J216" s="193">
        <f>ROUND(I216*H216,0)</f>
        <v>0</v>
      </c>
      <c r="K216" s="191" t="s">
        <v>158</v>
      </c>
      <c r="L216" s="40"/>
      <c r="M216" s="195" t="s">
        <v>33</v>
      </c>
      <c r="N216" s="196" t="s">
        <v>50</v>
      </c>
      <c r="O216" s="65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9" t="s">
        <v>469</v>
      </c>
      <c r="AT216" s="199" t="s">
        <v>154</v>
      </c>
      <c r="AU216" s="199" t="s">
        <v>88</v>
      </c>
      <c r="AY216" s="17" t="s">
        <v>152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</v>
      </c>
      <c r="BK216" s="200">
        <f>ROUND(I216*H216,0)</f>
        <v>0</v>
      </c>
      <c r="BL216" s="17" t="s">
        <v>469</v>
      </c>
      <c r="BM216" s="199" t="s">
        <v>479</v>
      </c>
    </row>
    <row r="217" spans="1:65" s="2" customFormat="1" ht="16.5" customHeight="1">
      <c r="A217" s="35"/>
      <c r="B217" s="36"/>
      <c r="C217" s="189" t="s">
        <v>480</v>
      </c>
      <c r="D217" s="189" t="s">
        <v>154</v>
      </c>
      <c r="E217" s="190" t="s">
        <v>481</v>
      </c>
      <c r="F217" s="191" t="s">
        <v>482</v>
      </c>
      <c r="G217" s="192" t="s">
        <v>483</v>
      </c>
      <c r="H217" s="193">
        <v>1</v>
      </c>
      <c r="I217" s="194"/>
      <c r="J217" s="193">
        <f>ROUND(I217*H217,0)</f>
        <v>0</v>
      </c>
      <c r="K217" s="191" t="s">
        <v>158</v>
      </c>
      <c r="L217" s="40"/>
      <c r="M217" s="195" t="s">
        <v>33</v>
      </c>
      <c r="N217" s="196" t="s">
        <v>50</v>
      </c>
      <c r="O217" s="65"/>
      <c r="P217" s="197">
        <f>O217*H217</f>
        <v>0</v>
      </c>
      <c r="Q217" s="197">
        <v>0.0099</v>
      </c>
      <c r="R217" s="197">
        <f>Q217*H217</f>
        <v>0.0099</v>
      </c>
      <c r="S217" s="197">
        <v>0</v>
      </c>
      <c r="T217" s="198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9" t="s">
        <v>252</v>
      </c>
      <c r="AT217" s="199" t="s">
        <v>154</v>
      </c>
      <c r="AU217" s="199" t="s">
        <v>88</v>
      </c>
      <c r="AY217" s="17" t="s">
        <v>152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8</v>
      </c>
      <c r="BK217" s="200">
        <f>ROUND(I217*H217,0)</f>
        <v>0</v>
      </c>
      <c r="BL217" s="17" t="s">
        <v>252</v>
      </c>
      <c r="BM217" s="199" t="s">
        <v>484</v>
      </c>
    </row>
    <row r="218" spans="2:63" s="12" customFormat="1" ht="22.9" customHeight="1">
      <c r="B218" s="173"/>
      <c r="C218" s="174"/>
      <c r="D218" s="175" t="s">
        <v>78</v>
      </c>
      <c r="E218" s="187" t="s">
        <v>485</v>
      </c>
      <c r="F218" s="187" t="s">
        <v>486</v>
      </c>
      <c r="G218" s="174"/>
      <c r="H218" s="174"/>
      <c r="I218" s="177"/>
      <c r="J218" s="188">
        <f>BK218</f>
        <v>0</v>
      </c>
      <c r="K218" s="174"/>
      <c r="L218" s="179"/>
      <c r="M218" s="180"/>
      <c r="N218" s="181"/>
      <c r="O218" s="181"/>
      <c r="P218" s="182">
        <f>P219</f>
        <v>0</v>
      </c>
      <c r="Q218" s="181"/>
      <c r="R218" s="182">
        <f>R219</f>
        <v>0</v>
      </c>
      <c r="S218" s="181"/>
      <c r="T218" s="183">
        <f>T219</f>
        <v>0</v>
      </c>
      <c r="AR218" s="184" t="s">
        <v>191</v>
      </c>
      <c r="AT218" s="185" t="s">
        <v>78</v>
      </c>
      <c r="AU218" s="185" t="s">
        <v>8</v>
      </c>
      <c r="AY218" s="184" t="s">
        <v>152</v>
      </c>
      <c r="BK218" s="186">
        <f>BK219</f>
        <v>0</v>
      </c>
    </row>
    <row r="219" spans="1:65" s="2" customFormat="1" ht="16.5" customHeight="1">
      <c r="A219" s="35"/>
      <c r="B219" s="36"/>
      <c r="C219" s="189" t="s">
        <v>487</v>
      </c>
      <c r="D219" s="189" t="s">
        <v>154</v>
      </c>
      <c r="E219" s="190" t="s">
        <v>488</v>
      </c>
      <c r="F219" s="191" t="s">
        <v>489</v>
      </c>
      <c r="G219" s="192" t="s">
        <v>468</v>
      </c>
      <c r="H219" s="193">
        <v>1</v>
      </c>
      <c r="I219" s="194"/>
      <c r="J219" s="193">
        <f>ROUND(I219*H219,0)</f>
        <v>0</v>
      </c>
      <c r="K219" s="191" t="s">
        <v>33</v>
      </c>
      <c r="L219" s="40"/>
      <c r="M219" s="236" t="s">
        <v>33</v>
      </c>
      <c r="N219" s="237" t="s">
        <v>50</v>
      </c>
      <c r="O219" s="238"/>
      <c r="P219" s="239">
        <f>O219*H219</f>
        <v>0</v>
      </c>
      <c r="Q219" s="239">
        <v>0</v>
      </c>
      <c r="R219" s="239">
        <f>Q219*H219</f>
        <v>0</v>
      </c>
      <c r="S219" s="239">
        <v>0</v>
      </c>
      <c r="T219" s="24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9" t="s">
        <v>469</v>
      </c>
      <c r="AT219" s="199" t="s">
        <v>154</v>
      </c>
      <c r="AU219" s="199" t="s">
        <v>88</v>
      </c>
      <c r="AY219" s="17" t="s">
        <v>152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7" t="s">
        <v>8</v>
      </c>
      <c r="BK219" s="200">
        <f>ROUND(I219*H219,0)</f>
        <v>0</v>
      </c>
      <c r="BL219" s="17" t="s">
        <v>469</v>
      </c>
      <c r="BM219" s="199" t="s">
        <v>490</v>
      </c>
    </row>
    <row r="220" spans="1:31" s="2" customFormat="1" ht="6.95" customHeight="1">
      <c r="A220" s="35"/>
      <c r="B220" s="48"/>
      <c r="C220" s="49"/>
      <c r="D220" s="49"/>
      <c r="E220" s="49"/>
      <c r="F220" s="49"/>
      <c r="G220" s="49"/>
      <c r="H220" s="49"/>
      <c r="I220" s="138"/>
      <c r="J220" s="49"/>
      <c r="K220" s="49"/>
      <c r="L220" s="40"/>
      <c r="M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</row>
  </sheetData>
  <sheetProtection algorithmName="SHA-512" hashValue="y2NF1t0PSUXBoCQFoamdU+yLcg0cI22CEYPuCbiixkdTSi4HHTbfFoB08Td/bZOr5cyfw3RONhrKABVaEFO8aw==" saltValue="RVU0PSU9vUZmWS3IE3RKbi/D6i0fEdC2WwdiOaNFBlxUu7ljrqL2KS4wMSb0mRXn7EdRMxAc3PyfdcKIDwlzzA==" spinCount="100000" sheet="1" objects="1" scenarios="1" formatColumns="0" formatRows="0" autoFilter="0"/>
  <autoFilter ref="C86:K21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7" t="s">
        <v>91</v>
      </c>
      <c r="AZ2" s="103" t="s">
        <v>491</v>
      </c>
      <c r="BA2" s="103" t="s">
        <v>105</v>
      </c>
      <c r="BB2" s="103" t="s">
        <v>33</v>
      </c>
      <c r="BC2" s="103" t="s">
        <v>492</v>
      </c>
      <c r="BD2" s="103" t="s">
        <v>88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88</v>
      </c>
      <c r="AZ3" s="103" t="s">
        <v>493</v>
      </c>
      <c r="BA3" s="103" t="s">
        <v>33</v>
      </c>
      <c r="BB3" s="103" t="s">
        <v>33</v>
      </c>
      <c r="BC3" s="103" t="s">
        <v>494</v>
      </c>
      <c r="BD3" s="103" t="s">
        <v>88</v>
      </c>
    </row>
    <row r="4" spans="2:56" s="1" customFormat="1" ht="24.95" customHeight="1">
      <c r="B4" s="20"/>
      <c r="D4" s="107" t="s">
        <v>110</v>
      </c>
      <c r="I4" s="102"/>
      <c r="L4" s="20"/>
      <c r="M4" s="108" t="s">
        <v>11</v>
      </c>
      <c r="AT4" s="17" t="s">
        <v>4</v>
      </c>
      <c r="AZ4" s="103" t="s">
        <v>495</v>
      </c>
      <c r="BA4" s="103" t="s">
        <v>33</v>
      </c>
      <c r="BB4" s="103" t="s">
        <v>33</v>
      </c>
      <c r="BC4" s="103" t="s">
        <v>496</v>
      </c>
      <c r="BD4" s="103" t="s">
        <v>88</v>
      </c>
    </row>
    <row r="5" spans="2:56" s="1" customFormat="1" ht="6.95" customHeight="1">
      <c r="B5" s="20"/>
      <c r="I5" s="102"/>
      <c r="L5" s="20"/>
      <c r="AZ5" s="103" t="s">
        <v>497</v>
      </c>
      <c r="BA5" s="103" t="s">
        <v>33</v>
      </c>
      <c r="BB5" s="103" t="s">
        <v>33</v>
      </c>
      <c r="BC5" s="103" t="s">
        <v>304</v>
      </c>
      <c r="BD5" s="103" t="s">
        <v>88</v>
      </c>
    </row>
    <row r="6" spans="2:56" s="1" customFormat="1" ht="12" customHeight="1">
      <c r="B6" s="20"/>
      <c r="D6" s="109" t="s">
        <v>17</v>
      </c>
      <c r="I6" s="102"/>
      <c r="L6" s="20"/>
      <c r="AZ6" s="103" t="s">
        <v>498</v>
      </c>
      <c r="BA6" s="103" t="s">
        <v>33</v>
      </c>
      <c r="BB6" s="103" t="s">
        <v>33</v>
      </c>
      <c r="BC6" s="103" t="s">
        <v>499</v>
      </c>
      <c r="BD6" s="103" t="s">
        <v>88</v>
      </c>
    </row>
    <row r="7" spans="2:56" s="1" customFormat="1" ht="16.5" customHeight="1">
      <c r="B7" s="20"/>
      <c r="E7" s="373" t="str">
        <f>'Rekapitulace stavby'!K6</f>
        <v>Vodovod - Podlesí - Gutský potok</v>
      </c>
      <c r="F7" s="374"/>
      <c r="G7" s="374"/>
      <c r="H7" s="374"/>
      <c r="I7" s="102"/>
      <c r="L7" s="20"/>
      <c r="AZ7" s="103" t="s">
        <v>500</v>
      </c>
      <c r="BA7" s="103" t="s">
        <v>33</v>
      </c>
      <c r="BB7" s="103" t="s">
        <v>33</v>
      </c>
      <c r="BC7" s="103" t="s">
        <v>501</v>
      </c>
      <c r="BD7" s="103" t="s">
        <v>88</v>
      </c>
    </row>
    <row r="8" spans="1:56" s="2" customFormat="1" ht="12" customHeight="1">
      <c r="A8" s="35"/>
      <c r="B8" s="40"/>
      <c r="C8" s="35"/>
      <c r="D8" s="109" t="s">
        <v>119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3" t="s">
        <v>502</v>
      </c>
      <c r="BA8" s="103" t="s">
        <v>33</v>
      </c>
      <c r="BB8" s="103" t="s">
        <v>33</v>
      </c>
      <c r="BC8" s="103" t="s">
        <v>88</v>
      </c>
      <c r="BD8" s="103" t="s">
        <v>88</v>
      </c>
    </row>
    <row r="9" spans="1:56" s="2" customFormat="1" ht="16.5" customHeight="1">
      <c r="A9" s="35"/>
      <c r="B9" s="40"/>
      <c r="C9" s="35"/>
      <c r="D9" s="35"/>
      <c r="E9" s="375" t="s">
        <v>503</v>
      </c>
      <c r="F9" s="376"/>
      <c r="G9" s="376"/>
      <c r="H9" s="376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3" t="s">
        <v>504</v>
      </c>
      <c r="BA9" s="103" t="s">
        <v>33</v>
      </c>
      <c r="BB9" s="103" t="s">
        <v>33</v>
      </c>
      <c r="BC9" s="103" t="s">
        <v>505</v>
      </c>
      <c r="BD9" s="103" t="s">
        <v>88</v>
      </c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19</v>
      </c>
      <c r="E11" s="35"/>
      <c r="F11" s="112" t="s">
        <v>20</v>
      </c>
      <c r="G11" s="35"/>
      <c r="H11" s="35"/>
      <c r="I11" s="113" t="s">
        <v>21</v>
      </c>
      <c r="J11" s="112" t="s">
        <v>33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23</v>
      </c>
      <c r="E12" s="35"/>
      <c r="F12" s="112" t="s">
        <v>24</v>
      </c>
      <c r="G12" s="35"/>
      <c r="H12" s="35"/>
      <c r="I12" s="113" t="s">
        <v>25</v>
      </c>
      <c r="J12" s="114" t="str">
        <f>'Rekapitulace stavby'!AN8</f>
        <v>7. 2. 2020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31</v>
      </c>
      <c r="E14" s="35"/>
      <c r="F14" s="35"/>
      <c r="G14" s="35"/>
      <c r="H14" s="35"/>
      <c r="I14" s="113" t="s">
        <v>32</v>
      </c>
      <c r="J14" s="112" t="str">
        <f>IF('Rekapitulace stavby'!AN10="","",'Rekapitulace stavby'!AN10)</f>
        <v/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2" t="str">
        <f>IF('Rekapitulace stavby'!E11="","",'Rekapitulace stavby'!E11)</f>
        <v xml:space="preserve"> </v>
      </c>
      <c r="F15" s="35"/>
      <c r="G15" s="35"/>
      <c r="H15" s="35"/>
      <c r="I15" s="113" t="s">
        <v>35</v>
      </c>
      <c r="J15" s="112" t="str">
        <f>IF('Rekapitulace stavby'!AN11="","",'Rekapitulace stavby'!AN11)</f>
        <v/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36</v>
      </c>
      <c r="E17" s="35"/>
      <c r="F17" s="35"/>
      <c r="G17" s="35"/>
      <c r="H17" s="35"/>
      <c r="I17" s="113" t="s">
        <v>32</v>
      </c>
      <c r="J17" s="30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3" t="s">
        <v>35</v>
      </c>
      <c r="J18" s="30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38</v>
      </c>
      <c r="E20" s="35"/>
      <c r="F20" s="35"/>
      <c r="G20" s="35"/>
      <c r="H20" s="35"/>
      <c r="I20" s="113" t="s">
        <v>32</v>
      </c>
      <c r="J20" s="112" t="s">
        <v>33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39</v>
      </c>
      <c r="F21" s="35"/>
      <c r="G21" s="35"/>
      <c r="H21" s="35"/>
      <c r="I21" s="113" t="s">
        <v>35</v>
      </c>
      <c r="J21" s="112" t="s">
        <v>33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41</v>
      </c>
      <c r="E23" s="35"/>
      <c r="F23" s="35"/>
      <c r="G23" s="35"/>
      <c r="H23" s="35"/>
      <c r="I23" s="113" t="s">
        <v>32</v>
      </c>
      <c r="J23" s="112" t="s">
        <v>33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42</v>
      </c>
      <c r="F24" s="35"/>
      <c r="G24" s="35"/>
      <c r="H24" s="35"/>
      <c r="I24" s="113" t="s">
        <v>35</v>
      </c>
      <c r="J24" s="112" t="s">
        <v>33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43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79" t="s">
        <v>33</v>
      </c>
      <c r="F27" s="379"/>
      <c r="G27" s="379"/>
      <c r="H27" s="379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45</v>
      </c>
      <c r="E30" s="35"/>
      <c r="F30" s="35"/>
      <c r="G30" s="35"/>
      <c r="H30" s="35"/>
      <c r="I30" s="110"/>
      <c r="J30" s="122">
        <f>ROUND(J87,0)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47</v>
      </c>
      <c r="G32" s="35"/>
      <c r="H32" s="35"/>
      <c r="I32" s="124" t="s">
        <v>46</v>
      </c>
      <c r="J32" s="123" t="s">
        <v>48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5" t="s">
        <v>49</v>
      </c>
      <c r="E33" s="109" t="s">
        <v>50</v>
      </c>
      <c r="F33" s="126">
        <f>ROUND((SUM(BE87:BE222)),0)</f>
        <v>0</v>
      </c>
      <c r="G33" s="35"/>
      <c r="H33" s="35"/>
      <c r="I33" s="127">
        <v>0.21</v>
      </c>
      <c r="J33" s="126">
        <f>ROUND(((SUM(BE87:BE222))*I33),0)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9" t="s">
        <v>51</v>
      </c>
      <c r="F34" s="126">
        <f>ROUND((SUM(BF87:BF222)),0)</f>
        <v>0</v>
      </c>
      <c r="G34" s="35"/>
      <c r="H34" s="35"/>
      <c r="I34" s="127">
        <v>0.15</v>
      </c>
      <c r="J34" s="126">
        <f>ROUND(((SUM(BF87:BF222))*I34),0)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9" t="s">
        <v>52</v>
      </c>
      <c r="F35" s="126">
        <f>ROUND((SUM(BG87:BG222)),0)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9" t="s">
        <v>53</v>
      </c>
      <c r="F36" s="126">
        <f>ROUND((SUM(BH87:BH222)),0)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9" t="s">
        <v>54</v>
      </c>
      <c r="F37" s="126">
        <f>ROUND((SUM(BI87:BI222)),0)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55</v>
      </c>
      <c r="E39" s="130"/>
      <c r="F39" s="130"/>
      <c r="G39" s="131" t="s">
        <v>56</v>
      </c>
      <c r="H39" s="132" t="s">
        <v>57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125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17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Vodovod - Podlesí - Gutský potok</v>
      </c>
      <c r="F48" s="381"/>
      <c r="G48" s="381"/>
      <c r="H48" s="381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119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T1709_2 - Vodovodní řad 2</v>
      </c>
      <c r="F50" s="382"/>
      <c r="G50" s="382"/>
      <c r="H50" s="382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23</v>
      </c>
      <c r="D52" s="37"/>
      <c r="E52" s="37"/>
      <c r="F52" s="27" t="str">
        <f>F12</f>
        <v>k.ú. Konská a Nebory</v>
      </c>
      <c r="G52" s="37"/>
      <c r="H52" s="37"/>
      <c r="I52" s="113" t="s">
        <v>25</v>
      </c>
      <c r="J52" s="60" t="str">
        <f>IF(J12="","",J12)</f>
        <v>7. 2. 2020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29" t="s">
        <v>31</v>
      </c>
      <c r="D54" s="37"/>
      <c r="E54" s="37"/>
      <c r="F54" s="27" t="str">
        <f>E15</f>
        <v xml:space="preserve"> </v>
      </c>
      <c r="G54" s="37"/>
      <c r="H54" s="37"/>
      <c r="I54" s="113" t="s">
        <v>38</v>
      </c>
      <c r="J54" s="33" t="str">
        <f>E21</f>
        <v>Ing. Pavel Gergela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3" t="s">
        <v>41</v>
      </c>
      <c r="J55" s="33" t="str">
        <f>E24</f>
        <v>Ing. Jiří Augustin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2" t="s">
        <v>126</v>
      </c>
      <c r="D57" s="143"/>
      <c r="E57" s="143"/>
      <c r="F57" s="143"/>
      <c r="G57" s="143"/>
      <c r="H57" s="143"/>
      <c r="I57" s="144"/>
      <c r="J57" s="145" t="s">
        <v>127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6" t="s">
        <v>77</v>
      </c>
      <c r="D59" s="37"/>
      <c r="E59" s="37"/>
      <c r="F59" s="37"/>
      <c r="G59" s="37"/>
      <c r="H59" s="37"/>
      <c r="I59" s="110"/>
      <c r="J59" s="78">
        <f>J87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128</v>
      </c>
    </row>
    <row r="60" spans="2:12" s="9" customFormat="1" ht="24.95" customHeight="1">
      <c r="B60" s="147"/>
      <c r="C60" s="148"/>
      <c r="D60" s="149" t="s">
        <v>129</v>
      </c>
      <c r="E60" s="150"/>
      <c r="F60" s="150"/>
      <c r="G60" s="150"/>
      <c r="H60" s="150"/>
      <c r="I60" s="151"/>
      <c r="J60" s="152">
        <f>J88</f>
        <v>0</v>
      </c>
      <c r="K60" s="148"/>
      <c r="L60" s="153"/>
    </row>
    <row r="61" spans="2:12" s="10" customFormat="1" ht="19.9" customHeight="1">
      <c r="B61" s="154"/>
      <c r="C61" s="155"/>
      <c r="D61" s="156" t="s">
        <v>130</v>
      </c>
      <c r="E61" s="157"/>
      <c r="F61" s="157"/>
      <c r="G61" s="157"/>
      <c r="H61" s="157"/>
      <c r="I61" s="158"/>
      <c r="J61" s="159">
        <f>J89</f>
        <v>0</v>
      </c>
      <c r="K61" s="155"/>
      <c r="L61" s="160"/>
    </row>
    <row r="62" spans="2:12" s="10" customFormat="1" ht="19.9" customHeight="1">
      <c r="B62" s="154"/>
      <c r="C62" s="155"/>
      <c r="D62" s="156" t="s">
        <v>131</v>
      </c>
      <c r="E62" s="157"/>
      <c r="F62" s="157"/>
      <c r="G62" s="157"/>
      <c r="H62" s="157"/>
      <c r="I62" s="158"/>
      <c r="J62" s="159">
        <f>J156</f>
        <v>0</v>
      </c>
      <c r="K62" s="155"/>
      <c r="L62" s="160"/>
    </row>
    <row r="63" spans="2:12" s="10" customFormat="1" ht="19.9" customHeight="1">
      <c r="B63" s="154"/>
      <c r="C63" s="155"/>
      <c r="D63" s="156" t="s">
        <v>132</v>
      </c>
      <c r="E63" s="157"/>
      <c r="F63" s="157"/>
      <c r="G63" s="157"/>
      <c r="H63" s="157"/>
      <c r="I63" s="158"/>
      <c r="J63" s="159">
        <f>J170</f>
        <v>0</v>
      </c>
      <c r="K63" s="155"/>
      <c r="L63" s="160"/>
    </row>
    <row r="64" spans="2:12" s="10" customFormat="1" ht="19.9" customHeight="1">
      <c r="B64" s="154"/>
      <c r="C64" s="155"/>
      <c r="D64" s="156" t="s">
        <v>133</v>
      </c>
      <c r="E64" s="157"/>
      <c r="F64" s="157"/>
      <c r="G64" s="157"/>
      <c r="H64" s="157"/>
      <c r="I64" s="158"/>
      <c r="J64" s="159">
        <f>J211</f>
        <v>0</v>
      </c>
      <c r="K64" s="155"/>
      <c r="L64" s="160"/>
    </row>
    <row r="65" spans="2:12" s="9" customFormat="1" ht="24.95" customHeight="1">
      <c r="B65" s="147"/>
      <c r="C65" s="148"/>
      <c r="D65" s="149" t="s">
        <v>134</v>
      </c>
      <c r="E65" s="150"/>
      <c r="F65" s="150"/>
      <c r="G65" s="150"/>
      <c r="H65" s="150"/>
      <c r="I65" s="151"/>
      <c r="J65" s="152">
        <f>J214</f>
        <v>0</v>
      </c>
      <c r="K65" s="148"/>
      <c r="L65" s="153"/>
    </row>
    <row r="66" spans="2:12" s="10" customFormat="1" ht="19.9" customHeight="1">
      <c r="B66" s="154"/>
      <c r="C66" s="155"/>
      <c r="D66" s="156" t="s">
        <v>135</v>
      </c>
      <c r="E66" s="157"/>
      <c r="F66" s="157"/>
      <c r="G66" s="157"/>
      <c r="H66" s="157"/>
      <c r="I66" s="158"/>
      <c r="J66" s="159">
        <f>J215</f>
        <v>0</v>
      </c>
      <c r="K66" s="155"/>
      <c r="L66" s="160"/>
    </row>
    <row r="67" spans="2:12" s="10" customFormat="1" ht="19.9" customHeight="1">
      <c r="B67" s="154"/>
      <c r="C67" s="155"/>
      <c r="D67" s="156" t="s">
        <v>136</v>
      </c>
      <c r="E67" s="157"/>
      <c r="F67" s="157"/>
      <c r="G67" s="157"/>
      <c r="H67" s="157"/>
      <c r="I67" s="158"/>
      <c r="J67" s="159">
        <f>J221</f>
        <v>0</v>
      </c>
      <c r="K67" s="155"/>
      <c r="L67" s="160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10"/>
      <c r="J68" s="37"/>
      <c r="K68" s="37"/>
      <c r="L68" s="11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138"/>
      <c r="J69" s="49"/>
      <c r="K69" s="49"/>
      <c r="L69" s="11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141"/>
      <c r="J73" s="51"/>
      <c r="K73" s="51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3" t="s">
        <v>137</v>
      </c>
      <c r="D74" s="37"/>
      <c r="E74" s="37"/>
      <c r="F74" s="37"/>
      <c r="G74" s="37"/>
      <c r="H74" s="3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17</v>
      </c>
      <c r="D76" s="37"/>
      <c r="E76" s="37"/>
      <c r="F76" s="37"/>
      <c r="G76" s="37"/>
      <c r="H76" s="37"/>
      <c r="I76" s="110"/>
      <c r="J76" s="37"/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80" t="str">
        <f>E7</f>
        <v>Vodovod - Podlesí - Gutský potok</v>
      </c>
      <c r="F77" s="381"/>
      <c r="G77" s="381"/>
      <c r="H77" s="381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119</v>
      </c>
      <c r="D78" s="37"/>
      <c r="E78" s="37"/>
      <c r="F78" s="37"/>
      <c r="G78" s="37"/>
      <c r="H78" s="37"/>
      <c r="I78" s="110"/>
      <c r="J78" s="37"/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33" t="str">
        <f>E9</f>
        <v>T1709_2 - Vodovodní řad 2</v>
      </c>
      <c r="F79" s="382"/>
      <c r="G79" s="382"/>
      <c r="H79" s="382"/>
      <c r="I79" s="110"/>
      <c r="J79" s="37"/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0"/>
      <c r="J80" s="37"/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23</v>
      </c>
      <c r="D81" s="37"/>
      <c r="E81" s="37"/>
      <c r="F81" s="27" t="str">
        <f>F12</f>
        <v>k.ú. Konská a Nebory</v>
      </c>
      <c r="G81" s="37"/>
      <c r="H81" s="37"/>
      <c r="I81" s="113" t="s">
        <v>25</v>
      </c>
      <c r="J81" s="60" t="str">
        <f>IF(J12="","",J12)</f>
        <v>7. 2. 2020</v>
      </c>
      <c r="K81" s="37"/>
      <c r="L81" s="11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0"/>
      <c r="J82" s="37"/>
      <c r="K82" s="37"/>
      <c r="L82" s="11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29" t="s">
        <v>31</v>
      </c>
      <c r="D83" s="37"/>
      <c r="E83" s="37"/>
      <c r="F83" s="27" t="str">
        <f>E15</f>
        <v xml:space="preserve"> </v>
      </c>
      <c r="G83" s="37"/>
      <c r="H83" s="37"/>
      <c r="I83" s="113" t="s">
        <v>38</v>
      </c>
      <c r="J83" s="33" t="str">
        <f>E21</f>
        <v>Ing. Pavel Gergela</v>
      </c>
      <c r="K83" s="37"/>
      <c r="L83" s="11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29" t="s">
        <v>36</v>
      </c>
      <c r="D84" s="37"/>
      <c r="E84" s="37"/>
      <c r="F84" s="27" t="str">
        <f>IF(E18="","",E18)</f>
        <v>Vyplň údaj</v>
      </c>
      <c r="G84" s="37"/>
      <c r="H84" s="37"/>
      <c r="I84" s="113" t="s">
        <v>41</v>
      </c>
      <c r="J84" s="33" t="str">
        <f>E24</f>
        <v>Ing. Jiří Augustin</v>
      </c>
      <c r="K84" s="37"/>
      <c r="L84" s="11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110"/>
      <c r="J85" s="37"/>
      <c r="K85" s="37"/>
      <c r="L85" s="11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61"/>
      <c r="B86" s="162"/>
      <c r="C86" s="163" t="s">
        <v>138</v>
      </c>
      <c r="D86" s="164" t="s">
        <v>64</v>
      </c>
      <c r="E86" s="164" t="s">
        <v>60</v>
      </c>
      <c r="F86" s="164" t="s">
        <v>61</v>
      </c>
      <c r="G86" s="164" t="s">
        <v>139</v>
      </c>
      <c r="H86" s="164" t="s">
        <v>140</v>
      </c>
      <c r="I86" s="165" t="s">
        <v>141</v>
      </c>
      <c r="J86" s="164" t="s">
        <v>127</v>
      </c>
      <c r="K86" s="166" t="s">
        <v>142</v>
      </c>
      <c r="L86" s="167"/>
      <c r="M86" s="69" t="s">
        <v>33</v>
      </c>
      <c r="N86" s="70" t="s">
        <v>49</v>
      </c>
      <c r="O86" s="70" t="s">
        <v>143</v>
      </c>
      <c r="P86" s="70" t="s">
        <v>144</v>
      </c>
      <c r="Q86" s="70" t="s">
        <v>145</v>
      </c>
      <c r="R86" s="70" t="s">
        <v>146</v>
      </c>
      <c r="S86" s="70" t="s">
        <v>147</v>
      </c>
      <c r="T86" s="71" t="s">
        <v>148</v>
      </c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</row>
    <row r="87" spans="1:63" s="2" customFormat="1" ht="22.9" customHeight="1">
      <c r="A87" s="35"/>
      <c r="B87" s="36"/>
      <c r="C87" s="76" t="s">
        <v>149</v>
      </c>
      <c r="D87" s="37"/>
      <c r="E87" s="37"/>
      <c r="F87" s="37"/>
      <c r="G87" s="37"/>
      <c r="H87" s="37"/>
      <c r="I87" s="110"/>
      <c r="J87" s="168">
        <f>BK87</f>
        <v>0</v>
      </c>
      <c r="K87" s="37"/>
      <c r="L87" s="40"/>
      <c r="M87" s="72"/>
      <c r="N87" s="169"/>
      <c r="O87" s="73"/>
      <c r="P87" s="170">
        <f>P88+P214</f>
        <v>0</v>
      </c>
      <c r="Q87" s="73"/>
      <c r="R87" s="170">
        <f>R88+R214</f>
        <v>56.5800980646</v>
      </c>
      <c r="S87" s="73"/>
      <c r="T87" s="171">
        <f>T88+T214</f>
        <v>17.191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7" t="s">
        <v>78</v>
      </c>
      <c r="AU87" s="17" t="s">
        <v>128</v>
      </c>
      <c r="BK87" s="172">
        <f>BK88+BK214</f>
        <v>0</v>
      </c>
    </row>
    <row r="88" spans="2:63" s="12" customFormat="1" ht="25.9" customHeight="1">
      <c r="B88" s="173"/>
      <c r="C88" s="174"/>
      <c r="D88" s="175" t="s">
        <v>78</v>
      </c>
      <c r="E88" s="176" t="s">
        <v>150</v>
      </c>
      <c r="F88" s="176" t="s">
        <v>151</v>
      </c>
      <c r="G88" s="174"/>
      <c r="H88" s="174"/>
      <c r="I88" s="177"/>
      <c r="J88" s="178">
        <f>BK88</f>
        <v>0</v>
      </c>
      <c r="K88" s="174"/>
      <c r="L88" s="179"/>
      <c r="M88" s="180"/>
      <c r="N88" s="181"/>
      <c r="O88" s="181"/>
      <c r="P88" s="182">
        <f>P89+P156+P170+P211</f>
        <v>0</v>
      </c>
      <c r="Q88" s="181"/>
      <c r="R88" s="182">
        <f>R89+R156+R170+R211</f>
        <v>56.5701980646</v>
      </c>
      <c r="S88" s="181"/>
      <c r="T88" s="183">
        <f>T89+T156+T170+T211</f>
        <v>17.191</v>
      </c>
      <c r="AR88" s="184" t="s">
        <v>8</v>
      </c>
      <c r="AT88" s="185" t="s">
        <v>78</v>
      </c>
      <c r="AU88" s="185" t="s">
        <v>79</v>
      </c>
      <c r="AY88" s="184" t="s">
        <v>152</v>
      </c>
      <c r="BK88" s="186">
        <f>BK89+BK156+BK170+BK211</f>
        <v>0</v>
      </c>
    </row>
    <row r="89" spans="2:63" s="12" customFormat="1" ht="22.9" customHeight="1">
      <c r="B89" s="173"/>
      <c r="C89" s="174"/>
      <c r="D89" s="175" t="s">
        <v>78</v>
      </c>
      <c r="E89" s="187" t="s">
        <v>8</v>
      </c>
      <c r="F89" s="187" t="s">
        <v>153</v>
      </c>
      <c r="G89" s="174"/>
      <c r="H89" s="174"/>
      <c r="I89" s="177"/>
      <c r="J89" s="188">
        <f>BK89</f>
        <v>0</v>
      </c>
      <c r="K89" s="174"/>
      <c r="L89" s="179"/>
      <c r="M89" s="180"/>
      <c r="N89" s="181"/>
      <c r="O89" s="181"/>
      <c r="P89" s="182">
        <f>SUM(P90:P155)</f>
        <v>0</v>
      </c>
      <c r="Q89" s="181"/>
      <c r="R89" s="182">
        <f>SUM(R90:R155)</f>
        <v>50.7227130646</v>
      </c>
      <c r="S89" s="181"/>
      <c r="T89" s="183">
        <f>SUM(T90:T155)</f>
        <v>17.191</v>
      </c>
      <c r="AR89" s="184" t="s">
        <v>8</v>
      </c>
      <c r="AT89" s="185" t="s">
        <v>78</v>
      </c>
      <c r="AU89" s="185" t="s">
        <v>8</v>
      </c>
      <c r="AY89" s="184" t="s">
        <v>152</v>
      </c>
      <c r="BK89" s="186">
        <f>SUM(BK90:BK155)</f>
        <v>0</v>
      </c>
    </row>
    <row r="90" spans="1:65" s="2" customFormat="1" ht="16.5" customHeight="1">
      <c r="A90" s="35"/>
      <c r="B90" s="36"/>
      <c r="C90" s="189" t="s">
        <v>8</v>
      </c>
      <c r="D90" s="189" t="s">
        <v>154</v>
      </c>
      <c r="E90" s="190" t="s">
        <v>155</v>
      </c>
      <c r="F90" s="191" t="s">
        <v>156</v>
      </c>
      <c r="G90" s="192" t="s">
        <v>157</v>
      </c>
      <c r="H90" s="193">
        <v>79.6</v>
      </c>
      <c r="I90" s="194"/>
      <c r="J90" s="193">
        <f>ROUND(I90*H90,0)</f>
        <v>0</v>
      </c>
      <c r="K90" s="191" t="s">
        <v>158</v>
      </c>
      <c r="L90" s="40"/>
      <c r="M90" s="195" t="s">
        <v>33</v>
      </c>
      <c r="N90" s="196" t="s">
        <v>50</v>
      </c>
      <c r="O90" s="65"/>
      <c r="P90" s="197">
        <f>O90*H90</f>
        <v>0</v>
      </c>
      <c r="Q90" s="197">
        <v>4.081E-06</v>
      </c>
      <c r="R90" s="197">
        <f>Q90*H90</f>
        <v>0.0003248476</v>
      </c>
      <c r="S90" s="197">
        <v>0</v>
      </c>
      <c r="T90" s="198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9" t="s">
        <v>159</v>
      </c>
      <c r="AT90" s="199" t="s">
        <v>154</v>
      </c>
      <c r="AU90" s="199" t="s">
        <v>88</v>
      </c>
      <c r="AY90" s="17" t="s">
        <v>152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7" t="s">
        <v>8</v>
      </c>
      <c r="BK90" s="200">
        <f>ROUND(I90*H90,0)</f>
        <v>0</v>
      </c>
      <c r="BL90" s="17" t="s">
        <v>159</v>
      </c>
      <c r="BM90" s="199" t="s">
        <v>506</v>
      </c>
    </row>
    <row r="91" spans="2:51" s="13" customFormat="1" ht="11.25">
      <c r="B91" s="201"/>
      <c r="C91" s="202"/>
      <c r="D91" s="203" t="s">
        <v>161</v>
      </c>
      <c r="E91" s="204" t="s">
        <v>33</v>
      </c>
      <c r="F91" s="205" t="s">
        <v>507</v>
      </c>
      <c r="G91" s="202"/>
      <c r="H91" s="206">
        <v>55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161</v>
      </c>
      <c r="AU91" s="212" t="s">
        <v>88</v>
      </c>
      <c r="AV91" s="13" t="s">
        <v>88</v>
      </c>
      <c r="AW91" s="13" t="s">
        <v>40</v>
      </c>
      <c r="AX91" s="13" t="s">
        <v>79</v>
      </c>
      <c r="AY91" s="212" t="s">
        <v>152</v>
      </c>
    </row>
    <row r="92" spans="2:51" s="13" customFormat="1" ht="11.25">
      <c r="B92" s="201"/>
      <c r="C92" s="202"/>
      <c r="D92" s="203" t="s">
        <v>161</v>
      </c>
      <c r="E92" s="204" t="s">
        <v>33</v>
      </c>
      <c r="F92" s="205" t="s">
        <v>508</v>
      </c>
      <c r="G92" s="202"/>
      <c r="H92" s="206">
        <v>3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161</v>
      </c>
      <c r="AU92" s="212" t="s">
        <v>88</v>
      </c>
      <c r="AV92" s="13" t="s">
        <v>88</v>
      </c>
      <c r="AW92" s="13" t="s">
        <v>40</v>
      </c>
      <c r="AX92" s="13" t="s">
        <v>79</v>
      </c>
      <c r="AY92" s="212" t="s">
        <v>152</v>
      </c>
    </row>
    <row r="93" spans="2:51" s="13" customFormat="1" ht="11.25">
      <c r="B93" s="201"/>
      <c r="C93" s="202"/>
      <c r="D93" s="203" t="s">
        <v>161</v>
      </c>
      <c r="E93" s="204" t="s">
        <v>33</v>
      </c>
      <c r="F93" s="205" t="s">
        <v>165</v>
      </c>
      <c r="G93" s="202"/>
      <c r="H93" s="206">
        <v>15.1</v>
      </c>
      <c r="I93" s="207"/>
      <c r="J93" s="202"/>
      <c r="K93" s="202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161</v>
      </c>
      <c r="AU93" s="212" t="s">
        <v>88</v>
      </c>
      <c r="AV93" s="13" t="s">
        <v>88</v>
      </c>
      <c r="AW93" s="13" t="s">
        <v>40</v>
      </c>
      <c r="AX93" s="13" t="s">
        <v>79</v>
      </c>
      <c r="AY93" s="212" t="s">
        <v>152</v>
      </c>
    </row>
    <row r="94" spans="2:51" s="13" customFormat="1" ht="11.25">
      <c r="B94" s="201"/>
      <c r="C94" s="202"/>
      <c r="D94" s="203" t="s">
        <v>161</v>
      </c>
      <c r="E94" s="204" t="s">
        <v>33</v>
      </c>
      <c r="F94" s="205" t="s">
        <v>509</v>
      </c>
      <c r="G94" s="202"/>
      <c r="H94" s="206">
        <v>4.5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161</v>
      </c>
      <c r="AU94" s="212" t="s">
        <v>88</v>
      </c>
      <c r="AV94" s="13" t="s">
        <v>88</v>
      </c>
      <c r="AW94" s="13" t="s">
        <v>40</v>
      </c>
      <c r="AX94" s="13" t="s">
        <v>79</v>
      </c>
      <c r="AY94" s="212" t="s">
        <v>152</v>
      </c>
    </row>
    <row r="95" spans="2:51" s="13" customFormat="1" ht="11.25">
      <c r="B95" s="201"/>
      <c r="C95" s="202"/>
      <c r="D95" s="203" t="s">
        <v>161</v>
      </c>
      <c r="E95" s="204" t="s">
        <v>33</v>
      </c>
      <c r="F95" s="205" t="s">
        <v>510</v>
      </c>
      <c r="G95" s="202"/>
      <c r="H95" s="206">
        <v>2</v>
      </c>
      <c r="I95" s="207"/>
      <c r="J95" s="202"/>
      <c r="K95" s="202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161</v>
      </c>
      <c r="AU95" s="212" t="s">
        <v>88</v>
      </c>
      <c r="AV95" s="13" t="s">
        <v>88</v>
      </c>
      <c r="AW95" s="13" t="s">
        <v>40</v>
      </c>
      <c r="AX95" s="13" t="s">
        <v>79</v>
      </c>
      <c r="AY95" s="212" t="s">
        <v>152</v>
      </c>
    </row>
    <row r="96" spans="2:51" s="14" customFormat="1" ht="11.25">
      <c r="B96" s="213"/>
      <c r="C96" s="214"/>
      <c r="D96" s="203" t="s">
        <v>161</v>
      </c>
      <c r="E96" s="215" t="s">
        <v>493</v>
      </c>
      <c r="F96" s="216" t="s">
        <v>166</v>
      </c>
      <c r="G96" s="214"/>
      <c r="H96" s="217">
        <v>79.6</v>
      </c>
      <c r="I96" s="218"/>
      <c r="J96" s="214"/>
      <c r="K96" s="214"/>
      <c r="L96" s="219"/>
      <c r="M96" s="220"/>
      <c r="N96" s="221"/>
      <c r="O96" s="221"/>
      <c r="P96" s="221"/>
      <c r="Q96" s="221"/>
      <c r="R96" s="221"/>
      <c r="S96" s="221"/>
      <c r="T96" s="222"/>
      <c r="AT96" s="223" t="s">
        <v>161</v>
      </c>
      <c r="AU96" s="223" t="s">
        <v>88</v>
      </c>
      <c r="AV96" s="14" t="s">
        <v>159</v>
      </c>
      <c r="AW96" s="14" t="s">
        <v>40</v>
      </c>
      <c r="AX96" s="14" t="s">
        <v>8</v>
      </c>
      <c r="AY96" s="223" t="s">
        <v>152</v>
      </c>
    </row>
    <row r="97" spans="1:65" s="2" customFormat="1" ht="21.75" customHeight="1">
      <c r="A97" s="35"/>
      <c r="B97" s="36"/>
      <c r="C97" s="189" t="s">
        <v>88</v>
      </c>
      <c r="D97" s="189" t="s">
        <v>154</v>
      </c>
      <c r="E97" s="190" t="s">
        <v>167</v>
      </c>
      <c r="F97" s="191" t="s">
        <v>168</v>
      </c>
      <c r="G97" s="192" t="s">
        <v>169</v>
      </c>
      <c r="H97" s="193">
        <v>49.8</v>
      </c>
      <c r="I97" s="194"/>
      <c r="J97" s="193">
        <f>ROUND(I97*H97,0)</f>
        <v>0</v>
      </c>
      <c r="K97" s="191" t="s">
        <v>158</v>
      </c>
      <c r="L97" s="40"/>
      <c r="M97" s="195" t="s">
        <v>33</v>
      </c>
      <c r="N97" s="196" t="s">
        <v>50</v>
      </c>
      <c r="O97" s="65"/>
      <c r="P97" s="197">
        <f>O97*H97</f>
        <v>0</v>
      </c>
      <c r="Q97" s="197">
        <v>0</v>
      </c>
      <c r="R97" s="197">
        <f>Q97*H97</f>
        <v>0</v>
      </c>
      <c r="S97" s="197">
        <v>0.22</v>
      </c>
      <c r="T97" s="198">
        <f>S97*H97</f>
        <v>10.956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9" t="s">
        <v>159</v>
      </c>
      <c r="AT97" s="199" t="s">
        <v>154</v>
      </c>
      <c r="AU97" s="199" t="s">
        <v>88</v>
      </c>
      <c r="AY97" s="17" t="s">
        <v>152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7" t="s">
        <v>8</v>
      </c>
      <c r="BK97" s="200">
        <f>ROUND(I97*H97,0)</f>
        <v>0</v>
      </c>
      <c r="BL97" s="17" t="s">
        <v>159</v>
      </c>
      <c r="BM97" s="199" t="s">
        <v>511</v>
      </c>
    </row>
    <row r="98" spans="2:51" s="13" customFormat="1" ht="11.25">
      <c r="B98" s="201"/>
      <c r="C98" s="202"/>
      <c r="D98" s="203" t="s">
        <v>161</v>
      </c>
      <c r="E98" s="204" t="s">
        <v>33</v>
      </c>
      <c r="F98" s="205" t="s">
        <v>512</v>
      </c>
      <c r="G98" s="202"/>
      <c r="H98" s="206">
        <v>8.4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161</v>
      </c>
      <c r="AU98" s="212" t="s">
        <v>88</v>
      </c>
      <c r="AV98" s="13" t="s">
        <v>88</v>
      </c>
      <c r="AW98" s="13" t="s">
        <v>40</v>
      </c>
      <c r="AX98" s="13" t="s">
        <v>79</v>
      </c>
      <c r="AY98" s="212" t="s">
        <v>152</v>
      </c>
    </row>
    <row r="99" spans="2:51" s="13" customFormat="1" ht="11.25">
      <c r="B99" s="201"/>
      <c r="C99" s="202"/>
      <c r="D99" s="203" t="s">
        <v>161</v>
      </c>
      <c r="E99" s="204" t="s">
        <v>33</v>
      </c>
      <c r="F99" s="205" t="s">
        <v>513</v>
      </c>
      <c r="G99" s="202"/>
      <c r="H99" s="206">
        <v>7.5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161</v>
      </c>
      <c r="AU99" s="212" t="s">
        <v>88</v>
      </c>
      <c r="AV99" s="13" t="s">
        <v>88</v>
      </c>
      <c r="AW99" s="13" t="s">
        <v>40</v>
      </c>
      <c r="AX99" s="13" t="s">
        <v>79</v>
      </c>
      <c r="AY99" s="212" t="s">
        <v>152</v>
      </c>
    </row>
    <row r="100" spans="2:51" s="13" customFormat="1" ht="11.25">
      <c r="B100" s="201"/>
      <c r="C100" s="202"/>
      <c r="D100" s="203" t="s">
        <v>161</v>
      </c>
      <c r="E100" s="204" t="s">
        <v>33</v>
      </c>
      <c r="F100" s="205" t="s">
        <v>514</v>
      </c>
      <c r="G100" s="202"/>
      <c r="H100" s="206">
        <v>7.5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161</v>
      </c>
      <c r="AU100" s="212" t="s">
        <v>88</v>
      </c>
      <c r="AV100" s="13" t="s">
        <v>88</v>
      </c>
      <c r="AW100" s="13" t="s">
        <v>40</v>
      </c>
      <c r="AX100" s="13" t="s">
        <v>79</v>
      </c>
      <c r="AY100" s="212" t="s">
        <v>152</v>
      </c>
    </row>
    <row r="101" spans="2:51" s="13" customFormat="1" ht="11.25">
      <c r="B101" s="201"/>
      <c r="C101" s="202"/>
      <c r="D101" s="203" t="s">
        <v>161</v>
      </c>
      <c r="E101" s="204" t="s">
        <v>33</v>
      </c>
      <c r="F101" s="205" t="s">
        <v>515</v>
      </c>
      <c r="G101" s="202"/>
      <c r="H101" s="206">
        <v>7.5</v>
      </c>
      <c r="I101" s="207"/>
      <c r="J101" s="202"/>
      <c r="K101" s="202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161</v>
      </c>
      <c r="AU101" s="212" t="s">
        <v>88</v>
      </c>
      <c r="AV101" s="13" t="s">
        <v>88</v>
      </c>
      <c r="AW101" s="13" t="s">
        <v>40</v>
      </c>
      <c r="AX101" s="13" t="s">
        <v>79</v>
      </c>
      <c r="AY101" s="212" t="s">
        <v>152</v>
      </c>
    </row>
    <row r="102" spans="2:51" s="13" customFormat="1" ht="11.25">
      <c r="B102" s="201"/>
      <c r="C102" s="202"/>
      <c r="D102" s="203" t="s">
        <v>161</v>
      </c>
      <c r="E102" s="204" t="s">
        <v>33</v>
      </c>
      <c r="F102" s="205" t="s">
        <v>516</v>
      </c>
      <c r="G102" s="202"/>
      <c r="H102" s="206">
        <v>7.5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161</v>
      </c>
      <c r="AU102" s="212" t="s">
        <v>88</v>
      </c>
      <c r="AV102" s="13" t="s">
        <v>88</v>
      </c>
      <c r="AW102" s="13" t="s">
        <v>40</v>
      </c>
      <c r="AX102" s="13" t="s">
        <v>79</v>
      </c>
      <c r="AY102" s="212" t="s">
        <v>152</v>
      </c>
    </row>
    <row r="103" spans="2:51" s="13" customFormat="1" ht="11.25">
      <c r="B103" s="201"/>
      <c r="C103" s="202"/>
      <c r="D103" s="203" t="s">
        <v>161</v>
      </c>
      <c r="E103" s="204" t="s">
        <v>33</v>
      </c>
      <c r="F103" s="205" t="s">
        <v>517</v>
      </c>
      <c r="G103" s="202"/>
      <c r="H103" s="206">
        <v>7.5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161</v>
      </c>
      <c r="AU103" s="212" t="s">
        <v>88</v>
      </c>
      <c r="AV103" s="13" t="s">
        <v>88</v>
      </c>
      <c r="AW103" s="13" t="s">
        <v>40</v>
      </c>
      <c r="AX103" s="13" t="s">
        <v>79</v>
      </c>
      <c r="AY103" s="212" t="s">
        <v>152</v>
      </c>
    </row>
    <row r="104" spans="2:51" s="13" customFormat="1" ht="11.25">
      <c r="B104" s="201"/>
      <c r="C104" s="202"/>
      <c r="D104" s="203" t="s">
        <v>161</v>
      </c>
      <c r="E104" s="204" t="s">
        <v>33</v>
      </c>
      <c r="F104" s="205" t="s">
        <v>518</v>
      </c>
      <c r="G104" s="202"/>
      <c r="H104" s="206">
        <v>3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161</v>
      </c>
      <c r="AU104" s="212" t="s">
        <v>88</v>
      </c>
      <c r="AV104" s="13" t="s">
        <v>88</v>
      </c>
      <c r="AW104" s="13" t="s">
        <v>40</v>
      </c>
      <c r="AX104" s="13" t="s">
        <v>79</v>
      </c>
      <c r="AY104" s="212" t="s">
        <v>152</v>
      </c>
    </row>
    <row r="105" spans="2:51" s="13" customFormat="1" ht="11.25">
      <c r="B105" s="201"/>
      <c r="C105" s="202"/>
      <c r="D105" s="203" t="s">
        <v>161</v>
      </c>
      <c r="E105" s="204" t="s">
        <v>33</v>
      </c>
      <c r="F105" s="205" t="s">
        <v>519</v>
      </c>
      <c r="G105" s="202"/>
      <c r="H105" s="206">
        <v>0.9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161</v>
      </c>
      <c r="AU105" s="212" t="s">
        <v>88</v>
      </c>
      <c r="AV105" s="13" t="s">
        <v>88</v>
      </c>
      <c r="AW105" s="13" t="s">
        <v>40</v>
      </c>
      <c r="AX105" s="13" t="s">
        <v>79</v>
      </c>
      <c r="AY105" s="212" t="s">
        <v>152</v>
      </c>
    </row>
    <row r="106" spans="2:51" s="14" customFormat="1" ht="11.25">
      <c r="B106" s="213"/>
      <c r="C106" s="214"/>
      <c r="D106" s="203" t="s">
        <v>161</v>
      </c>
      <c r="E106" s="215" t="s">
        <v>491</v>
      </c>
      <c r="F106" s="216" t="s">
        <v>166</v>
      </c>
      <c r="G106" s="214"/>
      <c r="H106" s="217">
        <v>49.8</v>
      </c>
      <c r="I106" s="218"/>
      <c r="J106" s="214"/>
      <c r="K106" s="214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161</v>
      </c>
      <c r="AU106" s="223" t="s">
        <v>88</v>
      </c>
      <c r="AV106" s="14" t="s">
        <v>159</v>
      </c>
      <c r="AW106" s="14" t="s">
        <v>40</v>
      </c>
      <c r="AX106" s="14" t="s">
        <v>8</v>
      </c>
      <c r="AY106" s="223" t="s">
        <v>152</v>
      </c>
    </row>
    <row r="107" spans="1:65" s="2" customFormat="1" ht="33" customHeight="1">
      <c r="A107" s="35"/>
      <c r="B107" s="36"/>
      <c r="C107" s="189" t="s">
        <v>175</v>
      </c>
      <c r="D107" s="189" t="s">
        <v>154</v>
      </c>
      <c r="E107" s="190" t="s">
        <v>176</v>
      </c>
      <c r="F107" s="191" t="s">
        <v>177</v>
      </c>
      <c r="G107" s="192" t="s">
        <v>169</v>
      </c>
      <c r="H107" s="193">
        <v>21.5</v>
      </c>
      <c r="I107" s="194"/>
      <c r="J107" s="193">
        <f>ROUND(I107*H107,0)</f>
        <v>0</v>
      </c>
      <c r="K107" s="191" t="s">
        <v>158</v>
      </c>
      <c r="L107" s="40"/>
      <c r="M107" s="195" t="s">
        <v>33</v>
      </c>
      <c r="N107" s="196" t="s">
        <v>50</v>
      </c>
      <c r="O107" s="65"/>
      <c r="P107" s="197">
        <f>O107*H107</f>
        <v>0</v>
      </c>
      <c r="Q107" s="197">
        <v>0</v>
      </c>
      <c r="R107" s="197">
        <f>Q107*H107</f>
        <v>0</v>
      </c>
      <c r="S107" s="197">
        <v>0.29</v>
      </c>
      <c r="T107" s="198">
        <f>S107*H107</f>
        <v>6.234999999999999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9" t="s">
        <v>159</v>
      </c>
      <c r="AT107" s="199" t="s">
        <v>154</v>
      </c>
      <c r="AU107" s="199" t="s">
        <v>88</v>
      </c>
      <c r="AY107" s="17" t="s">
        <v>152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7" t="s">
        <v>8</v>
      </c>
      <c r="BK107" s="200">
        <f>ROUND(I107*H107,0)</f>
        <v>0</v>
      </c>
      <c r="BL107" s="17" t="s">
        <v>159</v>
      </c>
      <c r="BM107" s="199" t="s">
        <v>520</v>
      </c>
    </row>
    <row r="108" spans="2:51" s="13" customFormat="1" ht="11.25">
      <c r="B108" s="201"/>
      <c r="C108" s="202"/>
      <c r="D108" s="203" t="s">
        <v>161</v>
      </c>
      <c r="E108" s="204" t="s">
        <v>33</v>
      </c>
      <c r="F108" s="205" t="s">
        <v>183</v>
      </c>
      <c r="G108" s="202"/>
      <c r="H108" s="206">
        <v>5.2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161</v>
      </c>
      <c r="AU108" s="212" t="s">
        <v>88</v>
      </c>
      <c r="AV108" s="13" t="s">
        <v>88</v>
      </c>
      <c r="AW108" s="13" t="s">
        <v>40</v>
      </c>
      <c r="AX108" s="13" t="s">
        <v>79</v>
      </c>
      <c r="AY108" s="212" t="s">
        <v>152</v>
      </c>
    </row>
    <row r="109" spans="2:51" s="13" customFormat="1" ht="11.25">
      <c r="B109" s="201"/>
      <c r="C109" s="202"/>
      <c r="D109" s="203" t="s">
        <v>161</v>
      </c>
      <c r="E109" s="204" t="s">
        <v>33</v>
      </c>
      <c r="F109" s="205" t="s">
        <v>521</v>
      </c>
      <c r="G109" s="202"/>
      <c r="H109" s="206">
        <v>3</v>
      </c>
      <c r="I109" s="207"/>
      <c r="J109" s="202"/>
      <c r="K109" s="202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161</v>
      </c>
      <c r="AU109" s="212" t="s">
        <v>88</v>
      </c>
      <c r="AV109" s="13" t="s">
        <v>88</v>
      </c>
      <c r="AW109" s="13" t="s">
        <v>40</v>
      </c>
      <c r="AX109" s="13" t="s">
        <v>79</v>
      </c>
      <c r="AY109" s="212" t="s">
        <v>152</v>
      </c>
    </row>
    <row r="110" spans="2:51" s="13" customFormat="1" ht="11.25">
      <c r="B110" s="201"/>
      <c r="C110" s="202"/>
      <c r="D110" s="203" t="s">
        <v>161</v>
      </c>
      <c r="E110" s="204" t="s">
        <v>33</v>
      </c>
      <c r="F110" s="205" t="s">
        <v>522</v>
      </c>
      <c r="G110" s="202"/>
      <c r="H110" s="206">
        <v>3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161</v>
      </c>
      <c r="AU110" s="212" t="s">
        <v>88</v>
      </c>
      <c r="AV110" s="13" t="s">
        <v>88</v>
      </c>
      <c r="AW110" s="13" t="s">
        <v>40</v>
      </c>
      <c r="AX110" s="13" t="s">
        <v>79</v>
      </c>
      <c r="AY110" s="212" t="s">
        <v>152</v>
      </c>
    </row>
    <row r="111" spans="2:51" s="13" customFormat="1" ht="11.25">
      <c r="B111" s="201"/>
      <c r="C111" s="202"/>
      <c r="D111" s="203" t="s">
        <v>161</v>
      </c>
      <c r="E111" s="204" t="s">
        <v>33</v>
      </c>
      <c r="F111" s="205" t="s">
        <v>523</v>
      </c>
      <c r="G111" s="202"/>
      <c r="H111" s="206">
        <v>3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161</v>
      </c>
      <c r="AU111" s="212" t="s">
        <v>88</v>
      </c>
      <c r="AV111" s="13" t="s">
        <v>88</v>
      </c>
      <c r="AW111" s="13" t="s">
        <v>40</v>
      </c>
      <c r="AX111" s="13" t="s">
        <v>79</v>
      </c>
      <c r="AY111" s="212" t="s">
        <v>152</v>
      </c>
    </row>
    <row r="112" spans="2:51" s="13" customFormat="1" ht="11.25">
      <c r="B112" s="201"/>
      <c r="C112" s="202"/>
      <c r="D112" s="203" t="s">
        <v>161</v>
      </c>
      <c r="E112" s="204" t="s">
        <v>33</v>
      </c>
      <c r="F112" s="205" t="s">
        <v>524</v>
      </c>
      <c r="G112" s="202"/>
      <c r="H112" s="206">
        <v>3</v>
      </c>
      <c r="I112" s="207"/>
      <c r="J112" s="202"/>
      <c r="K112" s="202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161</v>
      </c>
      <c r="AU112" s="212" t="s">
        <v>88</v>
      </c>
      <c r="AV112" s="13" t="s">
        <v>88</v>
      </c>
      <c r="AW112" s="13" t="s">
        <v>40</v>
      </c>
      <c r="AX112" s="13" t="s">
        <v>79</v>
      </c>
      <c r="AY112" s="212" t="s">
        <v>152</v>
      </c>
    </row>
    <row r="113" spans="2:51" s="13" customFormat="1" ht="11.25">
      <c r="B113" s="201"/>
      <c r="C113" s="202"/>
      <c r="D113" s="203" t="s">
        <v>161</v>
      </c>
      <c r="E113" s="204" t="s">
        <v>33</v>
      </c>
      <c r="F113" s="205" t="s">
        <v>525</v>
      </c>
      <c r="G113" s="202"/>
      <c r="H113" s="206">
        <v>3</v>
      </c>
      <c r="I113" s="207"/>
      <c r="J113" s="202"/>
      <c r="K113" s="202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161</v>
      </c>
      <c r="AU113" s="212" t="s">
        <v>88</v>
      </c>
      <c r="AV113" s="13" t="s">
        <v>88</v>
      </c>
      <c r="AW113" s="13" t="s">
        <v>40</v>
      </c>
      <c r="AX113" s="13" t="s">
        <v>79</v>
      </c>
      <c r="AY113" s="212" t="s">
        <v>152</v>
      </c>
    </row>
    <row r="114" spans="2:51" s="13" customFormat="1" ht="11.25">
      <c r="B114" s="201"/>
      <c r="C114" s="202"/>
      <c r="D114" s="203" t="s">
        <v>161</v>
      </c>
      <c r="E114" s="204" t="s">
        <v>33</v>
      </c>
      <c r="F114" s="205" t="s">
        <v>526</v>
      </c>
      <c r="G114" s="202"/>
      <c r="H114" s="206">
        <v>1.3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161</v>
      </c>
      <c r="AU114" s="212" t="s">
        <v>88</v>
      </c>
      <c r="AV114" s="13" t="s">
        <v>88</v>
      </c>
      <c r="AW114" s="13" t="s">
        <v>40</v>
      </c>
      <c r="AX114" s="13" t="s">
        <v>79</v>
      </c>
      <c r="AY114" s="212" t="s">
        <v>152</v>
      </c>
    </row>
    <row r="115" spans="2:51" s="14" customFormat="1" ht="11.25">
      <c r="B115" s="213"/>
      <c r="C115" s="214"/>
      <c r="D115" s="203" t="s">
        <v>161</v>
      </c>
      <c r="E115" s="215" t="s">
        <v>495</v>
      </c>
      <c r="F115" s="216" t="s">
        <v>166</v>
      </c>
      <c r="G115" s="214"/>
      <c r="H115" s="217">
        <v>21.5</v>
      </c>
      <c r="I115" s="218"/>
      <c r="J115" s="214"/>
      <c r="K115" s="214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161</v>
      </c>
      <c r="AU115" s="223" t="s">
        <v>88</v>
      </c>
      <c r="AV115" s="14" t="s">
        <v>159</v>
      </c>
      <c r="AW115" s="14" t="s">
        <v>40</v>
      </c>
      <c r="AX115" s="14" t="s">
        <v>8</v>
      </c>
      <c r="AY115" s="223" t="s">
        <v>152</v>
      </c>
    </row>
    <row r="116" spans="1:65" s="2" customFormat="1" ht="21.75" customHeight="1">
      <c r="A116" s="35"/>
      <c r="B116" s="36"/>
      <c r="C116" s="189" t="s">
        <v>159</v>
      </c>
      <c r="D116" s="189" t="s">
        <v>154</v>
      </c>
      <c r="E116" s="190" t="s">
        <v>184</v>
      </c>
      <c r="F116" s="191" t="s">
        <v>185</v>
      </c>
      <c r="G116" s="192" t="s">
        <v>186</v>
      </c>
      <c r="H116" s="193">
        <v>28</v>
      </c>
      <c r="I116" s="194"/>
      <c r="J116" s="193">
        <f>ROUND(I116*H116,0)</f>
        <v>0</v>
      </c>
      <c r="K116" s="191" t="s">
        <v>158</v>
      </c>
      <c r="L116" s="40"/>
      <c r="M116" s="195" t="s">
        <v>33</v>
      </c>
      <c r="N116" s="196" t="s">
        <v>50</v>
      </c>
      <c r="O116" s="65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9" t="s">
        <v>159</v>
      </c>
      <c r="AT116" s="199" t="s">
        <v>154</v>
      </c>
      <c r="AU116" s="199" t="s">
        <v>88</v>
      </c>
      <c r="AY116" s="17" t="s">
        <v>152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7" t="s">
        <v>8</v>
      </c>
      <c r="BK116" s="200">
        <f>ROUND(I116*H116,0)</f>
        <v>0</v>
      </c>
      <c r="BL116" s="17" t="s">
        <v>159</v>
      </c>
      <c r="BM116" s="199" t="s">
        <v>527</v>
      </c>
    </row>
    <row r="117" spans="2:51" s="13" customFormat="1" ht="11.25">
      <c r="B117" s="201"/>
      <c r="C117" s="202"/>
      <c r="D117" s="203" t="s">
        <v>161</v>
      </c>
      <c r="E117" s="204" t="s">
        <v>33</v>
      </c>
      <c r="F117" s="205" t="s">
        <v>190</v>
      </c>
      <c r="G117" s="202"/>
      <c r="H117" s="206">
        <v>6</v>
      </c>
      <c r="I117" s="207"/>
      <c r="J117" s="202"/>
      <c r="K117" s="202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161</v>
      </c>
      <c r="AU117" s="212" t="s">
        <v>88</v>
      </c>
      <c r="AV117" s="13" t="s">
        <v>88</v>
      </c>
      <c r="AW117" s="13" t="s">
        <v>40</v>
      </c>
      <c r="AX117" s="13" t="s">
        <v>79</v>
      </c>
      <c r="AY117" s="212" t="s">
        <v>152</v>
      </c>
    </row>
    <row r="118" spans="2:51" s="13" customFormat="1" ht="11.25">
      <c r="B118" s="201"/>
      <c r="C118" s="202"/>
      <c r="D118" s="203" t="s">
        <v>161</v>
      </c>
      <c r="E118" s="204" t="s">
        <v>33</v>
      </c>
      <c r="F118" s="205" t="s">
        <v>188</v>
      </c>
      <c r="G118" s="202"/>
      <c r="H118" s="206">
        <v>3.5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161</v>
      </c>
      <c r="AU118" s="212" t="s">
        <v>88</v>
      </c>
      <c r="AV118" s="13" t="s">
        <v>88</v>
      </c>
      <c r="AW118" s="13" t="s">
        <v>40</v>
      </c>
      <c r="AX118" s="13" t="s">
        <v>79</v>
      </c>
      <c r="AY118" s="212" t="s">
        <v>152</v>
      </c>
    </row>
    <row r="119" spans="2:51" s="13" customFormat="1" ht="11.25">
      <c r="B119" s="201"/>
      <c r="C119" s="202"/>
      <c r="D119" s="203" t="s">
        <v>161</v>
      </c>
      <c r="E119" s="204" t="s">
        <v>33</v>
      </c>
      <c r="F119" s="205" t="s">
        <v>188</v>
      </c>
      <c r="G119" s="202"/>
      <c r="H119" s="206">
        <v>3.5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161</v>
      </c>
      <c r="AU119" s="212" t="s">
        <v>88</v>
      </c>
      <c r="AV119" s="13" t="s">
        <v>88</v>
      </c>
      <c r="AW119" s="13" t="s">
        <v>40</v>
      </c>
      <c r="AX119" s="13" t="s">
        <v>79</v>
      </c>
      <c r="AY119" s="212" t="s">
        <v>152</v>
      </c>
    </row>
    <row r="120" spans="2:51" s="13" customFormat="1" ht="11.25">
      <c r="B120" s="201"/>
      <c r="C120" s="202"/>
      <c r="D120" s="203" t="s">
        <v>161</v>
      </c>
      <c r="E120" s="204" t="s">
        <v>33</v>
      </c>
      <c r="F120" s="205" t="s">
        <v>188</v>
      </c>
      <c r="G120" s="202"/>
      <c r="H120" s="206">
        <v>3.5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161</v>
      </c>
      <c r="AU120" s="212" t="s">
        <v>88</v>
      </c>
      <c r="AV120" s="13" t="s">
        <v>88</v>
      </c>
      <c r="AW120" s="13" t="s">
        <v>40</v>
      </c>
      <c r="AX120" s="13" t="s">
        <v>79</v>
      </c>
      <c r="AY120" s="212" t="s">
        <v>152</v>
      </c>
    </row>
    <row r="121" spans="2:51" s="13" customFormat="1" ht="11.25">
      <c r="B121" s="201"/>
      <c r="C121" s="202"/>
      <c r="D121" s="203" t="s">
        <v>161</v>
      </c>
      <c r="E121" s="204" t="s">
        <v>33</v>
      </c>
      <c r="F121" s="205" t="s">
        <v>188</v>
      </c>
      <c r="G121" s="202"/>
      <c r="H121" s="206">
        <v>3.5</v>
      </c>
      <c r="I121" s="207"/>
      <c r="J121" s="202"/>
      <c r="K121" s="202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161</v>
      </c>
      <c r="AU121" s="212" t="s">
        <v>88</v>
      </c>
      <c r="AV121" s="13" t="s">
        <v>88</v>
      </c>
      <c r="AW121" s="13" t="s">
        <v>40</v>
      </c>
      <c r="AX121" s="13" t="s">
        <v>79</v>
      </c>
      <c r="AY121" s="212" t="s">
        <v>152</v>
      </c>
    </row>
    <row r="122" spans="2:51" s="13" customFormat="1" ht="11.25">
      <c r="B122" s="201"/>
      <c r="C122" s="202"/>
      <c r="D122" s="203" t="s">
        <v>161</v>
      </c>
      <c r="E122" s="204" t="s">
        <v>33</v>
      </c>
      <c r="F122" s="205" t="s">
        <v>188</v>
      </c>
      <c r="G122" s="202"/>
      <c r="H122" s="206">
        <v>3.5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161</v>
      </c>
      <c r="AU122" s="212" t="s">
        <v>88</v>
      </c>
      <c r="AV122" s="13" t="s">
        <v>88</v>
      </c>
      <c r="AW122" s="13" t="s">
        <v>40</v>
      </c>
      <c r="AX122" s="13" t="s">
        <v>79</v>
      </c>
      <c r="AY122" s="212" t="s">
        <v>152</v>
      </c>
    </row>
    <row r="123" spans="2:51" s="13" customFormat="1" ht="11.25">
      <c r="B123" s="201"/>
      <c r="C123" s="202"/>
      <c r="D123" s="203" t="s">
        <v>161</v>
      </c>
      <c r="E123" s="204" t="s">
        <v>33</v>
      </c>
      <c r="F123" s="205" t="s">
        <v>528</v>
      </c>
      <c r="G123" s="202"/>
      <c r="H123" s="206">
        <v>1.5</v>
      </c>
      <c r="I123" s="207"/>
      <c r="J123" s="202"/>
      <c r="K123" s="202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161</v>
      </c>
      <c r="AU123" s="212" t="s">
        <v>88</v>
      </c>
      <c r="AV123" s="13" t="s">
        <v>88</v>
      </c>
      <c r="AW123" s="13" t="s">
        <v>40</v>
      </c>
      <c r="AX123" s="13" t="s">
        <v>79</v>
      </c>
      <c r="AY123" s="212" t="s">
        <v>152</v>
      </c>
    </row>
    <row r="124" spans="2:51" s="13" customFormat="1" ht="11.25">
      <c r="B124" s="201"/>
      <c r="C124" s="202"/>
      <c r="D124" s="203" t="s">
        <v>161</v>
      </c>
      <c r="E124" s="204" t="s">
        <v>33</v>
      </c>
      <c r="F124" s="205" t="s">
        <v>529</v>
      </c>
      <c r="G124" s="202"/>
      <c r="H124" s="206">
        <v>3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161</v>
      </c>
      <c r="AU124" s="212" t="s">
        <v>88</v>
      </c>
      <c r="AV124" s="13" t="s">
        <v>88</v>
      </c>
      <c r="AW124" s="13" t="s">
        <v>40</v>
      </c>
      <c r="AX124" s="13" t="s">
        <v>79</v>
      </c>
      <c r="AY124" s="212" t="s">
        <v>152</v>
      </c>
    </row>
    <row r="125" spans="2:51" s="14" customFormat="1" ht="11.25">
      <c r="B125" s="213"/>
      <c r="C125" s="214"/>
      <c r="D125" s="203" t="s">
        <v>161</v>
      </c>
      <c r="E125" s="215" t="s">
        <v>497</v>
      </c>
      <c r="F125" s="216" t="s">
        <v>166</v>
      </c>
      <c r="G125" s="214"/>
      <c r="H125" s="217">
        <v>28</v>
      </c>
      <c r="I125" s="218"/>
      <c r="J125" s="214"/>
      <c r="K125" s="214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161</v>
      </c>
      <c r="AU125" s="223" t="s">
        <v>88</v>
      </c>
      <c r="AV125" s="14" t="s">
        <v>159</v>
      </c>
      <c r="AW125" s="14" t="s">
        <v>40</v>
      </c>
      <c r="AX125" s="14" t="s">
        <v>8</v>
      </c>
      <c r="AY125" s="223" t="s">
        <v>152</v>
      </c>
    </row>
    <row r="126" spans="1:65" s="2" customFormat="1" ht="16.5" customHeight="1">
      <c r="A126" s="35"/>
      <c r="B126" s="36"/>
      <c r="C126" s="189" t="s">
        <v>191</v>
      </c>
      <c r="D126" s="189" t="s">
        <v>154</v>
      </c>
      <c r="E126" s="190" t="s">
        <v>192</v>
      </c>
      <c r="F126" s="191" t="s">
        <v>193</v>
      </c>
      <c r="G126" s="192" t="s">
        <v>169</v>
      </c>
      <c r="H126" s="193">
        <v>26.7</v>
      </c>
      <c r="I126" s="194"/>
      <c r="J126" s="193">
        <f>ROUND(I126*H126,0)</f>
        <v>0</v>
      </c>
      <c r="K126" s="191" t="s">
        <v>158</v>
      </c>
      <c r="L126" s="40"/>
      <c r="M126" s="195" t="s">
        <v>33</v>
      </c>
      <c r="N126" s="196" t="s">
        <v>50</v>
      </c>
      <c r="O126" s="65"/>
      <c r="P126" s="197">
        <f>O126*H126</f>
        <v>0</v>
      </c>
      <c r="Q126" s="197">
        <v>0.00083851</v>
      </c>
      <c r="R126" s="197">
        <f>Q126*H126</f>
        <v>0.022388217</v>
      </c>
      <c r="S126" s="197">
        <v>0</v>
      </c>
      <c r="T126" s="198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159</v>
      </c>
      <c r="AT126" s="199" t="s">
        <v>154</v>
      </c>
      <c r="AU126" s="199" t="s">
        <v>88</v>
      </c>
      <c r="AY126" s="17" t="s">
        <v>152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8</v>
      </c>
      <c r="BK126" s="200">
        <f>ROUND(I126*H126,0)</f>
        <v>0</v>
      </c>
      <c r="BL126" s="17" t="s">
        <v>159</v>
      </c>
      <c r="BM126" s="199" t="s">
        <v>530</v>
      </c>
    </row>
    <row r="127" spans="2:51" s="13" customFormat="1" ht="11.25">
      <c r="B127" s="201"/>
      <c r="C127" s="202"/>
      <c r="D127" s="203" t="s">
        <v>161</v>
      </c>
      <c r="E127" s="204" t="s">
        <v>33</v>
      </c>
      <c r="F127" s="205" t="s">
        <v>531</v>
      </c>
      <c r="G127" s="202"/>
      <c r="H127" s="206">
        <v>26.7</v>
      </c>
      <c r="I127" s="207"/>
      <c r="J127" s="202"/>
      <c r="K127" s="202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161</v>
      </c>
      <c r="AU127" s="212" t="s">
        <v>88</v>
      </c>
      <c r="AV127" s="13" t="s">
        <v>88</v>
      </c>
      <c r="AW127" s="13" t="s">
        <v>40</v>
      </c>
      <c r="AX127" s="13" t="s">
        <v>8</v>
      </c>
      <c r="AY127" s="212" t="s">
        <v>152</v>
      </c>
    </row>
    <row r="128" spans="1:65" s="2" customFormat="1" ht="21.75" customHeight="1">
      <c r="A128" s="35"/>
      <c r="B128" s="36"/>
      <c r="C128" s="189" t="s">
        <v>196</v>
      </c>
      <c r="D128" s="189" t="s">
        <v>154</v>
      </c>
      <c r="E128" s="190" t="s">
        <v>197</v>
      </c>
      <c r="F128" s="191" t="s">
        <v>198</v>
      </c>
      <c r="G128" s="192" t="s">
        <v>169</v>
      </c>
      <c r="H128" s="193">
        <v>26.7</v>
      </c>
      <c r="I128" s="194"/>
      <c r="J128" s="193">
        <f>ROUND(I128*H128,0)</f>
        <v>0</v>
      </c>
      <c r="K128" s="191" t="s">
        <v>158</v>
      </c>
      <c r="L128" s="40"/>
      <c r="M128" s="195" t="s">
        <v>33</v>
      </c>
      <c r="N128" s="196" t="s">
        <v>50</v>
      </c>
      <c r="O128" s="65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159</v>
      </c>
      <c r="AT128" s="199" t="s">
        <v>154</v>
      </c>
      <c r="AU128" s="199" t="s">
        <v>88</v>
      </c>
      <c r="AY128" s="17" t="s">
        <v>152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</v>
      </c>
      <c r="BK128" s="200">
        <f>ROUND(I128*H128,0)</f>
        <v>0</v>
      </c>
      <c r="BL128" s="17" t="s">
        <v>159</v>
      </c>
      <c r="BM128" s="199" t="s">
        <v>532</v>
      </c>
    </row>
    <row r="129" spans="1:65" s="2" customFormat="1" ht="33" customHeight="1">
      <c r="A129" s="35"/>
      <c r="B129" s="36"/>
      <c r="C129" s="189" t="s">
        <v>200</v>
      </c>
      <c r="D129" s="189" t="s">
        <v>154</v>
      </c>
      <c r="E129" s="190" t="s">
        <v>533</v>
      </c>
      <c r="F129" s="191" t="s">
        <v>534</v>
      </c>
      <c r="G129" s="192" t="s">
        <v>186</v>
      </c>
      <c r="H129" s="193">
        <v>28</v>
      </c>
      <c r="I129" s="194"/>
      <c r="J129" s="193">
        <f>ROUND(I129*H129,0)</f>
        <v>0</v>
      </c>
      <c r="K129" s="191" t="s">
        <v>158</v>
      </c>
      <c r="L129" s="40"/>
      <c r="M129" s="195" t="s">
        <v>33</v>
      </c>
      <c r="N129" s="196" t="s">
        <v>50</v>
      </c>
      <c r="O129" s="65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9" t="s">
        <v>159</v>
      </c>
      <c r="AT129" s="199" t="s">
        <v>154</v>
      </c>
      <c r="AU129" s="199" t="s">
        <v>88</v>
      </c>
      <c r="AY129" s="17" t="s">
        <v>152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8</v>
      </c>
      <c r="BK129" s="200">
        <f>ROUND(I129*H129,0)</f>
        <v>0</v>
      </c>
      <c r="BL129" s="17" t="s">
        <v>159</v>
      </c>
      <c r="BM129" s="199" t="s">
        <v>535</v>
      </c>
    </row>
    <row r="130" spans="2:51" s="13" customFormat="1" ht="11.25">
      <c r="B130" s="201"/>
      <c r="C130" s="202"/>
      <c r="D130" s="203" t="s">
        <v>161</v>
      </c>
      <c r="E130" s="204" t="s">
        <v>33</v>
      </c>
      <c r="F130" s="205" t="s">
        <v>497</v>
      </c>
      <c r="G130" s="202"/>
      <c r="H130" s="206">
        <v>28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161</v>
      </c>
      <c r="AU130" s="212" t="s">
        <v>88</v>
      </c>
      <c r="AV130" s="13" t="s">
        <v>88</v>
      </c>
      <c r="AW130" s="13" t="s">
        <v>40</v>
      </c>
      <c r="AX130" s="13" t="s">
        <v>8</v>
      </c>
      <c r="AY130" s="212" t="s">
        <v>152</v>
      </c>
    </row>
    <row r="131" spans="1:65" s="2" customFormat="1" ht="33" customHeight="1">
      <c r="A131" s="35"/>
      <c r="B131" s="36"/>
      <c r="C131" s="189" t="s">
        <v>204</v>
      </c>
      <c r="D131" s="189" t="s">
        <v>154</v>
      </c>
      <c r="E131" s="190" t="s">
        <v>205</v>
      </c>
      <c r="F131" s="191" t="s">
        <v>206</v>
      </c>
      <c r="G131" s="192" t="s">
        <v>186</v>
      </c>
      <c r="H131" s="193">
        <v>31.2</v>
      </c>
      <c r="I131" s="194"/>
      <c r="J131" s="193">
        <f>ROUND(I131*H131,0)</f>
        <v>0</v>
      </c>
      <c r="K131" s="191" t="s">
        <v>158</v>
      </c>
      <c r="L131" s="40"/>
      <c r="M131" s="195" t="s">
        <v>33</v>
      </c>
      <c r="N131" s="196" t="s">
        <v>50</v>
      </c>
      <c r="O131" s="65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9" t="s">
        <v>159</v>
      </c>
      <c r="AT131" s="199" t="s">
        <v>154</v>
      </c>
      <c r="AU131" s="199" t="s">
        <v>88</v>
      </c>
      <c r="AY131" s="17" t="s">
        <v>152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8</v>
      </c>
      <c r="BK131" s="200">
        <f>ROUND(I131*H131,0)</f>
        <v>0</v>
      </c>
      <c r="BL131" s="17" t="s">
        <v>159</v>
      </c>
      <c r="BM131" s="199" t="s">
        <v>536</v>
      </c>
    </row>
    <row r="132" spans="2:51" s="13" customFormat="1" ht="11.25">
      <c r="B132" s="201"/>
      <c r="C132" s="202"/>
      <c r="D132" s="203" t="s">
        <v>161</v>
      </c>
      <c r="E132" s="204" t="s">
        <v>498</v>
      </c>
      <c r="F132" s="205" t="s">
        <v>537</v>
      </c>
      <c r="G132" s="202"/>
      <c r="H132" s="206">
        <v>31.2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161</v>
      </c>
      <c r="AU132" s="212" t="s">
        <v>88</v>
      </c>
      <c r="AV132" s="13" t="s">
        <v>88</v>
      </c>
      <c r="AW132" s="13" t="s">
        <v>40</v>
      </c>
      <c r="AX132" s="13" t="s">
        <v>8</v>
      </c>
      <c r="AY132" s="212" t="s">
        <v>152</v>
      </c>
    </row>
    <row r="133" spans="1:65" s="2" customFormat="1" ht="21.75" customHeight="1">
      <c r="A133" s="35"/>
      <c r="B133" s="36"/>
      <c r="C133" s="189" t="s">
        <v>209</v>
      </c>
      <c r="D133" s="189" t="s">
        <v>154</v>
      </c>
      <c r="E133" s="190" t="s">
        <v>210</v>
      </c>
      <c r="F133" s="191" t="s">
        <v>211</v>
      </c>
      <c r="G133" s="192" t="s">
        <v>186</v>
      </c>
      <c r="H133" s="193">
        <v>31.2</v>
      </c>
      <c r="I133" s="194"/>
      <c r="J133" s="193">
        <f>ROUND(I133*H133,0)</f>
        <v>0</v>
      </c>
      <c r="K133" s="191" t="s">
        <v>158</v>
      </c>
      <c r="L133" s="40"/>
      <c r="M133" s="195" t="s">
        <v>33</v>
      </c>
      <c r="N133" s="196" t="s">
        <v>50</v>
      </c>
      <c r="O133" s="65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159</v>
      </c>
      <c r="AT133" s="199" t="s">
        <v>154</v>
      </c>
      <c r="AU133" s="199" t="s">
        <v>88</v>
      </c>
      <c r="AY133" s="17" t="s">
        <v>152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</v>
      </c>
      <c r="BK133" s="200">
        <f>ROUND(I133*H133,0)</f>
        <v>0</v>
      </c>
      <c r="BL133" s="17" t="s">
        <v>159</v>
      </c>
      <c r="BM133" s="199" t="s">
        <v>538</v>
      </c>
    </row>
    <row r="134" spans="2:51" s="13" customFormat="1" ht="11.25">
      <c r="B134" s="201"/>
      <c r="C134" s="202"/>
      <c r="D134" s="203" t="s">
        <v>161</v>
      </c>
      <c r="E134" s="204" t="s">
        <v>33</v>
      </c>
      <c r="F134" s="205" t="s">
        <v>498</v>
      </c>
      <c r="G134" s="202"/>
      <c r="H134" s="206">
        <v>31.2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161</v>
      </c>
      <c r="AU134" s="212" t="s">
        <v>88</v>
      </c>
      <c r="AV134" s="13" t="s">
        <v>88</v>
      </c>
      <c r="AW134" s="13" t="s">
        <v>40</v>
      </c>
      <c r="AX134" s="13" t="s">
        <v>8</v>
      </c>
      <c r="AY134" s="212" t="s">
        <v>152</v>
      </c>
    </row>
    <row r="135" spans="1:65" s="2" customFormat="1" ht="21.75" customHeight="1">
      <c r="A135" s="35"/>
      <c r="B135" s="36"/>
      <c r="C135" s="189" t="s">
        <v>213</v>
      </c>
      <c r="D135" s="189" t="s">
        <v>154</v>
      </c>
      <c r="E135" s="190" t="s">
        <v>214</v>
      </c>
      <c r="F135" s="191" t="s">
        <v>215</v>
      </c>
      <c r="G135" s="192" t="s">
        <v>216</v>
      </c>
      <c r="H135" s="193">
        <v>56.2</v>
      </c>
      <c r="I135" s="194"/>
      <c r="J135" s="193">
        <f>ROUND(I135*H135,0)</f>
        <v>0</v>
      </c>
      <c r="K135" s="191" t="s">
        <v>158</v>
      </c>
      <c r="L135" s="40"/>
      <c r="M135" s="195" t="s">
        <v>33</v>
      </c>
      <c r="N135" s="196" t="s">
        <v>50</v>
      </c>
      <c r="O135" s="65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9" t="s">
        <v>159</v>
      </c>
      <c r="AT135" s="199" t="s">
        <v>154</v>
      </c>
      <c r="AU135" s="199" t="s">
        <v>88</v>
      </c>
      <c r="AY135" s="17" t="s">
        <v>152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</v>
      </c>
      <c r="BK135" s="200">
        <f>ROUND(I135*H135,0)</f>
        <v>0</v>
      </c>
      <c r="BL135" s="17" t="s">
        <v>159</v>
      </c>
      <c r="BM135" s="199" t="s">
        <v>539</v>
      </c>
    </row>
    <row r="136" spans="2:51" s="13" customFormat="1" ht="11.25">
      <c r="B136" s="201"/>
      <c r="C136" s="202"/>
      <c r="D136" s="203" t="s">
        <v>161</v>
      </c>
      <c r="E136" s="204" t="s">
        <v>33</v>
      </c>
      <c r="F136" s="205" t="s">
        <v>540</v>
      </c>
      <c r="G136" s="202"/>
      <c r="H136" s="206">
        <v>56.2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161</v>
      </c>
      <c r="AU136" s="212" t="s">
        <v>88</v>
      </c>
      <c r="AV136" s="13" t="s">
        <v>88</v>
      </c>
      <c r="AW136" s="13" t="s">
        <v>40</v>
      </c>
      <c r="AX136" s="13" t="s">
        <v>8</v>
      </c>
      <c r="AY136" s="212" t="s">
        <v>152</v>
      </c>
    </row>
    <row r="137" spans="1:65" s="2" customFormat="1" ht="16.5" customHeight="1">
      <c r="A137" s="35"/>
      <c r="B137" s="36"/>
      <c r="C137" s="189" t="s">
        <v>219</v>
      </c>
      <c r="D137" s="189" t="s">
        <v>154</v>
      </c>
      <c r="E137" s="190" t="s">
        <v>220</v>
      </c>
      <c r="F137" s="191" t="s">
        <v>221</v>
      </c>
      <c r="G137" s="192" t="s">
        <v>186</v>
      </c>
      <c r="H137" s="193">
        <v>1.3</v>
      </c>
      <c r="I137" s="194"/>
      <c r="J137" s="193">
        <f>ROUND(I137*H137,0)</f>
        <v>0</v>
      </c>
      <c r="K137" s="191" t="s">
        <v>158</v>
      </c>
      <c r="L137" s="40"/>
      <c r="M137" s="195" t="s">
        <v>33</v>
      </c>
      <c r="N137" s="196" t="s">
        <v>50</v>
      </c>
      <c r="O137" s="65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159</v>
      </c>
      <c r="AT137" s="199" t="s">
        <v>154</v>
      </c>
      <c r="AU137" s="199" t="s">
        <v>88</v>
      </c>
      <c r="AY137" s="17" t="s">
        <v>152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</v>
      </c>
      <c r="BK137" s="200">
        <f>ROUND(I137*H137,0)</f>
        <v>0</v>
      </c>
      <c r="BL137" s="17" t="s">
        <v>159</v>
      </c>
      <c r="BM137" s="199" t="s">
        <v>541</v>
      </c>
    </row>
    <row r="138" spans="2:51" s="13" customFormat="1" ht="11.25">
      <c r="B138" s="201"/>
      <c r="C138" s="202"/>
      <c r="D138" s="203" t="s">
        <v>161</v>
      </c>
      <c r="E138" s="204" t="s">
        <v>500</v>
      </c>
      <c r="F138" s="205" t="s">
        <v>542</v>
      </c>
      <c r="G138" s="202"/>
      <c r="H138" s="206">
        <v>1.3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161</v>
      </c>
      <c r="AU138" s="212" t="s">
        <v>88</v>
      </c>
      <c r="AV138" s="13" t="s">
        <v>88</v>
      </c>
      <c r="AW138" s="13" t="s">
        <v>40</v>
      </c>
      <c r="AX138" s="13" t="s">
        <v>8</v>
      </c>
      <c r="AY138" s="212" t="s">
        <v>152</v>
      </c>
    </row>
    <row r="139" spans="1:65" s="2" customFormat="1" ht="33" customHeight="1">
      <c r="A139" s="35"/>
      <c r="B139" s="36"/>
      <c r="C139" s="189" t="s">
        <v>224</v>
      </c>
      <c r="D139" s="189" t="s">
        <v>154</v>
      </c>
      <c r="E139" s="190" t="s">
        <v>225</v>
      </c>
      <c r="F139" s="191" t="s">
        <v>226</v>
      </c>
      <c r="G139" s="192" t="s">
        <v>186</v>
      </c>
      <c r="H139" s="193">
        <v>2</v>
      </c>
      <c r="I139" s="194"/>
      <c r="J139" s="193">
        <f>ROUND(I139*H139,0)</f>
        <v>0</v>
      </c>
      <c r="K139" s="191" t="s">
        <v>158</v>
      </c>
      <c r="L139" s="40"/>
      <c r="M139" s="195" t="s">
        <v>33</v>
      </c>
      <c r="N139" s="196" t="s">
        <v>50</v>
      </c>
      <c r="O139" s="65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159</v>
      </c>
      <c r="AT139" s="199" t="s">
        <v>154</v>
      </c>
      <c r="AU139" s="199" t="s">
        <v>88</v>
      </c>
      <c r="AY139" s="17" t="s">
        <v>152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</v>
      </c>
      <c r="BK139" s="200">
        <f>ROUND(I139*H139,0)</f>
        <v>0</v>
      </c>
      <c r="BL139" s="17" t="s">
        <v>159</v>
      </c>
      <c r="BM139" s="199" t="s">
        <v>543</v>
      </c>
    </row>
    <row r="140" spans="2:51" s="13" customFormat="1" ht="11.25">
      <c r="B140" s="201"/>
      <c r="C140" s="202"/>
      <c r="D140" s="203" t="s">
        <v>161</v>
      </c>
      <c r="E140" s="204" t="s">
        <v>502</v>
      </c>
      <c r="F140" s="205" t="s">
        <v>544</v>
      </c>
      <c r="G140" s="202"/>
      <c r="H140" s="206">
        <v>2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161</v>
      </c>
      <c r="AU140" s="212" t="s">
        <v>88</v>
      </c>
      <c r="AV140" s="13" t="s">
        <v>88</v>
      </c>
      <c r="AW140" s="13" t="s">
        <v>40</v>
      </c>
      <c r="AX140" s="13" t="s">
        <v>8</v>
      </c>
      <c r="AY140" s="212" t="s">
        <v>152</v>
      </c>
    </row>
    <row r="141" spans="1:65" s="2" customFormat="1" ht="16.5" customHeight="1">
      <c r="A141" s="35"/>
      <c r="B141" s="36"/>
      <c r="C141" s="224" t="s">
        <v>229</v>
      </c>
      <c r="D141" s="224" t="s">
        <v>230</v>
      </c>
      <c r="E141" s="225" t="s">
        <v>231</v>
      </c>
      <c r="F141" s="226" t="s">
        <v>232</v>
      </c>
      <c r="G141" s="227" t="s">
        <v>216</v>
      </c>
      <c r="H141" s="228">
        <v>3.8</v>
      </c>
      <c r="I141" s="229"/>
      <c r="J141" s="228">
        <f>ROUND(I141*H141,0)</f>
        <v>0</v>
      </c>
      <c r="K141" s="226" t="s">
        <v>158</v>
      </c>
      <c r="L141" s="230"/>
      <c r="M141" s="231" t="s">
        <v>33</v>
      </c>
      <c r="N141" s="232" t="s">
        <v>50</v>
      </c>
      <c r="O141" s="65"/>
      <c r="P141" s="197">
        <f>O141*H141</f>
        <v>0</v>
      </c>
      <c r="Q141" s="197">
        <v>1</v>
      </c>
      <c r="R141" s="197">
        <f>Q141*H141</f>
        <v>3.8</v>
      </c>
      <c r="S141" s="197">
        <v>0</v>
      </c>
      <c r="T141" s="19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204</v>
      </c>
      <c r="AT141" s="199" t="s">
        <v>230</v>
      </c>
      <c r="AU141" s="199" t="s">
        <v>88</v>
      </c>
      <c r="AY141" s="17" t="s">
        <v>152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</v>
      </c>
      <c r="BK141" s="200">
        <f>ROUND(I141*H141,0)</f>
        <v>0</v>
      </c>
      <c r="BL141" s="17" t="s">
        <v>159</v>
      </c>
      <c r="BM141" s="199" t="s">
        <v>545</v>
      </c>
    </row>
    <row r="142" spans="2:51" s="13" customFormat="1" ht="11.25">
      <c r="B142" s="201"/>
      <c r="C142" s="202"/>
      <c r="D142" s="203" t="s">
        <v>161</v>
      </c>
      <c r="E142" s="204" t="s">
        <v>33</v>
      </c>
      <c r="F142" s="205" t="s">
        <v>546</v>
      </c>
      <c r="G142" s="202"/>
      <c r="H142" s="206">
        <v>3.8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161</v>
      </c>
      <c r="AU142" s="212" t="s">
        <v>88</v>
      </c>
      <c r="AV142" s="13" t="s">
        <v>88</v>
      </c>
      <c r="AW142" s="13" t="s">
        <v>40</v>
      </c>
      <c r="AX142" s="13" t="s">
        <v>8</v>
      </c>
      <c r="AY142" s="212" t="s">
        <v>152</v>
      </c>
    </row>
    <row r="143" spans="1:65" s="2" customFormat="1" ht="21.75" customHeight="1">
      <c r="A143" s="35"/>
      <c r="B143" s="36"/>
      <c r="C143" s="189" t="s">
        <v>235</v>
      </c>
      <c r="D143" s="189" t="s">
        <v>154</v>
      </c>
      <c r="E143" s="190" t="s">
        <v>236</v>
      </c>
      <c r="F143" s="191" t="s">
        <v>237</v>
      </c>
      <c r="G143" s="192" t="s">
        <v>186</v>
      </c>
      <c r="H143" s="193">
        <v>24.7</v>
      </c>
      <c r="I143" s="194"/>
      <c r="J143" s="193">
        <f>ROUND(I143*H143,0)</f>
        <v>0</v>
      </c>
      <c r="K143" s="191" t="s">
        <v>158</v>
      </c>
      <c r="L143" s="40"/>
      <c r="M143" s="195" t="s">
        <v>33</v>
      </c>
      <c r="N143" s="196" t="s">
        <v>50</v>
      </c>
      <c r="O143" s="65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9" t="s">
        <v>159</v>
      </c>
      <c r="AT143" s="199" t="s">
        <v>154</v>
      </c>
      <c r="AU143" s="199" t="s">
        <v>88</v>
      </c>
      <c r="AY143" s="17" t="s">
        <v>152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</v>
      </c>
      <c r="BK143" s="200">
        <f>ROUND(I143*H143,0)</f>
        <v>0</v>
      </c>
      <c r="BL143" s="17" t="s">
        <v>159</v>
      </c>
      <c r="BM143" s="199" t="s">
        <v>547</v>
      </c>
    </row>
    <row r="144" spans="2:51" s="13" customFormat="1" ht="11.25">
      <c r="B144" s="201"/>
      <c r="C144" s="202"/>
      <c r="D144" s="203" t="s">
        <v>161</v>
      </c>
      <c r="E144" s="204" t="s">
        <v>504</v>
      </c>
      <c r="F144" s="205" t="s">
        <v>548</v>
      </c>
      <c r="G144" s="202"/>
      <c r="H144" s="206">
        <v>24.7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161</v>
      </c>
      <c r="AU144" s="212" t="s">
        <v>88</v>
      </c>
      <c r="AV144" s="13" t="s">
        <v>88</v>
      </c>
      <c r="AW144" s="13" t="s">
        <v>40</v>
      </c>
      <c r="AX144" s="13" t="s">
        <v>8</v>
      </c>
      <c r="AY144" s="212" t="s">
        <v>152</v>
      </c>
    </row>
    <row r="145" spans="1:65" s="2" customFormat="1" ht="16.5" customHeight="1">
      <c r="A145" s="35"/>
      <c r="B145" s="36"/>
      <c r="C145" s="224" t="s">
        <v>9</v>
      </c>
      <c r="D145" s="224" t="s">
        <v>230</v>
      </c>
      <c r="E145" s="225" t="s">
        <v>549</v>
      </c>
      <c r="F145" s="226" t="s">
        <v>550</v>
      </c>
      <c r="G145" s="227" t="s">
        <v>216</v>
      </c>
      <c r="H145" s="228">
        <v>46.9</v>
      </c>
      <c r="I145" s="229"/>
      <c r="J145" s="228">
        <f>ROUND(I145*H145,0)</f>
        <v>0</v>
      </c>
      <c r="K145" s="226" t="s">
        <v>158</v>
      </c>
      <c r="L145" s="230"/>
      <c r="M145" s="231" t="s">
        <v>33</v>
      </c>
      <c r="N145" s="232" t="s">
        <v>50</v>
      </c>
      <c r="O145" s="65"/>
      <c r="P145" s="197">
        <f>O145*H145</f>
        <v>0</v>
      </c>
      <c r="Q145" s="197">
        <v>1</v>
      </c>
      <c r="R145" s="197">
        <f>Q145*H145</f>
        <v>46.9</v>
      </c>
      <c r="S145" s="197">
        <v>0</v>
      </c>
      <c r="T145" s="19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204</v>
      </c>
      <c r="AT145" s="199" t="s">
        <v>230</v>
      </c>
      <c r="AU145" s="199" t="s">
        <v>88</v>
      </c>
      <c r="AY145" s="17" t="s">
        <v>152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</v>
      </c>
      <c r="BK145" s="200">
        <f>ROUND(I145*H145,0)</f>
        <v>0</v>
      </c>
      <c r="BL145" s="17" t="s">
        <v>159</v>
      </c>
      <c r="BM145" s="199" t="s">
        <v>551</v>
      </c>
    </row>
    <row r="146" spans="2:51" s="13" customFormat="1" ht="11.25">
      <c r="B146" s="201"/>
      <c r="C146" s="202"/>
      <c r="D146" s="203" t="s">
        <v>161</v>
      </c>
      <c r="E146" s="204" t="s">
        <v>33</v>
      </c>
      <c r="F146" s="205" t="s">
        <v>552</v>
      </c>
      <c r="G146" s="202"/>
      <c r="H146" s="206">
        <v>46.9</v>
      </c>
      <c r="I146" s="207"/>
      <c r="J146" s="202"/>
      <c r="K146" s="202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161</v>
      </c>
      <c r="AU146" s="212" t="s">
        <v>88</v>
      </c>
      <c r="AV146" s="13" t="s">
        <v>88</v>
      </c>
      <c r="AW146" s="13" t="s">
        <v>40</v>
      </c>
      <c r="AX146" s="13" t="s">
        <v>8</v>
      </c>
      <c r="AY146" s="212" t="s">
        <v>152</v>
      </c>
    </row>
    <row r="147" spans="1:65" s="2" customFormat="1" ht="21.75" customHeight="1">
      <c r="A147" s="35"/>
      <c r="B147" s="36"/>
      <c r="C147" s="189" t="s">
        <v>244</v>
      </c>
      <c r="D147" s="189" t="s">
        <v>154</v>
      </c>
      <c r="E147" s="190" t="s">
        <v>245</v>
      </c>
      <c r="F147" s="191" t="s">
        <v>246</v>
      </c>
      <c r="G147" s="192" t="s">
        <v>216</v>
      </c>
      <c r="H147" s="193">
        <v>9.5</v>
      </c>
      <c r="I147" s="194"/>
      <c r="J147" s="193">
        <f>ROUND(I147*H147,0)</f>
        <v>0</v>
      </c>
      <c r="K147" s="191" t="s">
        <v>158</v>
      </c>
      <c r="L147" s="40"/>
      <c r="M147" s="195" t="s">
        <v>33</v>
      </c>
      <c r="N147" s="196" t="s">
        <v>50</v>
      </c>
      <c r="O147" s="65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159</v>
      </c>
      <c r="AT147" s="199" t="s">
        <v>154</v>
      </c>
      <c r="AU147" s="199" t="s">
        <v>88</v>
      </c>
      <c r="AY147" s="17" t="s">
        <v>152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</v>
      </c>
      <c r="BK147" s="200">
        <f>ROUND(I147*H147,0)</f>
        <v>0</v>
      </c>
      <c r="BL147" s="17" t="s">
        <v>159</v>
      </c>
      <c r="BM147" s="199" t="s">
        <v>553</v>
      </c>
    </row>
    <row r="148" spans="2:51" s="13" customFormat="1" ht="11.25">
      <c r="B148" s="201"/>
      <c r="C148" s="202"/>
      <c r="D148" s="203" t="s">
        <v>161</v>
      </c>
      <c r="E148" s="204" t="s">
        <v>33</v>
      </c>
      <c r="F148" s="205" t="s">
        <v>554</v>
      </c>
      <c r="G148" s="202"/>
      <c r="H148" s="206">
        <v>9.5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161</v>
      </c>
      <c r="AU148" s="212" t="s">
        <v>88</v>
      </c>
      <c r="AV148" s="13" t="s">
        <v>88</v>
      </c>
      <c r="AW148" s="13" t="s">
        <v>40</v>
      </c>
      <c r="AX148" s="13" t="s">
        <v>8</v>
      </c>
      <c r="AY148" s="212" t="s">
        <v>152</v>
      </c>
    </row>
    <row r="149" spans="1:65" s="2" customFormat="1" ht="21.75" customHeight="1">
      <c r="A149" s="35"/>
      <c r="B149" s="36"/>
      <c r="C149" s="189" t="s">
        <v>249</v>
      </c>
      <c r="D149" s="189" t="s">
        <v>154</v>
      </c>
      <c r="E149" s="190" t="s">
        <v>250</v>
      </c>
      <c r="F149" s="191" t="s">
        <v>251</v>
      </c>
      <c r="G149" s="192" t="s">
        <v>157</v>
      </c>
      <c r="H149" s="193">
        <v>356.7</v>
      </c>
      <c r="I149" s="194"/>
      <c r="J149" s="193">
        <f>ROUND(I149*H149,0)</f>
        <v>0</v>
      </c>
      <c r="K149" s="191" t="s">
        <v>158</v>
      </c>
      <c r="L149" s="40"/>
      <c r="M149" s="195" t="s">
        <v>33</v>
      </c>
      <c r="N149" s="196" t="s">
        <v>50</v>
      </c>
      <c r="O149" s="65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252</v>
      </c>
      <c r="AT149" s="199" t="s">
        <v>154</v>
      </c>
      <c r="AU149" s="199" t="s">
        <v>88</v>
      </c>
      <c r="AY149" s="17" t="s">
        <v>152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</v>
      </c>
      <c r="BK149" s="200">
        <f>ROUND(I149*H149,0)</f>
        <v>0</v>
      </c>
      <c r="BL149" s="17" t="s">
        <v>252</v>
      </c>
      <c r="BM149" s="199" t="s">
        <v>555</v>
      </c>
    </row>
    <row r="150" spans="2:51" s="13" customFormat="1" ht="11.25">
      <c r="B150" s="201"/>
      <c r="C150" s="202"/>
      <c r="D150" s="203" t="s">
        <v>161</v>
      </c>
      <c r="E150" s="204" t="s">
        <v>33</v>
      </c>
      <c r="F150" s="205" t="s">
        <v>556</v>
      </c>
      <c r="G150" s="202"/>
      <c r="H150" s="206">
        <v>108.7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161</v>
      </c>
      <c r="AU150" s="212" t="s">
        <v>88</v>
      </c>
      <c r="AV150" s="13" t="s">
        <v>88</v>
      </c>
      <c r="AW150" s="13" t="s">
        <v>40</v>
      </c>
      <c r="AX150" s="13" t="s">
        <v>79</v>
      </c>
      <c r="AY150" s="212" t="s">
        <v>152</v>
      </c>
    </row>
    <row r="151" spans="2:51" s="13" customFormat="1" ht="11.25">
      <c r="B151" s="201"/>
      <c r="C151" s="202"/>
      <c r="D151" s="203" t="s">
        <v>161</v>
      </c>
      <c r="E151" s="204" t="s">
        <v>33</v>
      </c>
      <c r="F151" s="205" t="s">
        <v>557</v>
      </c>
      <c r="G151" s="202"/>
      <c r="H151" s="206">
        <v>24.2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161</v>
      </c>
      <c r="AU151" s="212" t="s">
        <v>88</v>
      </c>
      <c r="AV151" s="13" t="s">
        <v>88</v>
      </c>
      <c r="AW151" s="13" t="s">
        <v>40</v>
      </c>
      <c r="AX151" s="13" t="s">
        <v>79</v>
      </c>
      <c r="AY151" s="212" t="s">
        <v>152</v>
      </c>
    </row>
    <row r="152" spans="2:51" s="13" customFormat="1" ht="11.25">
      <c r="B152" s="201"/>
      <c r="C152" s="202"/>
      <c r="D152" s="203" t="s">
        <v>161</v>
      </c>
      <c r="E152" s="204" t="s">
        <v>33</v>
      </c>
      <c r="F152" s="205" t="s">
        <v>558</v>
      </c>
      <c r="G152" s="202"/>
      <c r="H152" s="206">
        <v>45.5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161</v>
      </c>
      <c r="AU152" s="212" t="s">
        <v>88</v>
      </c>
      <c r="AV152" s="13" t="s">
        <v>88</v>
      </c>
      <c r="AW152" s="13" t="s">
        <v>40</v>
      </c>
      <c r="AX152" s="13" t="s">
        <v>79</v>
      </c>
      <c r="AY152" s="212" t="s">
        <v>152</v>
      </c>
    </row>
    <row r="153" spans="2:51" s="13" customFormat="1" ht="11.25">
      <c r="B153" s="201"/>
      <c r="C153" s="202"/>
      <c r="D153" s="203" t="s">
        <v>161</v>
      </c>
      <c r="E153" s="204" t="s">
        <v>33</v>
      </c>
      <c r="F153" s="205" t="s">
        <v>559</v>
      </c>
      <c r="G153" s="202"/>
      <c r="H153" s="206">
        <v>94.1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161</v>
      </c>
      <c r="AU153" s="212" t="s">
        <v>88</v>
      </c>
      <c r="AV153" s="13" t="s">
        <v>88</v>
      </c>
      <c r="AW153" s="13" t="s">
        <v>40</v>
      </c>
      <c r="AX153" s="13" t="s">
        <v>79</v>
      </c>
      <c r="AY153" s="212" t="s">
        <v>152</v>
      </c>
    </row>
    <row r="154" spans="2:51" s="13" customFormat="1" ht="11.25">
      <c r="B154" s="201"/>
      <c r="C154" s="202"/>
      <c r="D154" s="203" t="s">
        <v>161</v>
      </c>
      <c r="E154" s="204" t="s">
        <v>33</v>
      </c>
      <c r="F154" s="205" t="s">
        <v>560</v>
      </c>
      <c r="G154" s="202"/>
      <c r="H154" s="206">
        <v>84.2</v>
      </c>
      <c r="I154" s="207"/>
      <c r="J154" s="202"/>
      <c r="K154" s="202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161</v>
      </c>
      <c r="AU154" s="212" t="s">
        <v>88</v>
      </c>
      <c r="AV154" s="13" t="s">
        <v>88</v>
      </c>
      <c r="AW154" s="13" t="s">
        <v>40</v>
      </c>
      <c r="AX154" s="13" t="s">
        <v>79</v>
      </c>
      <c r="AY154" s="212" t="s">
        <v>152</v>
      </c>
    </row>
    <row r="155" spans="2:51" s="14" customFormat="1" ht="11.25">
      <c r="B155" s="213"/>
      <c r="C155" s="214"/>
      <c r="D155" s="203" t="s">
        <v>161</v>
      </c>
      <c r="E155" s="215" t="s">
        <v>33</v>
      </c>
      <c r="F155" s="216" t="s">
        <v>166</v>
      </c>
      <c r="G155" s="214"/>
      <c r="H155" s="217">
        <v>356.7</v>
      </c>
      <c r="I155" s="218"/>
      <c r="J155" s="214"/>
      <c r="K155" s="214"/>
      <c r="L155" s="219"/>
      <c r="M155" s="220"/>
      <c r="N155" s="221"/>
      <c r="O155" s="221"/>
      <c r="P155" s="221"/>
      <c r="Q155" s="221"/>
      <c r="R155" s="221"/>
      <c r="S155" s="221"/>
      <c r="T155" s="222"/>
      <c r="AT155" s="223" t="s">
        <v>161</v>
      </c>
      <c r="AU155" s="223" t="s">
        <v>88</v>
      </c>
      <c r="AV155" s="14" t="s">
        <v>159</v>
      </c>
      <c r="AW155" s="14" t="s">
        <v>40</v>
      </c>
      <c r="AX155" s="14" t="s">
        <v>8</v>
      </c>
      <c r="AY155" s="223" t="s">
        <v>152</v>
      </c>
    </row>
    <row r="156" spans="2:63" s="12" customFormat="1" ht="22.9" customHeight="1">
      <c r="B156" s="173"/>
      <c r="C156" s="174"/>
      <c r="D156" s="175" t="s">
        <v>78</v>
      </c>
      <c r="E156" s="187" t="s">
        <v>191</v>
      </c>
      <c r="F156" s="187" t="s">
        <v>257</v>
      </c>
      <c r="G156" s="174"/>
      <c r="H156" s="174"/>
      <c r="I156" s="177"/>
      <c r="J156" s="188">
        <f>BK156</f>
        <v>0</v>
      </c>
      <c r="K156" s="174"/>
      <c r="L156" s="179"/>
      <c r="M156" s="180"/>
      <c r="N156" s="181"/>
      <c r="O156" s="181"/>
      <c r="P156" s="182">
        <f>SUM(P157:P169)</f>
        <v>0</v>
      </c>
      <c r="Q156" s="181"/>
      <c r="R156" s="182">
        <f>SUM(R157:R169)</f>
        <v>1.9711750000000001</v>
      </c>
      <c r="S156" s="181"/>
      <c r="T156" s="183">
        <f>SUM(T157:T169)</f>
        <v>0</v>
      </c>
      <c r="AR156" s="184" t="s">
        <v>8</v>
      </c>
      <c r="AT156" s="185" t="s">
        <v>78</v>
      </c>
      <c r="AU156" s="185" t="s">
        <v>8</v>
      </c>
      <c r="AY156" s="184" t="s">
        <v>152</v>
      </c>
      <c r="BK156" s="186">
        <f>SUM(BK157:BK169)</f>
        <v>0</v>
      </c>
    </row>
    <row r="157" spans="1:65" s="2" customFormat="1" ht="16.5" customHeight="1">
      <c r="A157" s="35"/>
      <c r="B157" s="36"/>
      <c r="C157" s="189" t="s">
        <v>258</v>
      </c>
      <c r="D157" s="189" t="s">
        <v>154</v>
      </c>
      <c r="E157" s="190" t="s">
        <v>259</v>
      </c>
      <c r="F157" s="191" t="s">
        <v>260</v>
      </c>
      <c r="G157" s="192" t="s">
        <v>169</v>
      </c>
      <c r="H157" s="193">
        <v>21.5</v>
      </c>
      <c r="I157" s="194"/>
      <c r="J157" s="193">
        <f>ROUND(I157*H157,0)</f>
        <v>0</v>
      </c>
      <c r="K157" s="191" t="s">
        <v>158</v>
      </c>
      <c r="L157" s="40"/>
      <c r="M157" s="195" t="s">
        <v>33</v>
      </c>
      <c r="N157" s="196" t="s">
        <v>50</v>
      </c>
      <c r="O157" s="65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159</v>
      </c>
      <c r="AT157" s="199" t="s">
        <v>154</v>
      </c>
      <c r="AU157" s="199" t="s">
        <v>88</v>
      </c>
      <c r="AY157" s="17" t="s">
        <v>152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</v>
      </c>
      <c r="BK157" s="200">
        <f>ROUND(I157*H157,0)</f>
        <v>0</v>
      </c>
      <c r="BL157" s="17" t="s">
        <v>159</v>
      </c>
      <c r="BM157" s="199" t="s">
        <v>561</v>
      </c>
    </row>
    <row r="158" spans="2:51" s="13" customFormat="1" ht="11.25">
      <c r="B158" s="201"/>
      <c r="C158" s="202"/>
      <c r="D158" s="203" t="s">
        <v>161</v>
      </c>
      <c r="E158" s="204" t="s">
        <v>33</v>
      </c>
      <c r="F158" s="205" t="s">
        <v>495</v>
      </c>
      <c r="G158" s="202"/>
      <c r="H158" s="206">
        <v>21.5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161</v>
      </c>
      <c r="AU158" s="212" t="s">
        <v>88</v>
      </c>
      <c r="AV158" s="13" t="s">
        <v>88</v>
      </c>
      <c r="AW158" s="13" t="s">
        <v>40</v>
      </c>
      <c r="AX158" s="13" t="s">
        <v>8</v>
      </c>
      <c r="AY158" s="212" t="s">
        <v>152</v>
      </c>
    </row>
    <row r="159" spans="1:65" s="2" customFormat="1" ht="21.75" customHeight="1">
      <c r="A159" s="35"/>
      <c r="B159" s="36"/>
      <c r="C159" s="189" t="s">
        <v>270</v>
      </c>
      <c r="D159" s="189" t="s">
        <v>154</v>
      </c>
      <c r="E159" s="190" t="s">
        <v>263</v>
      </c>
      <c r="F159" s="191" t="s">
        <v>264</v>
      </c>
      <c r="G159" s="192" t="s">
        <v>169</v>
      </c>
      <c r="H159" s="193">
        <v>21.5</v>
      </c>
      <c r="I159" s="194"/>
      <c r="J159" s="193">
        <f>ROUND(I159*H159,0)</f>
        <v>0</v>
      </c>
      <c r="K159" s="191" t="s">
        <v>158</v>
      </c>
      <c r="L159" s="40"/>
      <c r="M159" s="195" t="s">
        <v>33</v>
      </c>
      <c r="N159" s="196" t="s">
        <v>50</v>
      </c>
      <c r="O159" s="65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9" t="s">
        <v>159</v>
      </c>
      <c r="AT159" s="199" t="s">
        <v>154</v>
      </c>
      <c r="AU159" s="199" t="s">
        <v>88</v>
      </c>
      <c r="AY159" s="17" t="s">
        <v>152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</v>
      </c>
      <c r="BK159" s="200">
        <f>ROUND(I159*H159,0)</f>
        <v>0</v>
      </c>
      <c r="BL159" s="17" t="s">
        <v>159</v>
      </c>
      <c r="BM159" s="199" t="s">
        <v>562</v>
      </c>
    </row>
    <row r="160" spans="2:51" s="13" customFormat="1" ht="11.25">
      <c r="B160" s="201"/>
      <c r="C160" s="202"/>
      <c r="D160" s="203" t="s">
        <v>161</v>
      </c>
      <c r="E160" s="204" t="s">
        <v>33</v>
      </c>
      <c r="F160" s="205" t="s">
        <v>495</v>
      </c>
      <c r="G160" s="202"/>
      <c r="H160" s="206">
        <v>21.5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161</v>
      </c>
      <c r="AU160" s="212" t="s">
        <v>88</v>
      </c>
      <c r="AV160" s="13" t="s">
        <v>88</v>
      </c>
      <c r="AW160" s="13" t="s">
        <v>40</v>
      </c>
      <c r="AX160" s="13" t="s">
        <v>8</v>
      </c>
      <c r="AY160" s="212" t="s">
        <v>152</v>
      </c>
    </row>
    <row r="161" spans="1:65" s="2" customFormat="1" ht="16.5" customHeight="1">
      <c r="A161" s="35"/>
      <c r="B161" s="36"/>
      <c r="C161" s="189" t="s">
        <v>266</v>
      </c>
      <c r="D161" s="189" t="s">
        <v>154</v>
      </c>
      <c r="E161" s="190" t="s">
        <v>267</v>
      </c>
      <c r="F161" s="191" t="s">
        <v>268</v>
      </c>
      <c r="G161" s="192" t="s">
        <v>169</v>
      </c>
      <c r="H161" s="193">
        <v>21.5</v>
      </c>
      <c r="I161" s="194"/>
      <c r="J161" s="193">
        <f>ROUND(I161*H161,0)</f>
        <v>0</v>
      </c>
      <c r="K161" s="191" t="s">
        <v>158</v>
      </c>
      <c r="L161" s="40"/>
      <c r="M161" s="195" t="s">
        <v>33</v>
      </c>
      <c r="N161" s="196" t="s">
        <v>50</v>
      </c>
      <c r="O161" s="65"/>
      <c r="P161" s="197">
        <f>O161*H161</f>
        <v>0</v>
      </c>
      <c r="Q161" s="197">
        <v>0.00601</v>
      </c>
      <c r="R161" s="197">
        <f>Q161*H161</f>
        <v>0.129215</v>
      </c>
      <c r="S161" s="197">
        <v>0</v>
      </c>
      <c r="T161" s="19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9" t="s">
        <v>159</v>
      </c>
      <c r="AT161" s="199" t="s">
        <v>154</v>
      </c>
      <c r="AU161" s="199" t="s">
        <v>88</v>
      </c>
      <c r="AY161" s="17" t="s">
        <v>152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</v>
      </c>
      <c r="BK161" s="200">
        <f>ROUND(I161*H161,0)</f>
        <v>0</v>
      </c>
      <c r="BL161" s="17" t="s">
        <v>159</v>
      </c>
      <c r="BM161" s="199" t="s">
        <v>563</v>
      </c>
    </row>
    <row r="162" spans="2:51" s="13" customFormat="1" ht="11.25">
      <c r="B162" s="201"/>
      <c r="C162" s="202"/>
      <c r="D162" s="203" t="s">
        <v>161</v>
      </c>
      <c r="E162" s="204" t="s">
        <v>33</v>
      </c>
      <c r="F162" s="205" t="s">
        <v>495</v>
      </c>
      <c r="G162" s="202"/>
      <c r="H162" s="206">
        <v>21.5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161</v>
      </c>
      <c r="AU162" s="212" t="s">
        <v>88</v>
      </c>
      <c r="AV162" s="13" t="s">
        <v>88</v>
      </c>
      <c r="AW162" s="13" t="s">
        <v>40</v>
      </c>
      <c r="AX162" s="13" t="s">
        <v>8</v>
      </c>
      <c r="AY162" s="212" t="s">
        <v>152</v>
      </c>
    </row>
    <row r="163" spans="1:65" s="2" customFormat="1" ht="21.75" customHeight="1">
      <c r="A163" s="35"/>
      <c r="B163" s="36"/>
      <c r="C163" s="189" t="s">
        <v>476</v>
      </c>
      <c r="D163" s="189" t="s">
        <v>154</v>
      </c>
      <c r="E163" s="190" t="s">
        <v>271</v>
      </c>
      <c r="F163" s="191" t="s">
        <v>272</v>
      </c>
      <c r="G163" s="192" t="s">
        <v>169</v>
      </c>
      <c r="H163" s="193">
        <v>49.8</v>
      </c>
      <c r="I163" s="194"/>
      <c r="J163" s="193">
        <f>ROUND(I163*H163,0)</f>
        <v>0</v>
      </c>
      <c r="K163" s="191" t="s">
        <v>158</v>
      </c>
      <c r="L163" s="40"/>
      <c r="M163" s="195" t="s">
        <v>33</v>
      </c>
      <c r="N163" s="196" t="s">
        <v>50</v>
      </c>
      <c r="O163" s="65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9" t="s">
        <v>159</v>
      </c>
      <c r="AT163" s="199" t="s">
        <v>154</v>
      </c>
      <c r="AU163" s="199" t="s">
        <v>88</v>
      </c>
      <c r="AY163" s="17" t="s">
        <v>152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</v>
      </c>
      <c r="BK163" s="200">
        <f>ROUND(I163*H163,0)</f>
        <v>0</v>
      </c>
      <c r="BL163" s="17" t="s">
        <v>159</v>
      </c>
      <c r="BM163" s="199" t="s">
        <v>564</v>
      </c>
    </row>
    <row r="164" spans="2:51" s="13" customFormat="1" ht="11.25">
      <c r="B164" s="201"/>
      <c r="C164" s="202"/>
      <c r="D164" s="203" t="s">
        <v>161</v>
      </c>
      <c r="E164" s="204" t="s">
        <v>33</v>
      </c>
      <c r="F164" s="205" t="s">
        <v>491</v>
      </c>
      <c r="G164" s="202"/>
      <c r="H164" s="206">
        <v>49.8</v>
      </c>
      <c r="I164" s="207"/>
      <c r="J164" s="202"/>
      <c r="K164" s="202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161</v>
      </c>
      <c r="AU164" s="212" t="s">
        <v>88</v>
      </c>
      <c r="AV164" s="13" t="s">
        <v>88</v>
      </c>
      <c r="AW164" s="13" t="s">
        <v>40</v>
      </c>
      <c r="AX164" s="13" t="s">
        <v>8</v>
      </c>
      <c r="AY164" s="212" t="s">
        <v>152</v>
      </c>
    </row>
    <row r="165" spans="1:65" s="2" customFormat="1" ht="21.75" customHeight="1">
      <c r="A165" s="35"/>
      <c r="B165" s="36"/>
      <c r="C165" s="189" t="s">
        <v>7</v>
      </c>
      <c r="D165" s="189" t="s">
        <v>154</v>
      </c>
      <c r="E165" s="190" t="s">
        <v>274</v>
      </c>
      <c r="F165" s="191" t="s">
        <v>275</v>
      </c>
      <c r="G165" s="192" t="s">
        <v>169</v>
      </c>
      <c r="H165" s="193">
        <v>49.8</v>
      </c>
      <c r="I165" s="194"/>
      <c r="J165" s="193">
        <f>ROUND(I165*H165,0)</f>
        <v>0</v>
      </c>
      <c r="K165" s="191" t="s">
        <v>158</v>
      </c>
      <c r="L165" s="40"/>
      <c r="M165" s="195" t="s">
        <v>33</v>
      </c>
      <c r="N165" s="196" t="s">
        <v>50</v>
      </c>
      <c r="O165" s="65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9" t="s">
        <v>159</v>
      </c>
      <c r="AT165" s="199" t="s">
        <v>154</v>
      </c>
      <c r="AU165" s="199" t="s">
        <v>88</v>
      </c>
      <c r="AY165" s="17" t="s">
        <v>152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</v>
      </c>
      <c r="BK165" s="200">
        <f>ROUND(I165*H165,0)</f>
        <v>0</v>
      </c>
      <c r="BL165" s="17" t="s">
        <v>159</v>
      </c>
      <c r="BM165" s="199" t="s">
        <v>565</v>
      </c>
    </row>
    <row r="166" spans="2:51" s="13" customFormat="1" ht="11.25">
      <c r="B166" s="201"/>
      <c r="C166" s="202"/>
      <c r="D166" s="203" t="s">
        <v>161</v>
      </c>
      <c r="E166" s="204" t="s">
        <v>33</v>
      </c>
      <c r="F166" s="205" t="s">
        <v>491</v>
      </c>
      <c r="G166" s="202"/>
      <c r="H166" s="206">
        <v>49.8</v>
      </c>
      <c r="I166" s="207"/>
      <c r="J166" s="202"/>
      <c r="K166" s="202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161</v>
      </c>
      <c r="AU166" s="212" t="s">
        <v>88</v>
      </c>
      <c r="AV166" s="13" t="s">
        <v>88</v>
      </c>
      <c r="AW166" s="13" t="s">
        <v>40</v>
      </c>
      <c r="AX166" s="13" t="s">
        <v>8</v>
      </c>
      <c r="AY166" s="212" t="s">
        <v>152</v>
      </c>
    </row>
    <row r="167" spans="1:65" s="2" customFormat="1" ht="16.5" customHeight="1">
      <c r="A167" s="35"/>
      <c r="B167" s="36"/>
      <c r="C167" s="189" t="s">
        <v>277</v>
      </c>
      <c r="D167" s="189" t="s">
        <v>154</v>
      </c>
      <c r="E167" s="190" t="s">
        <v>278</v>
      </c>
      <c r="F167" s="191" t="s">
        <v>279</v>
      </c>
      <c r="G167" s="192" t="s">
        <v>157</v>
      </c>
      <c r="H167" s="193">
        <v>79.6</v>
      </c>
      <c r="I167" s="194"/>
      <c r="J167" s="193">
        <f>ROUND(I167*H167,0)</f>
        <v>0</v>
      </c>
      <c r="K167" s="191" t="s">
        <v>158</v>
      </c>
      <c r="L167" s="40"/>
      <c r="M167" s="195" t="s">
        <v>33</v>
      </c>
      <c r="N167" s="196" t="s">
        <v>50</v>
      </c>
      <c r="O167" s="65"/>
      <c r="P167" s="197">
        <f>O167*H167</f>
        <v>0</v>
      </c>
      <c r="Q167" s="197">
        <v>0.0036</v>
      </c>
      <c r="R167" s="197">
        <f>Q167*H167</f>
        <v>0.28656</v>
      </c>
      <c r="S167" s="197">
        <v>0</v>
      </c>
      <c r="T167" s="19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9" t="s">
        <v>159</v>
      </c>
      <c r="AT167" s="199" t="s">
        <v>154</v>
      </c>
      <c r="AU167" s="199" t="s">
        <v>88</v>
      </c>
      <c r="AY167" s="17" t="s">
        <v>152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</v>
      </c>
      <c r="BK167" s="200">
        <f>ROUND(I167*H167,0)</f>
        <v>0</v>
      </c>
      <c r="BL167" s="17" t="s">
        <v>159</v>
      </c>
      <c r="BM167" s="199" t="s">
        <v>566</v>
      </c>
    </row>
    <row r="168" spans="2:51" s="13" customFormat="1" ht="11.25">
      <c r="B168" s="201"/>
      <c r="C168" s="202"/>
      <c r="D168" s="203" t="s">
        <v>161</v>
      </c>
      <c r="E168" s="204" t="s">
        <v>33</v>
      </c>
      <c r="F168" s="205" t="s">
        <v>493</v>
      </c>
      <c r="G168" s="202"/>
      <c r="H168" s="206">
        <v>79.6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161</v>
      </c>
      <c r="AU168" s="212" t="s">
        <v>88</v>
      </c>
      <c r="AV168" s="13" t="s">
        <v>88</v>
      </c>
      <c r="AW168" s="13" t="s">
        <v>40</v>
      </c>
      <c r="AX168" s="13" t="s">
        <v>8</v>
      </c>
      <c r="AY168" s="212" t="s">
        <v>152</v>
      </c>
    </row>
    <row r="169" spans="1:65" s="2" customFormat="1" ht="21.75" customHeight="1">
      <c r="A169" s="35"/>
      <c r="B169" s="36"/>
      <c r="C169" s="189" t="s">
        <v>281</v>
      </c>
      <c r="D169" s="189" t="s">
        <v>154</v>
      </c>
      <c r="E169" s="190" t="s">
        <v>282</v>
      </c>
      <c r="F169" s="191" t="s">
        <v>283</v>
      </c>
      <c r="G169" s="192" t="s">
        <v>284</v>
      </c>
      <c r="H169" s="193">
        <v>5</v>
      </c>
      <c r="I169" s="194"/>
      <c r="J169" s="193">
        <f>ROUND(I169*H169,0)</f>
        <v>0</v>
      </c>
      <c r="K169" s="191" t="s">
        <v>158</v>
      </c>
      <c r="L169" s="40"/>
      <c r="M169" s="195" t="s">
        <v>33</v>
      </c>
      <c r="N169" s="196" t="s">
        <v>50</v>
      </c>
      <c r="O169" s="65"/>
      <c r="P169" s="197">
        <f>O169*H169</f>
        <v>0</v>
      </c>
      <c r="Q169" s="197">
        <v>0.31108</v>
      </c>
      <c r="R169" s="197">
        <f>Q169*H169</f>
        <v>1.5554000000000001</v>
      </c>
      <c r="S169" s="197">
        <v>0</v>
      </c>
      <c r="T169" s="19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9" t="s">
        <v>159</v>
      </c>
      <c r="AT169" s="199" t="s">
        <v>154</v>
      </c>
      <c r="AU169" s="199" t="s">
        <v>88</v>
      </c>
      <c r="AY169" s="17" t="s">
        <v>152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8</v>
      </c>
      <c r="BK169" s="200">
        <f>ROUND(I169*H169,0)</f>
        <v>0</v>
      </c>
      <c r="BL169" s="17" t="s">
        <v>159</v>
      </c>
      <c r="BM169" s="199" t="s">
        <v>567</v>
      </c>
    </row>
    <row r="170" spans="2:63" s="12" customFormat="1" ht="22.9" customHeight="1">
      <c r="B170" s="173"/>
      <c r="C170" s="174"/>
      <c r="D170" s="175" t="s">
        <v>78</v>
      </c>
      <c r="E170" s="187" t="s">
        <v>204</v>
      </c>
      <c r="F170" s="187" t="s">
        <v>286</v>
      </c>
      <c r="G170" s="174"/>
      <c r="H170" s="174"/>
      <c r="I170" s="177"/>
      <c r="J170" s="188">
        <f>BK170</f>
        <v>0</v>
      </c>
      <c r="K170" s="174"/>
      <c r="L170" s="179"/>
      <c r="M170" s="180"/>
      <c r="N170" s="181"/>
      <c r="O170" s="181"/>
      <c r="P170" s="182">
        <f>SUM(P171:P210)</f>
        <v>0</v>
      </c>
      <c r="Q170" s="181"/>
      <c r="R170" s="182">
        <f>SUM(R171:R210)</f>
        <v>3.8763099999999997</v>
      </c>
      <c r="S170" s="181"/>
      <c r="T170" s="183">
        <f>SUM(T171:T210)</f>
        <v>0</v>
      </c>
      <c r="AR170" s="184" t="s">
        <v>8</v>
      </c>
      <c r="AT170" s="185" t="s">
        <v>78</v>
      </c>
      <c r="AU170" s="185" t="s">
        <v>8</v>
      </c>
      <c r="AY170" s="184" t="s">
        <v>152</v>
      </c>
      <c r="BK170" s="186">
        <f>SUM(BK171:BK210)</f>
        <v>0</v>
      </c>
    </row>
    <row r="171" spans="1:65" s="2" customFormat="1" ht="21.75" customHeight="1">
      <c r="A171" s="35"/>
      <c r="B171" s="36"/>
      <c r="C171" s="189" t="s">
        <v>287</v>
      </c>
      <c r="D171" s="189" t="s">
        <v>154</v>
      </c>
      <c r="E171" s="190" t="s">
        <v>321</v>
      </c>
      <c r="F171" s="191" t="s">
        <v>322</v>
      </c>
      <c r="G171" s="192" t="s">
        <v>284</v>
      </c>
      <c r="H171" s="193">
        <v>2</v>
      </c>
      <c r="I171" s="194"/>
      <c r="J171" s="193">
        <f aca="true" t="shared" si="0" ref="J171:J190">ROUND(I171*H171,0)</f>
        <v>0</v>
      </c>
      <c r="K171" s="191" t="s">
        <v>158</v>
      </c>
      <c r="L171" s="40"/>
      <c r="M171" s="195" t="s">
        <v>33</v>
      </c>
      <c r="N171" s="196" t="s">
        <v>50</v>
      </c>
      <c r="O171" s="65"/>
      <c r="P171" s="197">
        <f aca="true" t="shared" si="1" ref="P171:P190">O171*H171</f>
        <v>0</v>
      </c>
      <c r="Q171" s="197">
        <v>0.00171</v>
      </c>
      <c r="R171" s="197">
        <f aca="true" t="shared" si="2" ref="R171:R190">Q171*H171</f>
        <v>0.00342</v>
      </c>
      <c r="S171" s="197">
        <v>0</v>
      </c>
      <c r="T171" s="198">
        <f aca="true" t="shared" si="3" ref="T171:T190"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9" t="s">
        <v>159</v>
      </c>
      <c r="AT171" s="199" t="s">
        <v>154</v>
      </c>
      <c r="AU171" s="199" t="s">
        <v>88</v>
      </c>
      <c r="AY171" s="17" t="s">
        <v>152</v>
      </c>
      <c r="BE171" s="200">
        <f aca="true" t="shared" si="4" ref="BE171:BE190">IF(N171="základní",J171,0)</f>
        <v>0</v>
      </c>
      <c r="BF171" s="200">
        <f aca="true" t="shared" si="5" ref="BF171:BF190">IF(N171="snížená",J171,0)</f>
        <v>0</v>
      </c>
      <c r="BG171" s="200">
        <f aca="true" t="shared" si="6" ref="BG171:BG190">IF(N171="zákl. přenesená",J171,0)</f>
        <v>0</v>
      </c>
      <c r="BH171" s="200">
        <f aca="true" t="shared" si="7" ref="BH171:BH190">IF(N171="sníž. přenesená",J171,0)</f>
        <v>0</v>
      </c>
      <c r="BI171" s="200">
        <f aca="true" t="shared" si="8" ref="BI171:BI190">IF(N171="nulová",J171,0)</f>
        <v>0</v>
      </c>
      <c r="BJ171" s="17" t="s">
        <v>8</v>
      </c>
      <c r="BK171" s="200">
        <f aca="true" t="shared" si="9" ref="BK171:BK190">ROUND(I171*H171,0)</f>
        <v>0</v>
      </c>
      <c r="BL171" s="17" t="s">
        <v>159</v>
      </c>
      <c r="BM171" s="199" t="s">
        <v>568</v>
      </c>
    </row>
    <row r="172" spans="1:65" s="2" customFormat="1" ht="16.5" customHeight="1">
      <c r="A172" s="35"/>
      <c r="B172" s="36"/>
      <c r="C172" s="224" t="s">
        <v>291</v>
      </c>
      <c r="D172" s="224" t="s">
        <v>230</v>
      </c>
      <c r="E172" s="225" t="s">
        <v>569</v>
      </c>
      <c r="F172" s="226" t="s">
        <v>570</v>
      </c>
      <c r="G172" s="227" t="s">
        <v>284</v>
      </c>
      <c r="H172" s="228">
        <v>2</v>
      </c>
      <c r="I172" s="229"/>
      <c r="J172" s="228">
        <f t="shared" si="0"/>
        <v>0</v>
      </c>
      <c r="K172" s="226" t="s">
        <v>158</v>
      </c>
      <c r="L172" s="230"/>
      <c r="M172" s="231" t="s">
        <v>33</v>
      </c>
      <c r="N172" s="232" t="s">
        <v>50</v>
      </c>
      <c r="O172" s="65"/>
      <c r="P172" s="197">
        <f t="shared" si="1"/>
        <v>0</v>
      </c>
      <c r="Q172" s="197">
        <v>0.0153</v>
      </c>
      <c r="R172" s="197">
        <f t="shared" si="2"/>
        <v>0.0306</v>
      </c>
      <c r="S172" s="197">
        <v>0</v>
      </c>
      <c r="T172" s="198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9" t="s">
        <v>204</v>
      </c>
      <c r="AT172" s="199" t="s">
        <v>230</v>
      </c>
      <c r="AU172" s="199" t="s">
        <v>88</v>
      </c>
      <c r="AY172" s="17" t="s">
        <v>152</v>
      </c>
      <c r="BE172" s="200">
        <f t="shared" si="4"/>
        <v>0</v>
      </c>
      <c r="BF172" s="200">
        <f t="shared" si="5"/>
        <v>0</v>
      </c>
      <c r="BG172" s="200">
        <f t="shared" si="6"/>
        <v>0</v>
      </c>
      <c r="BH172" s="200">
        <f t="shared" si="7"/>
        <v>0</v>
      </c>
      <c r="BI172" s="200">
        <f t="shared" si="8"/>
        <v>0</v>
      </c>
      <c r="BJ172" s="17" t="s">
        <v>8</v>
      </c>
      <c r="BK172" s="200">
        <f t="shared" si="9"/>
        <v>0</v>
      </c>
      <c r="BL172" s="17" t="s">
        <v>159</v>
      </c>
      <c r="BM172" s="199" t="s">
        <v>571</v>
      </c>
    </row>
    <row r="173" spans="1:65" s="2" customFormat="1" ht="21.75" customHeight="1">
      <c r="A173" s="35"/>
      <c r="B173" s="36"/>
      <c r="C173" s="189" t="s">
        <v>296</v>
      </c>
      <c r="D173" s="189" t="s">
        <v>154</v>
      </c>
      <c r="E173" s="190" t="s">
        <v>309</v>
      </c>
      <c r="F173" s="191" t="s">
        <v>310</v>
      </c>
      <c r="G173" s="192" t="s">
        <v>284</v>
      </c>
      <c r="H173" s="193">
        <v>2</v>
      </c>
      <c r="I173" s="194"/>
      <c r="J173" s="193">
        <f t="shared" si="0"/>
        <v>0</v>
      </c>
      <c r="K173" s="191" t="s">
        <v>158</v>
      </c>
      <c r="L173" s="40"/>
      <c r="M173" s="195" t="s">
        <v>33</v>
      </c>
      <c r="N173" s="196" t="s">
        <v>50</v>
      </c>
      <c r="O173" s="65"/>
      <c r="P173" s="197">
        <f t="shared" si="1"/>
        <v>0</v>
      </c>
      <c r="Q173" s="197">
        <v>0.00167</v>
      </c>
      <c r="R173" s="197">
        <f t="shared" si="2"/>
        <v>0.00334</v>
      </c>
      <c r="S173" s="197">
        <v>0</v>
      </c>
      <c r="T173" s="198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159</v>
      </c>
      <c r="AT173" s="199" t="s">
        <v>154</v>
      </c>
      <c r="AU173" s="199" t="s">
        <v>88</v>
      </c>
      <c r="AY173" s="17" t="s">
        <v>152</v>
      </c>
      <c r="BE173" s="200">
        <f t="shared" si="4"/>
        <v>0</v>
      </c>
      <c r="BF173" s="200">
        <f t="shared" si="5"/>
        <v>0</v>
      </c>
      <c r="BG173" s="200">
        <f t="shared" si="6"/>
        <v>0</v>
      </c>
      <c r="BH173" s="200">
        <f t="shared" si="7"/>
        <v>0</v>
      </c>
      <c r="BI173" s="200">
        <f t="shared" si="8"/>
        <v>0</v>
      </c>
      <c r="BJ173" s="17" t="s">
        <v>8</v>
      </c>
      <c r="BK173" s="200">
        <f t="shared" si="9"/>
        <v>0</v>
      </c>
      <c r="BL173" s="17" t="s">
        <v>159</v>
      </c>
      <c r="BM173" s="199" t="s">
        <v>572</v>
      </c>
    </row>
    <row r="174" spans="1:65" s="2" customFormat="1" ht="16.5" customHeight="1">
      <c r="A174" s="35"/>
      <c r="B174" s="36"/>
      <c r="C174" s="224" t="s">
        <v>300</v>
      </c>
      <c r="D174" s="224" t="s">
        <v>230</v>
      </c>
      <c r="E174" s="225" t="s">
        <v>317</v>
      </c>
      <c r="F174" s="226" t="s">
        <v>318</v>
      </c>
      <c r="G174" s="227" t="s">
        <v>284</v>
      </c>
      <c r="H174" s="228">
        <v>2</v>
      </c>
      <c r="I174" s="229"/>
      <c r="J174" s="228">
        <f t="shared" si="0"/>
        <v>0</v>
      </c>
      <c r="K174" s="226" t="s">
        <v>158</v>
      </c>
      <c r="L174" s="230"/>
      <c r="M174" s="231" t="s">
        <v>33</v>
      </c>
      <c r="N174" s="232" t="s">
        <v>50</v>
      </c>
      <c r="O174" s="65"/>
      <c r="P174" s="197">
        <f t="shared" si="1"/>
        <v>0</v>
      </c>
      <c r="Q174" s="197">
        <v>0.0141</v>
      </c>
      <c r="R174" s="197">
        <f t="shared" si="2"/>
        <v>0.0282</v>
      </c>
      <c r="S174" s="197">
        <v>0</v>
      </c>
      <c r="T174" s="198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9" t="s">
        <v>204</v>
      </c>
      <c r="AT174" s="199" t="s">
        <v>230</v>
      </c>
      <c r="AU174" s="199" t="s">
        <v>88</v>
      </c>
      <c r="AY174" s="17" t="s">
        <v>152</v>
      </c>
      <c r="BE174" s="200">
        <f t="shared" si="4"/>
        <v>0</v>
      </c>
      <c r="BF174" s="200">
        <f t="shared" si="5"/>
        <v>0</v>
      </c>
      <c r="BG174" s="200">
        <f t="shared" si="6"/>
        <v>0</v>
      </c>
      <c r="BH174" s="200">
        <f t="shared" si="7"/>
        <v>0</v>
      </c>
      <c r="BI174" s="200">
        <f t="shared" si="8"/>
        <v>0</v>
      </c>
      <c r="BJ174" s="17" t="s">
        <v>8</v>
      </c>
      <c r="BK174" s="200">
        <f t="shared" si="9"/>
        <v>0</v>
      </c>
      <c r="BL174" s="17" t="s">
        <v>159</v>
      </c>
      <c r="BM174" s="199" t="s">
        <v>573</v>
      </c>
    </row>
    <row r="175" spans="1:65" s="2" customFormat="1" ht="21.75" customHeight="1">
      <c r="A175" s="35"/>
      <c r="B175" s="36"/>
      <c r="C175" s="189" t="s">
        <v>304</v>
      </c>
      <c r="D175" s="189" t="s">
        <v>154</v>
      </c>
      <c r="E175" s="190" t="s">
        <v>574</v>
      </c>
      <c r="F175" s="191" t="s">
        <v>575</v>
      </c>
      <c r="G175" s="192" t="s">
        <v>284</v>
      </c>
      <c r="H175" s="193">
        <v>2</v>
      </c>
      <c r="I175" s="194"/>
      <c r="J175" s="193">
        <f t="shared" si="0"/>
        <v>0</v>
      </c>
      <c r="K175" s="191" t="s">
        <v>158</v>
      </c>
      <c r="L175" s="40"/>
      <c r="M175" s="195" t="s">
        <v>33</v>
      </c>
      <c r="N175" s="196" t="s">
        <v>50</v>
      </c>
      <c r="O175" s="65"/>
      <c r="P175" s="197">
        <f t="shared" si="1"/>
        <v>0</v>
      </c>
      <c r="Q175" s="197">
        <v>0</v>
      </c>
      <c r="R175" s="197">
        <f t="shared" si="2"/>
        <v>0</v>
      </c>
      <c r="S175" s="197">
        <v>0</v>
      </c>
      <c r="T175" s="198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9" t="s">
        <v>159</v>
      </c>
      <c r="AT175" s="199" t="s">
        <v>154</v>
      </c>
      <c r="AU175" s="199" t="s">
        <v>88</v>
      </c>
      <c r="AY175" s="17" t="s">
        <v>152</v>
      </c>
      <c r="BE175" s="200">
        <f t="shared" si="4"/>
        <v>0</v>
      </c>
      <c r="BF175" s="200">
        <f t="shared" si="5"/>
        <v>0</v>
      </c>
      <c r="BG175" s="200">
        <f t="shared" si="6"/>
        <v>0</v>
      </c>
      <c r="BH175" s="200">
        <f t="shared" si="7"/>
        <v>0</v>
      </c>
      <c r="BI175" s="200">
        <f t="shared" si="8"/>
        <v>0</v>
      </c>
      <c r="BJ175" s="17" t="s">
        <v>8</v>
      </c>
      <c r="BK175" s="200">
        <f t="shared" si="9"/>
        <v>0</v>
      </c>
      <c r="BL175" s="17" t="s">
        <v>159</v>
      </c>
      <c r="BM175" s="199" t="s">
        <v>576</v>
      </c>
    </row>
    <row r="176" spans="1:65" s="2" customFormat="1" ht="16.5" customHeight="1">
      <c r="A176" s="35"/>
      <c r="B176" s="36"/>
      <c r="C176" s="224" t="s">
        <v>308</v>
      </c>
      <c r="D176" s="224" t="s">
        <v>230</v>
      </c>
      <c r="E176" s="225" t="s">
        <v>577</v>
      </c>
      <c r="F176" s="226" t="s">
        <v>578</v>
      </c>
      <c r="G176" s="227" t="s">
        <v>284</v>
      </c>
      <c r="H176" s="228">
        <v>2</v>
      </c>
      <c r="I176" s="229"/>
      <c r="J176" s="228">
        <f t="shared" si="0"/>
        <v>0</v>
      </c>
      <c r="K176" s="226" t="s">
        <v>158</v>
      </c>
      <c r="L176" s="230"/>
      <c r="M176" s="231" t="s">
        <v>33</v>
      </c>
      <c r="N176" s="232" t="s">
        <v>50</v>
      </c>
      <c r="O176" s="65"/>
      <c r="P176" s="197">
        <f t="shared" si="1"/>
        <v>0</v>
      </c>
      <c r="Q176" s="197">
        <v>0.00145</v>
      </c>
      <c r="R176" s="197">
        <f t="shared" si="2"/>
        <v>0.0029</v>
      </c>
      <c r="S176" s="197">
        <v>0</v>
      </c>
      <c r="T176" s="198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9" t="s">
        <v>204</v>
      </c>
      <c r="AT176" s="199" t="s">
        <v>230</v>
      </c>
      <c r="AU176" s="199" t="s">
        <v>88</v>
      </c>
      <c r="AY176" s="17" t="s">
        <v>152</v>
      </c>
      <c r="BE176" s="200">
        <f t="shared" si="4"/>
        <v>0</v>
      </c>
      <c r="BF176" s="200">
        <f t="shared" si="5"/>
        <v>0</v>
      </c>
      <c r="BG176" s="200">
        <f t="shared" si="6"/>
        <v>0</v>
      </c>
      <c r="BH176" s="200">
        <f t="shared" si="7"/>
        <v>0</v>
      </c>
      <c r="BI176" s="200">
        <f t="shared" si="8"/>
        <v>0</v>
      </c>
      <c r="BJ176" s="17" t="s">
        <v>8</v>
      </c>
      <c r="BK176" s="200">
        <f t="shared" si="9"/>
        <v>0</v>
      </c>
      <c r="BL176" s="17" t="s">
        <v>159</v>
      </c>
      <c r="BM176" s="199" t="s">
        <v>579</v>
      </c>
    </row>
    <row r="177" spans="1:65" s="2" customFormat="1" ht="16.5" customHeight="1">
      <c r="A177" s="35"/>
      <c r="B177" s="36"/>
      <c r="C177" s="189" t="s">
        <v>312</v>
      </c>
      <c r="D177" s="189" t="s">
        <v>154</v>
      </c>
      <c r="E177" s="190" t="s">
        <v>329</v>
      </c>
      <c r="F177" s="191" t="s">
        <v>330</v>
      </c>
      <c r="G177" s="192" t="s">
        <v>284</v>
      </c>
      <c r="H177" s="193">
        <v>2</v>
      </c>
      <c r="I177" s="194"/>
      <c r="J177" s="193">
        <f t="shared" si="0"/>
        <v>0</v>
      </c>
      <c r="K177" s="191" t="s">
        <v>158</v>
      </c>
      <c r="L177" s="40"/>
      <c r="M177" s="195" t="s">
        <v>33</v>
      </c>
      <c r="N177" s="196" t="s">
        <v>50</v>
      </c>
      <c r="O177" s="65"/>
      <c r="P177" s="197">
        <f t="shared" si="1"/>
        <v>0</v>
      </c>
      <c r="Q177" s="197">
        <v>0.00034</v>
      </c>
      <c r="R177" s="197">
        <f t="shared" si="2"/>
        <v>0.00068</v>
      </c>
      <c r="S177" s="197">
        <v>0</v>
      </c>
      <c r="T177" s="198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159</v>
      </c>
      <c r="AT177" s="199" t="s">
        <v>154</v>
      </c>
      <c r="AU177" s="199" t="s">
        <v>88</v>
      </c>
      <c r="AY177" s="17" t="s">
        <v>152</v>
      </c>
      <c r="BE177" s="200">
        <f t="shared" si="4"/>
        <v>0</v>
      </c>
      <c r="BF177" s="200">
        <f t="shared" si="5"/>
        <v>0</v>
      </c>
      <c r="BG177" s="200">
        <f t="shared" si="6"/>
        <v>0</v>
      </c>
      <c r="BH177" s="200">
        <f t="shared" si="7"/>
        <v>0</v>
      </c>
      <c r="BI177" s="200">
        <f t="shared" si="8"/>
        <v>0</v>
      </c>
      <c r="BJ177" s="17" t="s">
        <v>8</v>
      </c>
      <c r="BK177" s="200">
        <f t="shared" si="9"/>
        <v>0</v>
      </c>
      <c r="BL177" s="17" t="s">
        <v>159</v>
      </c>
      <c r="BM177" s="199" t="s">
        <v>580</v>
      </c>
    </row>
    <row r="178" spans="1:65" s="2" customFormat="1" ht="16.5" customHeight="1">
      <c r="A178" s="35"/>
      <c r="B178" s="36"/>
      <c r="C178" s="224" t="s">
        <v>316</v>
      </c>
      <c r="D178" s="224" t="s">
        <v>230</v>
      </c>
      <c r="E178" s="225" t="s">
        <v>333</v>
      </c>
      <c r="F178" s="226" t="s">
        <v>334</v>
      </c>
      <c r="G178" s="227" t="s">
        <v>284</v>
      </c>
      <c r="H178" s="228">
        <v>2</v>
      </c>
      <c r="I178" s="229"/>
      <c r="J178" s="228">
        <f t="shared" si="0"/>
        <v>0</v>
      </c>
      <c r="K178" s="226" t="s">
        <v>158</v>
      </c>
      <c r="L178" s="230"/>
      <c r="M178" s="231" t="s">
        <v>33</v>
      </c>
      <c r="N178" s="232" t="s">
        <v>50</v>
      </c>
      <c r="O178" s="65"/>
      <c r="P178" s="197">
        <f t="shared" si="1"/>
        <v>0</v>
      </c>
      <c r="Q178" s="197">
        <v>0.043</v>
      </c>
      <c r="R178" s="197">
        <f t="shared" si="2"/>
        <v>0.086</v>
      </c>
      <c r="S178" s="197">
        <v>0</v>
      </c>
      <c r="T178" s="198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9" t="s">
        <v>204</v>
      </c>
      <c r="AT178" s="199" t="s">
        <v>230</v>
      </c>
      <c r="AU178" s="199" t="s">
        <v>88</v>
      </c>
      <c r="AY178" s="17" t="s">
        <v>152</v>
      </c>
      <c r="BE178" s="200">
        <f t="shared" si="4"/>
        <v>0</v>
      </c>
      <c r="BF178" s="200">
        <f t="shared" si="5"/>
        <v>0</v>
      </c>
      <c r="BG178" s="200">
        <f t="shared" si="6"/>
        <v>0</v>
      </c>
      <c r="BH178" s="200">
        <f t="shared" si="7"/>
        <v>0</v>
      </c>
      <c r="BI178" s="200">
        <f t="shared" si="8"/>
        <v>0</v>
      </c>
      <c r="BJ178" s="17" t="s">
        <v>8</v>
      </c>
      <c r="BK178" s="200">
        <f t="shared" si="9"/>
        <v>0</v>
      </c>
      <c r="BL178" s="17" t="s">
        <v>159</v>
      </c>
      <c r="BM178" s="199" t="s">
        <v>581</v>
      </c>
    </row>
    <row r="179" spans="1:65" s="2" customFormat="1" ht="16.5" customHeight="1">
      <c r="A179" s="35"/>
      <c r="B179" s="36"/>
      <c r="C179" s="224" t="s">
        <v>320</v>
      </c>
      <c r="D179" s="224" t="s">
        <v>230</v>
      </c>
      <c r="E179" s="225" t="s">
        <v>337</v>
      </c>
      <c r="F179" s="226" t="s">
        <v>338</v>
      </c>
      <c r="G179" s="227" t="s">
        <v>339</v>
      </c>
      <c r="H179" s="228">
        <v>2</v>
      </c>
      <c r="I179" s="229"/>
      <c r="J179" s="228">
        <f t="shared" si="0"/>
        <v>0</v>
      </c>
      <c r="K179" s="226" t="s">
        <v>340</v>
      </c>
      <c r="L179" s="230"/>
      <c r="M179" s="231" t="s">
        <v>33</v>
      </c>
      <c r="N179" s="232" t="s">
        <v>50</v>
      </c>
      <c r="O179" s="65"/>
      <c r="P179" s="197">
        <f t="shared" si="1"/>
        <v>0</v>
      </c>
      <c r="Q179" s="197">
        <v>0</v>
      </c>
      <c r="R179" s="197">
        <f t="shared" si="2"/>
        <v>0</v>
      </c>
      <c r="S179" s="197">
        <v>0</v>
      </c>
      <c r="T179" s="198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204</v>
      </c>
      <c r="AT179" s="199" t="s">
        <v>230</v>
      </c>
      <c r="AU179" s="199" t="s">
        <v>88</v>
      </c>
      <c r="AY179" s="17" t="s">
        <v>152</v>
      </c>
      <c r="BE179" s="200">
        <f t="shared" si="4"/>
        <v>0</v>
      </c>
      <c r="BF179" s="200">
        <f t="shared" si="5"/>
        <v>0</v>
      </c>
      <c r="BG179" s="200">
        <f t="shared" si="6"/>
        <v>0</v>
      </c>
      <c r="BH179" s="200">
        <f t="shared" si="7"/>
        <v>0</v>
      </c>
      <c r="BI179" s="200">
        <f t="shared" si="8"/>
        <v>0</v>
      </c>
      <c r="BJ179" s="17" t="s">
        <v>8</v>
      </c>
      <c r="BK179" s="200">
        <f t="shared" si="9"/>
        <v>0</v>
      </c>
      <c r="BL179" s="17" t="s">
        <v>159</v>
      </c>
      <c r="BM179" s="199" t="s">
        <v>582</v>
      </c>
    </row>
    <row r="180" spans="1:65" s="2" customFormat="1" ht="21.75" customHeight="1">
      <c r="A180" s="35"/>
      <c r="B180" s="36"/>
      <c r="C180" s="189" t="s">
        <v>324</v>
      </c>
      <c r="D180" s="189" t="s">
        <v>154</v>
      </c>
      <c r="E180" s="190" t="s">
        <v>343</v>
      </c>
      <c r="F180" s="191" t="s">
        <v>344</v>
      </c>
      <c r="G180" s="192" t="s">
        <v>284</v>
      </c>
      <c r="H180" s="193">
        <v>6</v>
      </c>
      <c r="I180" s="194"/>
      <c r="J180" s="193">
        <f t="shared" si="0"/>
        <v>0</v>
      </c>
      <c r="K180" s="191" t="s">
        <v>158</v>
      </c>
      <c r="L180" s="40"/>
      <c r="M180" s="195" t="s">
        <v>33</v>
      </c>
      <c r="N180" s="196" t="s">
        <v>50</v>
      </c>
      <c r="O180" s="65"/>
      <c r="P180" s="197">
        <f t="shared" si="1"/>
        <v>0</v>
      </c>
      <c r="Q180" s="197">
        <v>0</v>
      </c>
      <c r="R180" s="197">
        <f t="shared" si="2"/>
        <v>0</v>
      </c>
      <c r="S180" s="197">
        <v>0</v>
      </c>
      <c r="T180" s="198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9" t="s">
        <v>159</v>
      </c>
      <c r="AT180" s="199" t="s">
        <v>154</v>
      </c>
      <c r="AU180" s="199" t="s">
        <v>88</v>
      </c>
      <c r="AY180" s="17" t="s">
        <v>152</v>
      </c>
      <c r="BE180" s="200">
        <f t="shared" si="4"/>
        <v>0</v>
      </c>
      <c r="BF180" s="200">
        <f t="shared" si="5"/>
        <v>0</v>
      </c>
      <c r="BG180" s="200">
        <f t="shared" si="6"/>
        <v>0</v>
      </c>
      <c r="BH180" s="200">
        <f t="shared" si="7"/>
        <v>0</v>
      </c>
      <c r="BI180" s="200">
        <f t="shared" si="8"/>
        <v>0</v>
      </c>
      <c r="BJ180" s="17" t="s">
        <v>8</v>
      </c>
      <c r="BK180" s="200">
        <f t="shared" si="9"/>
        <v>0</v>
      </c>
      <c r="BL180" s="17" t="s">
        <v>159</v>
      </c>
      <c r="BM180" s="199" t="s">
        <v>583</v>
      </c>
    </row>
    <row r="181" spans="1:65" s="2" customFormat="1" ht="16.5" customHeight="1">
      <c r="A181" s="35"/>
      <c r="B181" s="36"/>
      <c r="C181" s="224" t="s">
        <v>328</v>
      </c>
      <c r="D181" s="224" t="s">
        <v>230</v>
      </c>
      <c r="E181" s="225" t="s">
        <v>347</v>
      </c>
      <c r="F181" s="226" t="s">
        <v>348</v>
      </c>
      <c r="G181" s="227" t="s">
        <v>284</v>
      </c>
      <c r="H181" s="228">
        <v>6</v>
      </c>
      <c r="I181" s="229"/>
      <c r="J181" s="228">
        <f t="shared" si="0"/>
        <v>0</v>
      </c>
      <c r="K181" s="226" t="s">
        <v>158</v>
      </c>
      <c r="L181" s="230"/>
      <c r="M181" s="231" t="s">
        <v>33</v>
      </c>
      <c r="N181" s="232" t="s">
        <v>50</v>
      </c>
      <c r="O181" s="65"/>
      <c r="P181" s="197">
        <f t="shared" si="1"/>
        <v>0</v>
      </c>
      <c r="Q181" s="197">
        <v>0.00039</v>
      </c>
      <c r="R181" s="197">
        <f t="shared" si="2"/>
        <v>0.00234</v>
      </c>
      <c r="S181" s="197">
        <v>0</v>
      </c>
      <c r="T181" s="198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9" t="s">
        <v>204</v>
      </c>
      <c r="AT181" s="199" t="s">
        <v>230</v>
      </c>
      <c r="AU181" s="199" t="s">
        <v>88</v>
      </c>
      <c r="AY181" s="17" t="s">
        <v>152</v>
      </c>
      <c r="BE181" s="200">
        <f t="shared" si="4"/>
        <v>0</v>
      </c>
      <c r="BF181" s="200">
        <f t="shared" si="5"/>
        <v>0</v>
      </c>
      <c r="BG181" s="200">
        <f t="shared" si="6"/>
        <v>0</v>
      </c>
      <c r="BH181" s="200">
        <f t="shared" si="7"/>
        <v>0</v>
      </c>
      <c r="BI181" s="200">
        <f t="shared" si="8"/>
        <v>0</v>
      </c>
      <c r="BJ181" s="17" t="s">
        <v>8</v>
      </c>
      <c r="BK181" s="200">
        <f t="shared" si="9"/>
        <v>0</v>
      </c>
      <c r="BL181" s="17" t="s">
        <v>159</v>
      </c>
      <c r="BM181" s="199" t="s">
        <v>584</v>
      </c>
    </row>
    <row r="182" spans="1:65" s="2" customFormat="1" ht="16.5" customHeight="1">
      <c r="A182" s="35"/>
      <c r="B182" s="36"/>
      <c r="C182" s="224" t="s">
        <v>332</v>
      </c>
      <c r="D182" s="224" t="s">
        <v>230</v>
      </c>
      <c r="E182" s="225" t="s">
        <v>351</v>
      </c>
      <c r="F182" s="226" t="s">
        <v>352</v>
      </c>
      <c r="G182" s="227" t="s">
        <v>284</v>
      </c>
      <c r="H182" s="228">
        <v>6</v>
      </c>
      <c r="I182" s="229"/>
      <c r="J182" s="228">
        <f t="shared" si="0"/>
        <v>0</v>
      </c>
      <c r="K182" s="226" t="s">
        <v>158</v>
      </c>
      <c r="L182" s="230"/>
      <c r="M182" s="231" t="s">
        <v>33</v>
      </c>
      <c r="N182" s="232" t="s">
        <v>50</v>
      </c>
      <c r="O182" s="65"/>
      <c r="P182" s="197">
        <f t="shared" si="1"/>
        <v>0</v>
      </c>
      <c r="Q182" s="197">
        <v>0.00048</v>
      </c>
      <c r="R182" s="197">
        <f t="shared" si="2"/>
        <v>0.00288</v>
      </c>
      <c r="S182" s="197">
        <v>0</v>
      </c>
      <c r="T182" s="198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9" t="s">
        <v>204</v>
      </c>
      <c r="AT182" s="199" t="s">
        <v>230</v>
      </c>
      <c r="AU182" s="199" t="s">
        <v>88</v>
      </c>
      <c r="AY182" s="17" t="s">
        <v>152</v>
      </c>
      <c r="BE182" s="200">
        <f t="shared" si="4"/>
        <v>0</v>
      </c>
      <c r="BF182" s="200">
        <f t="shared" si="5"/>
        <v>0</v>
      </c>
      <c r="BG182" s="200">
        <f t="shared" si="6"/>
        <v>0</v>
      </c>
      <c r="BH182" s="200">
        <f t="shared" si="7"/>
        <v>0</v>
      </c>
      <c r="BI182" s="200">
        <f t="shared" si="8"/>
        <v>0</v>
      </c>
      <c r="BJ182" s="17" t="s">
        <v>8</v>
      </c>
      <c r="BK182" s="200">
        <f t="shared" si="9"/>
        <v>0</v>
      </c>
      <c r="BL182" s="17" t="s">
        <v>159</v>
      </c>
      <c r="BM182" s="199" t="s">
        <v>585</v>
      </c>
    </row>
    <row r="183" spans="1:65" s="2" customFormat="1" ht="16.5" customHeight="1">
      <c r="A183" s="35"/>
      <c r="B183" s="36"/>
      <c r="C183" s="224" t="s">
        <v>336</v>
      </c>
      <c r="D183" s="224" t="s">
        <v>230</v>
      </c>
      <c r="E183" s="225" t="s">
        <v>355</v>
      </c>
      <c r="F183" s="226" t="s">
        <v>356</v>
      </c>
      <c r="G183" s="227" t="s">
        <v>284</v>
      </c>
      <c r="H183" s="228">
        <v>6</v>
      </c>
      <c r="I183" s="229"/>
      <c r="J183" s="228">
        <f t="shared" si="0"/>
        <v>0</v>
      </c>
      <c r="K183" s="226" t="s">
        <v>158</v>
      </c>
      <c r="L183" s="230"/>
      <c r="M183" s="231" t="s">
        <v>33</v>
      </c>
      <c r="N183" s="232" t="s">
        <v>50</v>
      </c>
      <c r="O183" s="65"/>
      <c r="P183" s="197">
        <f t="shared" si="1"/>
        <v>0</v>
      </c>
      <c r="Q183" s="197">
        <v>0.0036</v>
      </c>
      <c r="R183" s="197">
        <f t="shared" si="2"/>
        <v>0.0216</v>
      </c>
      <c r="S183" s="197">
        <v>0</v>
      </c>
      <c r="T183" s="198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9" t="s">
        <v>204</v>
      </c>
      <c r="AT183" s="199" t="s">
        <v>230</v>
      </c>
      <c r="AU183" s="199" t="s">
        <v>88</v>
      </c>
      <c r="AY183" s="17" t="s">
        <v>152</v>
      </c>
      <c r="BE183" s="200">
        <f t="shared" si="4"/>
        <v>0</v>
      </c>
      <c r="BF183" s="200">
        <f t="shared" si="5"/>
        <v>0</v>
      </c>
      <c r="BG183" s="200">
        <f t="shared" si="6"/>
        <v>0</v>
      </c>
      <c r="BH183" s="200">
        <f t="shared" si="7"/>
        <v>0</v>
      </c>
      <c r="BI183" s="200">
        <f t="shared" si="8"/>
        <v>0</v>
      </c>
      <c r="BJ183" s="17" t="s">
        <v>8</v>
      </c>
      <c r="BK183" s="200">
        <f t="shared" si="9"/>
        <v>0</v>
      </c>
      <c r="BL183" s="17" t="s">
        <v>159</v>
      </c>
      <c r="BM183" s="199" t="s">
        <v>586</v>
      </c>
    </row>
    <row r="184" spans="1:65" s="2" customFormat="1" ht="21.75" customHeight="1">
      <c r="A184" s="35"/>
      <c r="B184" s="36"/>
      <c r="C184" s="189" t="s">
        <v>342</v>
      </c>
      <c r="D184" s="189" t="s">
        <v>154</v>
      </c>
      <c r="E184" s="190" t="s">
        <v>359</v>
      </c>
      <c r="F184" s="191" t="s">
        <v>360</v>
      </c>
      <c r="G184" s="192" t="s">
        <v>284</v>
      </c>
      <c r="H184" s="193">
        <v>3</v>
      </c>
      <c r="I184" s="194"/>
      <c r="J184" s="193">
        <f t="shared" si="0"/>
        <v>0</v>
      </c>
      <c r="K184" s="191" t="s">
        <v>158</v>
      </c>
      <c r="L184" s="40"/>
      <c r="M184" s="195" t="s">
        <v>33</v>
      </c>
      <c r="N184" s="196" t="s">
        <v>50</v>
      </c>
      <c r="O184" s="65"/>
      <c r="P184" s="197">
        <f t="shared" si="1"/>
        <v>0</v>
      </c>
      <c r="Q184" s="197">
        <v>0.00162</v>
      </c>
      <c r="R184" s="197">
        <f t="shared" si="2"/>
        <v>0.00486</v>
      </c>
      <c r="S184" s="197">
        <v>0</v>
      </c>
      <c r="T184" s="198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9" t="s">
        <v>159</v>
      </c>
      <c r="AT184" s="199" t="s">
        <v>154</v>
      </c>
      <c r="AU184" s="199" t="s">
        <v>88</v>
      </c>
      <c r="AY184" s="17" t="s">
        <v>152</v>
      </c>
      <c r="BE184" s="200">
        <f t="shared" si="4"/>
        <v>0</v>
      </c>
      <c r="BF184" s="200">
        <f t="shared" si="5"/>
        <v>0</v>
      </c>
      <c r="BG184" s="200">
        <f t="shared" si="6"/>
        <v>0</v>
      </c>
      <c r="BH184" s="200">
        <f t="shared" si="7"/>
        <v>0</v>
      </c>
      <c r="BI184" s="200">
        <f t="shared" si="8"/>
        <v>0</v>
      </c>
      <c r="BJ184" s="17" t="s">
        <v>8</v>
      </c>
      <c r="BK184" s="200">
        <f t="shared" si="9"/>
        <v>0</v>
      </c>
      <c r="BL184" s="17" t="s">
        <v>159</v>
      </c>
      <c r="BM184" s="199" t="s">
        <v>587</v>
      </c>
    </row>
    <row r="185" spans="1:65" s="2" customFormat="1" ht="16.5" customHeight="1">
      <c r="A185" s="35"/>
      <c r="B185" s="36"/>
      <c r="C185" s="224" t="s">
        <v>346</v>
      </c>
      <c r="D185" s="224" t="s">
        <v>230</v>
      </c>
      <c r="E185" s="225" t="s">
        <v>362</v>
      </c>
      <c r="F185" s="226" t="s">
        <v>363</v>
      </c>
      <c r="G185" s="227" t="s">
        <v>284</v>
      </c>
      <c r="H185" s="228">
        <v>3</v>
      </c>
      <c r="I185" s="229"/>
      <c r="J185" s="228">
        <f t="shared" si="0"/>
        <v>0</v>
      </c>
      <c r="K185" s="226" t="s">
        <v>158</v>
      </c>
      <c r="L185" s="230"/>
      <c r="M185" s="231" t="s">
        <v>33</v>
      </c>
      <c r="N185" s="232" t="s">
        <v>50</v>
      </c>
      <c r="O185" s="65"/>
      <c r="P185" s="197">
        <f t="shared" si="1"/>
        <v>0</v>
      </c>
      <c r="Q185" s="197">
        <v>0.018</v>
      </c>
      <c r="R185" s="197">
        <f t="shared" si="2"/>
        <v>0.05399999999999999</v>
      </c>
      <c r="S185" s="197">
        <v>0</v>
      </c>
      <c r="T185" s="198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9" t="s">
        <v>204</v>
      </c>
      <c r="AT185" s="199" t="s">
        <v>230</v>
      </c>
      <c r="AU185" s="199" t="s">
        <v>88</v>
      </c>
      <c r="AY185" s="17" t="s">
        <v>152</v>
      </c>
      <c r="BE185" s="200">
        <f t="shared" si="4"/>
        <v>0</v>
      </c>
      <c r="BF185" s="200">
        <f t="shared" si="5"/>
        <v>0</v>
      </c>
      <c r="BG185" s="200">
        <f t="shared" si="6"/>
        <v>0</v>
      </c>
      <c r="BH185" s="200">
        <f t="shared" si="7"/>
        <v>0</v>
      </c>
      <c r="BI185" s="200">
        <f t="shared" si="8"/>
        <v>0</v>
      </c>
      <c r="BJ185" s="17" t="s">
        <v>8</v>
      </c>
      <c r="BK185" s="200">
        <f t="shared" si="9"/>
        <v>0</v>
      </c>
      <c r="BL185" s="17" t="s">
        <v>159</v>
      </c>
      <c r="BM185" s="199" t="s">
        <v>588</v>
      </c>
    </row>
    <row r="186" spans="1:65" s="2" customFormat="1" ht="21.75" customHeight="1">
      <c r="A186" s="35"/>
      <c r="B186" s="36"/>
      <c r="C186" s="189" t="s">
        <v>350</v>
      </c>
      <c r="D186" s="189" t="s">
        <v>154</v>
      </c>
      <c r="E186" s="190" t="s">
        <v>366</v>
      </c>
      <c r="F186" s="191" t="s">
        <v>367</v>
      </c>
      <c r="G186" s="192" t="s">
        <v>284</v>
      </c>
      <c r="H186" s="193">
        <v>8</v>
      </c>
      <c r="I186" s="194"/>
      <c r="J186" s="193">
        <f t="shared" si="0"/>
        <v>0</v>
      </c>
      <c r="K186" s="191" t="s">
        <v>158</v>
      </c>
      <c r="L186" s="40"/>
      <c r="M186" s="195" t="s">
        <v>33</v>
      </c>
      <c r="N186" s="196" t="s">
        <v>50</v>
      </c>
      <c r="O186" s="65"/>
      <c r="P186" s="197">
        <f t="shared" si="1"/>
        <v>0</v>
      </c>
      <c r="Q186" s="197">
        <v>0</v>
      </c>
      <c r="R186" s="197">
        <f t="shared" si="2"/>
        <v>0</v>
      </c>
      <c r="S186" s="197">
        <v>0</v>
      </c>
      <c r="T186" s="198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9" t="s">
        <v>159</v>
      </c>
      <c r="AT186" s="199" t="s">
        <v>154</v>
      </c>
      <c r="AU186" s="199" t="s">
        <v>88</v>
      </c>
      <c r="AY186" s="17" t="s">
        <v>152</v>
      </c>
      <c r="BE186" s="200">
        <f t="shared" si="4"/>
        <v>0</v>
      </c>
      <c r="BF186" s="200">
        <f t="shared" si="5"/>
        <v>0</v>
      </c>
      <c r="BG186" s="200">
        <f t="shared" si="6"/>
        <v>0</v>
      </c>
      <c r="BH186" s="200">
        <f t="shared" si="7"/>
        <v>0</v>
      </c>
      <c r="BI186" s="200">
        <f t="shared" si="8"/>
        <v>0</v>
      </c>
      <c r="BJ186" s="17" t="s">
        <v>8</v>
      </c>
      <c r="BK186" s="200">
        <f t="shared" si="9"/>
        <v>0</v>
      </c>
      <c r="BL186" s="17" t="s">
        <v>159</v>
      </c>
      <c r="BM186" s="199" t="s">
        <v>589</v>
      </c>
    </row>
    <row r="187" spans="1:65" s="2" customFormat="1" ht="16.5" customHeight="1">
      <c r="A187" s="35"/>
      <c r="B187" s="36"/>
      <c r="C187" s="224" t="s">
        <v>354</v>
      </c>
      <c r="D187" s="224" t="s">
        <v>230</v>
      </c>
      <c r="E187" s="225" t="s">
        <v>590</v>
      </c>
      <c r="F187" s="226" t="s">
        <v>591</v>
      </c>
      <c r="G187" s="227" t="s">
        <v>284</v>
      </c>
      <c r="H187" s="228">
        <v>7</v>
      </c>
      <c r="I187" s="229"/>
      <c r="J187" s="228">
        <f t="shared" si="0"/>
        <v>0</v>
      </c>
      <c r="K187" s="226" t="s">
        <v>158</v>
      </c>
      <c r="L187" s="230"/>
      <c r="M187" s="231" t="s">
        <v>33</v>
      </c>
      <c r="N187" s="232" t="s">
        <v>50</v>
      </c>
      <c r="O187" s="65"/>
      <c r="P187" s="197">
        <f t="shared" si="1"/>
        <v>0</v>
      </c>
      <c r="Q187" s="197">
        <v>0.00072</v>
      </c>
      <c r="R187" s="197">
        <f t="shared" si="2"/>
        <v>0.00504</v>
      </c>
      <c r="S187" s="197">
        <v>0</v>
      </c>
      <c r="T187" s="198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9" t="s">
        <v>204</v>
      </c>
      <c r="AT187" s="199" t="s">
        <v>230</v>
      </c>
      <c r="AU187" s="199" t="s">
        <v>88</v>
      </c>
      <c r="AY187" s="17" t="s">
        <v>152</v>
      </c>
      <c r="BE187" s="200">
        <f t="shared" si="4"/>
        <v>0</v>
      </c>
      <c r="BF187" s="200">
        <f t="shared" si="5"/>
        <v>0</v>
      </c>
      <c r="BG187" s="200">
        <f t="shared" si="6"/>
        <v>0</v>
      </c>
      <c r="BH187" s="200">
        <f t="shared" si="7"/>
        <v>0</v>
      </c>
      <c r="BI187" s="200">
        <f t="shared" si="8"/>
        <v>0</v>
      </c>
      <c r="BJ187" s="17" t="s">
        <v>8</v>
      </c>
      <c r="BK187" s="200">
        <f t="shared" si="9"/>
        <v>0</v>
      </c>
      <c r="BL187" s="17" t="s">
        <v>159</v>
      </c>
      <c r="BM187" s="199" t="s">
        <v>592</v>
      </c>
    </row>
    <row r="188" spans="1:65" s="2" customFormat="1" ht="16.5" customHeight="1">
      <c r="A188" s="35"/>
      <c r="B188" s="36"/>
      <c r="C188" s="224" t="s">
        <v>358</v>
      </c>
      <c r="D188" s="224" t="s">
        <v>230</v>
      </c>
      <c r="E188" s="225" t="s">
        <v>593</v>
      </c>
      <c r="F188" s="226" t="s">
        <v>594</v>
      </c>
      <c r="G188" s="227" t="s">
        <v>284</v>
      </c>
      <c r="H188" s="228">
        <v>1</v>
      </c>
      <c r="I188" s="229"/>
      <c r="J188" s="228">
        <f t="shared" si="0"/>
        <v>0</v>
      </c>
      <c r="K188" s="226" t="s">
        <v>158</v>
      </c>
      <c r="L188" s="230"/>
      <c r="M188" s="231" t="s">
        <v>33</v>
      </c>
      <c r="N188" s="232" t="s">
        <v>50</v>
      </c>
      <c r="O188" s="65"/>
      <c r="P188" s="197">
        <f t="shared" si="1"/>
        <v>0</v>
      </c>
      <c r="Q188" s="197">
        <v>0.00084</v>
      </c>
      <c r="R188" s="197">
        <f t="shared" si="2"/>
        <v>0.00084</v>
      </c>
      <c r="S188" s="197">
        <v>0</v>
      </c>
      <c r="T188" s="198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9" t="s">
        <v>204</v>
      </c>
      <c r="AT188" s="199" t="s">
        <v>230</v>
      </c>
      <c r="AU188" s="199" t="s">
        <v>88</v>
      </c>
      <c r="AY188" s="17" t="s">
        <v>152</v>
      </c>
      <c r="BE188" s="200">
        <f t="shared" si="4"/>
        <v>0</v>
      </c>
      <c r="BF188" s="200">
        <f t="shared" si="5"/>
        <v>0</v>
      </c>
      <c r="BG188" s="200">
        <f t="shared" si="6"/>
        <v>0</v>
      </c>
      <c r="BH188" s="200">
        <f t="shared" si="7"/>
        <v>0</v>
      </c>
      <c r="BI188" s="200">
        <f t="shared" si="8"/>
        <v>0</v>
      </c>
      <c r="BJ188" s="17" t="s">
        <v>8</v>
      </c>
      <c r="BK188" s="200">
        <f t="shared" si="9"/>
        <v>0</v>
      </c>
      <c r="BL188" s="17" t="s">
        <v>159</v>
      </c>
      <c r="BM188" s="199" t="s">
        <v>595</v>
      </c>
    </row>
    <row r="189" spans="1:65" s="2" customFormat="1" ht="21.75" customHeight="1">
      <c r="A189" s="35"/>
      <c r="B189" s="36"/>
      <c r="C189" s="189" t="s">
        <v>30</v>
      </c>
      <c r="D189" s="189" t="s">
        <v>154</v>
      </c>
      <c r="E189" s="190" t="s">
        <v>374</v>
      </c>
      <c r="F189" s="191" t="s">
        <v>375</v>
      </c>
      <c r="G189" s="192" t="s">
        <v>157</v>
      </c>
      <c r="H189" s="193">
        <v>359.7</v>
      </c>
      <c r="I189" s="194"/>
      <c r="J189" s="193">
        <f t="shared" si="0"/>
        <v>0</v>
      </c>
      <c r="K189" s="191" t="s">
        <v>158</v>
      </c>
      <c r="L189" s="40"/>
      <c r="M189" s="195" t="s">
        <v>33</v>
      </c>
      <c r="N189" s="196" t="s">
        <v>50</v>
      </c>
      <c r="O189" s="65"/>
      <c r="P189" s="197">
        <f t="shared" si="1"/>
        <v>0</v>
      </c>
      <c r="Q189" s="197">
        <v>0</v>
      </c>
      <c r="R189" s="197">
        <f t="shared" si="2"/>
        <v>0</v>
      </c>
      <c r="S189" s="197">
        <v>0</v>
      </c>
      <c r="T189" s="198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9" t="s">
        <v>159</v>
      </c>
      <c r="AT189" s="199" t="s">
        <v>154</v>
      </c>
      <c r="AU189" s="199" t="s">
        <v>88</v>
      </c>
      <c r="AY189" s="17" t="s">
        <v>152</v>
      </c>
      <c r="BE189" s="200">
        <f t="shared" si="4"/>
        <v>0</v>
      </c>
      <c r="BF189" s="200">
        <f t="shared" si="5"/>
        <v>0</v>
      </c>
      <c r="BG189" s="200">
        <f t="shared" si="6"/>
        <v>0</v>
      </c>
      <c r="BH189" s="200">
        <f t="shared" si="7"/>
        <v>0</v>
      </c>
      <c r="BI189" s="200">
        <f t="shared" si="8"/>
        <v>0</v>
      </c>
      <c r="BJ189" s="17" t="s">
        <v>8</v>
      </c>
      <c r="BK189" s="200">
        <f t="shared" si="9"/>
        <v>0</v>
      </c>
      <c r="BL189" s="17" t="s">
        <v>159</v>
      </c>
      <c r="BM189" s="199" t="s">
        <v>596</v>
      </c>
    </row>
    <row r="190" spans="1:65" s="2" customFormat="1" ht="16.5" customHeight="1">
      <c r="A190" s="35"/>
      <c r="B190" s="36"/>
      <c r="C190" s="224" t="s">
        <v>365</v>
      </c>
      <c r="D190" s="224" t="s">
        <v>230</v>
      </c>
      <c r="E190" s="225" t="s">
        <v>378</v>
      </c>
      <c r="F190" s="226" t="s">
        <v>379</v>
      </c>
      <c r="G190" s="227" t="s">
        <v>157</v>
      </c>
      <c r="H190" s="228">
        <v>377.7</v>
      </c>
      <c r="I190" s="229"/>
      <c r="J190" s="228">
        <f t="shared" si="0"/>
        <v>0</v>
      </c>
      <c r="K190" s="226" t="s">
        <v>158</v>
      </c>
      <c r="L190" s="230"/>
      <c r="M190" s="231" t="s">
        <v>33</v>
      </c>
      <c r="N190" s="232" t="s">
        <v>50</v>
      </c>
      <c r="O190" s="65"/>
      <c r="P190" s="197">
        <f t="shared" si="1"/>
        <v>0</v>
      </c>
      <c r="Q190" s="197">
        <v>0.0027</v>
      </c>
      <c r="R190" s="197">
        <f t="shared" si="2"/>
        <v>1.01979</v>
      </c>
      <c r="S190" s="197">
        <v>0</v>
      </c>
      <c r="T190" s="198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9" t="s">
        <v>204</v>
      </c>
      <c r="AT190" s="199" t="s">
        <v>230</v>
      </c>
      <c r="AU190" s="199" t="s">
        <v>88</v>
      </c>
      <c r="AY190" s="17" t="s">
        <v>152</v>
      </c>
      <c r="BE190" s="200">
        <f t="shared" si="4"/>
        <v>0</v>
      </c>
      <c r="BF190" s="200">
        <f t="shared" si="5"/>
        <v>0</v>
      </c>
      <c r="BG190" s="200">
        <f t="shared" si="6"/>
        <v>0</v>
      </c>
      <c r="BH190" s="200">
        <f t="shared" si="7"/>
        <v>0</v>
      </c>
      <c r="BI190" s="200">
        <f t="shared" si="8"/>
        <v>0</v>
      </c>
      <c r="BJ190" s="17" t="s">
        <v>8</v>
      </c>
      <c r="BK190" s="200">
        <f t="shared" si="9"/>
        <v>0</v>
      </c>
      <c r="BL190" s="17" t="s">
        <v>159</v>
      </c>
      <c r="BM190" s="199" t="s">
        <v>597</v>
      </c>
    </row>
    <row r="191" spans="1:47" s="2" customFormat="1" ht="19.5">
      <c r="A191" s="35"/>
      <c r="B191" s="36"/>
      <c r="C191" s="37"/>
      <c r="D191" s="203" t="s">
        <v>381</v>
      </c>
      <c r="E191" s="37"/>
      <c r="F191" s="233" t="s">
        <v>382</v>
      </c>
      <c r="G191" s="37"/>
      <c r="H191" s="37"/>
      <c r="I191" s="110"/>
      <c r="J191" s="37"/>
      <c r="K191" s="37"/>
      <c r="L191" s="40"/>
      <c r="M191" s="234"/>
      <c r="N191" s="235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7" t="s">
        <v>381</v>
      </c>
      <c r="AU191" s="17" t="s">
        <v>88</v>
      </c>
    </row>
    <row r="192" spans="2:51" s="13" customFormat="1" ht="11.25">
      <c r="B192" s="201"/>
      <c r="C192" s="202"/>
      <c r="D192" s="203" t="s">
        <v>161</v>
      </c>
      <c r="E192" s="204" t="s">
        <v>33</v>
      </c>
      <c r="F192" s="205" t="s">
        <v>598</v>
      </c>
      <c r="G192" s="202"/>
      <c r="H192" s="206">
        <v>359.7</v>
      </c>
      <c r="I192" s="207"/>
      <c r="J192" s="202"/>
      <c r="K192" s="202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161</v>
      </c>
      <c r="AU192" s="212" t="s">
        <v>88</v>
      </c>
      <c r="AV192" s="13" t="s">
        <v>88</v>
      </c>
      <c r="AW192" s="13" t="s">
        <v>40</v>
      </c>
      <c r="AX192" s="13" t="s">
        <v>8</v>
      </c>
      <c r="AY192" s="212" t="s">
        <v>152</v>
      </c>
    </row>
    <row r="193" spans="2:51" s="13" customFormat="1" ht="11.25">
      <c r="B193" s="201"/>
      <c r="C193" s="202"/>
      <c r="D193" s="203" t="s">
        <v>161</v>
      </c>
      <c r="E193" s="202"/>
      <c r="F193" s="205" t="s">
        <v>599</v>
      </c>
      <c r="G193" s="202"/>
      <c r="H193" s="206">
        <v>377.7</v>
      </c>
      <c r="I193" s="207"/>
      <c r="J193" s="202"/>
      <c r="K193" s="202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161</v>
      </c>
      <c r="AU193" s="212" t="s">
        <v>88</v>
      </c>
      <c r="AV193" s="13" t="s">
        <v>88</v>
      </c>
      <c r="AW193" s="13" t="s">
        <v>4</v>
      </c>
      <c r="AX193" s="13" t="s">
        <v>8</v>
      </c>
      <c r="AY193" s="212" t="s">
        <v>152</v>
      </c>
    </row>
    <row r="194" spans="1:65" s="2" customFormat="1" ht="16.5" customHeight="1">
      <c r="A194" s="35"/>
      <c r="B194" s="36"/>
      <c r="C194" s="189" t="s">
        <v>369</v>
      </c>
      <c r="D194" s="189" t="s">
        <v>154</v>
      </c>
      <c r="E194" s="190" t="s">
        <v>385</v>
      </c>
      <c r="F194" s="191" t="s">
        <v>386</v>
      </c>
      <c r="G194" s="192" t="s">
        <v>284</v>
      </c>
      <c r="H194" s="193">
        <v>3</v>
      </c>
      <c r="I194" s="194"/>
      <c r="J194" s="193">
        <f aca="true" t="shared" si="10" ref="J194:J205">ROUND(I194*H194,0)</f>
        <v>0</v>
      </c>
      <c r="K194" s="191" t="s">
        <v>158</v>
      </c>
      <c r="L194" s="40"/>
      <c r="M194" s="195" t="s">
        <v>33</v>
      </c>
      <c r="N194" s="196" t="s">
        <v>50</v>
      </c>
      <c r="O194" s="65"/>
      <c r="P194" s="197">
        <f aca="true" t="shared" si="11" ref="P194:P205">O194*H194</f>
        <v>0</v>
      </c>
      <c r="Q194" s="197">
        <v>0.12303</v>
      </c>
      <c r="R194" s="197">
        <f aca="true" t="shared" si="12" ref="R194:R205">Q194*H194</f>
        <v>0.36909000000000003</v>
      </c>
      <c r="S194" s="197">
        <v>0</v>
      </c>
      <c r="T194" s="198">
        <f aca="true" t="shared" si="13" ref="T194:T205"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9" t="s">
        <v>159</v>
      </c>
      <c r="AT194" s="199" t="s">
        <v>154</v>
      </c>
      <c r="AU194" s="199" t="s">
        <v>88</v>
      </c>
      <c r="AY194" s="17" t="s">
        <v>152</v>
      </c>
      <c r="BE194" s="200">
        <f aca="true" t="shared" si="14" ref="BE194:BE205">IF(N194="základní",J194,0)</f>
        <v>0</v>
      </c>
      <c r="BF194" s="200">
        <f aca="true" t="shared" si="15" ref="BF194:BF205">IF(N194="snížená",J194,0)</f>
        <v>0</v>
      </c>
      <c r="BG194" s="200">
        <f aca="true" t="shared" si="16" ref="BG194:BG205">IF(N194="zákl. přenesená",J194,0)</f>
        <v>0</v>
      </c>
      <c r="BH194" s="200">
        <f aca="true" t="shared" si="17" ref="BH194:BH205">IF(N194="sníž. přenesená",J194,0)</f>
        <v>0</v>
      </c>
      <c r="BI194" s="200">
        <f aca="true" t="shared" si="18" ref="BI194:BI205">IF(N194="nulová",J194,0)</f>
        <v>0</v>
      </c>
      <c r="BJ194" s="17" t="s">
        <v>8</v>
      </c>
      <c r="BK194" s="200">
        <f aca="true" t="shared" si="19" ref="BK194:BK205">ROUND(I194*H194,0)</f>
        <v>0</v>
      </c>
      <c r="BL194" s="17" t="s">
        <v>159</v>
      </c>
      <c r="BM194" s="199" t="s">
        <v>600</v>
      </c>
    </row>
    <row r="195" spans="1:65" s="2" customFormat="1" ht="16.5" customHeight="1">
      <c r="A195" s="35"/>
      <c r="B195" s="36"/>
      <c r="C195" s="224" t="s">
        <v>373</v>
      </c>
      <c r="D195" s="224" t="s">
        <v>230</v>
      </c>
      <c r="E195" s="225" t="s">
        <v>389</v>
      </c>
      <c r="F195" s="226" t="s">
        <v>390</v>
      </c>
      <c r="G195" s="227" t="s">
        <v>284</v>
      </c>
      <c r="H195" s="228">
        <v>3</v>
      </c>
      <c r="I195" s="229"/>
      <c r="J195" s="228">
        <f t="shared" si="10"/>
        <v>0</v>
      </c>
      <c r="K195" s="226" t="s">
        <v>158</v>
      </c>
      <c r="L195" s="230"/>
      <c r="M195" s="231" t="s">
        <v>33</v>
      </c>
      <c r="N195" s="232" t="s">
        <v>50</v>
      </c>
      <c r="O195" s="65"/>
      <c r="P195" s="197">
        <f t="shared" si="11"/>
        <v>0</v>
      </c>
      <c r="Q195" s="197">
        <v>0.0009</v>
      </c>
      <c r="R195" s="197">
        <f t="shared" si="12"/>
        <v>0.0027</v>
      </c>
      <c r="S195" s="197">
        <v>0</v>
      </c>
      <c r="T195" s="198">
        <f t="shared" si="1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9" t="s">
        <v>204</v>
      </c>
      <c r="AT195" s="199" t="s">
        <v>230</v>
      </c>
      <c r="AU195" s="199" t="s">
        <v>88</v>
      </c>
      <c r="AY195" s="17" t="s">
        <v>152</v>
      </c>
      <c r="BE195" s="200">
        <f t="shared" si="14"/>
        <v>0</v>
      </c>
      <c r="BF195" s="200">
        <f t="shared" si="15"/>
        <v>0</v>
      </c>
      <c r="BG195" s="200">
        <f t="shared" si="16"/>
        <v>0</v>
      </c>
      <c r="BH195" s="200">
        <f t="shared" si="17"/>
        <v>0</v>
      </c>
      <c r="BI195" s="200">
        <f t="shared" si="18"/>
        <v>0</v>
      </c>
      <c r="BJ195" s="17" t="s">
        <v>8</v>
      </c>
      <c r="BK195" s="200">
        <f t="shared" si="19"/>
        <v>0</v>
      </c>
      <c r="BL195" s="17" t="s">
        <v>159</v>
      </c>
      <c r="BM195" s="199" t="s">
        <v>601</v>
      </c>
    </row>
    <row r="196" spans="1:65" s="2" customFormat="1" ht="16.5" customHeight="1">
      <c r="A196" s="35"/>
      <c r="B196" s="36"/>
      <c r="C196" s="224" t="s">
        <v>377</v>
      </c>
      <c r="D196" s="224" t="s">
        <v>230</v>
      </c>
      <c r="E196" s="225" t="s">
        <v>394</v>
      </c>
      <c r="F196" s="226" t="s">
        <v>395</v>
      </c>
      <c r="G196" s="227" t="s">
        <v>284</v>
      </c>
      <c r="H196" s="228">
        <v>3</v>
      </c>
      <c r="I196" s="229"/>
      <c r="J196" s="228">
        <f t="shared" si="10"/>
        <v>0</v>
      </c>
      <c r="K196" s="226" t="s">
        <v>158</v>
      </c>
      <c r="L196" s="230"/>
      <c r="M196" s="231" t="s">
        <v>33</v>
      </c>
      <c r="N196" s="232" t="s">
        <v>50</v>
      </c>
      <c r="O196" s="65"/>
      <c r="P196" s="197">
        <f t="shared" si="11"/>
        <v>0</v>
      </c>
      <c r="Q196" s="197">
        <v>0.0069</v>
      </c>
      <c r="R196" s="197">
        <f t="shared" si="12"/>
        <v>0.0207</v>
      </c>
      <c r="S196" s="197">
        <v>0</v>
      </c>
      <c r="T196" s="198">
        <f t="shared" si="1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9" t="s">
        <v>204</v>
      </c>
      <c r="AT196" s="199" t="s">
        <v>230</v>
      </c>
      <c r="AU196" s="199" t="s">
        <v>88</v>
      </c>
      <c r="AY196" s="17" t="s">
        <v>152</v>
      </c>
      <c r="BE196" s="200">
        <f t="shared" si="14"/>
        <v>0</v>
      </c>
      <c r="BF196" s="200">
        <f t="shared" si="15"/>
        <v>0</v>
      </c>
      <c r="BG196" s="200">
        <f t="shared" si="16"/>
        <v>0</v>
      </c>
      <c r="BH196" s="200">
        <f t="shared" si="17"/>
        <v>0</v>
      </c>
      <c r="BI196" s="200">
        <f t="shared" si="18"/>
        <v>0</v>
      </c>
      <c r="BJ196" s="17" t="s">
        <v>8</v>
      </c>
      <c r="BK196" s="200">
        <f t="shared" si="19"/>
        <v>0</v>
      </c>
      <c r="BL196" s="17" t="s">
        <v>159</v>
      </c>
      <c r="BM196" s="199" t="s">
        <v>602</v>
      </c>
    </row>
    <row r="197" spans="1:65" s="2" customFormat="1" ht="16.5" customHeight="1">
      <c r="A197" s="35"/>
      <c r="B197" s="36"/>
      <c r="C197" s="189" t="s">
        <v>384</v>
      </c>
      <c r="D197" s="189" t="s">
        <v>154</v>
      </c>
      <c r="E197" s="190" t="s">
        <v>398</v>
      </c>
      <c r="F197" s="191" t="s">
        <v>399</v>
      </c>
      <c r="G197" s="192" t="s">
        <v>284</v>
      </c>
      <c r="H197" s="193">
        <v>2</v>
      </c>
      <c r="I197" s="194"/>
      <c r="J197" s="193">
        <f t="shared" si="10"/>
        <v>0</v>
      </c>
      <c r="K197" s="191" t="s">
        <v>158</v>
      </c>
      <c r="L197" s="40"/>
      <c r="M197" s="195" t="s">
        <v>33</v>
      </c>
      <c r="N197" s="196" t="s">
        <v>50</v>
      </c>
      <c r="O197" s="65"/>
      <c r="P197" s="197">
        <f t="shared" si="11"/>
        <v>0</v>
      </c>
      <c r="Q197" s="197">
        <v>0.32906</v>
      </c>
      <c r="R197" s="197">
        <f t="shared" si="12"/>
        <v>0.65812</v>
      </c>
      <c r="S197" s="197">
        <v>0</v>
      </c>
      <c r="T197" s="198">
        <f t="shared" si="1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9" t="s">
        <v>159</v>
      </c>
      <c r="AT197" s="199" t="s">
        <v>154</v>
      </c>
      <c r="AU197" s="199" t="s">
        <v>88</v>
      </c>
      <c r="AY197" s="17" t="s">
        <v>152</v>
      </c>
      <c r="BE197" s="200">
        <f t="shared" si="14"/>
        <v>0</v>
      </c>
      <c r="BF197" s="200">
        <f t="shared" si="15"/>
        <v>0</v>
      </c>
      <c r="BG197" s="200">
        <f t="shared" si="16"/>
        <v>0</v>
      </c>
      <c r="BH197" s="200">
        <f t="shared" si="17"/>
        <v>0</v>
      </c>
      <c r="BI197" s="200">
        <f t="shared" si="18"/>
        <v>0</v>
      </c>
      <c r="BJ197" s="17" t="s">
        <v>8</v>
      </c>
      <c r="BK197" s="200">
        <f t="shared" si="19"/>
        <v>0</v>
      </c>
      <c r="BL197" s="17" t="s">
        <v>159</v>
      </c>
      <c r="BM197" s="199" t="s">
        <v>603</v>
      </c>
    </row>
    <row r="198" spans="1:65" s="2" customFormat="1" ht="16.5" customHeight="1">
      <c r="A198" s="35"/>
      <c r="B198" s="36"/>
      <c r="C198" s="224" t="s">
        <v>388</v>
      </c>
      <c r="D198" s="224" t="s">
        <v>230</v>
      </c>
      <c r="E198" s="225" t="s">
        <v>402</v>
      </c>
      <c r="F198" s="226" t="s">
        <v>403</v>
      </c>
      <c r="G198" s="227" t="s">
        <v>284</v>
      </c>
      <c r="H198" s="228">
        <v>2</v>
      </c>
      <c r="I198" s="229"/>
      <c r="J198" s="228">
        <f t="shared" si="10"/>
        <v>0</v>
      </c>
      <c r="K198" s="226" t="s">
        <v>158</v>
      </c>
      <c r="L198" s="230"/>
      <c r="M198" s="231" t="s">
        <v>33</v>
      </c>
      <c r="N198" s="232" t="s">
        <v>50</v>
      </c>
      <c r="O198" s="65"/>
      <c r="P198" s="197">
        <f t="shared" si="11"/>
        <v>0</v>
      </c>
      <c r="Q198" s="197">
        <v>0.0019</v>
      </c>
      <c r="R198" s="197">
        <f t="shared" si="12"/>
        <v>0.0038</v>
      </c>
      <c r="S198" s="197">
        <v>0</v>
      </c>
      <c r="T198" s="198">
        <f t="shared" si="1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9" t="s">
        <v>204</v>
      </c>
      <c r="AT198" s="199" t="s">
        <v>230</v>
      </c>
      <c r="AU198" s="199" t="s">
        <v>88</v>
      </c>
      <c r="AY198" s="17" t="s">
        <v>152</v>
      </c>
      <c r="BE198" s="200">
        <f t="shared" si="14"/>
        <v>0</v>
      </c>
      <c r="BF198" s="200">
        <f t="shared" si="15"/>
        <v>0</v>
      </c>
      <c r="BG198" s="200">
        <f t="shared" si="16"/>
        <v>0</v>
      </c>
      <c r="BH198" s="200">
        <f t="shared" si="17"/>
        <v>0</v>
      </c>
      <c r="BI198" s="200">
        <f t="shared" si="18"/>
        <v>0</v>
      </c>
      <c r="BJ198" s="17" t="s">
        <v>8</v>
      </c>
      <c r="BK198" s="200">
        <f t="shared" si="19"/>
        <v>0</v>
      </c>
      <c r="BL198" s="17" t="s">
        <v>159</v>
      </c>
      <c r="BM198" s="199" t="s">
        <v>604</v>
      </c>
    </row>
    <row r="199" spans="1:65" s="2" customFormat="1" ht="16.5" customHeight="1">
      <c r="A199" s="35"/>
      <c r="B199" s="36"/>
      <c r="C199" s="224" t="s">
        <v>393</v>
      </c>
      <c r="D199" s="224" t="s">
        <v>230</v>
      </c>
      <c r="E199" s="225" t="s">
        <v>407</v>
      </c>
      <c r="F199" s="226" t="s">
        <v>408</v>
      </c>
      <c r="G199" s="227" t="s">
        <v>284</v>
      </c>
      <c r="H199" s="228">
        <v>2</v>
      </c>
      <c r="I199" s="229"/>
      <c r="J199" s="228">
        <f t="shared" si="10"/>
        <v>0</v>
      </c>
      <c r="K199" s="226" t="s">
        <v>158</v>
      </c>
      <c r="L199" s="230"/>
      <c r="M199" s="231" t="s">
        <v>33</v>
      </c>
      <c r="N199" s="232" t="s">
        <v>50</v>
      </c>
      <c r="O199" s="65"/>
      <c r="P199" s="197">
        <f t="shared" si="11"/>
        <v>0</v>
      </c>
      <c r="Q199" s="197">
        <v>0.014</v>
      </c>
      <c r="R199" s="197">
        <f t="shared" si="12"/>
        <v>0.028</v>
      </c>
      <c r="S199" s="197">
        <v>0</v>
      </c>
      <c r="T199" s="198">
        <f t="shared" si="1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9" t="s">
        <v>204</v>
      </c>
      <c r="AT199" s="199" t="s">
        <v>230</v>
      </c>
      <c r="AU199" s="199" t="s">
        <v>88</v>
      </c>
      <c r="AY199" s="17" t="s">
        <v>152</v>
      </c>
      <c r="BE199" s="200">
        <f t="shared" si="14"/>
        <v>0</v>
      </c>
      <c r="BF199" s="200">
        <f t="shared" si="15"/>
        <v>0</v>
      </c>
      <c r="BG199" s="200">
        <f t="shared" si="16"/>
        <v>0</v>
      </c>
      <c r="BH199" s="200">
        <f t="shared" si="17"/>
        <v>0</v>
      </c>
      <c r="BI199" s="200">
        <f t="shared" si="18"/>
        <v>0</v>
      </c>
      <c r="BJ199" s="17" t="s">
        <v>8</v>
      </c>
      <c r="BK199" s="200">
        <f t="shared" si="19"/>
        <v>0</v>
      </c>
      <c r="BL199" s="17" t="s">
        <v>159</v>
      </c>
      <c r="BM199" s="199" t="s">
        <v>605</v>
      </c>
    </row>
    <row r="200" spans="1:65" s="2" customFormat="1" ht="16.5" customHeight="1">
      <c r="A200" s="35"/>
      <c r="B200" s="36"/>
      <c r="C200" s="189" t="s">
        <v>397</v>
      </c>
      <c r="D200" s="189" t="s">
        <v>154</v>
      </c>
      <c r="E200" s="190" t="s">
        <v>411</v>
      </c>
      <c r="F200" s="191" t="s">
        <v>412</v>
      </c>
      <c r="G200" s="192" t="s">
        <v>284</v>
      </c>
      <c r="H200" s="193">
        <v>3</v>
      </c>
      <c r="I200" s="194"/>
      <c r="J200" s="193">
        <f t="shared" si="10"/>
        <v>0</v>
      </c>
      <c r="K200" s="191" t="s">
        <v>158</v>
      </c>
      <c r="L200" s="40"/>
      <c r="M200" s="195" t="s">
        <v>33</v>
      </c>
      <c r="N200" s="196" t="s">
        <v>50</v>
      </c>
      <c r="O200" s="65"/>
      <c r="P200" s="197">
        <f t="shared" si="11"/>
        <v>0</v>
      </c>
      <c r="Q200" s="197">
        <v>0</v>
      </c>
      <c r="R200" s="197">
        <f t="shared" si="12"/>
        <v>0</v>
      </c>
      <c r="S200" s="197">
        <v>0</v>
      </c>
      <c r="T200" s="198">
        <f t="shared" si="1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9" t="s">
        <v>252</v>
      </c>
      <c r="AT200" s="199" t="s">
        <v>154</v>
      </c>
      <c r="AU200" s="199" t="s">
        <v>88</v>
      </c>
      <c r="AY200" s="17" t="s">
        <v>152</v>
      </c>
      <c r="BE200" s="200">
        <f t="shared" si="14"/>
        <v>0</v>
      </c>
      <c r="BF200" s="200">
        <f t="shared" si="15"/>
        <v>0</v>
      </c>
      <c r="BG200" s="200">
        <f t="shared" si="16"/>
        <v>0</v>
      </c>
      <c r="BH200" s="200">
        <f t="shared" si="17"/>
        <v>0</v>
      </c>
      <c r="BI200" s="200">
        <f t="shared" si="18"/>
        <v>0</v>
      </c>
      <c r="BJ200" s="17" t="s">
        <v>8</v>
      </c>
      <c r="BK200" s="200">
        <f t="shared" si="19"/>
        <v>0</v>
      </c>
      <c r="BL200" s="17" t="s">
        <v>252</v>
      </c>
      <c r="BM200" s="199" t="s">
        <v>606</v>
      </c>
    </row>
    <row r="201" spans="1:65" s="2" customFormat="1" ht="16.5" customHeight="1">
      <c r="A201" s="35"/>
      <c r="B201" s="36"/>
      <c r="C201" s="224" t="s">
        <v>401</v>
      </c>
      <c r="D201" s="224" t="s">
        <v>230</v>
      </c>
      <c r="E201" s="225" t="s">
        <v>415</v>
      </c>
      <c r="F201" s="226" t="s">
        <v>416</v>
      </c>
      <c r="G201" s="227" t="s">
        <v>284</v>
      </c>
      <c r="H201" s="228">
        <v>3</v>
      </c>
      <c r="I201" s="229"/>
      <c r="J201" s="228">
        <f t="shared" si="10"/>
        <v>0</v>
      </c>
      <c r="K201" s="226" t="s">
        <v>294</v>
      </c>
      <c r="L201" s="230"/>
      <c r="M201" s="231" t="s">
        <v>33</v>
      </c>
      <c r="N201" s="232" t="s">
        <v>50</v>
      </c>
      <c r="O201" s="65"/>
      <c r="P201" s="197">
        <f t="shared" si="11"/>
        <v>0</v>
      </c>
      <c r="Q201" s="197">
        <v>0.0035</v>
      </c>
      <c r="R201" s="197">
        <f t="shared" si="12"/>
        <v>0.0105</v>
      </c>
      <c r="S201" s="197">
        <v>0</v>
      </c>
      <c r="T201" s="198">
        <f t="shared" si="1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9" t="s">
        <v>417</v>
      </c>
      <c r="AT201" s="199" t="s">
        <v>230</v>
      </c>
      <c r="AU201" s="199" t="s">
        <v>88</v>
      </c>
      <c r="AY201" s="17" t="s">
        <v>152</v>
      </c>
      <c r="BE201" s="200">
        <f t="shared" si="14"/>
        <v>0</v>
      </c>
      <c r="BF201" s="200">
        <f t="shared" si="15"/>
        <v>0</v>
      </c>
      <c r="BG201" s="200">
        <f t="shared" si="16"/>
        <v>0</v>
      </c>
      <c r="BH201" s="200">
        <f t="shared" si="17"/>
        <v>0</v>
      </c>
      <c r="BI201" s="200">
        <f t="shared" si="18"/>
        <v>0</v>
      </c>
      <c r="BJ201" s="17" t="s">
        <v>8</v>
      </c>
      <c r="BK201" s="200">
        <f t="shared" si="19"/>
        <v>0</v>
      </c>
      <c r="BL201" s="17" t="s">
        <v>252</v>
      </c>
      <c r="BM201" s="199" t="s">
        <v>607</v>
      </c>
    </row>
    <row r="202" spans="1:65" s="2" customFormat="1" ht="16.5" customHeight="1">
      <c r="A202" s="35"/>
      <c r="B202" s="36"/>
      <c r="C202" s="189" t="s">
        <v>406</v>
      </c>
      <c r="D202" s="189" t="s">
        <v>154</v>
      </c>
      <c r="E202" s="190" t="s">
        <v>420</v>
      </c>
      <c r="F202" s="191" t="s">
        <v>421</v>
      </c>
      <c r="G202" s="192" t="s">
        <v>284</v>
      </c>
      <c r="H202" s="193">
        <v>5</v>
      </c>
      <c r="I202" s="194"/>
      <c r="J202" s="193">
        <f t="shared" si="10"/>
        <v>0</v>
      </c>
      <c r="K202" s="191" t="s">
        <v>158</v>
      </c>
      <c r="L202" s="40"/>
      <c r="M202" s="195" t="s">
        <v>33</v>
      </c>
      <c r="N202" s="196" t="s">
        <v>50</v>
      </c>
      <c r="O202" s="65"/>
      <c r="P202" s="197">
        <f t="shared" si="11"/>
        <v>0</v>
      </c>
      <c r="Q202" s="197">
        <v>0.00016</v>
      </c>
      <c r="R202" s="197">
        <f t="shared" si="12"/>
        <v>0.0008</v>
      </c>
      <c r="S202" s="197">
        <v>0</v>
      </c>
      <c r="T202" s="198">
        <f t="shared" si="1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9" t="s">
        <v>159</v>
      </c>
      <c r="AT202" s="199" t="s">
        <v>154</v>
      </c>
      <c r="AU202" s="199" t="s">
        <v>88</v>
      </c>
      <c r="AY202" s="17" t="s">
        <v>152</v>
      </c>
      <c r="BE202" s="200">
        <f t="shared" si="14"/>
        <v>0</v>
      </c>
      <c r="BF202" s="200">
        <f t="shared" si="15"/>
        <v>0</v>
      </c>
      <c r="BG202" s="200">
        <f t="shared" si="16"/>
        <v>0</v>
      </c>
      <c r="BH202" s="200">
        <f t="shared" si="17"/>
        <v>0</v>
      </c>
      <c r="BI202" s="200">
        <f t="shared" si="18"/>
        <v>0</v>
      </c>
      <c r="BJ202" s="17" t="s">
        <v>8</v>
      </c>
      <c r="BK202" s="200">
        <f t="shared" si="19"/>
        <v>0</v>
      </c>
      <c r="BL202" s="17" t="s">
        <v>159</v>
      </c>
      <c r="BM202" s="199" t="s">
        <v>608</v>
      </c>
    </row>
    <row r="203" spans="1:65" s="2" customFormat="1" ht="16.5" customHeight="1">
      <c r="A203" s="35"/>
      <c r="B203" s="36"/>
      <c r="C203" s="224" t="s">
        <v>410</v>
      </c>
      <c r="D203" s="224" t="s">
        <v>230</v>
      </c>
      <c r="E203" s="225" t="s">
        <v>424</v>
      </c>
      <c r="F203" s="226" t="s">
        <v>425</v>
      </c>
      <c r="G203" s="227" t="s">
        <v>339</v>
      </c>
      <c r="H203" s="228">
        <v>3</v>
      </c>
      <c r="I203" s="229"/>
      <c r="J203" s="228">
        <f t="shared" si="10"/>
        <v>0</v>
      </c>
      <c r="K203" s="226" t="s">
        <v>340</v>
      </c>
      <c r="L203" s="230"/>
      <c r="M203" s="231" t="s">
        <v>33</v>
      </c>
      <c r="N203" s="232" t="s">
        <v>50</v>
      </c>
      <c r="O203" s="65"/>
      <c r="P203" s="197">
        <f t="shared" si="11"/>
        <v>0</v>
      </c>
      <c r="Q203" s="197">
        <v>0</v>
      </c>
      <c r="R203" s="197">
        <f t="shared" si="12"/>
        <v>0</v>
      </c>
      <c r="S203" s="197">
        <v>0</v>
      </c>
      <c r="T203" s="198">
        <f t="shared" si="1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9" t="s">
        <v>204</v>
      </c>
      <c r="AT203" s="199" t="s">
        <v>230</v>
      </c>
      <c r="AU203" s="199" t="s">
        <v>88</v>
      </c>
      <c r="AY203" s="17" t="s">
        <v>152</v>
      </c>
      <c r="BE203" s="200">
        <f t="shared" si="14"/>
        <v>0</v>
      </c>
      <c r="BF203" s="200">
        <f t="shared" si="15"/>
        <v>0</v>
      </c>
      <c r="BG203" s="200">
        <f t="shared" si="16"/>
        <v>0</v>
      </c>
      <c r="BH203" s="200">
        <f t="shared" si="17"/>
        <v>0</v>
      </c>
      <c r="BI203" s="200">
        <f t="shared" si="18"/>
        <v>0</v>
      </c>
      <c r="BJ203" s="17" t="s">
        <v>8</v>
      </c>
      <c r="BK203" s="200">
        <f t="shared" si="19"/>
        <v>0</v>
      </c>
      <c r="BL203" s="17" t="s">
        <v>159</v>
      </c>
      <c r="BM203" s="199" t="s">
        <v>609</v>
      </c>
    </row>
    <row r="204" spans="1:65" s="2" customFormat="1" ht="16.5" customHeight="1">
      <c r="A204" s="35"/>
      <c r="B204" s="36"/>
      <c r="C204" s="224" t="s">
        <v>414</v>
      </c>
      <c r="D204" s="224" t="s">
        <v>230</v>
      </c>
      <c r="E204" s="225" t="s">
        <v>429</v>
      </c>
      <c r="F204" s="226" t="s">
        <v>430</v>
      </c>
      <c r="G204" s="227" t="s">
        <v>339</v>
      </c>
      <c r="H204" s="228">
        <v>3</v>
      </c>
      <c r="I204" s="229"/>
      <c r="J204" s="228">
        <f t="shared" si="10"/>
        <v>0</v>
      </c>
      <c r="K204" s="226" t="s">
        <v>340</v>
      </c>
      <c r="L204" s="230"/>
      <c r="M204" s="231" t="s">
        <v>33</v>
      </c>
      <c r="N204" s="232" t="s">
        <v>50</v>
      </c>
      <c r="O204" s="65"/>
      <c r="P204" s="197">
        <f t="shared" si="11"/>
        <v>0</v>
      </c>
      <c r="Q204" s="197">
        <v>0</v>
      </c>
      <c r="R204" s="197">
        <f t="shared" si="12"/>
        <v>0</v>
      </c>
      <c r="S204" s="197">
        <v>0</v>
      </c>
      <c r="T204" s="198">
        <f t="shared" si="1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9" t="s">
        <v>204</v>
      </c>
      <c r="AT204" s="199" t="s">
        <v>230</v>
      </c>
      <c r="AU204" s="199" t="s">
        <v>88</v>
      </c>
      <c r="AY204" s="17" t="s">
        <v>152</v>
      </c>
      <c r="BE204" s="200">
        <f t="shared" si="14"/>
        <v>0</v>
      </c>
      <c r="BF204" s="200">
        <f t="shared" si="15"/>
        <v>0</v>
      </c>
      <c r="BG204" s="200">
        <f t="shared" si="16"/>
        <v>0</v>
      </c>
      <c r="BH204" s="200">
        <f t="shared" si="17"/>
        <v>0</v>
      </c>
      <c r="BI204" s="200">
        <f t="shared" si="18"/>
        <v>0</v>
      </c>
      <c r="BJ204" s="17" t="s">
        <v>8</v>
      </c>
      <c r="BK204" s="200">
        <f t="shared" si="19"/>
        <v>0</v>
      </c>
      <c r="BL204" s="17" t="s">
        <v>159</v>
      </c>
      <c r="BM204" s="199" t="s">
        <v>610</v>
      </c>
    </row>
    <row r="205" spans="1:65" s="2" customFormat="1" ht="16.5" customHeight="1">
      <c r="A205" s="35"/>
      <c r="B205" s="36"/>
      <c r="C205" s="189" t="s">
        <v>419</v>
      </c>
      <c r="D205" s="189" t="s">
        <v>154</v>
      </c>
      <c r="E205" s="190" t="s">
        <v>433</v>
      </c>
      <c r="F205" s="191" t="s">
        <v>434</v>
      </c>
      <c r="G205" s="192" t="s">
        <v>157</v>
      </c>
      <c r="H205" s="193">
        <v>720</v>
      </c>
      <c r="I205" s="194"/>
      <c r="J205" s="193">
        <f t="shared" si="10"/>
        <v>0</v>
      </c>
      <c r="K205" s="191" t="s">
        <v>158</v>
      </c>
      <c r="L205" s="40"/>
      <c r="M205" s="195" t="s">
        <v>33</v>
      </c>
      <c r="N205" s="196" t="s">
        <v>50</v>
      </c>
      <c r="O205" s="65"/>
      <c r="P205" s="197">
        <f t="shared" si="11"/>
        <v>0</v>
      </c>
      <c r="Q205" s="197">
        <v>0.00019</v>
      </c>
      <c r="R205" s="197">
        <f t="shared" si="12"/>
        <v>0.1368</v>
      </c>
      <c r="S205" s="197">
        <v>0</v>
      </c>
      <c r="T205" s="198">
        <f t="shared" si="1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9" t="s">
        <v>159</v>
      </c>
      <c r="AT205" s="199" t="s">
        <v>154</v>
      </c>
      <c r="AU205" s="199" t="s">
        <v>88</v>
      </c>
      <c r="AY205" s="17" t="s">
        <v>152</v>
      </c>
      <c r="BE205" s="200">
        <f t="shared" si="14"/>
        <v>0</v>
      </c>
      <c r="BF205" s="200">
        <f t="shared" si="15"/>
        <v>0</v>
      </c>
      <c r="BG205" s="200">
        <f t="shared" si="16"/>
        <v>0</v>
      </c>
      <c r="BH205" s="200">
        <f t="shared" si="17"/>
        <v>0</v>
      </c>
      <c r="BI205" s="200">
        <f t="shared" si="18"/>
        <v>0</v>
      </c>
      <c r="BJ205" s="17" t="s">
        <v>8</v>
      </c>
      <c r="BK205" s="200">
        <f t="shared" si="19"/>
        <v>0</v>
      </c>
      <c r="BL205" s="17" t="s">
        <v>159</v>
      </c>
      <c r="BM205" s="199" t="s">
        <v>611</v>
      </c>
    </row>
    <row r="206" spans="2:51" s="13" customFormat="1" ht="11.25">
      <c r="B206" s="201"/>
      <c r="C206" s="202"/>
      <c r="D206" s="203" t="s">
        <v>161</v>
      </c>
      <c r="E206" s="204" t="s">
        <v>33</v>
      </c>
      <c r="F206" s="205" t="s">
        <v>612</v>
      </c>
      <c r="G206" s="202"/>
      <c r="H206" s="206">
        <v>720</v>
      </c>
      <c r="I206" s="207"/>
      <c r="J206" s="202"/>
      <c r="K206" s="202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161</v>
      </c>
      <c r="AU206" s="212" t="s">
        <v>88</v>
      </c>
      <c r="AV206" s="13" t="s">
        <v>88</v>
      </c>
      <c r="AW206" s="13" t="s">
        <v>40</v>
      </c>
      <c r="AX206" s="13" t="s">
        <v>8</v>
      </c>
      <c r="AY206" s="212" t="s">
        <v>152</v>
      </c>
    </row>
    <row r="207" spans="1:65" s="2" customFormat="1" ht="16.5" customHeight="1">
      <c r="A207" s="35"/>
      <c r="B207" s="36"/>
      <c r="C207" s="189" t="s">
        <v>423</v>
      </c>
      <c r="D207" s="189" t="s">
        <v>154</v>
      </c>
      <c r="E207" s="190" t="s">
        <v>437</v>
      </c>
      <c r="F207" s="191" t="s">
        <v>438</v>
      </c>
      <c r="G207" s="192" t="s">
        <v>157</v>
      </c>
      <c r="H207" s="193">
        <v>20</v>
      </c>
      <c r="I207" s="194"/>
      <c r="J207" s="193">
        <f>ROUND(I207*H207,0)</f>
        <v>0</v>
      </c>
      <c r="K207" s="191" t="s">
        <v>158</v>
      </c>
      <c r="L207" s="40"/>
      <c r="M207" s="195" t="s">
        <v>33</v>
      </c>
      <c r="N207" s="196" t="s">
        <v>50</v>
      </c>
      <c r="O207" s="65"/>
      <c r="P207" s="197">
        <f>O207*H207</f>
        <v>0</v>
      </c>
      <c r="Q207" s="197">
        <v>6E-05</v>
      </c>
      <c r="R207" s="197">
        <f>Q207*H207</f>
        <v>0.0012000000000000001</v>
      </c>
      <c r="S207" s="197">
        <v>0</v>
      </c>
      <c r="T207" s="198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9" t="s">
        <v>159</v>
      </c>
      <c r="AT207" s="199" t="s">
        <v>154</v>
      </c>
      <c r="AU207" s="199" t="s">
        <v>88</v>
      </c>
      <c r="AY207" s="17" t="s">
        <v>152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</v>
      </c>
      <c r="BK207" s="200">
        <f>ROUND(I207*H207,0)</f>
        <v>0</v>
      </c>
      <c r="BL207" s="17" t="s">
        <v>159</v>
      </c>
      <c r="BM207" s="199" t="s">
        <v>613</v>
      </c>
    </row>
    <row r="208" spans="1:65" s="2" customFormat="1" ht="16.5" customHeight="1">
      <c r="A208" s="35"/>
      <c r="B208" s="36"/>
      <c r="C208" s="189" t="s">
        <v>428</v>
      </c>
      <c r="D208" s="189" t="s">
        <v>154</v>
      </c>
      <c r="E208" s="190" t="s">
        <v>441</v>
      </c>
      <c r="F208" s="191" t="s">
        <v>442</v>
      </c>
      <c r="G208" s="192" t="s">
        <v>157</v>
      </c>
      <c r="H208" s="193">
        <v>359.7</v>
      </c>
      <c r="I208" s="194"/>
      <c r="J208" s="193">
        <f>ROUND(I208*H208,0)</f>
        <v>0</v>
      </c>
      <c r="K208" s="191" t="s">
        <v>158</v>
      </c>
      <c r="L208" s="40"/>
      <c r="M208" s="195" t="s">
        <v>33</v>
      </c>
      <c r="N208" s="196" t="s">
        <v>50</v>
      </c>
      <c r="O208" s="65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9" t="s">
        <v>159</v>
      </c>
      <c r="AT208" s="199" t="s">
        <v>154</v>
      </c>
      <c r="AU208" s="199" t="s">
        <v>88</v>
      </c>
      <c r="AY208" s="17" t="s">
        <v>152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</v>
      </c>
      <c r="BK208" s="200">
        <f>ROUND(I208*H208,0)</f>
        <v>0</v>
      </c>
      <c r="BL208" s="17" t="s">
        <v>159</v>
      </c>
      <c r="BM208" s="199" t="s">
        <v>614</v>
      </c>
    </row>
    <row r="209" spans="1:65" s="2" customFormat="1" ht="16.5" customHeight="1">
      <c r="A209" s="35"/>
      <c r="B209" s="36"/>
      <c r="C209" s="189" t="s">
        <v>432</v>
      </c>
      <c r="D209" s="189" t="s">
        <v>154</v>
      </c>
      <c r="E209" s="190" t="s">
        <v>445</v>
      </c>
      <c r="F209" s="191" t="s">
        <v>446</v>
      </c>
      <c r="G209" s="192" t="s">
        <v>157</v>
      </c>
      <c r="H209" s="193">
        <v>359.7</v>
      </c>
      <c r="I209" s="194"/>
      <c r="J209" s="193">
        <f>ROUND(I209*H209,0)</f>
        <v>0</v>
      </c>
      <c r="K209" s="191" t="s">
        <v>158</v>
      </c>
      <c r="L209" s="40"/>
      <c r="M209" s="195" t="s">
        <v>33</v>
      </c>
      <c r="N209" s="196" t="s">
        <v>50</v>
      </c>
      <c r="O209" s="65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9" t="s">
        <v>159</v>
      </c>
      <c r="AT209" s="199" t="s">
        <v>154</v>
      </c>
      <c r="AU209" s="199" t="s">
        <v>88</v>
      </c>
      <c r="AY209" s="17" t="s">
        <v>152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</v>
      </c>
      <c r="BK209" s="200">
        <f>ROUND(I209*H209,0)</f>
        <v>0</v>
      </c>
      <c r="BL209" s="17" t="s">
        <v>159</v>
      </c>
      <c r="BM209" s="199" t="s">
        <v>615</v>
      </c>
    </row>
    <row r="210" spans="1:65" s="2" customFormat="1" ht="16.5" customHeight="1">
      <c r="A210" s="35"/>
      <c r="B210" s="36"/>
      <c r="C210" s="189" t="s">
        <v>436</v>
      </c>
      <c r="D210" s="189" t="s">
        <v>154</v>
      </c>
      <c r="E210" s="190" t="s">
        <v>449</v>
      </c>
      <c r="F210" s="191" t="s">
        <v>450</v>
      </c>
      <c r="G210" s="192" t="s">
        <v>284</v>
      </c>
      <c r="H210" s="193">
        <v>3</v>
      </c>
      <c r="I210" s="194"/>
      <c r="J210" s="193">
        <f>ROUND(I210*H210,0)</f>
        <v>0</v>
      </c>
      <c r="K210" s="191" t="s">
        <v>158</v>
      </c>
      <c r="L210" s="40"/>
      <c r="M210" s="195" t="s">
        <v>33</v>
      </c>
      <c r="N210" s="196" t="s">
        <v>50</v>
      </c>
      <c r="O210" s="65"/>
      <c r="P210" s="197">
        <f>O210*H210</f>
        <v>0</v>
      </c>
      <c r="Q210" s="197">
        <v>0.45937</v>
      </c>
      <c r="R210" s="197">
        <f>Q210*H210</f>
        <v>1.37811</v>
      </c>
      <c r="S210" s="197">
        <v>0</v>
      </c>
      <c r="T210" s="198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9" t="s">
        <v>159</v>
      </c>
      <c r="AT210" s="199" t="s">
        <v>154</v>
      </c>
      <c r="AU210" s="199" t="s">
        <v>88</v>
      </c>
      <c r="AY210" s="17" t="s">
        <v>152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8</v>
      </c>
      <c r="BK210" s="200">
        <f>ROUND(I210*H210,0)</f>
        <v>0</v>
      </c>
      <c r="BL210" s="17" t="s">
        <v>159</v>
      </c>
      <c r="BM210" s="199" t="s">
        <v>616</v>
      </c>
    </row>
    <row r="211" spans="2:63" s="12" customFormat="1" ht="22.9" customHeight="1">
      <c r="B211" s="173"/>
      <c r="C211" s="174"/>
      <c r="D211" s="175" t="s">
        <v>78</v>
      </c>
      <c r="E211" s="187" t="s">
        <v>452</v>
      </c>
      <c r="F211" s="187" t="s">
        <v>453</v>
      </c>
      <c r="G211" s="174"/>
      <c r="H211" s="174"/>
      <c r="I211" s="177"/>
      <c r="J211" s="188">
        <f>BK211</f>
        <v>0</v>
      </c>
      <c r="K211" s="174"/>
      <c r="L211" s="179"/>
      <c r="M211" s="180"/>
      <c r="N211" s="181"/>
      <c r="O211" s="181"/>
      <c r="P211" s="182">
        <f>SUM(P212:P213)</f>
        <v>0</v>
      </c>
      <c r="Q211" s="181"/>
      <c r="R211" s="182">
        <f>SUM(R212:R213)</f>
        <v>0</v>
      </c>
      <c r="S211" s="181"/>
      <c r="T211" s="183">
        <f>SUM(T212:T213)</f>
        <v>0</v>
      </c>
      <c r="AR211" s="184" t="s">
        <v>8</v>
      </c>
      <c r="AT211" s="185" t="s">
        <v>78</v>
      </c>
      <c r="AU211" s="185" t="s">
        <v>8</v>
      </c>
      <c r="AY211" s="184" t="s">
        <v>152</v>
      </c>
      <c r="BK211" s="186">
        <f>SUM(BK212:BK213)</f>
        <v>0</v>
      </c>
    </row>
    <row r="212" spans="1:65" s="2" customFormat="1" ht="21.75" customHeight="1">
      <c r="A212" s="35"/>
      <c r="B212" s="36"/>
      <c r="C212" s="189" t="s">
        <v>440</v>
      </c>
      <c r="D212" s="189" t="s">
        <v>154</v>
      </c>
      <c r="E212" s="190" t="s">
        <v>455</v>
      </c>
      <c r="F212" s="191" t="s">
        <v>456</v>
      </c>
      <c r="G212" s="192" t="s">
        <v>216</v>
      </c>
      <c r="H212" s="193">
        <v>56.6</v>
      </c>
      <c r="I212" s="194"/>
      <c r="J212" s="193">
        <f>ROUND(I212*H212,0)</f>
        <v>0</v>
      </c>
      <c r="K212" s="191" t="s">
        <v>158</v>
      </c>
      <c r="L212" s="40"/>
      <c r="M212" s="195" t="s">
        <v>33</v>
      </c>
      <c r="N212" s="196" t="s">
        <v>50</v>
      </c>
      <c r="O212" s="65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9" t="s">
        <v>159</v>
      </c>
      <c r="AT212" s="199" t="s">
        <v>154</v>
      </c>
      <c r="AU212" s="199" t="s">
        <v>88</v>
      </c>
      <c r="AY212" s="17" t="s">
        <v>152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8</v>
      </c>
      <c r="BK212" s="200">
        <f>ROUND(I212*H212,0)</f>
        <v>0</v>
      </c>
      <c r="BL212" s="17" t="s">
        <v>159</v>
      </c>
      <c r="BM212" s="199" t="s">
        <v>617</v>
      </c>
    </row>
    <row r="213" spans="1:65" s="2" customFormat="1" ht="21.75" customHeight="1">
      <c r="A213" s="35"/>
      <c r="B213" s="36"/>
      <c r="C213" s="189" t="s">
        <v>444</v>
      </c>
      <c r="D213" s="189" t="s">
        <v>154</v>
      </c>
      <c r="E213" s="190" t="s">
        <v>458</v>
      </c>
      <c r="F213" s="191" t="s">
        <v>459</v>
      </c>
      <c r="G213" s="192" t="s">
        <v>216</v>
      </c>
      <c r="H213" s="193">
        <v>56.6</v>
      </c>
      <c r="I213" s="194"/>
      <c r="J213" s="193">
        <f>ROUND(I213*H213,0)</f>
        <v>0</v>
      </c>
      <c r="K213" s="191" t="s">
        <v>158</v>
      </c>
      <c r="L213" s="40"/>
      <c r="M213" s="195" t="s">
        <v>33</v>
      </c>
      <c r="N213" s="196" t="s">
        <v>50</v>
      </c>
      <c r="O213" s="65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9" t="s">
        <v>159</v>
      </c>
      <c r="AT213" s="199" t="s">
        <v>154</v>
      </c>
      <c r="AU213" s="199" t="s">
        <v>88</v>
      </c>
      <c r="AY213" s="17" t="s">
        <v>152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8</v>
      </c>
      <c r="BK213" s="200">
        <f>ROUND(I213*H213,0)</f>
        <v>0</v>
      </c>
      <c r="BL213" s="17" t="s">
        <v>159</v>
      </c>
      <c r="BM213" s="199" t="s">
        <v>618</v>
      </c>
    </row>
    <row r="214" spans="2:63" s="12" customFormat="1" ht="25.9" customHeight="1">
      <c r="B214" s="173"/>
      <c r="C214" s="174"/>
      <c r="D214" s="175" t="s">
        <v>78</v>
      </c>
      <c r="E214" s="176" t="s">
        <v>461</v>
      </c>
      <c r="F214" s="176" t="s">
        <v>462</v>
      </c>
      <c r="G214" s="174"/>
      <c r="H214" s="174"/>
      <c r="I214" s="177"/>
      <c r="J214" s="178">
        <f>BK214</f>
        <v>0</v>
      </c>
      <c r="K214" s="174"/>
      <c r="L214" s="179"/>
      <c r="M214" s="180"/>
      <c r="N214" s="181"/>
      <c r="O214" s="181"/>
      <c r="P214" s="182">
        <f>P215+P221</f>
        <v>0</v>
      </c>
      <c r="Q214" s="181"/>
      <c r="R214" s="182">
        <f>R215+R221</f>
        <v>0.0099</v>
      </c>
      <c r="S214" s="181"/>
      <c r="T214" s="183">
        <f>T215+T221</f>
        <v>0</v>
      </c>
      <c r="AR214" s="184" t="s">
        <v>191</v>
      </c>
      <c r="AT214" s="185" t="s">
        <v>78</v>
      </c>
      <c r="AU214" s="185" t="s">
        <v>79</v>
      </c>
      <c r="AY214" s="184" t="s">
        <v>152</v>
      </c>
      <c r="BK214" s="186">
        <f>BK215+BK221</f>
        <v>0</v>
      </c>
    </row>
    <row r="215" spans="2:63" s="12" customFormat="1" ht="22.9" customHeight="1">
      <c r="B215" s="173"/>
      <c r="C215" s="174"/>
      <c r="D215" s="175" t="s">
        <v>78</v>
      </c>
      <c r="E215" s="187" t="s">
        <v>463</v>
      </c>
      <c r="F215" s="187" t="s">
        <v>464</v>
      </c>
      <c r="G215" s="174"/>
      <c r="H215" s="174"/>
      <c r="I215" s="177"/>
      <c r="J215" s="188">
        <f>BK215</f>
        <v>0</v>
      </c>
      <c r="K215" s="174"/>
      <c r="L215" s="179"/>
      <c r="M215" s="180"/>
      <c r="N215" s="181"/>
      <c r="O215" s="181"/>
      <c r="P215" s="182">
        <f>SUM(P216:P220)</f>
        <v>0</v>
      </c>
      <c r="Q215" s="181"/>
      <c r="R215" s="182">
        <f>SUM(R216:R220)</f>
        <v>0.0099</v>
      </c>
      <c r="S215" s="181"/>
      <c r="T215" s="183">
        <f>SUM(T216:T220)</f>
        <v>0</v>
      </c>
      <c r="AR215" s="184" t="s">
        <v>191</v>
      </c>
      <c r="AT215" s="185" t="s">
        <v>78</v>
      </c>
      <c r="AU215" s="185" t="s">
        <v>8</v>
      </c>
      <c r="AY215" s="184" t="s">
        <v>152</v>
      </c>
      <c r="BK215" s="186">
        <f>SUM(BK216:BK220)</f>
        <v>0</v>
      </c>
    </row>
    <row r="216" spans="1:65" s="2" customFormat="1" ht="16.5" customHeight="1">
      <c r="A216" s="35"/>
      <c r="B216" s="36"/>
      <c r="C216" s="189" t="s">
        <v>448</v>
      </c>
      <c r="D216" s="189" t="s">
        <v>154</v>
      </c>
      <c r="E216" s="190" t="s">
        <v>473</v>
      </c>
      <c r="F216" s="191" t="s">
        <v>474</v>
      </c>
      <c r="G216" s="192" t="s">
        <v>468</v>
      </c>
      <c r="H216" s="193">
        <v>1</v>
      </c>
      <c r="I216" s="194"/>
      <c r="J216" s="193">
        <f>ROUND(I216*H216,0)</f>
        <v>0</v>
      </c>
      <c r="K216" s="191" t="s">
        <v>158</v>
      </c>
      <c r="L216" s="40"/>
      <c r="M216" s="195" t="s">
        <v>33</v>
      </c>
      <c r="N216" s="196" t="s">
        <v>50</v>
      </c>
      <c r="O216" s="65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9" t="s">
        <v>469</v>
      </c>
      <c r="AT216" s="199" t="s">
        <v>154</v>
      </c>
      <c r="AU216" s="199" t="s">
        <v>88</v>
      </c>
      <c r="AY216" s="17" t="s">
        <v>152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</v>
      </c>
      <c r="BK216" s="200">
        <f>ROUND(I216*H216,0)</f>
        <v>0</v>
      </c>
      <c r="BL216" s="17" t="s">
        <v>469</v>
      </c>
      <c r="BM216" s="199" t="s">
        <v>619</v>
      </c>
    </row>
    <row r="217" spans="1:65" s="2" customFormat="1" ht="16.5" customHeight="1">
      <c r="A217" s="35"/>
      <c r="B217" s="36"/>
      <c r="C217" s="189" t="s">
        <v>454</v>
      </c>
      <c r="D217" s="189" t="s">
        <v>154</v>
      </c>
      <c r="E217" s="190" t="s">
        <v>477</v>
      </c>
      <c r="F217" s="191" t="s">
        <v>478</v>
      </c>
      <c r="G217" s="192" t="s">
        <v>468</v>
      </c>
      <c r="H217" s="193">
        <v>1</v>
      </c>
      <c r="I217" s="194"/>
      <c r="J217" s="193">
        <f>ROUND(I217*H217,0)</f>
        <v>0</v>
      </c>
      <c r="K217" s="191" t="s">
        <v>158</v>
      </c>
      <c r="L217" s="40"/>
      <c r="M217" s="195" t="s">
        <v>33</v>
      </c>
      <c r="N217" s="196" t="s">
        <v>50</v>
      </c>
      <c r="O217" s="65"/>
      <c r="P217" s="197">
        <f>O217*H217</f>
        <v>0</v>
      </c>
      <c r="Q217" s="197">
        <v>0</v>
      </c>
      <c r="R217" s="197">
        <f>Q217*H217</f>
        <v>0</v>
      </c>
      <c r="S217" s="197">
        <v>0</v>
      </c>
      <c r="T217" s="198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9" t="s">
        <v>469</v>
      </c>
      <c r="AT217" s="199" t="s">
        <v>154</v>
      </c>
      <c r="AU217" s="199" t="s">
        <v>88</v>
      </c>
      <c r="AY217" s="17" t="s">
        <v>152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8</v>
      </c>
      <c r="BK217" s="200">
        <f>ROUND(I217*H217,0)</f>
        <v>0</v>
      </c>
      <c r="BL217" s="17" t="s">
        <v>469</v>
      </c>
      <c r="BM217" s="199" t="s">
        <v>620</v>
      </c>
    </row>
    <row r="218" spans="1:65" s="2" customFormat="1" ht="16.5" customHeight="1">
      <c r="A218" s="35"/>
      <c r="B218" s="36"/>
      <c r="C218" s="189" t="s">
        <v>252</v>
      </c>
      <c r="D218" s="189" t="s">
        <v>154</v>
      </c>
      <c r="E218" s="190" t="s">
        <v>466</v>
      </c>
      <c r="F218" s="191" t="s">
        <v>467</v>
      </c>
      <c r="G218" s="192" t="s">
        <v>468</v>
      </c>
      <c r="H218" s="193">
        <v>1</v>
      </c>
      <c r="I218" s="194"/>
      <c r="J218" s="193">
        <f>ROUND(I218*H218,0)</f>
        <v>0</v>
      </c>
      <c r="K218" s="191" t="s">
        <v>158</v>
      </c>
      <c r="L218" s="40"/>
      <c r="M218" s="195" t="s">
        <v>33</v>
      </c>
      <c r="N218" s="196" t="s">
        <v>50</v>
      </c>
      <c r="O218" s="65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9" t="s">
        <v>469</v>
      </c>
      <c r="AT218" s="199" t="s">
        <v>154</v>
      </c>
      <c r="AU218" s="199" t="s">
        <v>88</v>
      </c>
      <c r="AY218" s="17" t="s">
        <v>152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8</v>
      </c>
      <c r="BK218" s="200">
        <f>ROUND(I218*H218,0)</f>
        <v>0</v>
      </c>
      <c r="BL218" s="17" t="s">
        <v>469</v>
      </c>
      <c r="BM218" s="199" t="s">
        <v>621</v>
      </c>
    </row>
    <row r="219" spans="1:47" s="2" customFormat="1" ht="48.75">
      <c r="A219" s="35"/>
      <c r="B219" s="36"/>
      <c r="C219" s="37"/>
      <c r="D219" s="203" t="s">
        <v>381</v>
      </c>
      <c r="E219" s="37"/>
      <c r="F219" s="233" t="s">
        <v>471</v>
      </c>
      <c r="G219" s="37"/>
      <c r="H219" s="37"/>
      <c r="I219" s="110"/>
      <c r="J219" s="37"/>
      <c r="K219" s="37"/>
      <c r="L219" s="40"/>
      <c r="M219" s="234"/>
      <c r="N219" s="235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7" t="s">
        <v>381</v>
      </c>
      <c r="AU219" s="17" t="s">
        <v>88</v>
      </c>
    </row>
    <row r="220" spans="1:65" s="2" customFormat="1" ht="16.5" customHeight="1">
      <c r="A220" s="35"/>
      <c r="B220" s="36"/>
      <c r="C220" s="189" t="s">
        <v>465</v>
      </c>
      <c r="D220" s="189" t="s">
        <v>154</v>
      </c>
      <c r="E220" s="190" t="s">
        <v>481</v>
      </c>
      <c r="F220" s="191" t="s">
        <v>482</v>
      </c>
      <c r="G220" s="192" t="s">
        <v>483</v>
      </c>
      <c r="H220" s="193">
        <v>1</v>
      </c>
      <c r="I220" s="194"/>
      <c r="J220" s="193">
        <f>ROUND(I220*H220,0)</f>
        <v>0</v>
      </c>
      <c r="K220" s="191" t="s">
        <v>158</v>
      </c>
      <c r="L220" s="40"/>
      <c r="M220" s="195" t="s">
        <v>33</v>
      </c>
      <c r="N220" s="196" t="s">
        <v>50</v>
      </c>
      <c r="O220" s="65"/>
      <c r="P220" s="197">
        <f>O220*H220</f>
        <v>0</v>
      </c>
      <c r="Q220" s="197">
        <v>0.0099</v>
      </c>
      <c r="R220" s="197">
        <f>Q220*H220</f>
        <v>0.0099</v>
      </c>
      <c r="S220" s="197">
        <v>0</v>
      </c>
      <c r="T220" s="198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9" t="s">
        <v>252</v>
      </c>
      <c r="AT220" s="199" t="s">
        <v>154</v>
      </c>
      <c r="AU220" s="199" t="s">
        <v>88</v>
      </c>
      <c r="AY220" s="17" t="s">
        <v>152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7" t="s">
        <v>8</v>
      </c>
      <c r="BK220" s="200">
        <f>ROUND(I220*H220,0)</f>
        <v>0</v>
      </c>
      <c r="BL220" s="17" t="s">
        <v>252</v>
      </c>
      <c r="BM220" s="199" t="s">
        <v>622</v>
      </c>
    </row>
    <row r="221" spans="2:63" s="12" customFormat="1" ht="22.9" customHeight="1">
      <c r="B221" s="173"/>
      <c r="C221" s="174"/>
      <c r="D221" s="175" t="s">
        <v>78</v>
      </c>
      <c r="E221" s="187" t="s">
        <v>485</v>
      </c>
      <c r="F221" s="187" t="s">
        <v>486</v>
      </c>
      <c r="G221" s="174"/>
      <c r="H221" s="174"/>
      <c r="I221" s="177"/>
      <c r="J221" s="188">
        <f>BK221</f>
        <v>0</v>
      </c>
      <c r="K221" s="174"/>
      <c r="L221" s="179"/>
      <c r="M221" s="180"/>
      <c r="N221" s="181"/>
      <c r="O221" s="181"/>
      <c r="P221" s="182">
        <f>P222</f>
        <v>0</v>
      </c>
      <c r="Q221" s="181"/>
      <c r="R221" s="182">
        <f>R222</f>
        <v>0</v>
      </c>
      <c r="S221" s="181"/>
      <c r="T221" s="183">
        <f>T222</f>
        <v>0</v>
      </c>
      <c r="AR221" s="184" t="s">
        <v>191</v>
      </c>
      <c r="AT221" s="185" t="s">
        <v>78</v>
      </c>
      <c r="AU221" s="185" t="s">
        <v>8</v>
      </c>
      <c r="AY221" s="184" t="s">
        <v>152</v>
      </c>
      <c r="BK221" s="186">
        <f>BK222</f>
        <v>0</v>
      </c>
    </row>
    <row r="222" spans="1:65" s="2" customFormat="1" ht="16.5" customHeight="1">
      <c r="A222" s="35"/>
      <c r="B222" s="36"/>
      <c r="C222" s="189" t="s">
        <v>472</v>
      </c>
      <c r="D222" s="189" t="s">
        <v>154</v>
      </c>
      <c r="E222" s="190" t="s">
        <v>488</v>
      </c>
      <c r="F222" s="191" t="s">
        <v>489</v>
      </c>
      <c r="G222" s="192" t="s">
        <v>468</v>
      </c>
      <c r="H222" s="193">
        <v>1</v>
      </c>
      <c r="I222" s="194"/>
      <c r="J222" s="193">
        <f>ROUND(I222*H222,0)</f>
        <v>0</v>
      </c>
      <c r="K222" s="191" t="s">
        <v>33</v>
      </c>
      <c r="L222" s="40"/>
      <c r="M222" s="236" t="s">
        <v>33</v>
      </c>
      <c r="N222" s="237" t="s">
        <v>50</v>
      </c>
      <c r="O222" s="238"/>
      <c r="P222" s="239">
        <f>O222*H222</f>
        <v>0</v>
      </c>
      <c r="Q222" s="239">
        <v>0</v>
      </c>
      <c r="R222" s="239">
        <f>Q222*H222</f>
        <v>0</v>
      </c>
      <c r="S222" s="239">
        <v>0</v>
      </c>
      <c r="T222" s="240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9" t="s">
        <v>469</v>
      </c>
      <c r="AT222" s="199" t="s">
        <v>154</v>
      </c>
      <c r="AU222" s="199" t="s">
        <v>88</v>
      </c>
      <c r="AY222" s="17" t="s">
        <v>152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8</v>
      </c>
      <c r="BK222" s="200">
        <f>ROUND(I222*H222,0)</f>
        <v>0</v>
      </c>
      <c r="BL222" s="17" t="s">
        <v>469</v>
      </c>
      <c r="BM222" s="199" t="s">
        <v>623</v>
      </c>
    </row>
    <row r="223" spans="1:31" s="2" customFormat="1" ht="6.95" customHeight="1">
      <c r="A223" s="35"/>
      <c r="B223" s="48"/>
      <c r="C223" s="49"/>
      <c r="D223" s="49"/>
      <c r="E223" s="49"/>
      <c r="F223" s="49"/>
      <c r="G223" s="49"/>
      <c r="H223" s="49"/>
      <c r="I223" s="138"/>
      <c r="J223" s="49"/>
      <c r="K223" s="49"/>
      <c r="L223" s="40"/>
      <c r="M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</row>
  </sheetData>
  <sheetProtection algorithmName="SHA-512" hashValue="FOdkQ0QwSxT8Qf9dCnptC/MWwjJjUfeRUOIhcSfNYpXsSlc8LPS0kwSgiGRUrf46w7/Tw59cf+kyM7PL/DVtNg==" saltValue="lnXFYVoNPRR8nFsjwFvk3IlTlZAHMM46+LyRmG3Lspwu3RN8gEgqFN3Dcrk4CeZryO4YNDsKIpLI+8uaUOB7uA==" spinCount="100000" sheet="1" objects="1" scenarios="1" formatColumns="0" formatRows="0" autoFilter="0"/>
  <autoFilter ref="C86:K22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7" t="s">
        <v>94</v>
      </c>
      <c r="AZ2" s="103" t="s">
        <v>624</v>
      </c>
      <c r="BA2" s="103" t="s">
        <v>108</v>
      </c>
      <c r="BB2" s="103" t="s">
        <v>33</v>
      </c>
      <c r="BC2" s="103" t="s">
        <v>625</v>
      </c>
      <c r="BD2" s="103" t="s">
        <v>175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88</v>
      </c>
      <c r="AZ3" s="103" t="s">
        <v>626</v>
      </c>
      <c r="BA3" s="103" t="s">
        <v>627</v>
      </c>
      <c r="BB3" s="103" t="s">
        <v>33</v>
      </c>
      <c r="BC3" s="103" t="s">
        <v>628</v>
      </c>
      <c r="BD3" s="103" t="s">
        <v>88</v>
      </c>
    </row>
    <row r="4" spans="2:56" s="1" customFormat="1" ht="24.95" customHeight="1">
      <c r="B4" s="20"/>
      <c r="D4" s="107" t="s">
        <v>110</v>
      </c>
      <c r="I4" s="102"/>
      <c r="L4" s="20"/>
      <c r="M4" s="108" t="s">
        <v>11</v>
      </c>
      <c r="AT4" s="17" t="s">
        <v>4</v>
      </c>
      <c r="AZ4" s="103" t="s">
        <v>629</v>
      </c>
      <c r="BA4" s="103" t="s">
        <v>33</v>
      </c>
      <c r="BB4" s="103" t="s">
        <v>33</v>
      </c>
      <c r="BC4" s="103" t="s">
        <v>630</v>
      </c>
      <c r="BD4" s="103" t="s">
        <v>88</v>
      </c>
    </row>
    <row r="5" spans="2:56" s="1" customFormat="1" ht="6.95" customHeight="1">
      <c r="B5" s="20"/>
      <c r="I5" s="102"/>
      <c r="L5" s="20"/>
      <c r="AZ5" s="103" t="s">
        <v>631</v>
      </c>
      <c r="BA5" s="103" t="s">
        <v>33</v>
      </c>
      <c r="BB5" s="103" t="s">
        <v>33</v>
      </c>
      <c r="BC5" s="103" t="s">
        <v>632</v>
      </c>
      <c r="BD5" s="103" t="s">
        <v>88</v>
      </c>
    </row>
    <row r="6" spans="2:56" s="1" customFormat="1" ht="12" customHeight="1">
      <c r="B6" s="20"/>
      <c r="D6" s="109" t="s">
        <v>17</v>
      </c>
      <c r="I6" s="102"/>
      <c r="L6" s="20"/>
      <c r="AZ6" s="103" t="s">
        <v>633</v>
      </c>
      <c r="BA6" s="103" t="s">
        <v>33</v>
      </c>
      <c r="BB6" s="103" t="s">
        <v>33</v>
      </c>
      <c r="BC6" s="103" t="s">
        <v>634</v>
      </c>
      <c r="BD6" s="103" t="s">
        <v>88</v>
      </c>
    </row>
    <row r="7" spans="2:12" s="1" customFormat="1" ht="16.5" customHeight="1">
      <c r="B7" s="20"/>
      <c r="E7" s="373" t="str">
        <f>'Rekapitulace stavby'!K6</f>
        <v>Vodovod - Podlesí - Gutský potok</v>
      </c>
      <c r="F7" s="374"/>
      <c r="G7" s="374"/>
      <c r="H7" s="374"/>
      <c r="I7" s="102"/>
      <c r="L7" s="20"/>
    </row>
    <row r="8" spans="1:31" s="2" customFormat="1" ht="12" customHeight="1">
      <c r="A8" s="35"/>
      <c r="B8" s="40"/>
      <c r="C8" s="35"/>
      <c r="D8" s="109" t="s">
        <v>119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5" t="s">
        <v>635</v>
      </c>
      <c r="F9" s="376"/>
      <c r="G9" s="376"/>
      <c r="H9" s="376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19</v>
      </c>
      <c r="E11" s="35"/>
      <c r="F11" s="112" t="s">
        <v>20</v>
      </c>
      <c r="G11" s="35"/>
      <c r="H11" s="35"/>
      <c r="I11" s="113" t="s">
        <v>21</v>
      </c>
      <c r="J11" s="112" t="s">
        <v>33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23</v>
      </c>
      <c r="E12" s="35"/>
      <c r="F12" s="112" t="s">
        <v>24</v>
      </c>
      <c r="G12" s="35"/>
      <c r="H12" s="35"/>
      <c r="I12" s="113" t="s">
        <v>25</v>
      </c>
      <c r="J12" s="114" t="str">
        <f>'Rekapitulace stavby'!AN8</f>
        <v>7. 2. 2020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31</v>
      </c>
      <c r="E14" s="35"/>
      <c r="F14" s="35"/>
      <c r="G14" s="35"/>
      <c r="H14" s="35"/>
      <c r="I14" s="113" t="s">
        <v>32</v>
      </c>
      <c r="J14" s="112" t="str">
        <f>IF('Rekapitulace stavby'!AN10="","",'Rekapitulace stavby'!AN10)</f>
        <v/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2" t="str">
        <f>IF('Rekapitulace stavby'!E11="","",'Rekapitulace stavby'!E11)</f>
        <v xml:space="preserve"> </v>
      </c>
      <c r="F15" s="35"/>
      <c r="G15" s="35"/>
      <c r="H15" s="35"/>
      <c r="I15" s="113" t="s">
        <v>35</v>
      </c>
      <c r="J15" s="112" t="str">
        <f>IF('Rekapitulace stavby'!AN11="","",'Rekapitulace stavby'!AN11)</f>
        <v/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36</v>
      </c>
      <c r="E17" s="35"/>
      <c r="F17" s="35"/>
      <c r="G17" s="35"/>
      <c r="H17" s="35"/>
      <c r="I17" s="113" t="s">
        <v>32</v>
      </c>
      <c r="J17" s="30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3" t="s">
        <v>35</v>
      </c>
      <c r="J18" s="30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38</v>
      </c>
      <c r="E20" s="35"/>
      <c r="F20" s="35"/>
      <c r="G20" s="35"/>
      <c r="H20" s="35"/>
      <c r="I20" s="113" t="s">
        <v>32</v>
      </c>
      <c r="J20" s="112" t="s">
        <v>33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39</v>
      </c>
      <c r="F21" s="35"/>
      <c r="G21" s="35"/>
      <c r="H21" s="35"/>
      <c r="I21" s="113" t="s">
        <v>35</v>
      </c>
      <c r="J21" s="112" t="s">
        <v>33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41</v>
      </c>
      <c r="E23" s="35"/>
      <c r="F23" s="35"/>
      <c r="G23" s="35"/>
      <c r="H23" s="35"/>
      <c r="I23" s="113" t="s">
        <v>32</v>
      </c>
      <c r="J23" s="112" t="s">
        <v>33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42</v>
      </c>
      <c r="F24" s="35"/>
      <c r="G24" s="35"/>
      <c r="H24" s="35"/>
      <c r="I24" s="113" t="s">
        <v>35</v>
      </c>
      <c r="J24" s="112" t="s">
        <v>33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43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79" t="s">
        <v>33</v>
      </c>
      <c r="F27" s="379"/>
      <c r="G27" s="379"/>
      <c r="H27" s="379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45</v>
      </c>
      <c r="E30" s="35"/>
      <c r="F30" s="35"/>
      <c r="G30" s="35"/>
      <c r="H30" s="35"/>
      <c r="I30" s="110"/>
      <c r="J30" s="122">
        <f>ROUND(J87,0)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47</v>
      </c>
      <c r="G32" s="35"/>
      <c r="H32" s="35"/>
      <c r="I32" s="124" t="s">
        <v>46</v>
      </c>
      <c r="J32" s="123" t="s">
        <v>48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5" t="s">
        <v>49</v>
      </c>
      <c r="E33" s="109" t="s">
        <v>50</v>
      </c>
      <c r="F33" s="126">
        <f>ROUND((SUM(BE87:BE177)),0)</f>
        <v>0</v>
      </c>
      <c r="G33" s="35"/>
      <c r="H33" s="35"/>
      <c r="I33" s="127">
        <v>0.21</v>
      </c>
      <c r="J33" s="126">
        <f>ROUND(((SUM(BE87:BE177))*I33),0)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9" t="s">
        <v>51</v>
      </c>
      <c r="F34" s="126">
        <f>ROUND((SUM(BF87:BF177)),0)</f>
        <v>0</v>
      </c>
      <c r="G34" s="35"/>
      <c r="H34" s="35"/>
      <c r="I34" s="127">
        <v>0.15</v>
      </c>
      <c r="J34" s="126">
        <f>ROUND(((SUM(BF87:BF177))*I34),0)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9" t="s">
        <v>52</v>
      </c>
      <c r="F35" s="126">
        <f>ROUND((SUM(BG87:BG177)),0)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9" t="s">
        <v>53</v>
      </c>
      <c r="F36" s="126">
        <f>ROUND((SUM(BH87:BH177)),0)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9" t="s">
        <v>54</v>
      </c>
      <c r="F37" s="126">
        <f>ROUND((SUM(BI87:BI177)),0)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55</v>
      </c>
      <c r="E39" s="130"/>
      <c r="F39" s="130"/>
      <c r="G39" s="131" t="s">
        <v>56</v>
      </c>
      <c r="H39" s="132" t="s">
        <v>57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125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17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Vodovod - Podlesí - Gutský potok</v>
      </c>
      <c r="F48" s="381"/>
      <c r="G48" s="381"/>
      <c r="H48" s="381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119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T1709_3 - Vodovodní řad 3</v>
      </c>
      <c r="F50" s="382"/>
      <c r="G50" s="382"/>
      <c r="H50" s="382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23</v>
      </c>
      <c r="D52" s="37"/>
      <c r="E52" s="37"/>
      <c r="F52" s="27" t="str">
        <f>F12</f>
        <v>k.ú. Konská a Nebory</v>
      </c>
      <c r="G52" s="37"/>
      <c r="H52" s="37"/>
      <c r="I52" s="113" t="s">
        <v>25</v>
      </c>
      <c r="J52" s="60" t="str">
        <f>IF(J12="","",J12)</f>
        <v>7. 2. 2020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29" t="s">
        <v>31</v>
      </c>
      <c r="D54" s="37"/>
      <c r="E54" s="37"/>
      <c r="F54" s="27" t="str">
        <f>E15</f>
        <v xml:space="preserve"> </v>
      </c>
      <c r="G54" s="37"/>
      <c r="H54" s="37"/>
      <c r="I54" s="113" t="s">
        <v>38</v>
      </c>
      <c r="J54" s="33" t="str">
        <f>E21</f>
        <v>Ing. Pavel Gergela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3" t="s">
        <v>41</v>
      </c>
      <c r="J55" s="33" t="str">
        <f>E24</f>
        <v>Ing. Jiří Augustin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2" t="s">
        <v>126</v>
      </c>
      <c r="D57" s="143"/>
      <c r="E57" s="143"/>
      <c r="F57" s="143"/>
      <c r="G57" s="143"/>
      <c r="H57" s="143"/>
      <c r="I57" s="144"/>
      <c r="J57" s="145" t="s">
        <v>127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6" t="s">
        <v>77</v>
      </c>
      <c r="D59" s="37"/>
      <c r="E59" s="37"/>
      <c r="F59" s="37"/>
      <c r="G59" s="37"/>
      <c r="H59" s="37"/>
      <c r="I59" s="110"/>
      <c r="J59" s="78">
        <f>J87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128</v>
      </c>
    </row>
    <row r="60" spans="2:12" s="9" customFormat="1" ht="24.95" customHeight="1">
      <c r="B60" s="147"/>
      <c r="C60" s="148"/>
      <c r="D60" s="149" t="s">
        <v>129</v>
      </c>
      <c r="E60" s="150"/>
      <c r="F60" s="150"/>
      <c r="G60" s="150"/>
      <c r="H60" s="150"/>
      <c r="I60" s="151"/>
      <c r="J60" s="152">
        <f>J88</f>
        <v>0</v>
      </c>
      <c r="K60" s="148"/>
      <c r="L60" s="153"/>
    </row>
    <row r="61" spans="2:12" s="10" customFormat="1" ht="19.9" customHeight="1">
      <c r="B61" s="154"/>
      <c r="C61" s="155"/>
      <c r="D61" s="156" t="s">
        <v>130</v>
      </c>
      <c r="E61" s="157"/>
      <c r="F61" s="157"/>
      <c r="G61" s="157"/>
      <c r="H61" s="157"/>
      <c r="I61" s="158"/>
      <c r="J61" s="159">
        <f>J89</f>
        <v>0</v>
      </c>
      <c r="K61" s="155"/>
      <c r="L61" s="160"/>
    </row>
    <row r="62" spans="2:12" s="10" customFormat="1" ht="19.9" customHeight="1">
      <c r="B62" s="154"/>
      <c r="C62" s="155"/>
      <c r="D62" s="156" t="s">
        <v>131</v>
      </c>
      <c r="E62" s="157"/>
      <c r="F62" s="157"/>
      <c r="G62" s="157"/>
      <c r="H62" s="157"/>
      <c r="I62" s="158"/>
      <c r="J62" s="159">
        <f>J127</f>
        <v>0</v>
      </c>
      <c r="K62" s="155"/>
      <c r="L62" s="160"/>
    </row>
    <row r="63" spans="2:12" s="10" customFormat="1" ht="19.9" customHeight="1">
      <c r="B63" s="154"/>
      <c r="C63" s="155"/>
      <c r="D63" s="156" t="s">
        <v>132</v>
      </c>
      <c r="E63" s="157"/>
      <c r="F63" s="157"/>
      <c r="G63" s="157"/>
      <c r="H63" s="157"/>
      <c r="I63" s="158"/>
      <c r="J63" s="159">
        <f>J131</f>
        <v>0</v>
      </c>
      <c r="K63" s="155"/>
      <c r="L63" s="160"/>
    </row>
    <row r="64" spans="2:12" s="10" customFormat="1" ht="19.9" customHeight="1">
      <c r="B64" s="154"/>
      <c r="C64" s="155"/>
      <c r="D64" s="156" t="s">
        <v>133</v>
      </c>
      <c r="E64" s="157"/>
      <c r="F64" s="157"/>
      <c r="G64" s="157"/>
      <c r="H64" s="157"/>
      <c r="I64" s="158"/>
      <c r="J64" s="159">
        <f>J166</f>
        <v>0</v>
      </c>
      <c r="K64" s="155"/>
      <c r="L64" s="160"/>
    </row>
    <row r="65" spans="2:12" s="9" customFormat="1" ht="24.95" customHeight="1">
      <c r="B65" s="147"/>
      <c r="C65" s="148"/>
      <c r="D65" s="149" t="s">
        <v>134</v>
      </c>
      <c r="E65" s="150"/>
      <c r="F65" s="150"/>
      <c r="G65" s="150"/>
      <c r="H65" s="150"/>
      <c r="I65" s="151"/>
      <c r="J65" s="152">
        <f>J169</f>
        <v>0</v>
      </c>
      <c r="K65" s="148"/>
      <c r="L65" s="153"/>
    </row>
    <row r="66" spans="2:12" s="10" customFormat="1" ht="19.9" customHeight="1">
      <c r="B66" s="154"/>
      <c r="C66" s="155"/>
      <c r="D66" s="156" t="s">
        <v>135</v>
      </c>
      <c r="E66" s="157"/>
      <c r="F66" s="157"/>
      <c r="G66" s="157"/>
      <c r="H66" s="157"/>
      <c r="I66" s="158"/>
      <c r="J66" s="159">
        <f>J170</f>
        <v>0</v>
      </c>
      <c r="K66" s="155"/>
      <c r="L66" s="160"/>
    </row>
    <row r="67" spans="2:12" s="10" customFormat="1" ht="19.9" customHeight="1">
      <c r="B67" s="154"/>
      <c r="C67" s="155"/>
      <c r="D67" s="156" t="s">
        <v>136</v>
      </c>
      <c r="E67" s="157"/>
      <c r="F67" s="157"/>
      <c r="G67" s="157"/>
      <c r="H67" s="157"/>
      <c r="I67" s="158"/>
      <c r="J67" s="159">
        <f>J176</f>
        <v>0</v>
      </c>
      <c r="K67" s="155"/>
      <c r="L67" s="160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10"/>
      <c r="J68" s="37"/>
      <c r="K68" s="37"/>
      <c r="L68" s="11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138"/>
      <c r="J69" s="49"/>
      <c r="K69" s="49"/>
      <c r="L69" s="11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141"/>
      <c r="J73" s="51"/>
      <c r="K73" s="51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3" t="s">
        <v>137</v>
      </c>
      <c r="D74" s="37"/>
      <c r="E74" s="37"/>
      <c r="F74" s="37"/>
      <c r="G74" s="37"/>
      <c r="H74" s="3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17</v>
      </c>
      <c r="D76" s="37"/>
      <c r="E76" s="37"/>
      <c r="F76" s="37"/>
      <c r="G76" s="37"/>
      <c r="H76" s="37"/>
      <c r="I76" s="110"/>
      <c r="J76" s="37"/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80" t="str">
        <f>E7</f>
        <v>Vodovod - Podlesí - Gutský potok</v>
      </c>
      <c r="F77" s="381"/>
      <c r="G77" s="381"/>
      <c r="H77" s="381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119</v>
      </c>
      <c r="D78" s="37"/>
      <c r="E78" s="37"/>
      <c r="F78" s="37"/>
      <c r="G78" s="37"/>
      <c r="H78" s="37"/>
      <c r="I78" s="110"/>
      <c r="J78" s="37"/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33" t="str">
        <f>E9</f>
        <v>T1709_3 - Vodovodní řad 3</v>
      </c>
      <c r="F79" s="382"/>
      <c r="G79" s="382"/>
      <c r="H79" s="382"/>
      <c r="I79" s="110"/>
      <c r="J79" s="37"/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0"/>
      <c r="J80" s="37"/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23</v>
      </c>
      <c r="D81" s="37"/>
      <c r="E81" s="37"/>
      <c r="F81" s="27" t="str">
        <f>F12</f>
        <v>k.ú. Konská a Nebory</v>
      </c>
      <c r="G81" s="37"/>
      <c r="H81" s="37"/>
      <c r="I81" s="113" t="s">
        <v>25</v>
      </c>
      <c r="J81" s="60" t="str">
        <f>IF(J12="","",J12)</f>
        <v>7. 2. 2020</v>
      </c>
      <c r="K81" s="37"/>
      <c r="L81" s="11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0"/>
      <c r="J82" s="37"/>
      <c r="K82" s="37"/>
      <c r="L82" s="11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29" t="s">
        <v>31</v>
      </c>
      <c r="D83" s="37"/>
      <c r="E83" s="37"/>
      <c r="F83" s="27" t="str">
        <f>E15</f>
        <v xml:space="preserve"> </v>
      </c>
      <c r="G83" s="37"/>
      <c r="H83" s="37"/>
      <c r="I83" s="113" t="s">
        <v>38</v>
      </c>
      <c r="J83" s="33" t="str">
        <f>E21</f>
        <v>Ing. Pavel Gergela</v>
      </c>
      <c r="K83" s="37"/>
      <c r="L83" s="11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29" t="s">
        <v>36</v>
      </c>
      <c r="D84" s="37"/>
      <c r="E84" s="37"/>
      <c r="F84" s="27" t="str">
        <f>IF(E18="","",E18)</f>
        <v>Vyplň údaj</v>
      </c>
      <c r="G84" s="37"/>
      <c r="H84" s="37"/>
      <c r="I84" s="113" t="s">
        <v>41</v>
      </c>
      <c r="J84" s="33" t="str">
        <f>E24</f>
        <v>Ing. Jiří Augustin</v>
      </c>
      <c r="K84" s="37"/>
      <c r="L84" s="11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110"/>
      <c r="J85" s="37"/>
      <c r="K85" s="37"/>
      <c r="L85" s="11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61"/>
      <c r="B86" s="162"/>
      <c r="C86" s="163" t="s">
        <v>138</v>
      </c>
      <c r="D86" s="164" t="s">
        <v>64</v>
      </c>
      <c r="E86" s="164" t="s">
        <v>60</v>
      </c>
      <c r="F86" s="164" t="s">
        <v>61</v>
      </c>
      <c r="G86" s="164" t="s">
        <v>139</v>
      </c>
      <c r="H86" s="164" t="s">
        <v>140</v>
      </c>
      <c r="I86" s="165" t="s">
        <v>141</v>
      </c>
      <c r="J86" s="164" t="s">
        <v>127</v>
      </c>
      <c r="K86" s="166" t="s">
        <v>142</v>
      </c>
      <c r="L86" s="167"/>
      <c r="M86" s="69" t="s">
        <v>33</v>
      </c>
      <c r="N86" s="70" t="s">
        <v>49</v>
      </c>
      <c r="O86" s="70" t="s">
        <v>143</v>
      </c>
      <c r="P86" s="70" t="s">
        <v>144</v>
      </c>
      <c r="Q86" s="70" t="s">
        <v>145</v>
      </c>
      <c r="R86" s="70" t="s">
        <v>146</v>
      </c>
      <c r="S86" s="70" t="s">
        <v>147</v>
      </c>
      <c r="T86" s="71" t="s">
        <v>148</v>
      </c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</row>
    <row r="87" spans="1:63" s="2" customFormat="1" ht="22.9" customHeight="1">
      <c r="A87" s="35"/>
      <c r="B87" s="36"/>
      <c r="C87" s="76" t="s">
        <v>149</v>
      </c>
      <c r="D87" s="37"/>
      <c r="E87" s="37"/>
      <c r="F87" s="37"/>
      <c r="G87" s="37"/>
      <c r="H87" s="37"/>
      <c r="I87" s="110"/>
      <c r="J87" s="168">
        <f>BK87</f>
        <v>0</v>
      </c>
      <c r="K87" s="37"/>
      <c r="L87" s="40"/>
      <c r="M87" s="72"/>
      <c r="N87" s="169"/>
      <c r="O87" s="73"/>
      <c r="P87" s="170">
        <f>P88+P169</f>
        <v>0</v>
      </c>
      <c r="Q87" s="73"/>
      <c r="R87" s="170">
        <f>R88+R169</f>
        <v>9.93835212</v>
      </c>
      <c r="S87" s="73"/>
      <c r="T87" s="171">
        <f>T88+T169</f>
        <v>1.305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7" t="s">
        <v>78</v>
      </c>
      <c r="AU87" s="17" t="s">
        <v>128</v>
      </c>
      <c r="BK87" s="172">
        <f>BK88+BK169</f>
        <v>0</v>
      </c>
    </row>
    <row r="88" spans="2:63" s="12" customFormat="1" ht="25.9" customHeight="1">
      <c r="B88" s="173"/>
      <c r="C88" s="174"/>
      <c r="D88" s="175" t="s">
        <v>78</v>
      </c>
      <c r="E88" s="176" t="s">
        <v>150</v>
      </c>
      <c r="F88" s="176" t="s">
        <v>151</v>
      </c>
      <c r="G88" s="174"/>
      <c r="H88" s="174"/>
      <c r="I88" s="177"/>
      <c r="J88" s="178">
        <f>BK88</f>
        <v>0</v>
      </c>
      <c r="K88" s="174"/>
      <c r="L88" s="179"/>
      <c r="M88" s="180"/>
      <c r="N88" s="181"/>
      <c r="O88" s="181"/>
      <c r="P88" s="182">
        <f>P89+P127+P131+P166</f>
        <v>0</v>
      </c>
      <c r="Q88" s="181"/>
      <c r="R88" s="182">
        <f>R89+R127+R131+R166</f>
        <v>9.92845212</v>
      </c>
      <c r="S88" s="181"/>
      <c r="T88" s="183">
        <f>T89+T127+T131+T166</f>
        <v>1.305</v>
      </c>
      <c r="AR88" s="184" t="s">
        <v>8</v>
      </c>
      <c r="AT88" s="185" t="s">
        <v>78</v>
      </c>
      <c r="AU88" s="185" t="s">
        <v>79</v>
      </c>
      <c r="AY88" s="184" t="s">
        <v>152</v>
      </c>
      <c r="BK88" s="186">
        <f>BK89+BK127+BK131+BK166</f>
        <v>0</v>
      </c>
    </row>
    <row r="89" spans="2:63" s="12" customFormat="1" ht="22.9" customHeight="1">
      <c r="B89" s="173"/>
      <c r="C89" s="174"/>
      <c r="D89" s="175" t="s">
        <v>78</v>
      </c>
      <c r="E89" s="187" t="s">
        <v>8</v>
      </c>
      <c r="F89" s="187" t="s">
        <v>153</v>
      </c>
      <c r="G89" s="174"/>
      <c r="H89" s="174"/>
      <c r="I89" s="177"/>
      <c r="J89" s="188">
        <f>BK89</f>
        <v>0</v>
      </c>
      <c r="K89" s="174"/>
      <c r="L89" s="179"/>
      <c r="M89" s="180"/>
      <c r="N89" s="181"/>
      <c r="O89" s="181"/>
      <c r="P89" s="182">
        <f>SUM(P90:P126)</f>
        <v>0</v>
      </c>
      <c r="Q89" s="181"/>
      <c r="R89" s="182">
        <f>SUM(R90:R126)</f>
        <v>7.41006212</v>
      </c>
      <c r="S89" s="181"/>
      <c r="T89" s="183">
        <f>SUM(T90:T126)</f>
        <v>1.305</v>
      </c>
      <c r="AR89" s="184" t="s">
        <v>8</v>
      </c>
      <c r="AT89" s="185" t="s">
        <v>78</v>
      </c>
      <c r="AU89" s="185" t="s">
        <v>8</v>
      </c>
      <c r="AY89" s="184" t="s">
        <v>152</v>
      </c>
      <c r="BK89" s="186">
        <f>SUM(BK90:BK126)</f>
        <v>0</v>
      </c>
    </row>
    <row r="90" spans="1:65" s="2" customFormat="1" ht="33" customHeight="1">
      <c r="A90" s="35"/>
      <c r="B90" s="36"/>
      <c r="C90" s="189" t="s">
        <v>8</v>
      </c>
      <c r="D90" s="189" t="s">
        <v>154</v>
      </c>
      <c r="E90" s="190" t="s">
        <v>176</v>
      </c>
      <c r="F90" s="191" t="s">
        <v>177</v>
      </c>
      <c r="G90" s="192" t="s">
        <v>169</v>
      </c>
      <c r="H90" s="193">
        <v>4.5</v>
      </c>
      <c r="I90" s="194"/>
      <c r="J90" s="193">
        <f>ROUND(I90*H90,0)</f>
        <v>0</v>
      </c>
      <c r="K90" s="191" t="s">
        <v>158</v>
      </c>
      <c r="L90" s="40"/>
      <c r="M90" s="195" t="s">
        <v>33</v>
      </c>
      <c r="N90" s="196" t="s">
        <v>50</v>
      </c>
      <c r="O90" s="65"/>
      <c r="P90" s="197">
        <f>O90*H90</f>
        <v>0</v>
      </c>
      <c r="Q90" s="197">
        <v>0</v>
      </c>
      <c r="R90" s="197">
        <f>Q90*H90</f>
        <v>0</v>
      </c>
      <c r="S90" s="197">
        <v>0.29</v>
      </c>
      <c r="T90" s="198">
        <f>S90*H90</f>
        <v>1.305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9" t="s">
        <v>159</v>
      </c>
      <c r="AT90" s="199" t="s">
        <v>154</v>
      </c>
      <c r="AU90" s="199" t="s">
        <v>88</v>
      </c>
      <c r="AY90" s="17" t="s">
        <v>152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7" t="s">
        <v>8</v>
      </c>
      <c r="BK90" s="200">
        <f>ROUND(I90*H90,0)</f>
        <v>0</v>
      </c>
      <c r="BL90" s="17" t="s">
        <v>159</v>
      </c>
      <c r="BM90" s="199" t="s">
        <v>636</v>
      </c>
    </row>
    <row r="91" spans="2:51" s="13" customFormat="1" ht="11.25">
      <c r="B91" s="201"/>
      <c r="C91" s="202"/>
      <c r="D91" s="203" t="s">
        <v>161</v>
      </c>
      <c r="E91" s="204" t="s">
        <v>33</v>
      </c>
      <c r="F91" s="205" t="s">
        <v>637</v>
      </c>
      <c r="G91" s="202"/>
      <c r="H91" s="206">
        <v>3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161</v>
      </c>
      <c r="AU91" s="212" t="s">
        <v>88</v>
      </c>
      <c r="AV91" s="13" t="s">
        <v>88</v>
      </c>
      <c r="AW91" s="13" t="s">
        <v>40</v>
      </c>
      <c r="AX91" s="13" t="s">
        <v>79</v>
      </c>
      <c r="AY91" s="212" t="s">
        <v>152</v>
      </c>
    </row>
    <row r="92" spans="2:51" s="13" customFormat="1" ht="11.25">
      <c r="B92" s="201"/>
      <c r="C92" s="202"/>
      <c r="D92" s="203" t="s">
        <v>161</v>
      </c>
      <c r="E92" s="204" t="s">
        <v>33</v>
      </c>
      <c r="F92" s="205" t="s">
        <v>638</v>
      </c>
      <c r="G92" s="202"/>
      <c r="H92" s="206">
        <v>1.5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161</v>
      </c>
      <c r="AU92" s="212" t="s">
        <v>88</v>
      </c>
      <c r="AV92" s="13" t="s">
        <v>88</v>
      </c>
      <c r="AW92" s="13" t="s">
        <v>40</v>
      </c>
      <c r="AX92" s="13" t="s">
        <v>79</v>
      </c>
      <c r="AY92" s="212" t="s">
        <v>152</v>
      </c>
    </row>
    <row r="93" spans="2:51" s="14" customFormat="1" ht="11.25">
      <c r="B93" s="213"/>
      <c r="C93" s="214"/>
      <c r="D93" s="203" t="s">
        <v>161</v>
      </c>
      <c r="E93" s="215" t="s">
        <v>629</v>
      </c>
      <c r="F93" s="216" t="s">
        <v>166</v>
      </c>
      <c r="G93" s="214"/>
      <c r="H93" s="217">
        <v>4.5</v>
      </c>
      <c r="I93" s="218"/>
      <c r="J93" s="214"/>
      <c r="K93" s="214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161</v>
      </c>
      <c r="AU93" s="223" t="s">
        <v>88</v>
      </c>
      <c r="AV93" s="14" t="s">
        <v>159</v>
      </c>
      <c r="AW93" s="14" t="s">
        <v>40</v>
      </c>
      <c r="AX93" s="14" t="s">
        <v>8</v>
      </c>
      <c r="AY93" s="223" t="s">
        <v>152</v>
      </c>
    </row>
    <row r="94" spans="1:65" s="2" customFormat="1" ht="21.75" customHeight="1">
      <c r="A94" s="35"/>
      <c r="B94" s="36"/>
      <c r="C94" s="189" t="s">
        <v>88</v>
      </c>
      <c r="D94" s="189" t="s">
        <v>154</v>
      </c>
      <c r="E94" s="190" t="s">
        <v>184</v>
      </c>
      <c r="F94" s="191" t="s">
        <v>185</v>
      </c>
      <c r="G94" s="192" t="s">
        <v>186</v>
      </c>
      <c r="H94" s="193">
        <v>18.6</v>
      </c>
      <c r="I94" s="194"/>
      <c r="J94" s="193">
        <f>ROUND(I94*H94,0)</f>
        <v>0</v>
      </c>
      <c r="K94" s="191" t="s">
        <v>158</v>
      </c>
      <c r="L94" s="40"/>
      <c r="M94" s="195" t="s">
        <v>33</v>
      </c>
      <c r="N94" s="196" t="s">
        <v>50</v>
      </c>
      <c r="O94" s="65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9" t="s">
        <v>159</v>
      </c>
      <c r="AT94" s="199" t="s">
        <v>154</v>
      </c>
      <c r="AU94" s="199" t="s">
        <v>88</v>
      </c>
      <c r="AY94" s="17" t="s">
        <v>152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7" t="s">
        <v>8</v>
      </c>
      <c r="BK94" s="200">
        <f>ROUND(I94*H94,0)</f>
        <v>0</v>
      </c>
      <c r="BL94" s="17" t="s">
        <v>159</v>
      </c>
      <c r="BM94" s="199" t="s">
        <v>639</v>
      </c>
    </row>
    <row r="95" spans="2:51" s="13" customFormat="1" ht="11.25">
      <c r="B95" s="201"/>
      <c r="C95" s="202"/>
      <c r="D95" s="203" t="s">
        <v>161</v>
      </c>
      <c r="E95" s="204" t="s">
        <v>33</v>
      </c>
      <c r="F95" s="205" t="s">
        <v>640</v>
      </c>
      <c r="G95" s="202"/>
      <c r="H95" s="206">
        <v>4.5</v>
      </c>
      <c r="I95" s="207"/>
      <c r="J95" s="202"/>
      <c r="K95" s="202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161</v>
      </c>
      <c r="AU95" s="212" t="s">
        <v>88</v>
      </c>
      <c r="AV95" s="13" t="s">
        <v>88</v>
      </c>
      <c r="AW95" s="13" t="s">
        <v>40</v>
      </c>
      <c r="AX95" s="13" t="s">
        <v>79</v>
      </c>
      <c r="AY95" s="212" t="s">
        <v>152</v>
      </c>
    </row>
    <row r="96" spans="2:51" s="13" customFormat="1" ht="11.25">
      <c r="B96" s="201"/>
      <c r="C96" s="202"/>
      <c r="D96" s="203" t="s">
        <v>161</v>
      </c>
      <c r="E96" s="204" t="s">
        <v>33</v>
      </c>
      <c r="F96" s="205" t="s">
        <v>641</v>
      </c>
      <c r="G96" s="202"/>
      <c r="H96" s="206">
        <v>4.5</v>
      </c>
      <c r="I96" s="207"/>
      <c r="J96" s="202"/>
      <c r="K96" s="202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161</v>
      </c>
      <c r="AU96" s="212" t="s">
        <v>88</v>
      </c>
      <c r="AV96" s="13" t="s">
        <v>88</v>
      </c>
      <c r="AW96" s="13" t="s">
        <v>40</v>
      </c>
      <c r="AX96" s="13" t="s">
        <v>79</v>
      </c>
      <c r="AY96" s="212" t="s">
        <v>152</v>
      </c>
    </row>
    <row r="97" spans="2:51" s="13" customFormat="1" ht="11.25">
      <c r="B97" s="201"/>
      <c r="C97" s="202"/>
      <c r="D97" s="203" t="s">
        <v>161</v>
      </c>
      <c r="E97" s="204" t="s">
        <v>33</v>
      </c>
      <c r="F97" s="205" t="s">
        <v>642</v>
      </c>
      <c r="G97" s="202"/>
      <c r="H97" s="206">
        <v>4.8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161</v>
      </c>
      <c r="AU97" s="212" t="s">
        <v>88</v>
      </c>
      <c r="AV97" s="13" t="s">
        <v>88</v>
      </c>
      <c r="AW97" s="13" t="s">
        <v>40</v>
      </c>
      <c r="AX97" s="13" t="s">
        <v>79</v>
      </c>
      <c r="AY97" s="212" t="s">
        <v>152</v>
      </c>
    </row>
    <row r="98" spans="2:51" s="13" customFormat="1" ht="11.25">
      <c r="B98" s="201"/>
      <c r="C98" s="202"/>
      <c r="D98" s="203" t="s">
        <v>161</v>
      </c>
      <c r="E98" s="204" t="s">
        <v>33</v>
      </c>
      <c r="F98" s="205" t="s">
        <v>643</v>
      </c>
      <c r="G98" s="202"/>
      <c r="H98" s="206">
        <v>4.8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161</v>
      </c>
      <c r="AU98" s="212" t="s">
        <v>88</v>
      </c>
      <c r="AV98" s="13" t="s">
        <v>88</v>
      </c>
      <c r="AW98" s="13" t="s">
        <v>40</v>
      </c>
      <c r="AX98" s="13" t="s">
        <v>79</v>
      </c>
      <c r="AY98" s="212" t="s">
        <v>152</v>
      </c>
    </row>
    <row r="99" spans="2:51" s="14" customFormat="1" ht="11.25">
      <c r="B99" s="213"/>
      <c r="C99" s="214"/>
      <c r="D99" s="203" t="s">
        <v>161</v>
      </c>
      <c r="E99" s="215" t="s">
        <v>626</v>
      </c>
      <c r="F99" s="216" t="s">
        <v>166</v>
      </c>
      <c r="G99" s="214"/>
      <c r="H99" s="217">
        <v>18.6</v>
      </c>
      <c r="I99" s="218"/>
      <c r="J99" s="214"/>
      <c r="K99" s="214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161</v>
      </c>
      <c r="AU99" s="223" t="s">
        <v>88</v>
      </c>
      <c r="AV99" s="14" t="s">
        <v>159</v>
      </c>
      <c r="AW99" s="14" t="s">
        <v>40</v>
      </c>
      <c r="AX99" s="14" t="s">
        <v>8</v>
      </c>
      <c r="AY99" s="223" t="s">
        <v>152</v>
      </c>
    </row>
    <row r="100" spans="1:65" s="2" customFormat="1" ht="16.5" customHeight="1">
      <c r="A100" s="35"/>
      <c r="B100" s="36"/>
      <c r="C100" s="189" t="s">
        <v>175</v>
      </c>
      <c r="D100" s="189" t="s">
        <v>154</v>
      </c>
      <c r="E100" s="190" t="s">
        <v>192</v>
      </c>
      <c r="F100" s="191" t="s">
        <v>193</v>
      </c>
      <c r="G100" s="192" t="s">
        <v>169</v>
      </c>
      <c r="H100" s="193">
        <v>12</v>
      </c>
      <c r="I100" s="194"/>
      <c r="J100" s="193">
        <f>ROUND(I100*H100,0)</f>
        <v>0</v>
      </c>
      <c r="K100" s="191" t="s">
        <v>158</v>
      </c>
      <c r="L100" s="40"/>
      <c r="M100" s="195" t="s">
        <v>33</v>
      </c>
      <c r="N100" s="196" t="s">
        <v>50</v>
      </c>
      <c r="O100" s="65"/>
      <c r="P100" s="197">
        <f>O100*H100</f>
        <v>0</v>
      </c>
      <c r="Q100" s="197">
        <v>0.00083851</v>
      </c>
      <c r="R100" s="197">
        <f>Q100*H100</f>
        <v>0.01006212</v>
      </c>
      <c r="S100" s="197">
        <v>0</v>
      </c>
      <c r="T100" s="198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9" t="s">
        <v>159</v>
      </c>
      <c r="AT100" s="199" t="s">
        <v>154</v>
      </c>
      <c r="AU100" s="199" t="s">
        <v>88</v>
      </c>
      <c r="AY100" s="17" t="s">
        <v>152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17" t="s">
        <v>8</v>
      </c>
      <c r="BK100" s="200">
        <f>ROUND(I100*H100,0)</f>
        <v>0</v>
      </c>
      <c r="BL100" s="17" t="s">
        <v>159</v>
      </c>
      <c r="BM100" s="199" t="s">
        <v>644</v>
      </c>
    </row>
    <row r="101" spans="2:51" s="13" customFormat="1" ht="11.25">
      <c r="B101" s="201"/>
      <c r="C101" s="202"/>
      <c r="D101" s="203" t="s">
        <v>161</v>
      </c>
      <c r="E101" s="204" t="s">
        <v>33</v>
      </c>
      <c r="F101" s="205" t="s">
        <v>645</v>
      </c>
      <c r="G101" s="202"/>
      <c r="H101" s="206">
        <v>12</v>
      </c>
      <c r="I101" s="207"/>
      <c r="J101" s="202"/>
      <c r="K101" s="202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161</v>
      </c>
      <c r="AU101" s="212" t="s">
        <v>88</v>
      </c>
      <c r="AV101" s="13" t="s">
        <v>88</v>
      </c>
      <c r="AW101" s="13" t="s">
        <v>40</v>
      </c>
      <c r="AX101" s="13" t="s">
        <v>8</v>
      </c>
      <c r="AY101" s="212" t="s">
        <v>152</v>
      </c>
    </row>
    <row r="102" spans="1:65" s="2" customFormat="1" ht="21.75" customHeight="1">
      <c r="A102" s="35"/>
      <c r="B102" s="36"/>
      <c r="C102" s="189" t="s">
        <v>159</v>
      </c>
      <c r="D102" s="189" t="s">
        <v>154</v>
      </c>
      <c r="E102" s="190" t="s">
        <v>197</v>
      </c>
      <c r="F102" s="191" t="s">
        <v>198</v>
      </c>
      <c r="G102" s="192" t="s">
        <v>169</v>
      </c>
      <c r="H102" s="193">
        <v>12</v>
      </c>
      <c r="I102" s="194"/>
      <c r="J102" s="193">
        <f>ROUND(I102*H102,0)</f>
        <v>0</v>
      </c>
      <c r="K102" s="191" t="s">
        <v>158</v>
      </c>
      <c r="L102" s="40"/>
      <c r="M102" s="195" t="s">
        <v>33</v>
      </c>
      <c r="N102" s="196" t="s">
        <v>50</v>
      </c>
      <c r="O102" s="65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9" t="s">
        <v>159</v>
      </c>
      <c r="AT102" s="199" t="s">
        <v>154</v>
      </c>
      <c r="AU102" s="199" t="s">
        <v>88</v>
      </c>
      <c r="AY102" s="17" t="s">
        <v>152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7" t="s">
        <v>8</v>
      </c>
      <c r="BK102" s="200">
        <f>ROUND(I102*H102,0)</f>
        <v>0</v>
      </c>
      <c r="BL102" s="17" t="s">
        <v>159</v>
      </c>
      <c r="BM102" s="199" t="s">
        <v>646</v>
      </c>
    </row>
    <row r="103" spans="1:65" s="2" customFormat="1" ht="33" customHeight="1">
      <c r="A103" s="35"/>
      <c r="B103" s="36"/>
      <c r="C103" s="189" t="s">
        <v>191</v>
      </c>
      <c r="D103" s="189" t="s">
        <v>154</v>
      </c>
      <c r="E103" s="190" t="s">
        <v>533</v>
      </c>
      <c r="F103" s="191" t="s">
        <v>534</v>
      </c>
      <c r="G103" s="192" t="s">
        <v>186</v>
      </c>
      <c r="H103" s="193">
        <v>18.6</v>
      </c>
      <c r="I103" s="194"/>
      <c r="J103" s="193">
        <f>ROUND(I103*H103,0)</f>
        <v>0</v>
      </c>
      <c r="K103" s="191" t="s">
        <v>158</v>
      </c>
      <c r="L103" s="40"/>
      <c r="M103" s="195" t="s">
        <v>33</v>
      </c>
      <c r="N103" s="196" t="s">
        <v>50</v>
      </c>
      <c r="O103" s="65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9" t="s">
        <v>159</v>
      </c>
      <c r="AT103" s="199" t="s">
        <v>154</v>
      </c>
      <c r="AU103" s="199" t="s">
        <v>88</v>
      </c>
      <c r="AY103" s="17" t="s">
        <v>152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7" t="s">
        <v>8</v>
      </c>
      <c r="BK103" s="200">
        <f>ROUND(I103*H103,0)</f>
        <v>0</v>
      </c>
      <c r="BL103" s="17" t="s">
        <v>159</v>
      </c>
      <c r="BM103" s="199" t="s">
        <v>647</v>
      </c>
    </row>
    <row r="104" spans="2:51" s="13" customFormat="1" ht="11.25">
      <c r="B104" s="201"/>
      <c r="C104" s="202"/>
      <c r="D104" s="203" t="s">
        <v>161</v>
      </c>
      <c r="E104" s="204" t="s">
        <v>33</v>
      </c>
      <c r="F104" s="205" t="s">
        <v>626</v>
      </c>
      <c r="G104" s="202"/>
      <c r="H104" s="206">
        <v>18.6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161</v>
      </c>
      <c r="AU104" s="212" t="s">
        <v>88</v>
      </c>
      <c r="AV104" s="13" t="s">
        <v>88</v>
      </c>
      <c r="AW104" s="13" t="s">
        <v>40</v>
      </c>
      <c r="AX104" s="13" t="s">
        <v>8</v>
      </c>
      <c r="AY104" s="212" t="s">
        <v>152</v>
      </c>
    </row>
    <row r="105" spans="1:65" s="2" customFormat="1" ht="33" customHeight="1">
      <c r="A105" s="35"/>
      <c r="B105" s="36"/>
      <c r="C105" s="189" t="s">
        <v>196</v>
      </c>
      <c r="D105" s="189" t="s">
        <v>154</v>
      </c>
      <c r="E105" s="190" t="s">
        <v>205</v>
      </c>
      <c r="F105" s="191" t="s">
        <v>206</v>
      </c>
      <c r="G105" s="192" t="s">
        <v>186</v>
      </c>
      <c r="H105" s="193">
        <v>19.1</v>
      </c>
      <c r="I105" s="194"/>
      <c r="J105" s="193">
        <f>ROUND(I105*H105,0)</f>
        <v>0</v>
      </c>
      <c r="K105" s="191" t="s">
        <v>158</v>
      </c>
      <c r="L105" s="40"/>
      <c r="M105" s="195" t="s">
        <v>33</v>
      </c>
      <c r="N105" s="196" t="s">
        <v>50</v>
      </c>
      <c r="O105" s="65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9" t="s">
        <v>159</v>
      </c>
      <c r="AT105" s="199" t="s">
        <v>154</v>
      </c>
      <c r="AU105" s="199" t="s">
        <v>88</v>
      </c>
      <c r="AY105" s="17" t="s">
        <v>152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17" t="s">
        <v>8</v>
      </c>
      <c r="BK105" s="200">
        <f>ROUND(I105*H105,0)</f>
        <v>0</v>
      </c>
      <c r="BL105" s="17" t="s">
        <v>159</v>
      </c>
      <c r="BM105" s="199" t="s">
        <v>648</v>
      </c>
    </row>
    <row r="106" spans="2:51" s="13" customFormat="1" ht="11.25">
      <c r="B106" s="201"/>
      <c r="C106" s="202"/>
      <c r="D106" s="203" t="s">
        <v>161</v>
      </c>
      <c r="E106" s="204" t="s">
        <v>649</v>
      </c>
      <c r="F106" s="205" t="s">
        <v>650</v>
      </c>
      <c r="G106" s="202"/>
      <c r="H106" s="206">
        <v>19.1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161</v>
      </c>
      <c r="AU106" s="212" t="s">
        <v>88</v>
      </c>
      <c r="AV106" s="13" t="s">
        <v>88</v>
      </c>
      <c r="AW106" s="13" t="s">
        <v>40</v>
      </c>
      <c r="AX106" s="13" t="s">
        <v>8</v>
      </c>
      <c r="AY106" s="212" t="s">
        <v>152</v>
      </c>
    </row>
    <row r="107" spans="1:65" s="2" customFormat="1" ht="21.75" customHeight="1">
      <c r="A107" s="35"/>
      <c r="B107" s="36"/>
      <c r="C107" s="189" t="s">
        <v>200</v>
      </c>
      <c r="D107" s="189" t="s">
        <v>154</v>
      </c>
      <c r="E107" s="190" t="s">
        <v>210</v>
      </c>
      <c r="F107" s="191" t="s">
        <v>211</v>
      </c>
      <c r="G107" s="192" t="s">
        <v>186</v>
      </c>
      <c r="H107" s="193">
        <v>4.5</v>
      </c>
      <c r="I107" s="194"/>
      <c r="J107" s="193">
        <f>ROUND(I107*H107,0)</f>
        <v>0</v>
      </c>
      <c r="K107" s="191" t="s">
        <v>158</v>
      </c>
      <c r="L107" s="40"/>
      <c r="M107" s="195" t="s">
        <v>33</v>
      </c>
      <c r="N107" s="196" t="s">
        <v>50</v>
      </c>
      <c r="O107" s="65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9" t="s">
        <v>159</v>
      </c>
      <c r="AT107" s="199" t="s">
        <v>154</v>
      </c>
      <c r="AU107" s="199" t="s">
        <v>88</v>
      </c>
      <c r="AY107" s="17" t="s">
        <v>152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7" t="s">
        <v>8</v>
      </c>
      <c r="BK107" s="200">
        <f>ROUND(I107*H107,0)</f>
        <v>0</v>
      </c>
      <c r="BL107" s="17" t="s">
        <v>159</v>
      </c>
      <c r="BM107" s="199" t="s">
        <v>651</v>
      </c>
    </row>
    <row r="108" spans="2:51" s="13" customFormat="1" ht="11.25">
      <c r="B108" s="201"/>
      <c r="C108" s="202"/>
      <c r="D108" s="203" t="s">
        <v>161</v>
      </c>
      <c r="E108" s="204" t="s">
        <v>33</v>
      </c>
      <c r="F108" s="205" t="s">
        <v>652</v>
      </c>
      <c r="G108" s="202"/>
      <c r="H108" s="206">
        <v>4.5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161</v>
      </c>
      <c r="AU108" s="212" t="s">
        <v>88</v>
      </c>
      <c r="AV108" s="13" t="s">
        <v>88</v>
      </c>
      <c r="AW108" s="13" t="s">
        <v>40</v>
      </c>
      <c r="AX108" s="13" t="s">
        <v>8</v>
      </c>
      <c r="AY108" s="212" t="s">
        <v>152</v>
      </c>
    </row>
    <row r="109" spans="1:65" s="2" customFormat="1" ht="21.75" customHeight="1">
      <c r="A109" s="35"/>
      <c r="B109" s="36"/>
      <c r="C109" s="189" t="s">
        <v>204</v>
      </c>
      <c r="D109" s="189" t="s">
        <v>154</v>
      </c>
      <c r="E109" s="190" t="s">
        <v>214</v>
      </c>
      <c r="F109" s="191" t="s">
        <v>215</v>
      </c>
      <c r="G109" s="192" t="s">
        <v>216</v>
      </c>
      <c r="H109" s="193">
        <v>8.1</v>
      </c>
      <c r="I109" s="194"/>
      <c r="J109" s="193">
        <f>ROUND(I109*H109,0)</f>
        <v>0</v>
      </c>
      <c r="K109" s="191" t="s">
        <v>158</v>
      </c>
      <c r="L109" s="40"/>
      <c r="M109" s="195" t="s">
        <v>33</v>
      </c>
      <c r="N109" s="196" t="s">
        <v>50</v>
      </c>
      <c r="O109" s="65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9" t="s">
        <v>159</v>
      </c>
      <c r="AT109" s="199" t="s">
        <v>154</v>
      </c>
      <c r="AU109" s="199" t="s">
        <v>88</v>
      </c>
      <c r="AY109" s="17" t="s">
        <v>152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17" t="s">
        <v>8</v>
      </c>
      <c r="BK109" s="200">
        <f>ROUND(I109*H109,0)</f>
        <v>0</v>
      </c>
      <c r="BL109" s="17" t="s">
        <v>159</v>
      </c>
      <c r="BM109" s="199" t="s">
        <v>653</v>
      </c>
    </row>
    <row r="110" spans="2:51" s="13" customFormat="1" ht="11.25">
      <c r="B110" s="201"/>
      <c r="C110" s="202"/>
      <c r="D110" s="203" t="s">
        <v>161</v>
      </c>
      <c r="E110" s="204" t="s">
        <v>33</v>
      </c>
      <c r="F110" s="205" t="s">
        <v>654</v>
      </c>
      <c r="G110" s="202"/>
      <c r="H110" s="206">
        <v>8.1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161</v>
      </c>
      <c r="AU110" s="212" t="s">
        <v>88</v>
      </c>
      <c r="AV110" s="13" t="s">
        <v>88</v>
      </c>
      <c r="AW110" s="13" t="s">
        <v>40</v>
      </c>
      <c r="AX110" s="13" t="s">
        <v>8</v>
      </c>
      <c r="AY110" s="212" t="s">
        <v>152</v>
      </c>
    </row>
    <row r="111" spans="1:65" s="2" customFormat="1" ht="16.5" customHeight="1">
      <c r="A111" s="35"/>
      <c r="B111" s="36"/>
      <c r="C111" s="189" t="s">
        <v>209</v>
      </c>
      <c r="D111" s="189" t="s">
        <v>154</v>
      </c>
      <c r="E111" s="190" t="s">
        <v>220</v>
      </c>
      <c r="F111" s="191" t="s">
        <v>221</v>
      </c>
      <c r="G111" s="192" t="s">
        <v>186</v>
      </c>
      <c r="H111" s="193">
        <v>0.6</v>
      </c>
      <c r="I111" s="194"/>
      <c r="J111" s="193">
        <f>ROUND(I111*H111,0)</f>
        <v>0</v>
      </c>
      <c r="K111" s="191" t="s">
        <v>158</v>
      </c>
      <c r="L111" s="40"/>
      <c r="M111" s="195" t="s">
        <v>33</v>
      </c>
      <c r="N111" s="196" t="s">
        <v>50</v>
      </c>
      <c r="O111" s="65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9" t="s">
        <v>159</v>
      </c>
      <c r="AT111" s="199" t="s">
        <v>154</v>
      </c>
      <c r="AU111" s="199" t="s">
        <v>88</v>
      </c>
      <c r="AY111" s="17" t="s">
        <v>152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17" t="s">
        <v>8</v>
      </c>
      <c r="BK111" s="200">
        <f>ROUND(I111*H111,0)</f>
        <v>0</v>
      </c>
      <c r="BL111" s="17" t="s">
        <v>159</v>
      </c>
      <c r="BM111" s="199" t="s">
        <v>655</v>
      </c>
    </row>
    <row r="112" spans="2:51" s="13" customFormat="1" ht="11.25">
      <c r="B112" s="201"/>
      <c r="C112" s="202"/>
      <c r="D112" s="203" t="s">
        <v>161</v>
      </c>
      <c r="E112" s="204" t="s">
        <v>631</v>
      </c>
      <c r="F112" s="205" t="s">
        <v>656</v>
      </c>
      <c r="G112" s="202"/>
      <c r="H112" s="206">
        <v>0.6</v>
      </c>
      <c r="I112" s="207"/>
      <c r="J112" s="202"/>
      <c r="K112" s="202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161</v>
      </c>
      <c r="AU112" s="212" t="s">
        <v>88</v>
      </c>
      <c r="AV112" s="13" t="s">
        <v>88</v>
      </c>
      <c r="AW112" s="13" t="s">
        <v>40</v>
      </c>
      <c r="AX112" s="13" t="s">
        <v>8</v>
      </c>
      <c r="AY112" s="212" t="s">
        <v>152</v>
      </c>
    </row>
    <row r="113" spans="1:65" s="2" customFormat="1" ht="33" customHeight="1">
      <c r="A113" s="35"/>
      <c r="B113" s="36"/>
      <c r="C113" s="189" t="s">
        <v>213</v>
      </c>
      <c r="D113" s="189" t="s">
        <v>154</v>
      </c>
      <c r="E113" s="190" t="s">
        <v>225</v>
      </c>
      <c r="F113" s="191" t="s">
        <v>226</v>
      </c>
      <c r="G113" s="192" t="s">
        <v>186</v>
      </c>
      <c r="H113" s="193">
        <v>0.9</v>
      </c>
      <c r="I113" s="194"/>
      <c r="J113" s="193">
        <f>ROUND(I113*H113,0)</f>
        <v>0</v>
      </c>
      <c r="K113" s="191" t="s">
        <v>158</v>
      </c>
      <c r="L113" s="40"/>
      <c r="M113" s="195" t="s">
        <v>33</v>
      </c>
      <c r="N113" s="196" t="s">
        <v>50</v>
      </c>
      <c r="O113" s="65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9" t="s">
        <v>159</v>
      </c>
      <c r="AT113" s="199" t="s">
        <v>154</v>
      </c>
      <c r="AU113" s="199" t="s">
        <v>88</v>
      </c>
      <c r="AY113" s="17" t="s">
        <v>152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7" t="s">
        <v>8</v>
      </c>
      <c r="BK113" s="200">
        <f>ROUND(I113*H113,0)</f>
        <v>0</v>
      </c>
      <c r="BL113" s="17" t="s">
        <v>159</v>
      </c>
      <c r="BM113" s="199" t="s">
        <v>657</v>
      </c>
    </row>
    <row r="114" spans="2:51" s="13" customFormat="1" ht="11.25">
      <c r="B114" s="201"/>
      <c r="C114" s="202"/>
      <c r="D114" s="203" t="s">
        <v>161</v>
      </c>
      <c r="E114" s="204" t="s">
        <v>633</v>
      </c>
      <c r="F114" s="205" t="s">
        <v>658</v>
      </c>
      <c r="G114" s="202"/>
      <c r="H114" s="206">
        <v>0.9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161</v>
      </c>
      <c r="AU114" s="212" t="s">
        <v>88</v>
      </c>
      <c r="AV114" s="13" t="s">
        <v>88</v>
      </c>
      <c r="AW114" s="13" t="s">
        <v>40</v>
      </c>
      <c r="AX114" s="13" t="s">
        <v>8</v>
      </c>
      <c r="AY114" s="212" t="s">
        <v>152</v>
      </c>
    </row>
    <row r="115" spans="1:65" s="2" customFormat="1" ht="16.5" customHeight="1">
      <c r="A115" s="35"/>
      <c r="B115" s="36"/>
      <c r="C115" s="224" t="s">
        <v>219</v>
      </c>
      <c r="D115" s="224" t="s">
        <v>230</v>
      </c>
      <c r="E115" s="225" t="s">
        <v>231</v>
      </c>
      <c r="F115" s="226" t="s">
        <v>232</v>
      </c>
      <c r="G115" s="227" t="s">
        <v>216</v>
      </c>
      <c r="H115" s="228">
        <v>1.7</v>
      </c>
      <c r="I115" s="229"/>
      <c r="J115" s="228">
        <f>ROUND(I115*H115,0)</f>
        <v>0</v>
      </c>
      <c r="K115" s="226" t="s">
        <v>158</v>
      </c>
      <c r="L115" s="230"/>
      <c r="M115" s="231" t="s">
        <v>33</v>
      </c>
      <c r="N115" s="232" t="s">
        <v>50</v>
      </c>
      <c r="O115" s="65"/>
      <c r="P115" s="197">
        <f>O115*H115</f>
        <v>0</v>
      </c>
      <c r="Q115" s="197">
        <v>1</v>
      </c>
      <c r="R115" s="197">
        <f>Q115*H115</f>
        <v>1.7</v>
      </c>
      <c r="S115" s="197">
        <v>0</v>
      </c>
      <c r="T115" s="198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9" t="s">
        <v>204</v>
      </c>
      <c r="AT115" s="199" t="s">
        <v>230</v>
      </c>
      <c r="AU115" s="199" t="s">
        <v>88</v>
      </c>
      <c r="AY115" s="17" t="s">
        <v>152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17" t="s">
        <v>8</v>
      </c>
      <c r="BK115" s="200">
        <f>ROUND(I115*H115,0)</f>
        <v>0</v>
      </c>
      <c r="BL115" s="17" t="s">
        <v>159</v>
      </c>
      <c r="BM115" s="199" t="s">
        <v>659</v>
      </c>
    </row>
    <row r="116" spans="2:51" s="13" customFormat="1" ht="11.25">
      <c r="B116" s="201"/>
      <c r="C116" s="202"/>
      <c r="D116" s="203" t="s">
        <v>161</v>
      </c>
      <c r="E116" s="204" t="s">
        <v>33</v>
      </c>
      <c r="F116" s="205" t="s">
        <v>660</v>
      </c>
      <c r="G116" s="202"/>
      <c r="H116" s="206">
        <v>1.7</v>
      </c>
      <c r="I116" s="207"/>
      <c r="J116" s="202"/>
      <c r="K116" s="202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161</v>
      </c>
      <c r="AU116" s="212" t="s">
        <v>88</v>
      </c>
      <c r="AV116" s="13" t="s">
        <v>88</v>
      </c>
      <c r="AW116" s="13" t="s">
        <v>40</v>
      </c>
      <c r="AX116" s="13" t="s">
        <v>8</v>
      </c>
      <c r="AY116" s="212" t="s">
        <v>152</v>
      </c>
    </row>
    <row r="117" spans="1:65" s="2" customFormat="1" ht="21.75" customHeight="1">
      <c r="A117" s="35"/>
      <c r="B117" s="36"/>
      <c r="C117" s="189" t="s">
        <v>224</v>
      </c>
      <c r="D117" s="189" t="s">
        <v>154</v>
      </c>
      <c r="E117" s="190" t="s">
        <v>236</v>
      </c>
      <c r="F117" s="191" t="s">
        <v>237</v>
      </c>
      <c r="G117" s="192" t="s">
        <v>186</v>
      </c>
      <c r="H117" s="193">
        <v>30.8</v>
      </c>
      <c r="I117" s="194"/>
      <c r="J117" s="193">
        <f>ROUND(I117*H117,0)</f>
        <v>0</v>
      </c>
      <c r="K117" s="191" t="s">
        <v>158</v>
      </c>
      <c r="L117" s="40"/>
      <c r="M117" s="195" t="s">
        <v>33</v>
      </c>
      <c r="N117" s="196" t="s">
        <v>50</v>
      </c>
      <c r="O117" s="65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9" t="s">
        <v>159</v>
      </c>
      <c r="AT117" s="199" t="s">
        <v>154</v>
      </c>
      <c r="AU117" s="199" t="s">
        <v>88</v>
      </c>
      <c r="AY117" s="17" t="s">
        <v>152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17" t="s">
        <v>8</v>
      </c>
      <c r="BK117" s="200">
        <f>ROUND(I117*H117,0)</f>
        <v>0</v>
      </c>
      <c r="BL117" s="17" t="s">
        <v>159</v>
      </c>
      <c r="BM117" s="199" t="s">
        <v>661</v>
      </c>
    </row>
    <row r="118" spans="2:51" s="13" customFormat="1" ht="11.25">
      <c r="B118" s="201"/>
      <c r="C118" s="202"/>
      <c r="D118" s="203" t="s">
        <v>161</v>
      </c>
      <c r="E118" s="204" t="s">
        <v>662</v>
      </c>
      <c r="F118" s="205" t="s">
        <v>663</v>
      </c>
      <c r="G118" s="202"/>
      <c r="H118" s="206">
        <v>30.8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161</v>
      </c>
      <c r="AU118" s="212" t="s">
        <v>88</v>
      </c>
      <c r="AV118" s="13" t="s">
        <v>88</v>
      </c>
      <c r="AW118" s="13" t="s">
        <v>40</v>
      </c>
      <c r="AX118" s="13" t="s">
        <v>8</v>
      </c>
      <c r="AY118" s="212" t="s">
        <v>152</v>
      </c>
    </row>
    <row r="119" spans="1:65" s="2" customFormat="1" ht="16.5" customHeight="1">
      <c r="A119" s="35"/>
      <c r="B119" s="36"/>
      <c r="C119" s="224" t="s">
        <v>229</v>
      </c>
      <c r="D119" s="224" t="s">
        <v>230</v>
      </c>
      <c r="E119" s="225" t="s">
        <v>549</v>
      </c>
      <c r="F119" s="226" t="s">
        <v>550</v>
      </c>
      <c r="G119" s="227" t="s">
        <v>216</v>
      </c>
      <c r="H119" s="228">
        <v>5.7</v>
      </c>
      <c r="I119" s="229"/>
      <c r="J119" s="228">
        <f>ROUND(I119*H119,0)</f>
        <v>0</v>
      </c>
      <c r="K119" s="226" t="s">
        <v>158</v>
      </c>
      <c r="L119" s="230"/>
      <c r="M119" s="231" t="s">
        <v>33</v>
      </c>
      <c r="N119" s="232" t="s">
        <v>50</v>
      </c>
      <c r="O119" s="65"/>
      <c r="P119" s="197">
        <f>O119*H119</f>
        <v>0</v>
      </c>
      <c r="Q119" s="197">
        <v>1</v>
      </c>
      <c r="R119" s="197">
        <f>Q119*H119</f>
        <v>5.7</v>
      </c>
      <c r="S119" s="197">
        <v>0</v>
      </c>
      <c r="T119" s="198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9" t="s">
        <v>204</v>
      </c>
      <c r="AT119" s="199" t="s">
        <v>230</v>
      </c>
      <c r="AU119" s="199" t="s">
        <v>88</v>
      </c>
      <c r="AY119" s="17" t="s">
        <v>152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17" t="s">
        <v>8</v>
      </c>
      <c r="BK119" s="200">
        <f>ROUND(I119*H119,0)</f>
        <v>0</v>
      </c>
      <c r="BL119" s="17" t="s">
        <v>159</v>
      </c>
      <c r="BM119" s="199" t="s">
        <v>664</v>
      </c>
    </row>
    <row r="120" spans="2:51" s="13" customFormat="1" ht="11.25">
      <c r="B120" s="201"/>
      <c r="C120" s="202"/>
      <c r="D120" s="203" t="s">
        <v>161</v>
      </c>
      <c r="E120" s="204" t="s">
        <v>33</v>
      </c>
      <c r="F120" s="205" t="s">
        <v>665</v>
      </c>
      <c r="G120" s="202"/>
      <c r="H120" s="206">
        <v>5.7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161</v>
      </c>
      <c r="AU120" s="212" t="s">
        <v>88</v>
      </c>
      <c r="AV120" s="13" t="s">
        <v>88</v>
      </c>
      <c r="AW120" s="13" t="s">
        <v>40</v>
      </c>
      <c r="AX120" s="13" t="s">
        <v>8</v>
      </c>
      <c r="AY120" s="212" t="s">
        <v>152</v>
      </c>
    </row>
    <row r="121" spans="1:65" s="2" customFormat="1" ht="21.75" customHeight="1">
      <c r="A121" s="35"/>
      <c r="B121" s="36"/>
      <c r="C121" s="189" t="s">
        <v>235</v>
      </c>
      <c r="D121" s="189" t="s">
        <v>154</v>
      </c>
      <c r="E121" s="190" t="s">
        <v>250</v>
      </c>
      <c r="F121" s="191" t="s">
        <v>251</v>
      </c>
      <c r="G121" s="192" t="s">
        <v>157</v>
      </c>
      <c r="H121" s="193">
        <v>221.5</v>
      </c>
      <c r="I121" s="194"/>
      <c r="J121" s="193">
        <f>ROUND(I121*H121,0)</f>
        <v>0</v>
      </c>
      <c r="K121" s="191" t="s">
        <v>158</v>
      </c>
      <c r="L121" s="40"/>
      <c r="M121" s="195" t="s">
        <v>33</v>
      </c>
      <c r="N121" s="196" t="s">
        <v>50</v>
      </c>
      <c r="O121" s="65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9" t="s">
        <v>252</v>
      </c>
      <c r="AT121" s="199" t="s">
        <v>154</v>
      </c>
      <c r="AU121" s="199" t="s">
        <v>88</v>
      </c>
      <c r="AY121" s="17" t="s">
        <v>152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8</v>
      </c>
      <c r="BK121" s="200">
        <f>ROUND(I121*H121,0)</f>
        <v>0</v>
      </c>
      <c r="BL121" s="17" t="s">
        <v>252</v>
      </c>
      <c r="BM121" s="199" t="s">
        <v>666</v>
      </c>
    </row>
    <row r="122" spans="2:51" s="13" customFormat="1" ht="11.25">
      <c r="B122" s="201"/>
      <c r="C122" s="202"/>
      <c r="D122" s="203" t="s">
        <v>161</v>
      </c>
      <c r="E122" s="204" t="s">
        <v>33</v>
      </c>
      <c r="F122" s="205" t="s">
        <v>667</v>
      </c>
      <c r="G122" s="202"/>
      <c r="H122" s="206">
        <v>68.3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161</v>
      </c>
      <c r="AU122" s="212" t="s">
        <v>88</v>
      </c>
      <c r="AV122" s="13" t="s">
        <v>88</v>
      </c>
      <c r="AW122" s="13" t="s">
        <v>40</v>
      </c>
      <c r="AX122" s="13" t="s">
        <v>79</v>
      </c>
      <c r="AY122" s="212" t="s">
        <v>152</v>
      </c>
    </row>
    <row r="123" spans="2:51" s="13" customFormat="1" ht="11.25">
      <c r="B123" s="201"/>
      <c r="C123" s="202"/>
      <c r="D123" s="203" t="s">
        <v>161</v>
      </c>
      <c r="E123" s="204" t="s">
        <v>33</v>
      </c>
      <c r="F123" s="205" t="s">
        <v>668</v>
      </c>
      <c r="G123" s="202"/>
      <c r="H123" s="206">
        <v>29.7</v>
      </c>
      <c r="I123" s="207"/>
      <c r="J123" s="202"/>
      <c r="K123" s="202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161</v>
      </c>
      <c r="AU123" s="212" t="s">
        <v>88</v>
      </c>
      <c r="AV123" s="13" t="s">
        <v>88</v>
      </c>
      <c r="AW123" s="13" t="s">
        <v>40</v>
      </c>
      <c r="AX123" s="13" t="s">
        <v>79</v>
      </c>
      <c r="AY123" s="212" t="s">
        <v>152</v>
      </c>
    </row>
    <row r="124" spans="2:51" s="13" customFormat="1" ht="11.25">
      <c r="B124" s="201"/>
      <c r="C124" s="202"/>
      <c r="D124" s="203" t="s">
        <v>161</v>
      </c>
      <c r="E124" s="204" t="s">
        <v>33</v>
      </c>
      <c r="F124" s="205" t="s">
        <v>669</v>
      </c>
      <c r="G124" s="202"/>
      <c r="H124" s="206">
        <v>71.4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161</v>
      </c>
      <c r="AU124" s="212" t="s">
        <v>88</v>
      </c>
      <c r="AV124" s="13" t="s">
        <v>88</v>
      </c>
      <c r="AW124" s="13" t="s">
        <v>40</v>
      </c>
      <c r="AX124" s="13" t="s">
        <v>79</v>
      </c>
      <c r="AY124" s="212" t="s">
        <v>152</v>
      </c>
    </row>
    <row r="125" spans="2:51" s="13" customFormat="1" ht="11.25">
      <c r="B125" s="201"/>
      <c r="C125" s="202"/>
      <c r="D125" s="203" t="s">
        <v>161</v>
      </c>
      <c r="E125" s="204" t="s">
        <v>33</v>
      </c>
      <c r="F125" s="205" t="s">
        <v>670</v>
      </c>
      <c r="G125" s="202"/>
      <c r="H125" s="206">
        <v>52.1</v>
      </c>
      <c r="I125" s="207"/>
      <c r="J125" s="202"/>
      <c r="K125" s="202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161</v>
      </c>
      <c r="AU125" s="212" t="s">
        <v>88</v>
      </c>
      <c r="AV125" s="13" t="s">
        <v>88</v>
      </c>
      <c r="AW125" s="13" t="s">
        <v>40</v>
      </c>
      <c r="AX125" s="13" t="s">
        <v>79</v>
      </c>
      <c r="AY125" s="212" t="s">
        <v>152</v>
      </c>
    </row>
    <row r="126" spans="2:51" s="14" customFormat="1" ht="11.25">
      <c r="B126" s="213"/>
      <c r="C126" s="214"/>
      <c r="D126" s="203" t="s">
        <v>161</v>
      </c>
      <c r="E126" s="215" t="s">
        <v>33</v>
      </c>
      <c r="F126" s="216" t="s">
        <v>166</v>
      </c>
      <c r="G126" s="214"/>
      <c r="H126" s="217">
        <v>221.5</v>
      </c>
      <c r="I126" s="218"/>
      <c r="J126" s="214"/>
      <c r="K126" s="214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161</v>
      </c>
      <c r="AU126" s="223" t="s">
        <v>88</v>
      </c>
      <c r="AV126" s="14" t="s">
        <v>159</v>
      </c>
      <c r="AW126" s="14" t="s">
        <v>40</v>
      </c>
      <c r="AX126" s="14" t="s">
        <v>8</v>
      </c>
      <c r="AY126" s="223" t="s">
        <v>152</v>
      </c>
    </row>
    <row r="127" spans="2:63" s="12" customFormat="1" ht="22.9" customHeight="1">
      <c r="B127" s="173"/>
      <c r="C127" s="174"/>
      <c r="D127" s="175" t="s">
        <v>78</v>
      </c>
      <c r="E127" s="187" t="s">
        <v>191</v>
      </c>
      <c r="F127" s="187" t="s">
        <v>257</v>
      </c>
      <c r="G127" s="174"/>
      <c r="H127" s="174"/>
      <c r="I127" s="177"/>
      <c r="J127" s="188">
        <f>BK127</f>
        <v>0</v>
      </c>
      <c r="K127" s="174"/>
      <c r="L127" s="179"/>
      <c r="M127" s="180"/>
      <c r="N127" s="181"/>
      <c r="O127" s="181"/>
      <c r="P127" s="182">
        <f>SUM(P128:P130)</f>
        <v>0</v>
      </c>
      <c r="Q127" s="181"/>
      <c r="R127" s="182">
        <f>SUM(R128:R130)</f>
        <v>0.31108</v>
      </c>
      <c r="S127" s="181"/>
      <c r="T127" s="183">
        <f>SUM(T128:T130)</f>
        <v>0</v>
      </c>
      <c r="AR127" s="184" t="s">
        <v>8</v>
      </c>
      <c r="AT127" s="185" t="s">
        <v>78</v>
      </c>
      <c r="AU127" s="185" t="s">
        <v>8</v>
      </c>
      <c r="AY127" s="184" t="s">
        <v>152</v>
      </c>
      <c r="BK127" s="186">
        <f>SUM(BK128:BK130)</f>
        <v>0</v>
      </c>
    </row>
    <row r="128" spans="1:65" s="2" customFormat="1" ht="16.5" customHeight="1">
      <c r="A128" s="35"/>
      <c r="B128" s="36"/>
      <c r="C128" s="189" t="s">
        <v>9</v>
      </c>
      <c r="D128" s="189" t="s">
        <v>154</v>
      </c>
      <c r="E128" s="190" t="s">
        <v>671</v>
      </c>
      <c r="F128" s="191" t="s">
        <v>672</v>
      </c>
      <c r="G128" s="192" t="s">
        <v>169</v>
      </c>
      <c r="H128" s="193">
        <v>6</v>
      </c>
      <c r="I128" s="194"/>
      <c r="J128" s="193">
        <f>ROUND(I128*H128,0)</f>
        <v>0</v>
      </c>
      <c r="K128" s="191" t="s">
        <v>158</v>
      </c>
      <c r="L128" s="40"/>
      <c r="M128" s="195" t="s">
        <v>33</v>
      </c>
      <c r="N128" s="196" t="s">
        <v>50</v>
      </c>
      <c r="O128" s="65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159</v>
      </c>
      <c r="AT128" s="199" t="s">
        <v>154</v>
      </c>
      <c r="AU128" s="199" t="s">
        <v>88</v>
      </c>
      <c r="AY128" s="17" t="s">
        <v>152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</v>
      </c>
      <c r="BK128" s="200">
        <f>ROUND(I128*H128,0)</f>
        <v>0</v>
      </c>
      <c r="BL128" s="17" t="s">
        <v>159</v>
      </c>
      <c r="BM128" s="199" t="s">
        <v>673</v>
      </c>
    </row>
    <row r="129" spans="2:51" s="13" customFormat="1" ht="11.25">
      <c r="B129" s="201"/>
      <c r="C129" s="202"/>
      <c r="D129" s="203" t="s">
        <v>161</v>
      </c>
      <c r="E129" s="204" t="s">
        <v>33</v>
      </c>
      <c r="F129" s="205" t="s">
        <v>674</v>
      </c>
      <c r="G129" s="202"/>
      <c r="H129" s="206">
        <v>6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161</v>
      </c>
      <c r="AU129" s="212" t="s">
        <v>88</v>
      </c>
      <c r="AV129" s="13" t="s">
        <v>88</v>
      </c>
      <c r="AW129" s="13" t="s">
        <v>40</v>
      </c>
      <c r="AX129" s="13" t="s">
        <v>8</v>
      </c>
      <c r="AY129" s="212" t="s">
        <v>152</v>
      </c>
    </row>
    <row r="130" spans="1:65" s="2" customFormat="1" ht="21.75" customHeight="1">
      <c r="A130" s="35"/>
      <c r="B130" s="36"/>
      <c r="C130" s="189" t="s">
        <v>244</v>
      </c>
      <c r="D130" s="189" t="s">
        <v>154</v>
      </c>
      <c r="E130" s="190" t="s">
        <v>282</v>
      </c>
      <c r="F130" s="191" t="s">
        <v>283</v>
      </c>
      <c r="G130" s="192" t="s">
        <v>284</v>
      </c>
      <c r="H130" s="193">
        <v>1</v>
      </c>
      <c r="I130" s="194"/>
      <c r="J130" s="193">
        <f>ROUND(I130*H130,0)</f>
        <v>0</v>
      </c>
      <c r="K130" s="191" t="s">
        <v>158</v>
      </c>
      <c r="L130" s="40"/>
      <c r="M130" s="195" t="s">
        <v>33</v>
      </c>
      <c r="N130" s="196" t="s">
        <v>50</v>
      </c>
      <c r="O130" s="65"/>
      <c r="P130" s="197">
        <f>O130*H130</f>
        <v>0</v>
      </c>
      <c r="Q130" s="197">
        <v>0.31108</v>
      </c>
      <c r="R130" s="197">
        <f>Q130*H130</f>
        <v>0.31108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159</v>
      </c>
      <c r="AT130" s="199" t="s">
        <v>154</v>
      </c>
      <c r="AU130" s="199" t="s">
        <v>88</v>
      </c>
      <c r="AY130" s="17" t="s">
        <v>152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</v>
      </c>
      <c r="BK130" s="200">
        <f>ROUND(I130*H130,0)</f>
        <v>0</v>
      </c>
      <c r="BL130" s="17" t="s">
        <v>159</v>
      </c>
      <c r="BM130" s="199" t="s">
        <v>675</v>
      </c>
    </row>
    <row r="131" spans="2:63" s="12" customFormat="1" ht="22.9" customHeight="1">
      <c r="B131" s="173"/>
      <c r="C131" s="174"/>
      <c r="D131" s="175" t="s">
        <v>78</v>
      </c>
      <c r="E131" s="187" t="s">
        <v>204</v>
      </c>
      <c r="F131" s="187" t="s">
        <v>286</v>
      </c>
      <c r="G131" s="174"/>
      <c r="H131" s="174"/>
      <c r="I131" s="177"/>
      <c r="J131" s="188">
        <f>BK131</f>
        <v>0</v>
      </c>
      <c r="K131" s="174"/>
      <c r="L131" s="179"/>
      <c r="M131" s="180"/>
      <c r="N131" s="181"/>
      <c r="O131" s="181"/>
      <c r="P131" s="182">
        <f>SUM(P132:P165)</f>
        <v>0</v>
      </c>
      <c r="Q131" s="181"/>
      <c r="R131" s="182">
        <f>SUM(R132:R165)</f>
        <v>2.20731</v>
      </c>
      <c r="S131" s="181"/>
      <c r="T131" s="183">
        <f>SUM(T132:T165)</f>
        <v>0</v>
      </c>
      <c r="AR131" s="184" t="s">
        <v>8</v>
      </c>
      <c r="AT131" s="185" t="s">
        <v>78</v>
      </c>
      <c r="AU131" s="185" t="s">
        <v>8</v>
      </c>
      <c r="AY131" s="184" t="s">
        <v>152</v>
      </c>
      <c r="BK131" s="186">
        <f>SUM(BK132:BK165)</f>
        <v>0</v>
      </c>
    </row>
    <row r="132" spans="1:65" s="2" customFormat="1" ht="21.75" customHeight="1">
      <c r="A132" s="35"/>
      <c r="B132" s="36"/>
      <c r="C132" s="189" t="s">
        <v>249</v>
      </c>
      <c r="D132" s="189" t="s">
        <v>154</v>
      </c>
      <c r="E132" s="190" t="s">
        <v>309</v>
      </c>
      <c r="F132" s="191" t="s">
        <v>310</v>
      </c>
      <c r="G132" s="192" t="s">
        <v>284</v>
      </c>
      <c r="H132" s="193">
        <v>1</v>
      </c>
      <c r="I132" s="194"/>
      <c r="J132" s="193">
        <f aca="true" t="shared" si="0" ref="J132:J147">ROUND(I132*H132,0)</f>
        <v>0</v>
      </c>
      <c r="K132" s="191" t="s">
        <v>158</v>
      </c>
      <c r="L132" s="40"/>
      <c r="M132" s="195" t="s">
        <v>33</v>
      </c>
      <c r="N132" s="196" t="s">
        <v>50</v>
      </c>
      <c r="O132" s="65"/>
      <c r="P132" s="197">
        <f aca="true" t="shared" si="1" ref="P132:P147">O132*H132</f>
        <v>0</v>
      </c>
      <c r="Q132" s="197">
        <v>0.00167</v>
      </c>
      <c r="R132" s="197">
        <f aca="true" t="shared" si="2" ref="R132:R147">Q132*H132</f>
        <v>0.00167</v>
      </c>
      <c r="S132" s="197">
        <v>0</v>
      </c>
      <c r="T132" s="198">
        <f aca="true" t="shared" si="3" ref="T132:T147"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9" t="s">
        <v>159</v>
      </c>
      <c r="AT132" s="199" t="s">
        <v>154</v>
      </c>
      <c r="AU132" s="199" t="s">
        <v>88</v>
      </c>
      <c r="AY132" s="17" t="s">
        <v>152</v>
      </c>
      <c r="BE132" s="200">
        <f aca="true" t="shared" si="4" ref="BE132:BE147">IF(N132="základní",J132,0)</f>
        <v>0</v>
      </c>
      <c r="BF132" s="200">
        <f aca="true" t="shared" si="5" ref="BF132:BF147">IF(N132="snížená",J132,0)</f>
        <v>0</v>
      </c>
      <c r="BG132" s="200">
        <f aca="true" t="shared" si="6" ref="BG132:BG147">IF(N132="zákl. přenesená",J132,0)</f>
        <v>0</v>
      </c>
      <c r="BH132" s="200">
        <f aca="true" t="shared" si="7" ref="BH132:BH147">IF(N132="sníž. přenesená",J132,0)</f>
        <v>0</v>
      </c>
      <c r="BI132" s="200">
        <f aca="true" t="shared" si="8" ref="BI132:BI147">IF(N132="nulová",J132,0)</f>
        <v>0</v>
      </c>
      <c r="BJ132" s="17" t="s">
        <v>8</v>
      </c>
      <c r="BK132" s="200">
        <f aca="true" t="shared" si="9" ref="BK132:BK147">ROUND(I132*H132,0)</f>
        <v>0</v>
      </c>
      <c r="BL132" s="17" t="s">
        <v>159</v>
      </c>
      <c r="BM132" s="199" t="s">
        <v>676</v>
      </c>
    </row>
    <row r="133" spans="1:65" s="2" customFormat="1" ht="16.5" customHeight="1">
      <c r="A133" s="35"/>
      <c r="B133" s="36"/>
      <c r="C133" s="224" t="s">
        <v>258</v>
      </c>
      <c r="D133" s="224" t="s">
        <v>230</v>
      </c>
      <c r="E133" s="225" t="s">
        <v>317</v>
      </c>
      <c r="F133" s="226" t="s">
        <v>318</v>
      </c>
      <c r="G133" s="227" t="s">
        <v>284</v>
      </c>
      <c r="H133" s="228">
        <v>1</v>
      </c>
      <c r="I133" s="229"/>
      <c r="J133" s="228">
        <f t="shared" si="0"/>
        <v>0</v>
      </c>
      <c r="K133" s="226" t="s">
        <v>158</v>
      </c>
      <c r="L133" s="230"/>
      <c r="M133" s="231" t="s">
        <v>33</v>
      </c>
      <c r="N133" s="232" t="s">
        <v>50</v>
      </c>
      <c r="O133" s="65"/>
      <c r="P133" s="197">
        <f t="shared" si="1"/>
        <v>0</v>
      </c>
      <c r="Q133" s="197">
        <v>0.0141</v>
      </c>
      <c r="R133" s="197">
        <f t="shared" si="2"/>
        <v>0.0141</v>
      </c>
      <c r="S133" s="197">
        <v>0</v>
      </c>
      <c r="T133" s="198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204</v>
      </c>
      <c r="AT133" s="199" t="s">
        <v>230</v>
      </c>
      <c r="AU133" s="199" t="s">
        <v>88</v>
      </c>
      <c r="AY133" s="17" t="s">
        <v>152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8</v>
      </c>
      <c r="BK133" s="200">
        <f t="shared" si="9"/>
        <v>0</v>
      </c>
      <c r="BL133" s="17" t="s">
        <v>159</v>
      </c>
      <c r="BM133" s="199" t="s">
        <v>677</v>
      </c>
    </row>
    <row r="134" spans="1:65" s="2" customFormat="1" ht="16.5" customHeight="1">
      <c r="A134" s="35"/>
      <c r="B134" s="36"/>
      <c r="C134" s="189" t="s">
        <v>270</v>
      </c>
      <c r="D134" s="189" t="s">
        <v>154</v>
      </c>
      <c r="E134" s="190" t="s">
        <v>329</v>
      </c>
      <c r="F134" s="191" t="s">
        <v>330</v>
      </c>
      <c r="G134" s="192" t="s">
        <v>284</v>
      </c>
      <c r="H134" s="193">
        <v>1</v>
      </c>
      <c r="I134" s="194"/>
      <c r="J134" s="193">
        <f t="shared" si="0"/>
        <v>0</v>
      </c>
      <c r="K134" s="191" t="s">
        <v>158</v>
      </c>
      <c r="L134" s="40"/>
      <c r="M134" s="195" t="s">
        <v>33</v>
      </c>
      <c r="N134" s="196" t="s">
        <v>50</v>
      </c>
      <c r="O134" s="65"/>
      <c r="P134" s="197">
        <f t="shared" si="1"/>
        <v>0</v>
      </c>
      <c r="Q134" s="197">
        <v>0.00034</v>
      </c>
      <c r="R134" s="197">
        <f t="shared" si="2"/>
        <v>0.00034</v>
      </c>
      <c r="S134" s="197">
        <v>0</v>
      </c>
      <c r="T134" s="198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9" t="s">
        <v>159</v>
      </c>
      <c r="AT134" s="199" t="s">
        <v>154</v>
      </c>
      <c r="AU134" s="199" t="s">
        <v>88</v>
      </c>
      <c r="AY134" s="17" t="s">
        <v>152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8</v>
      </c>
      <c r="BK134" s="200">
        <f t="shared" si="9"/>
        <v>0</v>
      </c>
      <c r="BL134" s="17" t="s">
        <v>159</v>
      </c>
      <c r="BM134" s="199" t="s">
        <v>678</v>
      </c>
    </row>
    <row r="135" spans="1:65" s="2" customFormat="1" ht="16.5" customHeight="1">
      <c r="A135" s="35"/>
      <c r="B135" s="36"/>
      <c r="C135" s="224" t="s">
        <v>266</v>
      </c>
      <c r="D135" s="224" t="s">
        <v>230</v>
      </c>
      <c r="E135" s="225" t="s">
        <v>333</v>
      </c>
      <c r="F135" s="226" t="s">
        <v>334</v>
      </c>
      <c r="G135" s="227" t="s">
        <v>284</v>
      </c>
      <c r="H135" s="228">
        <v>1</v>
      </c>
      <c r="I135" s="229"/>
      <c r="J135" s="228">
        <f t="shared" si="0"/>
        <v>0</v>
      </c>
      <c r="K135" s="226" t="s">
        <v>158</v>
      </c>
      <c r="L135" s="230"/>
      <c r="M135" s="231" t="s">
        <v>33</v>
      </c>
      <c r="N135" s="232" t="s">
        <v>50</v>
      </c>
      <c r="O135" s="65"/>
      <c r="P135" s="197">
        <f t="shared" si="1"/>
        <v>0</v>
      </c>
      <c r="Q135" s="197">
        <v>0.043</v>
      </c>
      <c r="R135" s="197">
        <f t="shared" si="2"/>
        <v>0.043</v>
      </c>
      <c r="S135" s="197">
        <v>0</v>
      </c>
      <c r="T135" s="198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9" t="s">
        <v>204</v>
      </c>
      <c r="AT135" s="199" t="s">
        <v>230</v>
      </c>
      <c r="AU135" s="199" t="s">
        <v>88</v>
      </c>
      <c r="AY135" s="17" t="s">
        <v>152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8</v>
      </c>
      <c r="BK135" s="200">
        <f t="shared" si="9"/>
        <v>0</v>
      </c>
      <c r="BL135" s="17" t="s">
        <v>159</v>
      </c>
      <c r="BM135" s="199" t="s">
        <v>679</v>
      </c>
    </row>
    <row r="136" spans="1:65" s="2" customFormat="1" ht="16.5" customHeight="1">
      <c r="A136" s="35"/>
      <c r="B136" s="36"/>
      <c r="C136" s="224" t="s">
        <v>7</v>
      </c>
      <c r="D136" s="224" t="s">
        <v>230</v>
      </c>
      <c r="E136" s="225" t="s">
        <v>337</v>
      </c>
      <c r="F136" s="226" t="s">
        <v>338</v>
      </c>
      <c r="G136" s="227" t="s">
        <v>339</v>
      </c>
      <c r="H136" s="228">
        <v>1</v>
      </c>
      <c r="I136" s="229"/>
      <c r="J136" s="228">
        <f t="shared" si="0"/>
        <v>0</v>
      </c>
      <c r="K136" s="226" t="s">
        <v>340</v>
      </c>
      <c r="L136" s="230"/>
      <c r="M136" s="231" t="s">
        <v>33</v>
      </c>
      <c r="N136" s="232" t="s">
        <v>50</v>
      </c>
      <c r="O136" s="65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204</v>
      </c>
      <c r="AT136" s="199" t="s">
        <v>230</v>
      </c>
      <c r="AU136" s="199" t="s">
        <v>88</v>
      </c>
      <c r="AY136" s="17" t="s">
        <v>152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8</v>
      </c>
      <c r="BK136" s="200">
        <f t="shared" si="9"/>
        <v>0</v>
      </c>
      <c r="BL136" s="17" t="s">
        <v>159</v>
      </c>
      <c r="BM136" s="199" t="s">
        <v>680</v>
      </c>
    </row>
    <row r="137" spans="1:65" s="2" customFormat="1" ht="21.75" customHeight="1">
      <c r="A137" s="35"/>
      <c r="B137" s="36"/>
      <c r="C137" s="189" t="s">
        <v>277</v>
      </c>
      <c r="D137" s="189" t="s">
        <v>154</v>
      </c>
      <c r="E137" s="190" t="s">
        <v>343</v>
      </c>
      <c r="F137" s="191" t="s">
        <v>344</v>
      </c>
      <c r="G137" s="192" t="s">
        <v>284</v>
      </c>
      <c r="H137" s="193">
        <v>4</v>
      </c>
      <c r="I137" s="194"/>
      <c r="J137" s="193">
        <f t="shared" si="0"/>
        <v>0</v>
      </c>
      <c r="K137" s="191" t="s">
        <v>158</v>
      </c>
      <c r="L137" s="40"/>
      <c r="M137" s="195" t="s">
        <v>33</v>
      </c>
      <c r="N137" s="196" t="s">
        <v>50</v>
      </c>
      <c r="O137" s="65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159</v>
      </c>
      <c r="AT137" s="199" t="s">
        <v>154</v>
      </c>
      <c r="AU137" s="199" t="s">
        <v>88</v>
      </c>
      <c r="AY137" s="17" t="s">
        <v>152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8</v>
      </c>
      <c r="BK137" s="200">
        <f t="shared" si="9"/>
        <v>0</v>
      </c>
      <c r="BL137" s="17" t="s">
        <v>159</v>
      </c>
      <c r="BM137" s="199" t="s">
        <v>681</v>
      </c>
    </row>
    <row r="138" spans="1:65" s="2" customFormat="1" ht="16.5" customHeight="1">
      <c r="A138" s="35"/>
      <c r="B138" s="36"/>
      <c r="C138" s="224" t="s">
        <v>281</v>
      </c>
      <c r="D138" s="224" t="s">
        <v>230</v>
      </c>
      <c r="E138" s="225" t="s">
        <v>347</v>
      </c>
      <c r="F138" s="226" t="s">
        <v>348</v>
      </c>
      <c r="G138" s="227" t="s">
        <v>284</v>
      </c>
      <c r="H138" s="228">
        <v>4</v>
      </c>
      <c r="I138" s="229"/>
      <c r="J138" s="228">
        <f t="shared" si="0"/>
        <v>0</v>
      </c>
      <c r="K138" s="226" t="s">
        <v>158</v>
      </c>
      <c r="L138" s="230"/>
      <c r="M138" s="231" t="s">
        <v>33</v>
      </c>
      <c r="N138" s="232" t="s">
        <v>50</v>
      </c>
      <c r="O138" s="65"/>
      <c r="P138" s="197">
        <f t="shared" si="1"/>
        <v>0</v>
      </c>
      <c r="Q138" s="197">
        <v>0.00039</v>
      </c>
      <c r="R138" s="197">
        <f t="shared" si="2"/>
        <v>0.00156</v>
      </c>
      <c r="S138" s="197">
        <v>0</v>
      </c>
      <c r="T138" s="198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9" t="s">
        <v>204</v>
      </c>
      <c r="AT138" s="199" t="s">
        <v>230</v>
      </c>
      <c r="AU138" s="199" t="s">
        <v>88</v>
      </c>
      <c r="AY138" s="17" t="s">
        <v>152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7" t="s">
        <v>8</v>
      </c>
      <c r="BK138" s="200">
        <f t="shared" si="9"/>
        <v>0</v>
      </c>
      <c r="BL138" s="17" t="s">
        <v>159</v>
      </c>
      <c r="BM138" s="199" t="s">
        <v>682</v>
      </c>
    </row>
    <row r="139" spans="1:65" s="2" customFormat="1" ht="16.5" customHeight="1">
      <c r="A139" s="35"/>
      <c r="B139" s="36"/>
      <c r="C139" s="224" t="s">
        <v>287</v>
      </c>
      <c r="D139" s="224" t="s">
        <v>230</v>
      </c>
      <c r="E139" s="225" t="s">
        <v>351</v>
      </c>
      <c r="F139" s="226" t="s">
        <v>352</v>
      </c>
      <c r="G139" s="227" t="s">
        <v>284</v>
      </c>
      <c r="H139" s="228">
        <v>3</v>
      </c>
      <c r="I139" s="229"/>
      <c r="J139" s="228">
        <f t="shared" si="0"/>
        <v>0</v>
      </c>
      <c r="K139" s="226" t="s">
        <v>158</v>
      </c>
      <c r="L139" s="230"/>
      <c r="M139" s="231" t="s">
        <v>33</v>
      </c>
      <c r="N139" s="232" t="s">
        <v>50</v>
      </c>
      <c r="O139" s="65"/>
      <c r="P139" s="197">
        <f t="shared" si="1"/>
        <v>0</v>
      </c>
      <c r="Q139" s="197">
        <v>0.00048</v>
      </c>
      <c r="R139" s="197">
        <f t="shared" si="2"/>
        <v>0.00144</v>
      </c>
      <c r="S139" s="197">
        <v>0</v>
      </c>
      <c r="T139" s="198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204</v>
      </c>
      <c r="AT139" s="199" t="s">
        <v>230</v>
      </c>
      <c r="AU139" s="199" t="s">
        <v>88</v>
      </c>
      <c r="AY139" s="17" t="s">
        <v>152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7" t="s">
        <v>8</v>
      </c>
      <c r="BK139" s="200">
        <f t="shared" si="9"/>
        <v>0</v>
      </c>
      <c r="BL139" s="17" t="s">
        <v>159</v>
      </c>
      <c r="BM139" s="199" t="s">
        <v>683</v>
      </c>
    </row>
    <row r="140" spans="1:65" s="2" customFormat="1" ht="16.5" customHeight="1">
      <c r="A140" s="35"/>
      <c r="B140" s="36"/>
      <c r="C140" s="224" t="s">
        <v>291</v>
      </c>
      <c r="D140" s="224" t="s">
        <v>230</v>
      </c>
      <c r="E140" s="225" t="s">
        <v>355</v>
      </c>
      <c r="F140" s="226" t="s">
        <v>356</v>
      </c>
      <c r="G140" s="227" t="s">
        <v>284</v>
      </c>
      <c r="H140" s="228">
        <v>3</v>
      </c>
      <c r="I140" s="229"/>
      <c r="J140" s="228">
        <f t="shared" si="0"/>
        <v>0</v>
      </c>
      <c r="K140" s="226" t="s">
        <v>158</v>
      </c>
      <c r="L140" s="230"/>
      <c r="M140" s="231" t="s">
        <v>33</v>
      </c>
      <c r="N140" s="232" t="s">
        <v>50</v>
      </c>
      <c r="O140" s="65"/>
      <c r="P140" s="197">
        <f t="shared" si="1"/>
        <v>0</v>
      </c>
      <c r="Q140" s="197">
        <v>0.0036</v>
      </c>
      <c r="R140" s="197">
        <f t="shared" si="2"/>
        <v>0.0108</v>
      </c>
      <c r="S140" s="197">
        <v>0</v>
      </c>
      <c r="T140" s="198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9" t="s">
        <v>204</v>
      </c>
      <c r="AT140" s="199" t="s">
        <v>230</v>
      </c>
      <c r="AU140" s="199" t="s">
        <v>88</v>
      </c>
      <c r="AY140" s="17" t="s">
        <v>152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7" t="s">
        <v>8</v>
      </c>
      <c r="BK140" s="200">
        <f t="shared" si="9"/>
        <v>0</v>
      </c>
      <c r="BL140" s="17" t="s">
        <v>159</v>
      </c>
      <c r="BM140" s="199" t="s">
        <v>684</v>
      </c>
    </row>
    <row r="141" spans="1:65" s="2" customFormat="1" ht="21.75" customHeight="1">
      <c r="A141" s="35"/>
      <c r="B141" s="36"/>
      <c r="C141" s="189" t="s">
        <v>296</v>
      </c>
      <c r="D141" s="189" t="s">
        <v>154</v>
      </c>
      <c r="E141" s="190" t="s">
        <v>359</v>
      </c>
      <c r="F141" s="191" t="s">
        <v>360</v>
      </c>
      <c r="G141" s="192" t="s">
        <v>284</v>
      </c>
      <c r="H141" s="193">
        <v>1</v>
      </c>
      <c r="I141" s="194"/>
      <c r="J141" s="193">
        <f t="shared" si="0"/>
        <v>0</v>
      </c>
      <c r="K141" s="191" t="s">
        <v>158</v>
      </c>
      <c r="L141" s="40"/>
      <c r="M141" s="195" t="s">
        <v>33</v>
      </c>
      <c r="N141" s="196" t="s">
        <v>50</v>
      </c>
      <c r="O141" s="65"/>
      <c r="P141" s="197">
        <f t="shared" si="1"/>
        <v>0</v>
      </c>
      <c r="Q141" s="197">
        <v>0.00162</v>
      </c>
      <c r="R141" s="197">
        <f t="shared" si="2"/>
        <v>0.00162</v>
      </c>
      <c r="S141" s="197">
        <v>0</v>
      </c>
      <c r="T141" s="198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159</v>
      </c>
      <c r="AT141" s="199" t="s">
        <v>154</v>
      </c>
      <c r="AU141" s="199" t="s">
        <v>88</v>
      </c>
      <c r="AY141" s="17" t="s">
        <v>152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7" t="s">
        <v>8</v>
      </c>
      <c r="BK141" s="200">
        <f t="shared" si="9"/>
        <v>0</v>
      </c>
      <c r="BL141" s="17" t="s">
        <v>159</v>
      </c>
      <c r="BM141" s="199" t="s">
        <v>685</v>
      </c>
    </row>
    <row r="142" spans="1:65" s="2" customFormat="1" ht="16.5" customHeight="1">
      <c r="A142" s="35"/>
      <c r="B142" s="36"/>
      <c r="C142" s="224" t="s">
        <v>300</v>
      </c>
      <c r="D142" s="224" t="s">
        <v>230</v>
      </c>
      <c r="E142" s="225" t="s">
        <v>362</v>
      </c>
      <c r="F142" s="226" t="s">
        <v>363</v>
      </c>
      <c r="G142" s="227" t="s">
        <v>284</v>
      </c>
      <c r="H142" s="228">
        <v>1</v>
      </c>
      <c r="I142" s="229"/>
      <c r="J142" s="228">
        <f t="shared" si="0"/>
        <v>0</v>
      </c>
      <c r="K142" s="226" t="s">
        <v>158</v>
      </c>
      <c r="L142" s="230"/>
      <c r="M142" s="231" t="s">
        <v>33</v>
      </c>
      <c r="N142" s="232" t="s">
        <v>50</v>
      </c>
      <c r="O142" s="65"/>
      <c r="P142" s="197">
        <f t="shared" si="1"/>
        <v>0</v>
      </c>
      <c r="Q142" s="197">
        <v>0.018</v>
      </c>
      <c r="R142" s="197">
        <f t="shared" si="2"/>
        <v>0.018</v>
      </c>
      <c r="S142" s="197">
        <v>0</v>
      </c>
      <c r="T142" s="198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9" t="s">
        <v>204</v>
      </c>
      <c r="AT142" s="199" t="s">
        <v>230</v>
      </c>
      <c r="AU142" s="199" t="s">
        <v>88</v>
      </c>
      <c r="AY142" s="17" t="s">
        <v>152</v>
      </c>
      <c r="BE142" s="200">
        <f t="shared" si="4"/>
        <v>0</v>
      </c>
      <c r="BF142" s="200">
        <f t="shared" si="5"/>
        <v>0</v>
      </c>
      <c r="BG142" s="200">
        <f t="shared" si="6"/>
        <v>0</v>
      </c>
      <c r="BH142" s="200">
        <f t="shared" si="7"/>
        <v>0</v>
      </c>
      <c r="BI142" s="200">
        <f t="shared" si="8"/>
        <v>0</v>
      </c>
      <c r="BJ142" s="17" t="s">
        <v>8</v>
      </c>
      <c r="BK142" s="200">
        <f t="shared" si="9"/>
        <v>0</v>
      </c>
      <c r="BL142" s="17" t="s">
        <v>159</v>
      </c>
      <c r="BM142" s="199" t="s">
        <v>686</v>
      </c>
    </row>
    <row r="143" spans="1:65" s="2" customFormat="1" ht="21.75" customHeight="1">
      <c r="A143" s="35"/>
      <c r="B143" s="36"/>
      <c r="C143" s="189" t="s">
        <v>304</v>
      </c>
      <c r="D143" s="189" t="s">
        <v>154</v>
      </c>
      <c r="E143" s="190" t="s">
        <v>366</v>
      </c>
      <c r="F143" s="191" t="s">
        <v>367</v>
      </c>
      <c r="G143" s="192" t="s">
        <v>284</v>
      </c>
      <c r="H143" s="193">
        <v>5</v>
      </c>
      <c r="I143" s="194"/>
      <c r="J143" s="193">
        <f t="shared" si="0"/>
        <v>0</v>
      </c>
      <c r="K143" s="191" t="s">
        <v>158</v>
      </c>
      <c r="L143" s="40"/>
      <c r="M143" s="195" t="s">
        <v>33</v>
      </c>
      <c r="N143" s="196" t="s">
        <v>50</v>
      </c>
      <c r="O143" s="65"/>
      <c r="P143" s="197">
        <f t="shared" si="1"/>
        <v>0</v>
      </c>
      <c r="Q143" s="197">
        <v>0</v>
      </c>
      <c r="R143" s="197">
        <f t="shared" si="2"/>
        <v>0</v>
      </c>
      <c r="S143" s="197">
        <v>0</v>
      </c>
      <c r="T143" s="198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9" t="s">
        <v>159</v>
      </c>
      <c r="AT143" s="199" t="s">
        <v>154</v>
      </c>
      <c r="AU143" s="199" t="s">
        <v>88</v>
      </c>
      <c r="AY143" s="17" t="s">
        <v>152</v>
      </c>
      <c r="BE143" s="200">
        <f t="shared" si="4"/>
        <v>0</v>
      </c>
      <c r="BF143" s="200">
        <f t="shared" si="5"/>
        <v>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17" t="s">
        <v>8</v>
      </c>
      <c r="BK143" s="200">
        <f t="shared" si="9"/>
        <v>0</v>
      </c>
      <c r="BL143" s="17" t="s">
        <v>159</v>
      </c>
      <c r="BM143" s="199" t="s">
        <v>687</v>
      </c>
    </row>
    <row r="144" spans="1:65" s="2" customFormat="1" ht="16.5" customHeight="1">
      <c r="A144" s="35"/>
      <c r="B144" s="36"/>
      <c r="C144" s="224" t="s">
        <v>308</v>
      </c>
      <c r="D144" s="224" t="s">
        <v>230</v>
      </c>
      <c r="E144" s="225" t="s">
        <v>688</v>
      </c>
      <c r="F144" s="226" t="s">
        <v>689</v>
      </c>
      <c r="G144" s="227" t="s">
        <v>284</v>
      </c>
      <c r="H144" s="228">
        <v>3</v>
      </c>
      <c r="I144" s="229"/>
      <c r="J144" s="228">
        <f t="shared" si="0"/>
        <v>0</v>
      </c>
      <c r="K144" s="226" t="s">
        <v>158</v>
      </c>
      <c r="L144" s="230"/>
      <c r="M144" s="231" t="s">
        <v>33</v>
      </c>
      <c r="N144" s="232" t="s">
        <v>50</v>
      </c>
      <c r="O144" s="65"/>
      <c r="P144" s="197">
        <f t="shared" si="1"/>
        <v>0</v>
      </c>
      <c r="Q144" s="197">
        <v>0.00049</v>
      </c>
      <c r="R144" s="197">
        <f t="shared" si="2"/>
        <v>0.00147</v>
      </c>
      <c r="S144" s="197">
        <v>0</v>
      </c>
      <c r="T144" s="198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9" t="s">
        <v>204</v>
      </c>
      <c r="AT144" s="199" t="s">
        <v>230</v>
      </c>
      <c r="AU144" s="199" t="s">
        <v>88</v>
      </c>
      <c r="AY144" s="17" t="s">
        <v>152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7" t="s">
        <v>8</v>
      </c>
      <c r="BK144" s="200">
        <f t="shared" si="9"/>
        <v>0</v>
      </c>
      <c r="BL144" s="17" t="s">
        <v>159</v>
      </c>
      <c r="BM144" s="199" t="s">
        <v>690</v>
      </c>
    </row>
    <row r="145" spans="1:65" s="2" customFormat="1" ht="16.5" customHeight="1">
      <c r="A145" s="35"/>
      <c r="B145" s="36"/>
      <c r="C145" s="224" t="s">
        <v>312</v>
      </c>
      <c r="D145" s="224" t="s">
        <v>230</v>
      </c>
      <c r="E145" s="225" t="s">
        <v>590</v>
      </c>
      <c r="F145" s="226" t="s">
        <v>591</v>
      </c>
      <c r="G145" s="227" t="s">
        <v>284</v>
      </c>
      <c r="H145" s="228">
        <v>2</v>
      </c>
      <c r="I145" s="229"/>
      <c r="J145" s="228">
        <f t="shared" si="0"/>
        <v>0</v>
      </c>
      <c r="K145" s="226" t="s">
        <v>158</v>
      </c>
      <c r="L145" s="230"/>
      <c r="M145" s="231" t="s">
        <v>33</v>
      </c>
      <c r="N145" s="232" t="s">
        <v>50</v>
      </c>
      <c r="O145" s="65"/>
      <c r="P145" s="197">
        <f t="shared" si="1"/>
        <v>0</v>
      </c>
      <c r="Q145" s="197">
        <v>0.00072</v>
      </c>
      <c r="R145" s="197">
        <f t="shared" si="2"/>
        <v>0.00144</v>
      </c>
      <c r="S145" s="197">
        <v>0</v>
      </c>
      <c r="T145" s="198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204</v>
      </c>
      <c r="AT145" s="199" t="s">
        <v>230</v>
      </c>
      <c r="AU145" s="199" t="s">
        <v>88</v>
      </c>
      <c r="AY145" s="17" t="s">
        <v>152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7" t="s">
        <v>8</v>
      </c>
      <c r="BK145" s="200">
        <f t="shared" si="9"/>
        <v>0</v>
      </c>
      <c r="BL145" s="17" t="s">
        <v>159</v>
      </c>
      <c r="BM145" s="199" t="s">
        <v>691</v>
      </c>
    </row>
    <row r="146" spans="1:65" s="2" customFormat="1" ht="21.75" customHeight="1">
      <c r="A146" s="35"/>
      <c r="B146" s="36"/>
      <c r="C146" s="189" t="s">
        <v>316</v>
      </c>
      <c r="D146" s="189" t="s">
        <v>154</v>
      </c>
      <c r="E146" s="190" t="s">
        <v>374</v>
      </c>
      <c r="F146" s="191" t="s">
        <v>375</v>
      </c>
      <c r="G146" s="192" t="s">
        <v>157</v>
      </c>
      <c r="H146" s="193">
        <v>221.5</v>
      </c>
      <c r="I146" s="194"/>
      <c r="J146" s="193">
        <f t="shared" si="0"/>
        <v>0</v>
      </c>
      <c r="K146" s="191" t="s">
        <v>158</v>
      </c>
      <c r="L146" s="40"/>
      <c r="M146" s="195" t="s">
        <v>33</v>
      </c>
      <c r="N146" s="196" t="s">
        <v>50</v>
      </c>
      <c r="O146" s="65"/>
      <c r="P146" s="197">
        <f t="shared" si="1"/>
        <v>0</v>
      </c>
      <c r="Q146" s="197">
        <v>0</v>
      </c>
      <c r="R146" s="197">
        <f t="shared" si="2"/>
        <v>0</v>
      </c>
      <c r="S146" s="197">
        <v>0</v>
      </c>
      <c r="T146" s="198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9" t="s">
        <v>159</v>
      </c>
      <c r="AT146" s="199" t="s">
        <v>154</v>
      </c>
      <c r="AU146" s="199" t="s">
        <v>88</v>
      </c>
      <c r="AY146" s="17" t="s">
        <v>152</v>
      </c>
      <c r="BE146" s="200">
        <f t="shared" si="4"/>
        <v>0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17" t="s">
        <v>8</v>
      </c>
      <c r="BK146" s="200">
        <f t="shared" si="9"/>
        <v>0</v>
      </c>
      <c r="BL146" s="17" t="s">
        <v>159</v>
      </c>
      <c r="BM146" s="199" t="s">
        <v>692</v>
      </c>
    </row>
    <row r="147" spans="1:65" s="2" customFormat="1" ht="16.5" customHeight="1">
      <c r="A147" s="35"/>
      <c r="B147" s="36"/>
      <c r="C147" s="224" t="s">
        <v>320</v>
      </c>
      <c r="D147" s="224" t="s">
        <v>230</v>
      </c>
      <c r="E147" s="225" t="s">
        <v>378</v>
      </c>
      <c r="F147" s="226" t="s">
        <v>379</v>
      </c>
      <c r="G147" s="227" t="s">
        <v>157</v>
      </c>
      <c r="H147" s="228">
        <v>232.6</v>
      </c>
      <c r="I147" s="229"/>
      <c r="J147" s="228">
        <f t="shared" si="0"/>
        <v>0</v>
      </c>
      <c r="K147" s="226" t="s">
        <v>158</v>
      </c>
      <c r="L147" s="230"/>
      <c r="M147" s="231" t="s">
        <v>33</v>
      </c>
      <c r="N147" s="232" t="s">
        <v>50</v>
      </c>
      <c r="O147" s="65"/>
      <c r="P147" s="197">
        <f t="shared" si="1"/>
        <v>0</v>
      </c>
      <c r="Q147" s="197">
        <v>0.0027</v>
      </c>
      <c r="R147" s="197">
        <f t="shared" si="2"/>
        <v>0.62802</v>
      </c>
      <c r="S147" s="197">
        <v>0</v>
      </c>
      <c r="T147" s="198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204</v>
      </c>
      <c r="AT147" s="199" t="s">
        <v>230</v>
      </c>
      <c r="AU147" s="199" t="s">
        <v>88</v>
      </c>
      <c r="AY147" s="17" t="s">
        <v>152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7" t="s">
        <v>8</v>
      </c>
      <c r="BK147" s="200">
        <f t="shared" si="9"/>
        <v>0</v>
      </c>
      <c r="BL147" s="17" t="s">
        <v>159</v>
      </c>
      <c r="BM147" s="199" t="s">
        <v>693</v>
      </c>
    </row>
    <row r="148" spans="1:47" s="2" customFormat="1" ht="19.5">
      <c r="A148" s="35"/>
      <c r="B148" s="36"/>
      <c r="C148" s="37"/>
      <c r="D148" s="203" t="s">
        <v>381</v>
      </c>
      <c r="E148" s="37"/>
      <c r="F148" s="233" t="s">
        <v>382</v>
      </c>
      <c r="G148" s="37"/>
      <c r="H148" s="37"/>
      <c r="I148" s="110"/>
      <c r="J148" s="37"/>
      <c r="K148" s="37"/>
      <c r="L148" s="40"/>
      <c r="M148" s="234"/>
      <c r="N148" s="235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7" t="s">
        <v>381</v>
      </c>
      <c r="AU148" s="17" t="s">
        <v>88</v>
      </c>
    </row>
    <row r="149" spans="2:51" s="13" customFormat="1" ht="11.25">
      <c r="B149" s="201"/>
      <c r="C149" s="202"/>
      <c r="D149" s="203" t="s">
        <v>161</v>
      </c>
      <c r="E149" s="204" t="s">
        <v>33</v>
      </c>
      <c r="F149" s="205" t="s">
        <v>694</v>
      </c>
      <c r="G149" s="202"/>
      <c r="H149" s="206">
        <v>221.5</v>
      </c>
      <c r="I149" s="207"/>
      <c r="J149" s="202"/>
      <c r="K149" s="202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161</v>
      </c>
      <c r="AU149" s="212" t="s">
        <v>88</v>
      </c>
      <c r="AV149" s="13" t="s">
        <v>88</v>
      </c>
      <c r="AW149" s="13" t="s">
        <v>40</v>
      </c>
      <c r="AX149" s="13" t="s">
        <v>8</v>
      </c>
      <c r="AY149" s="212" t="s">
        <v>152</v>
      </c>
    </row>
    <row r="150" spans="2:51" s="13" customFormat="1" ht="11.25">
      <c r="B150" s="201"/>
      <c r="C150" s="202"/>
      <c r="D150" s="203" t="s">
        <v>161</v>
      </c>
      <c r="E150" s="202"/>
      <c r="F150" s="205" t="s">
        <v>695</v>
      </c>
      <c r="G150" s="202"/>
      <c r="H150" s="206">
        <v>232.6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161</v>
      </c>
      <c r="AU150" s="212" t="s">
        <v>88</v>
      </c>
      <c r="AV150" s="13" t="s">
        <v>88</v>
      </c>
      <c r="AW150" s="13" t="s">
        <v>4</v>
      </c>
      <c r="AX150" s="13" t="s">
        <v>8</v>
      </c>
      <c r="AY150" s="212" t="s">
        <v>152</v>
      </c>
    </row>
    <row r="151" spans="1:65" s="2" customFormat="1" ht="16.5" customHeight="1">
      <c r="A151" s="35"/>
      <c r="B151" s="36"/>
      <c r="C151" s="189" t="s">
        <v>324</v>
      </c>
      <c r="D151" s="189" t="s">
        <v>154</v>
      </c>
      <c r="E151" s="190" t="s">
        <v>385</v>
      </c>
      <c r="F151" s="191" t="s">
        <v>386</v>
      </c>
      <c r="G151" s="192" t="s">
        <v>284</v>
      </c>
      <c r="H151" s="193">
        <v>1</v>
      </c>
      <c r="I151" s="194"/>
      <c r="J151" s="193">
        <f aca="true" t="shared" si="10" ref="J151:J165">ROUND(I151*H151,0)</f>
        <v>0</v>
      </c>
      <c r="K151" s="191" t="s">
        <v>158</v>
      </c>
      <c r="L151" s="40"/>
      <c r="M151" s="195" t="s">
        <v>33</v>
      </c>
      <c r="N151" s="196" t="s">
        <v>50</v>
      </c>
      <c r="O151" s="65"/>
      <c r="P151" s="197">
        <f aca="true" t="shared" si="11" ref="P151:P165">O151*H151</f>
        <v>0</v>
      </c>
      <c r="Q151" s="197">
        <v>0.12303</v>
      </c>
      <c r="R151" s="197">
        <f aca="true" t="shared" si="12" ref="R151:R165">Q151*H151</f>
        <v>0.12303</v>
      </c>
      <c r="S151" s="197">
        <v>0</v>
      </c>
      <c r="T151" s="198">
        <f aca="true" t="shared" si="13" ref="T151:T165"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159</v>
      </c>
      <c r="AT151" s="199" t="s">
        <v>154</v>
      </c>
      <c r="AU151" s="199" t="s">
        <v>88</v>
      </c>
      <c r="AY151" s="17" t="s">
        <v>152</v>
      </c>
      <c r="BE151" s="200">
        <f aca="true" t="shared" si="14" ref="BE151:BE165">IF(N151="základní",J151,0)</f>
        <v>0</v>
      </c>
      <c r="BF151" s="200">
        <f aca="true" t="shared" si="15" ref="BF151:BF165">IF(N151="snížená",J151,0)</f>
        <v>0</v>
      </c>
      <c r="BG151" s="200">
        <f aca="true" t="shared" si="16" ref="BG151:BG165">IF(N151="zákl. přenesená",J151,0)</f>
        <v>0</v>
      </c>
      <c r="BH151" s="200">
        <f aca="true" t="shared" si="17" ref="BH151:BH165">IF(N151="sníž. přenesená",J151,0)</f>
        <v>0</v>
      </c>
      <c r="BI151" s="200">
        <f aca="true" t="shared" si="18" ref="BI151:BI165">IF(N151="nulová",J151,0)</f>
        <v>0</v>
      </c>
      <c r="BJ151" s="17" t="s">
        <v>8</v>
      </c>
      <c r="BK151" s="200">
        <f aca="true" t="shared" si="19" ref="BK151:BK165">ROUND(I151*H151,0)</f>
        <v>0</v>
      </c>
      <c r="BL151" s="17" t="s">
        <v>159</v>
      </c>
      <c r="BM151" s="199" t="s">
        <v>696</v>
      </c>
    </row>
    <row r="152" spans="1:65" s="2" customFormat="1" ht="16.5" customHeight="1">
      <c r="A152" s="35"/>
      <c r="B152" s="36"/>
      <c r="C152" s="224" t="s">
        <v>328</v>
      </c>
      <c r="D152" s="224" t="s">
        <v>230</v>
      </c>
      <c r="E152" s="225" t="s">
        <v>389</v>
      </c>
      <c r="F152" s="226" t="s">
        <v>390</v>
      </c>
      <c r="G152" s="227" t="s">
        <v>284</v>
      </c>
      <c r="H152" s="228">
        <v>1</v>
      </c>
      <c r="I152" s="229"/>
      <c r="J152" s="228">
        <f t="shared" si="10"/>
        <v>0</v>
      </c>
      <c r="K152" s="226" t="s">
        <v>158</v>
      </c>
      <c r="L152" s="230"/>
      <c r="M152" s="231" t="s">
        <v>33</v>
      </c>
      <c r="N152" s="232" t="s">
        <v>50</v>
      </c>
      <c r="O152" s="65"/>
      <c r="P152" s="197">
        <f t="shared" si="11"/>
        <v>0</v>
      </c>
      <c r="Q152" s="197">
        <v>0.0009</v>
      </c>
      <c r="R152" s="197">
        <f t="shared" si="12"/>
        <v>0.0009</v>
      </c>
      <c r="S152" s="197">
        <v>0</v>
      </c>
      <c r="T152" s="198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9" t="s">
        <v>204</v>
      </c>
      <c r="AT152" s="199" t="s">
        <v>230</v>
      </c>
      <c r="AU152" s="199" t="s">
        <v>88</v>
      </c>
      <c r="AY152" s="17" t="s">
        <v>152</v>
      </c>
      <c r="BE152" s="200">
        <f t="shared" si="14"/>
        <v>0</v>
      </c>
      <c r="BF152" s="200">
        <f t="shared" si="15"/>
        <v>0</v>
      </c>
      <c r="BG152" s="200">
        <f t="shared" si="16"/>
        <v>0</v>
      </c>
      <c r="BH152" s="200">
        <f t="shared" si="17"/>
        <v>0</v>
      </c>
      <c r="BI152" s="200">
        <f t="shared" si="18"/>
        <v>0</v>
      </c>
      <c r="BJ152" s="17" t="s">
        <v>8</v>
      </c>
      <c r="BK152" s="200">
        <f t="shared" si="19"/>
        <v>0</v>
      </c>
      <c r="BL152" s="17" t="s">
        <v>159</v>
      </c>
      <c r="BM152" s="199" t="s">
        <v>697</v>
      </c>
    </row>
    <row r="153" spans="1:65" s="2" customFormat="1" ht="16.5" customHeight="1">
      <c r="A153" s="35"/>
      <c r="B153" s="36"/>
      <c r="C153" s="224" t="s">
        <v>332</v>
      </c>
      <c r="D153" s="224" t="s">
        <v>230</v>
      </c>
      <c r="E153" s="225" t="s">
        <v>394</v>
      </c>
      <c r="F153" s="226" t="s">
        <v>395</v>
      </c>
      <c r="G153" s="227" t="s">
        <v>284</v>
      </c>
      <c r="H153" s="228">
        <v>1</v>
      </c>
      <c r="I153" s="229"/>
      <c r="J153" s="228">
        <f t="shared" si="10"/>
        <v>0</v>
      </c>
      <c r="K153" s="226" t="s">
        <v>158</v>
      </c>
      <c r="L153" s="230"/>
      <c r="M153" s="231" t="s">
        <v>33</v>
      </c>
      <c r="N153" s="232" t="s">
        <v>50</v>
      </c>
      <c r="O153" s="65"/>
      <c r="P153" s="197">
        <f t="shared" si="11"/>
        <v>0</v>
      </c>
      <c r="Q153" s="197">
        <v>0.0069</v>
      </c>
      <c r="R153" s="197">
        <f t="shared" si="12"/>
        <v>0.0069</v>
      </c>
      <c r="S153" s="197">
        <v>0</v>
      </c>
      <c r="T153" s="198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9" t="s">
        <v>204</v>
      </c>
      <c r="AT153" s="199" t="s">
        <v>230</v>
      </c>
      <c r="AU153" s="199" t="s">
        <v>88</v>
      </c>
      <c r="AY153" s="17" t="s">
        <v>152</v>
      </c>
      <c r="BE153" s="200">
        <f t="shared" si="14"/>
        <v>0</v>
      </c>
      <c r="BF153" s="200">
        <f t="shared" si="15"/>
        <v>0</v>
      </c>
      <c r="BG153" s="200">
        <f t="shared" si="16"/>
        <v>0</v>
      </c>
      <c r="BH153" s="200">
        <f t="shared" si="17"/>
        <v>0</v>
      </c>
      <c r="BI153" s="200">
        <f t="shared" si="18"/>
        <v>0</v>
      </c>
      <c r="BJ153" s="17" t="s">
        <v>8</v>
      </c>
      <c r="BK153" s="200">
        <f t="shared" si="19"/>
        <v>0</v>
      </c>
      <c r="BL153" s="17" t="s">
        <v>159</v>
      </c>
      <c r="BM153" s="199" t="s">
        <v>698</v>
      </c>
    </row>
    <row r="154" spans="1:65" s="2" customFormat="1" ht="16.5" customHeight="1">
      <c r="A154" s="35"/>
      <c r="B154" s="36"/>
      <c r="C154" s="189" t="s">
        <v>336</v>
      </c>
      <c r="D154" s="189" t="s">
        <v>154</v>
      </c>
      <c r="E154" s="190" t="s">
        <v>398</v>
      </c>
      <c r="F154" s="191" t="s">
        <v>399</v>
      </c>
      <c r="G154" s="192" t="s">
        <v>284</v>
      </c>
      <c r="H154" s="193">
        <v>1</v>
      </c>
      <c r="I154" s="194"/>
      <c r="J154" s="193">
        <f t="shared" si="10"/>
        <v>0</v>
      </c>
      <c r="K154" s="191" t="s">
        <v>158</v>
      </c>
      <c r="L154" s="40"/>
      <c r="M154" s="195" t="s">
        <v>33</v>
      </c>
      <c r="N154" s="196" t="s">
        <v>50</v>
      </c>
      <c r="O154" s="65"/>
      <c r="P154" s="197">
        <f t="shared" si="11"/>
        <v>0</v>
      </c>
      <c r="Q154" s="197">
        <v>0.32906</v>
      </c>
      <c r="R154" s="197">
        <f t="shared" si="12"/>
        <v>0.32906</v>
      </c>
      <c r="S154" s="197">
        <v>0</v>
      </c>
      <c r="T154" s="198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159</v>
      </c>
      <c r="AT154" s="199" t="s">
        <v>154</v>
      </c>
      <c r="AU154" s="199" t="s">
        <v>88</v>
      </c>
      <c r="AY154" s="17" t="s">
        <v>152</v>
      </c>
      <c r="BE154" s="200">
        <f t="shared" si="14"/>
        <v>0</v>
      </c>
      <c r="BF154" s="200">
        <f t="shared" si="15"/>
        <v>0</v>
      </c>
      <c r="BG154" s="200">
        <f t="shared" si="16"/>
        <v>0</v>
      </c>
      <c r="BH154" s="200">
        <f t="shared" si="17"/>
        <v>0</v>
      </c>
      <c r="BI154" s="200">
        <f t="shared" si="18"/>
        <v>0</v>
      </c>
      <c r="BJ154" s="17" t="s">
        <v>8</v>
      </c>
      <c r="BK154" s="200">
        <f t="shared" si="19"/>
        <v>0</v>
      </c>
      <c r="BL154" s="17" t="s">
        <v>159</v>
      </c>
      <c r="BM154" s="199" t="s">
        <v>699</v>
      </c>
    </row>
    <row r="155" spans="1:65" s="2" customFormat="1" ht="16.5" customHeight="1">
      <c r="A155" s="35"/>
      <c r="B155" s="36"/>
      <c r="C155" s="224" t="s">
        <v>342</v>
      </c>
      <c r="D155" s="224" t="s">
        <v>230</v>
      </c>
      <c r="E155" s="225" t="s">
        <v>402</v>
      </c>
      <c r="F155" s="226" t="s">
        <v>403</v>
      </c>
      <c r="G155" s="227" t="s">
        <v>284</v>
      </c>
      <c r="H155" s="228">
        <v>1</v>
      </c>
      <c r="I155" s="229"/>
      <c r="J155" s="228">
        <f t="shared" si="10"/>
        <v>0</v>
      </c>
      <c r="K155" s="226" t="s">
        <v>158</v>
      </c>
      <c r="L155" s="230"/>
      <c r="M155" s="231" t="s">
        <v>33</v>
      </c>
      <c r="N155" s="232" t="s">
        <v>50</v>
      </c>
      <c r="O155" s="65"/>
      <c r="P155" s="197">
        <f t="shared" si="11"/>
        <v>0</v>
      </c>
      <c r="Q155" s="197">
        <v>0.0019</v>
      </c>
      <c r="R155" s="197">
        <f t="shared" si="12"/>
        <v>0.0019</v>
      </c>
      <c r="S155" s="197">
        <v>0</v>
      </c>
      <c r="T155" s="198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9" t="s">
        <v>204</v>
      </c>
      <c r="AT155" s="199" t="s">
        <v>230</v>
      </c>
      <c r="AU155" s="199" t="s">
        <v>88</v>
      </c>
      <c r="AY155" s="17" t="s">
        <v>152</v>
      </c>
      <c r="BE155" s="200">
        <f t="shared" si="14"/>
        <v>0</v>
      </c>
      <c r="BF155" s="200">
        <f t="shared" si="15"/>
        <v>0</v>
      </c>
      <c r="BG155" s="200">
        <f t="shared" si="16"/>
        <v>0</v>
      </c>
      <c r="BH155" s="200">
        <f t="shared" si="17"/>
        <v>0</v>
      </c>
      <c r="BI155" s="200">
        <f t="shared" si="18"/>
        <v>0</v>
      </c>
      <c r="BJ155" s="17" t="s">
        <v>8</v>
      </c>
      <c r="BK155" s="200">
        <f t="shared" si="19"/>
        <v>0</v>
      </c>
      <c r="BL155" s="17" t="s">
        <v>159</v>
      </c>
      <c r="BM155" s="199" t="s">
        <v>700</v>
      </c>
    </row>
    <row r="156" spans="1:65" s="2" customFormat="1" ht="16.5" customHeight="1">
      <c r="A156" s="35"/>
      <c r="B156" s="36"/>
      <c r="C156" s="224" t="s">
        <v>346</v>
      </c>
      <c r="D156" s="224" t="s">
        <v>230</v>
      </c>
      <c r="E156" s="225" t="s">
        <v>407</v>
      </c>
      <c r="F156" s="226" t="s">
        <v>408</v>
      </c>
      <c r="G156" s="227" t="s">
        <v>284</v>
      </c>
      <c r="H156" s="228">
        <v>1</v>
      </c>
      <c r="I156" s="229"/>
      <c r="J156" s="228">
        <f t="shared" si="10"/>
        <v>0</v>
      </c>
      <c r="K156" s="226" t="s">
        <v>158</v>
      </c>
      <c r="L156" s="230"/>
      <c r="M156" s="231" t="s">
        <v>33</v>
      </c>
      <c r="N156" s="232" t="s">
        <v>50</v>
      </c>
      <c r="O156" s="65"/>
      <c r="P156" s="197">
        <f t="shared" si="11"/>
        <v>0</v>
      </c>
      <c r="Q156" s="197">
        <v>0.014</v>
      </c>
      <c r="R156" s="197">
        <f t="shared" si="12"/>
        <v>0.014</v>
      </c>
      <c r="S156" s="197">
        <v>0</v>
      </c>
      <c r="T156" s="198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204</v>
      </c>
      <c r="AT156" s="199" t="s">
        <v>230</v>
      </c>
      <c r="AU156" s="199" t="s">
        <v>88</v>
      </c>
      <c r="AY156" s="17" t="s">
        <v>152</v>
      </c>
      <c r="BE156" s="200">
        <f t="shared" si="14"/>
        <v>0</v>
      </c>
      <c r="BF156" s="200">
        <f t="shared" si="15"/>
        <v>0</v>
      </c>
      <c r="BG156" s="200">
        <f t="shared" si="16"/>
        <v>0</v>
      </c>
      <c r="BH156" s="200">
        <f t="shared" si="17"/>
        <v>0</v>
      </c>
      <c r="BI156" s="200">
        <f t="shared" si="18"/>
        <v>0</v>
      </c>
      <c r="BJ156" s="17" t="s">
        <v>8</v>
      </c>
      <c r="BK156" s="200">
        <f t="shared" si="19"/>
        <v>0</v>
      </c>
      <c r="BL156" s="17" t="s">
        <v>159</v>
      </c>
      <c r="BM156" s="199" t="s">
        <v>701</v>
      </c>
    </row>
    <row r="157" spans="1:65" s="2" customFormat="1" ht="16.5" customHeight="1">
      <c r="A157" s="35"/>
      <c r="B157" s="36"/>
      <c r="C157" s="189" t="s">
        <v>350</v>
      </c>
      <c r="D157" s="189" t="s">
        <v>154</v>
      </c>
      <c r="E157" s="190" t="s">
        <v>411</v>
      </c>
      <c r="F157" s="191" t="s">
        <v>412</v>
      </c>
      <c r="G157" s="192" t="s">
        <v>284</v>
      </c>
      <c r="H157" s="193">
        <v>1</v>
      </c>
      <c r="I157" s="194"/>
      <c r="J157" s="193">
        <f t="shared" si="10"/>
        <v>0</v>
      </c>
      <c r="K157" s="191" t="s">
        <v>158</v>
      </c>
      <c r="L157" s="40"/>
      <c r="M157" s="195" t="s">
        <v>33</v>
      </c>
      <c r="N157" s="196" t="s">
        <v>50</v>
      </c>
      <c r="O157" s="65"/>
      <c r="P157" s="197">
        <f t="shared" si="11"/>
        <v>0</v>
      </c>
      <c r="Q157" s="197">
        <v>0</v>
      </c>
      <c r="R157" s="197">
        <f t="shared" si="12"/>
        <v>0</v>
      </c>
      <c r="S157" s="197">
        <v>0</v>
      </c>
      <c r="T157" s="198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252</v>
      </c>
      <c r="AT157" s="199" t="s">
        <v>154</v>
      </c>
      <c r="AU157" s="199" t="s">
        <v>88</v>
      </c>
      <c r="AY157" s="17" t="s">
        <v>152</v>
      </c>
      <c r="BE157" s="200">
        <f t="shared" si="14"/>
        <v>0</v>
      </c>
      <c r="BF157" s="200">
        <f t="shared" si="15"/>
        <v>0</v>
      </c>
      <c r="BG157" s="200">
        <f t="shared" si="16"/>
        <v>0</v>
      </c>
      <c r="BH157" s="200">
        <f t="shared" si="17"/>
        <v>0</v>
      </c>
      <c r="BI157" s="200">
        <f t="shared" si="18"/>
        <v>0</v>
      </c>
      <c r="BJ157" s="17" t="s">
        <v>8</v>
      </c>
      <c r="BK157" s="200">
        <f t="shared" si="19"/>
        <v>0</v>
      </c>
      <c r="BL157" s="17" t="s">
        <v>252</v>
      </c>
      <c r="BM157" s="199" t="s">
        <v>702</v>
      </c>
    </row>
    <row r="158" spans="1:65" s="2" customFormat="1" ht="16.5" customHeight="1">
      <c r="A158" s="35"/>
      <c r="B158" s="36"/>
      <c r="C158" s="224" t="s">
        <v>354</v>
      </c>
      <c r="D158" s="224" t="s">
        <v>230</v>
      </c>
      <c r="E158" s="225" t="s">
        <v>415</v>
      </c>
      <c r="F158" s="226" t="s">
        <v>416</v>
      </c>
      <c r="G158" s="227" t="s">
        <v>284</v>
      </c>
      <c r="H158" s="228">
        <v>1</v>
      </c>
      <c r="I158" s="229"/>
      <c r="J158" s="228">
        <f t="shared" si="10"/>
        <v>0</v>
      </c>
      <c r="K158" s="226" t="s">
        <v>703</v>
      </c>
      <c r="L158" s="230"/>
      <c r="M158" s="231" t="s">
        <v>33</v>
      </c>
      <c r="N158" s="232" t="s">
        <v>50</v>
      </c>
      <c r="O158" s="65"/>
      <c r="P158" s="197">
        <f t="shared" si="11"/>
        <v>0</v>
      </c>
      <c r="Q158" s="197">
        <v>0.0035</v>
      </c>
      <c r="R158" s="197">
        <f t="shared" si="12"/>
        <v>0.0035</v>
      </c>
      <c r="S158" s="197">
        <v>0</v>
      </c>
      <c r="T158" s="198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9" t="s">
        <v>417</v>
      </c>
      <c r="AT158" s="199" t="s">
        <v>230</v>
      </c>
      <c r="AU158" s="199" t="s">
        <v>88</v>
      </c>
      <c r="AY158" s="17" t="s">
        <v>152</v>
      </c>
      <c r="BE158" s="200">
        <f t="shared" si="14"/>
        <v>0</v>
      </c>
      <c r="BF158" s="200">
        <f t="shared" si="15"/>
        <v>0</v>
      </c>
      <c r="BG158" s="200">
        <f t="shared" si="16"/>
        <v>0</v>
      </c>
      <c r="BH158" s="200">
        <f t="shared" si="17"/>
        <v>0</v>
      </c>
      <c r="BI158" s="200">
        <f t="shared" si="18"/>
        <v>0</v>
      </c>
      <c r="BJ158" s="17" t="s">
        <v>8</v>
      </c>
      <c r="BK158" s="200">
        <f t="shared" si="19"/>
        <v>0</v>
      </c>
      <c r="BL158" s="17" t="s">
        <v>252</v>
      </c>
      <c r="BM158" s="199" t="s">
        <v>704</v>
      </c>
    </row>
    <row r="159" spans="1:65" s="2" customFormat="1" ht="16.5" customHeight="1">
      <c r="A159" s="35"/>
      <c r="B159" s="36"/>
      <c r="C159" s="189" t="s">
        <v>358</v>
      </c>
      <c r="D159" s="189" t="s">
        <v>154</v>
      </c>
      <c r="E159" s="190" t="s">
        <v>420</v>
      </c>
      <c r="F159" s="191" t="s">
        <v>421</v>
      </c>
      <c r="G159" s="192" t="s">
        <v>284</v>
      </c>
      <c r="H159" s="193">
        <v>2</v>
      </c>
      <c r="I159" s="194"/>
      <c r="J159" s="193">
        <f t="shared" si="10"/>
        <v>0</v>
      </c>
      <c r="K159" s="191" t="s">
        <v>158</v>
      </c>
      <c r="L159" s="40"/>
      <c r="M159" s="195" t="s">
        <v>33</v>
      </c>
      <c r="N159" s="196" t="s">
        <v>50</v>
      </c>
      <c r="O159" s="65"/>
      <c r="P159" s="197">
        <f t="shared" si="11"/>
        <v>0</v>
      </c>
      <c r="Q159" s="197">
        <v>0.00016</v>
      </c>
      <c r="R159" s="197">
        <f t="shared" si="12"/>
        <v>0.00032</v>
      </c>
      <c r="S159" s="197">
        <v>0</v>
      </c>
      <c r="T159" s="198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9" t="s">
        <v>159</v>
      </c>
      <c r="AT159" s="199" t="s">
        <v>154</v>
      </c>
      <c r="AU159" s="199" t="s">
        <v>88</v>
      </c>
      <c r="AY159" s="17" t="s">
        <v>152</v>
      </c>
      <c r="BE159" s="200">
        <f t="shared" si="14"/>
        <v>0</v>
      </c>
      <c r="BF159" s="200">
        <f t="shared" si="15"/>
        <v>0</v>
      </c>
      <c r="BG159" s="200">
        <f t="shared" si="16"/>
        <v>0</v>
      </c>
      <c r="BH159" s="200">
        <f t="shared" si="17"/>
        <v>0</v>
      </c>
      <c r="BI159" s="200">
        <f t="shared" si="18"/>
        <v>0</v>
      </c>
      <c r="BJ159" s="17" t="s">
        <v>8</v>
      </c>
      <c r="BK159" s="200">
        <f t="shared" si="19"/>
        <v>0</v>
      </c>
      <c r="BL159" s="17" t="s">
        <v>159</v>
      </c>
      <c r="BM159" s="199" t="s">
        <v>705</v>
      </c>
    </row>
    <row r="160" spans="1:65" s="2" customFormat="1" ht="16.5" customHeight="1">
      <c r="A160" s="35"/>
      <c r="B160" s="36"/>
      <c r="C160" s="224" t="s">
        <v>30</v>
      </c>
      <c r="D160" s="224" t="s">
        <v>230</v>
      </c>
      <c r="E160" s="225" t="s">
        <v>424</v>
      </c>
      <c r="F160" s="226" t="s">
        <v>425</v>
      </c>
      <c r="G160" s="227" t="s">
        <v>339</v>
      </c>
      <c r="H160" s="228">
        <v>2</v>
      </c>
      <c r="I160" s="229"/>
      <c r="J160" s="228">
        <f t="shared" si="10"/>
        <v>0</v>
      </c>
      <c r="K160" s="226" t="s">
        <v>340</v>
      </c>
      <c r="L160" s="230"/>
      <c r="M160" s="231" t="s">
        <v>33</v>
      </c>
      <c r="N160" s="232" t="s">
        <v>50</v>
      </c>
      <c r="O160" s="65"/>
      <c r="P160" s="197">
        <f t="shared" si="11"/>
        <v>0</v>
      </c>
      <c r="Q160" s="197">
        <v>0</v>
      </c>
      <c r="R160" s="197">
        <f t="shared" si="12"/>
        <v>0</v>
      </c>
      <c r="S160" s="197">
        <v>0</v>
      </c>
      <c r="T160" s="198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9" t="s">
        <v>204</v>
      </c>
      <c r="AT160" s="199" t="s">
        <v>230</v>
      </c>
      <c r="AU160" s="199" t="s">
        <v>88</v>
      </c>
      <c r="AY160" s="17" t="s">
        <v>152</v>
      </c>
      <c r="BE160" s="200">
        <f t="shared" si="14"/>
        <v>0</v>
      </c>
      <c r="BF160" s="200">
        <f t="shared" si="15"/>
        <v>0</v>
      </c>
      <c r="BG160" s="200">
        <f t="shared" si="16"/>
        <v>0</v>
      </c>
      <c r="BH160" s="200">
        <f t="shared" si="17"/>
        <v>0</v>
      </c>
      <c r="BI160" s="200">
        <f t="shared" si="18"/>
        <v>0</v>
      </c>
      <c r="BJ160" s="17" t="s">
        <v>8</v>
      </c>
      <c r="BK160" s="200">
        <f t="shared" si="19"/>
        <v>0</v>
      </c>
      <c r="BL160" s="17" t="s">
        <v>159</v>
      </c>
      <c r="BM160" s="199" t="s">
        <v>706</v>
      </c>
    </row>
    <row r="161" spans="1:65" s="2" customFormat="1" ht="16.5" customHeight="1">
      <c r="A161" s="35"/>
      <c r="B161" s="36"/>
      <c r="C161" s="224" t="s">
        <v>365</v>
      </c>
      <c r="D161" s="224" t="s">
        <v>230</v>
      </c>
      <c r="E161" s="225" t="s">
        <v>429</v>
      </c>
      <c r="F161" s="226" t="s">
        <v>430</v>
      </c>
      <c r="G161" s="227" t="s">
        <v>339</v>
      </c>
      <c r="H161" s="228">
        <v>2</v>
      </c>
      <c r="I161" s="229"/>
      <c r="J161" s="228">
        <f t="shared" si="10"/>
        <v>0</v>
      </c>
      <c r="K161" s="226" t="s">
        <v>707</v>
      </c>
      <c r="L161" s="230"/>
      <c r="M161" s="231" t="s">
        <v>33</v>
      </c>
      <c r="N161" s="232" t="s">
        <v>50</v>
      </c>
      <c r="O161" s="65"/>
      <c r="P161" s="197">
        <f t="shared" si="11"/>
        <v>0</v>
      </c>
      <c r="Q161" s="197">
        <v>0</v>
      </c>
      <c r="R161" s="197">
        <f t="shared" si="12"/>
        <v>0</v>
      </c>
      <c r="S161" s="197">
        <v>0</v>
      </c>
      <c r="T161" s="198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9" t="s">
        <v>204</v>
      </c>
      <c r="AT161" s="199" t="s">
        <v>230</v>
      </c>
      <c r="AU161" s="199" t="s">
        <v>88</v>
      </c>
      <c r="AY161" s="17" t="s">
        <v>152</v>
      </c>
      <c r="BE161" s="200">
        <f t="shared" si="14"/>
        <v>0</v>
      </c>
      <c r="BF161" s="200">
        <f t="shared" si="15"/>
        <v>0</v>
      </c>
      <c r="BG161" s="200">
        <f t="shared" si="16"/>
        <v>0</v>
      </c>
      <c r="BH161" s="200">
        <f t="shared" si="17"/>
        <v>0</v>
      </c>
      <c r="BI161" s="200">
        <f t="shared" si="18"/>
        <v>0</v>
      </c>
      <c r="BJ161" s="17" t="s">
        <v>8</v>
      </c>
      <c r="BK161" s="200">
        <f t="shared" si="19"/>
        <v>0</v>
      </c>
      <c r="BL161" s="17" t="s">
        <v>159</v>
      </c>
      <c r="BM161" s="199" t="s">
        <v>708</v>
      </c>
    </row>
    <row r="162" spans="1:65" s="2" customFormat="1" ht="16.5" customHeight="1">
      <c r="A162" s="35"/>
      <c r="B162" s="36"/>
      <c r="C162" s="189" t="s">
        <v>369</v>
      </c>
      <c r="D162" s="189" t="s">
        <v>154</v>
      </c>
      <c r="E162" s="190" t="s">
        <v>433</v>
      </c>
      <c r="F162" s="191" t="s">
        <v>434</v>
      </c>
      <c r="G162" s="192" t="s">
        <v>157</v>
      </c>
      <c r="H162" s="193">
        <v>450</v>
      </c>
      <c r="I162" s="194"/>
      <c r="J162" s="193">
        <f t="shared" si="10"/>
        <v>0</v>
      </c>
      <c r="K162" s="191" t="s">
        <v>158</v>
      </c>
      <c r="L162" s="40"/>
      <c r="M162" s="195" t="s">
        <v>33</v>
      </c>
      <c r="N162" s="196" t="s">
        <v>50</v>
      </c>
      <c r="O162" s="65"/>
      <c r="P162" s="197">
        <f t="shared" si="11"/>
        <v>0</v>
      </c>
      <c r="Q162" s="197">
        <v>0.00019</v>
      </c>
      <c r="R162" s="197">
        <f t="shared" si="12"/>
        <v>0.0855</v>
      </c>
      <c r="S162" s="197">
        <v>0</v>
      </c>
      <c r="T162" s="198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159</v>
      </c>
      <c r="AT162" s="199" t="s">
        <v>154</v>
      </c>
      <c r="AU162" s="199" t="s">
        <v>88</v>
      </c>
      <c r="AY162" s="17" t="s">
        <v>152</v>
      </c>
      <c r="BE162" s="200">
        <f t="shared" si="14"/>
        <v>0</v>
      </c>
      <c r="BF162" s="200">
        <f t="shared" si="15"/>
        <v>0</v>
      </c>
      <c r="BG162" s="200">
        <f t="shared" si="16"/>
        <v>0</v>
      </c>
      <c r="BH162" s="200">
        <f t="shared" si="17"/>
        <v>0</v>
      </c>
      <c r="BI162" s="200">
        <f t="shared" si="18"/>
        <v>0</v>
      </c>
      <c r="BJ162" s="17" t="s">
        <v>8</v>
      </c>
      <c r="BK162" s="200">
        <f t="shared" si="19"/>
        <v>0</v>
      </c>
      <c r="BL162" s="17" t="s">
        <v>159</v>
      </c>
      <c r="BM162" s="199" t="s">
        <v>709</v>
      </c>
    </row>
    <row r="163" spans="1:65" s="2" customFormat="1" ht="16.5" customHeight="1">
      <c r="A163" s="35"/>
      <c r="B163" s="36"/>
      <c r="C163" s="189" t="s">
        <v>373</v>
      </c>
      <c r="D163" s="189" t="s">
        <v>154</v>
      </c>
      <c r="E163" s="190" t="s">
        <v>441</v>
      </c>
      <c r="F163" s="191" t="s">
        <v>442</v>
      </c>
      <c r="G163" s="192" t="s">
        <v>157</v>
      </c>
      <c r="H163" s="193">
        <v>221.5</v>
      </c>
      <c r="I163" s="194"/>
      <c r="J163" s="193">
        <f t="shared" si="10"/>
        <v>0</v>
      </c>
      <c r="K163" s="191" t="s">
        <v>158</v>
      </c>
      <c r="L163" s="40"/>
      <c r="M163" s="195" t="s">
        <v>33</v>
      </c>
      <c r="N163" s="196" t="s">
        <v>50</v>
      </c>
      <c r="O163" s="65"/>
      <c r="P163" s="197">
        <f t="shared" si="11"/>
        <v>0</v>
      </c>
      <c r="Q163" s="197">
        <v>0</v>
      </c>
      <c r="R163" s="197">
        <f t="shared" si="12"/>
        <v>0</v>
      </c>
      <c r="S163" s="197">
        <v>0</v>
      </c>
      <c r="T163" s="198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9" t="s">
        <v>159</v>
      </c>
      <c r="AT163" s="199" t="s">
        <v>154</v>
      </c>
      <c r="AU163" s="199" t="s">
        <v>88</v>
      </c>
      <c r="AY163" s="17" t="s">
        <v>152</v>
      </c>
      <c r="BE163" s="200">
        <f t="shared" si="14"/>
        <v>0</v>
      </c>
      <c r="BF163" s="200">
        <f t="shared" si="15"/>
        <v>0</v>
      </c>
      <c r="BG163" s="200">
        <f t="shared" si="16"/>
        <v>0</v>
      </c>
      <c r="BH163" s="200">
        <f t="shared" si="17"/>
        <v>0</v>
      </c>
      <c r="BI163" s="200">
        <f t="shared" si="18"/>
        <v>0</v>
      </c>
      <c r="BJ163" s="17" t="s">
        <v>8</v>
      </c>
      <c r="BK163" s="200">
        <f t="shared" si="19"/>
        <v>0</v>
      </c>
      <c r="BL163" s="17" t="s">
        <v>159</v>
      </c>
      <c r="BM163" s="199" t="s">
        <v>710</v>
      </c>
    </row>
    <row r="164" spans="1:65" s="2" customFormat="1" ht="16.5" customHeight="1">
      <c r="A164" s="35"/>
      <c r="B164" s="36"/>
      <c r="C164" s="189" t="s">
        <v>377</v>
      </c>
      <c r="D164" s="189" t="s">
        <v>154</v>
      </c>
      <c r="E164" s="190" t="s">
        <v>445</v>
      </c>
      <c r="F164" s="191" t="s">
        <v>446</v>
      </c>
      <c r="G164" s="192" t="s">
        <v>157</v>
      </c>
      <c r="H164" s="193">
        <v>221.5</v>
      </c>
      <c r="I164" s="194"/>
      <c r="J164" s="193">
        <f t="shared" si="10"/>
        <v>0</v>
      </c>
      <c r="K164" s="191" t="s">
        <v>158</v>
      </c>
      <c r="L164" s="40"/>
      <c r="M164" s="195" t="s">
        <v>33</v>
      </c>
      <c r="N164" s="196" t="s">
        <v>50</v>
      </c>
      <c r="O164" s="65"/>
      <c r="P164" s="197">
        <f t="shared" si="11"/>
        <v>0</v>
      </c>
      <c r="Q164" s="197">
        <v>0</v>
      </c>
      <c r="R164" s="197">
        <f t="shared" si="12"/>
        <v>0</v>
      </c>
      <c r="S164" s="197">
        <v>0</v>
      </c>
      <c r="T164" s="198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9" t="s">
        <v>159</v>
      </c>
      <c r="AT164" s="199" t="s">
        <v>154</v>
      </c>
      <c r="AU164" s="199" t="s">
        <v>88</v>
      </c>
      <c r="AY164" s="17" t="s">
        <v>152</v>
      </c>
      <c r="BE164" s="200">
        <f t="shared" si="14"/>
        <v>0</v>
      </c>
      <c r="BF164" s="200">
        <f t="shared" si="15"/>
        <v>0</v>
      </c>
      <c r="BG164" s="200">
        <f t="shared" si="16"/>
        <v>0</v>
      </c>
      <c r="BH164" s="200">
        <f t="shared" si="17"/>
        <v>0</v>
      </c>
      <c r="BI164" s="200">
        <f t="shared" si="18"/>
        <v>0</v>
      </c>
      <c r="BJ164" s="17" t="s">
        <v>8</v>
      </c>
      <c r="BK164" s="200">
        <f t="shared" si="19"/>
        <v>0</v>
      </c>
      <c r="BL164" s="17" t="s">
        <v>159</v>
      </c>
      <c r="BM164" s="199" t="s">
        <v>711</v>
      </c>
    </row>
    <row r="165" spans="1:65" s="2" customFormat="1" ht="16.5" customHeight="1">
      <c r="A165" s="35"/>
      <c r="B165" s="36"/>
      <c r="C165" s="189" t="s">
        <v>384</v>
      </c>
      <c r="D165" s="189" t="s">
        <v>154</v>
      </c>
      <c r="E165" s="190" t="s">
        <v>449</v>
      </c>
      <c r="F165" s="191" t="s">
        <v>450</v>
      </c>
      <c r="G165" s="192" t="s">
        <v>284</v>
      </c>
      <c r="H165" s="193">
        <v>2</v>
      </c>
      <c r="I165" s="194"/>
      <c r="J165" s="193">
        <f t="shared" si="10"/>
        <v>0</v>
      </c>
      <c r="K165" s="191" t="s">
        <v>158</v>
      </c>
      <c r="L165" s="40"/>
      <c r="M165" s="195" t="s">
        <v>33</v>
      </c>
      <c r="N165" s="196" t="s">
        <v>50</v>
      </c>
      <c r="O165" s="65"/>
      <c r="P165" s="197">
        <f t="shared" si="11"/>
        <v>0</v>
      </c>
      <c r="Q165" s="197">
        <v>0.45937</v>
      </c>
      <c r="R165" s="197">
        <f t="shared" si="12"/>
        <v>0.91874</v>
      </c>
      <c r="S165" s="197">
        <v>0</v>
      </c>
      <c r="T165" s="198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9" t="s">
        <v>159</v>
      </c>
      <c r="AT165" s="199" t="s">
        <v>154</v>
      </c>
      <c r="AU165" s="199" t="s">
        <v>88</v>
      </c>
      <c r="AY165" s="17" t="s">
        <v>152</v>
      </c>
      <c r="BE165" s="200">
        <f t="shared" si="14"/>
        <v>0</v>
      </c>
      <c r="BF165" s="200">
        <f t="shared" si="15"/>
        <v>0</v>
      </c>
      <c r="BG165" s="200">
        <f t="shared" si="16"/>
        <v>0</v>
      </c>
      <c r="BH165" s="200">
        <f t="shared" si="17"/>
        <v>0</v>
      </c>
      <c r="BI165" s="200">
        <f t="shared" si="18"/>
        <v>0</v>
      </c>
      <c r="BJ165" s="17" t="s">
        <v>8</v>
      </c>
      <c r="BK165" s="200">
        <f t="shared" si="19"/>
        <v>0</v>
      </c>
      <c r="BL165" s="17" t="s">
        <v>159</v>
      </c>
      <c r="BM165" s="199" t="s">
        <v>712</v>
      </c>
    </row>
    <row r="166" spans="2:63" s="12" customFormat="1" ht="22.9" customHeight="1">
      <c r="B166" s="173"/>
      <c r="C166" s="174"/>
      <c r="D166" s="175" t="s">
        <v>78</v>
      </c>
      <c r="E166" s="187" t="s">
        <v>452</v>
      </c>
      <c r="F166" s="187" t="s">
        <v>453</v>
      </c>
      <c r="G166" s="174"/>
      <c r="H166" s="174"/>
      <c r="I166" s="177"/>
      <c r="J166" s="188">
        <f>BK166</f>
        <v>0</v>
      </c>
      <c r="K166" s="174"/>
      <c r="L166" s="179"/>
      <c r="M166" s="180"/>
      <c r="N166" s="181"/>
      <c r="O166" s="181"/>
      <c r="P166" s="182">
        <f>SUM(P167:P168)</f>
        <v>0</v>
      </c>
      <c r="Q166" s="181"/>
      <c r="R166" s="182">
        <f>SUM(R167:R168)</f>
        <v>0</v>
      </c>
      <c r="S166" s="181"/>
      <c r="T166" s="183">
        <f>SUM(T167:T168)</f>
        <v>0</v>
      </c>
      <c r="AR166" s="184" t="s">
        <v>8</v>
      </c>
      <c r="AT166" s="185" t="s">
        <v>78</v>
      </c>
      <c r="AU166" s="185" t="s">
        <v>8</v>
      </c>
      <c r="AY166" s="184" t="s">
        <v>152</v>
      </c>
      <c r="BK166" s="186">
        <f>SUM(BK167:BK168)</f>
        <v>0</v>
      </c>
    </row>
    <row r="167" spans="1:65" s="2" customFormat="1" ht="21.75" customHeight="1">
      <c r="A167" s="35"/>
      <c r="B167" s="36"/>
      <c r="C167" s="189" t="s">
        <v>388</v>
      </c>
      <c r="D167" s="189" t="s">
        <v>154</v>
      </c>
      <c r="E167" s="190" t="s">
        <v>455</v>
      </c>
      <c r="F167" s="191" t="s">
        <v>456</v>
      </c>
      <c r="G167" s="192" t="s">
        <v>216</v>
      </c>
      <c r="H167" s="193">
        <v>9.9</v>
      </c>
      <c r="I167" s="194"/>
      <c r="J167" s="193">
        <f>ROUND(I167*H167,0)</f>
        <v>0</v>
      </c>
      <c r="K167" s="191" t="s">
        <v>158</v>
      </c>
      <c r="L167" s="40"/>
      <c r="M167" s="195" t="s">
        <v>33</v>
      </c>
      <c r="N167" s="196" t="s">
        <v>50</v>
      </c>
      <c r="O167" s="65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9" t="s">
        <v>159</v>
      </c>
      <c r="AT167" s="199" t="s">
        <v>154</v>
      </c>
      <c r="AU167" s="199" t="s">
        <v>88</v>
      </c>
      <c r="AY167" s="17" t="s">
        <v>152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</v>
      </c>
      <c r="BK167" s="200">
        <f>ROUND(I167*H167,0)</f>
        <v>0</v>
      </c>
      <c r="BL167" s="17" t="s">
        <v>159</v>
      </c>
      <c r="BM167" s="199" t="s">
        <v>713</v>
      </c>
    </row>
    <row r="168" spans="1:65" s="2" customFormat="1" ht="21.75" customHeight="1">
      <c r="A168" s="35"/>
      <c r="B168" s="36"/>
      <c r="C168" s="189" t="s">
        <v>393</v>
      </c>
      <c r="D168" s="189" t="s">
        <v>154</v>
      </c>
      <c r="E168" s="190" t="s">
        <v>458</v>
      </c>
      <c r="F168" s="191" t="s">
        <v>459</v>
      </c>
      <c r="G168" s="192" t="s">
        <v>216</v>
      </c>
      <c r="H168" s="193">
        <v>9.9</v>
      </c>
      <c r="I168" s="194"/>
      <c r="J168" s="193">
        <f>ROUND(I168*H168,0)</f>
        <v>0</v>
      </c>
      <c r="K168" s="191" t="s">
        <v>158</v>
      </c>
      <c r="L168" s="40"/>
      <c r="M168" s="195" t="s">
        <v>33</v>
      </c>
      <c r="N168" s="196" t="s">
        <v>50</v>
      </c>
      <c r="O168" s="65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9" t="s">
        <v>159</v>
      </c>
      <c r="AT168" s="199" t="s">
        <v>154</v>
      </c>
      <c r="AU168" s="199" t="s">
        <v>88</v>
      </c>
      <c r="AY168" s="17" t="s">
        <v>152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8</v>
      </c>
      <c r="BK168" s="200">
        <f>ROUND(I168*H168,0)</f>
        <v>0</v>
      </c>
      <c r="BL168" s="17" t="s">
        <v>159</v>
      </c>
      <c r="BM168" s="199" t="s">
        <v>714</v>
      </c>
    </row>
    <row r="169" spans="2:63" s="12" customFormat="1" ht="25.9" customHeight="1">
      <c r="B169" s="173"/>
      <c r="C169" s="174"/>
      <c r="D169" s="175" t="s">
        <v>78</v>
      </c>
      <c r="E169" s="176" t="s">
        <v>461</v>
      </c>
      <c r="F169" s="176" t="s">
        <v>462</v>
      </c>
      <c r="G169" s="174"/>
      <c r="H169" s="174"/>
      <c r="I169" s="177"/>
      <c r="J169" s="178">
        <f>BK169</f>
        <v>0</v>
      </c>
      <c r="K169" s="174"/>
      <c r="L169" s="179"/>
      <c r="M169" s="180"/>
      <c r="N169" s="181"/>
      <c r="O169" s="181"/>
      <c r="P169" s="182">
        <f>P170+P176</f>
        <v>0</v>
      </c>
      <c r="Q169" s="181"/>
      <c r="R169" s="182">
        <f>R170+R176</f>
        <v>0.0099</v>
      </c>
      <c r="S169" s="181"/>
      <c r="T169" s="183">
        <f>T170+T176</f>
        <v>0</v>
      </c>
      <c r="AR169" s="184" t="s">
        <v>191</v>
      </c>
      <c r="AT169" s="185" t="s">
        <v>78</v>
      </c>
      <c r="AU169" s="185" t="s">
        <v>79</v>
      </c>
      <c r="AY169" s="184" t="s">
        <v>152</v>
      </c>
      <c r="BK169" s="186">
        <f>BK170+BK176</f>
        <v>0</v>
      </c>
    </row>
    <row r="170" spans="2:63" s="12" customFormat="1" ht="22.9" customHeight="1">
      <c r="B170" s="173"/>
      <c r="C170" s="174"/>
      <c r="D170" s="175" t="s">
        <v>78</v>
      </c>
      <c r="E170" s="187" t="s">
        <v>463</v>
      </c>
      <c r="F170" s="187" t="s">
        <v>464</v>
      </c>
      <c r="G170" s="174"/>
      <c r="H170" s="174"/>
      <c r="I170" s="177"/>
      <c r="J170" s="188">
        <f>BK170</f>
        <v>0</v>
      </c>
      <c r="K170" s="174"/>
      <c r="L170" s="179"/>
      <c r="M170" s="180"/>
      <c r="N170" s="181"/>
      <c r="O170" s="181"/>
      <c r="P170" s="182">
        <f>SUM(P171:P175)</f>
        <v>0</v>
      </c>
      <c r="Q170" s="181"/>
      <c r="R170" s="182">
        <f>SUM(R171:R175)</f>
        <v>0.0099</v>
      </c>
      <c r="S170" s="181"/>
      <c r="T170" s="183">
        <f>SUM(T171:T175)</f>
        <v>0</v>
      </c>
      <c r="AR170" s="184" t="s">
        <v>191</v>
      </c>
      <c r="AT170" s="185" t="s">
        <v>78</v>
      </c>
      <c r="AU170" s="185" t="s">
        <v>8</v>
      </c>
      <c r="AY170" s="184" t="s">
        <v>152</v>
      </c>
      <c r="BK170" s="186">
        <f>SUM(BK171:BK175)</f>
        <v>0</v>
      </c>
    </row>
    <row r="171" spans="1:65" s="2" customFormat="1" ht="16.5" customHeight="1">
      <c r="A171" s="35"/>
      <c r="B171" s="36"/>
      <c r="C171" s="189" t="s">
        <v>397</v>
      </c>
      <c r="D171" s="189" t="s">
        <v>154</v>
      </c>
      <c r="E171" s="190" t="s">
        <v>473</v>
      </c>
      <c r="F171" s="191" t="s">
        <v>474</v>
      </c>
      <c r="G171" s="192" t="s">
        <v>468</v>
      </c>
      <c r="H171" s="193">
        <v>1</v>
      </c>
      <c r="I171" s="194"/>
      <c r="J171" s="193">
        <f>ROUND(I171*H171,0)</f>
        <v>0</v>
      </c>
      <c r="K171" s="191" t="s">
        <v>158</v>
      </c>
      <c r="L171" s="40"/>
      <c r="M171" s="195" t="s">
        <v>33</v>
      </c>
      <c r="N171" s="196" t="s">
        <v>50</v>
      </c>
      <c r="O171" s="65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9" t="s">
        <v>469</v>
      </c>
      <c r="AT171" s="199" t="s">
        <v>154</v>
      </c>
      <c r="AU171" s="199" t="s">
        <v>88</v>
      </c>
      <c r="AY171" s="17" t="s">
        <v>152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8</v>
      </c>
      <c r="BK171" s="200">
        <f>ROUND(I171*H171,0)</f>
        <v>0</v>
      </c>
      <c r="BL171" s="17" t="s">
        <v>469</v>
      </c>
      <c r="BM171" s="199" t="s">
        <v>715</v>
      </c>
    </row>
    <row r="172" spans="1:65" s="2" customFormat="1" ht="16.5" customHeight="1">
      <c r="A172" s="35"/>
      <c r="B172" s="36"/>
      <c r="C172" s="189" t="s">
        <v>401</v>
      </c>
      <c r="D172" s="189" t="s">
        <v>154</v>
      </c>
      <c r="E172" s="190" t="s">
        <v>477</v>
      </c>
      <c r="F172" s="191" t="s">
        <v>478</v>
      </c>
      <c r="G172" s="192" t="s">
        <v>468</v>
      </c>
      <c r="H172" s="193">
        <v>1</v>
      </c>
      <c r="I172" s="194"/>
      <c r="J172" s="193">
        <f>ROUND(I172*H172,0)</f>
        <v>0</v>
      </c>
      <c r="K172" s="191" t="s">
        <v>158</v>
      </c>
      <c r="L172" s="40"/>
      <c r="M172" s="195" t="s">
        <v>33</v>
      </c>
      <c r="N172" s="196" t="s">
        <v>50</v>
      </c>
      <c r="O172" s="65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9" t="s">
        <v>469</v>
      </c>
      <c r="AT172" s="199" t="s">
        <v>154</v>
      </c>
      <c r="AU172" s="199" t="s">
        <v>88</v>
      </c>
      <c r="AY172" s="17" t="s">
        <v>152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</v>
      </c>
      <c r="BK172" s="200">
        <f>ROUND(I172*H172,0)</f>
        <v>0</v>
      </c>
      <c r="BL172" s="17" t="s">
        <v>469</v>
      </c>
      <c r="BM172" s="199" t="s">
        <v>716</v>
      </c>
    </row>
    <row r="173" spans="1:65" s="2" customFormat="1" ht="16.5" customHeight="1">
      <c r="A173" s="35"/>
      <c r="B173" s="36"/>
      <c r="C173" s="189" t="s">
        <v>406</v>
      </c>
      <c r="D173" s="189" t="s">
        <v>154</v>
      </c>
      <c r="E173" s="190" t="s">
        <v>466</v>
      </c>
      <c r="F173" s="191" t="s">
        <v>467</v>
      </c>
      <c r="G173" s="192" t="s">
        <v>468</v>
      </c>
      <c r="H173" s="193">
        <v>1</v>
      </c>
      <c r="I173" s="194"/>
      <c r="J173" s="193">
        <f>ROUND(I173*H173,0)</f>
        <v>0</v>
      </c>
      <c r="K173" s="191" t="s">
        <v>158</v>
      </c>
      <c r="L173" s="40"/>
      <c r="M173" s="195" t="s">
        <v>33</v>
      </c>
      <c r="N173" s="196" t="s">
        <v>50</v>
      </c>
      <c r="O173" s="65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469</v>
      </c>
      <c r="AT173" s="199" t="s">
        <v>154</v>
      </c>
      <c r="AU173" s="199" t="s">
        <v>88</v>
      </c>
      <c r="AY173" s="17" t="s">
        <v>152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8</v>
      </c>
      <c r="BK173" s="200">
        <f>ROUND(I173*H173,0)</f>
        <v>0</v>
      </c>
      <c r="BL173" s="17" t="s">
        <v>469</v>
      </c>
      <c r="BM173" s="199" t="s">
        <v>717</v>
      </c>
    </row>
    <row r="174" spans="1:47" s="2" customFormat="1" ht="48.75">
      <c r="A174" s="35"/>
      <c r="B174" s="36"/>
      <c r="C174" s="37"/>
      <c r="D174" s="203" t="s">
        <v>381</v>
      </c>
      <c r="E174" s="37"/>
      <c r="F174" s="233" t="s">
        <v>471</v>
      </c>
      <c r="G174" s="37"/>
      <c r="H174" s="37"/>
      <c r="I174" s="110"/>
      <c r="J174" s="37"/>
      <c r="K174" s="37"/>
      <c r="L174" s="40"/>
      <c r="M174" s="234"/>
      <c r="N174" s="235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7" t="s">
        <v>381</v>
      </c>
      <c r="AU174" s="17" t="s">
        <v>88</v>
      </c>
    </row>
    <row r="175" spans="1:65" s="2" customFormat="1" ht="16.5" customHeight="1">
      <c r="A175" s="35"/>
      <c r="B175" s="36"/>
      <c r="C175" s="189" t="s">
        <v>410</v>
      </c>
      <c r="D175" s="189" t="s">
        <v>154</v>
      </c>
      <c r="E175" s="190" t="s">
        <v>481</v>
      </c>
      <c r="F175" s="191" t="s">
        <v>482</v>
      </c>
      <c r="G175" s="192" t="s">
        <v>483</v>
      </c>
      <c r="H175" s="193">
        <v>1</v>
      </c>
      <c r="I175" s="194"/>
      <c r="J175" s="193">
        <f>ROUND(I175*H175,0)</f>
        <v>0</v>
      </c>
      <c r="K175" s="191" t="s">
        <v>158</v>
      </c>
      <c r="L175" s="40"/>
      <c r="M175" s="195" t="s">
        <v>33</v>
      </c>
      <c r="N175" s="196" t="s">
        <v>50</v>
      </c>
      <c r="O175" s="65"/>
      <c r="P175" s="197">
        <f>O175*H175</f>
        <v>0</v>
      </c>
      <c r="Q175" s="197">
        <v>0.0099</v>
      </c>
      <c r="R175" s="197">
        <f>Q175*H175</f>
        <v>0.0099</v>
      </c>
      <c r="S175" s="197">
        <v>0</v>
      </c>
      <c r="T175" s="198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9" t="s">
        <v>252</v>
      </c>
      <c r="AT175" s="199" t="s">
        <v>154</v>
      </c>
      <c r="AU175" s="199" t="s">
        <v>88</v>
      </c>
      <c r="AY175" s="17" t="s">
        <v>152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8</v>
      </c>
      <c r="BK175" s="200">
        <f>ROUND(I175*H175,0)</f>
        <v>0</v>
      </c>
      <c r="BL175" s="17" t="s">
        <v>252</v>
      </c>
      <c r="BM175" s="199" t="s">
        <v>718</v>
      </c>
    </row>
    <row r="176" spans="2:63" s="12" customFormat="1" ht="22.9" customHeight="1">
      <c r="B176" s="173"/>
      <c r="C176" s="174"/>
      <c r="D176" s="175" t="s">
        <v>78</v>
      </c>
      <c r="E176" s="187" t="s">
        <v>485</v>
      </c>
      <c r="F176" s="187" t="s">
        <v>486</v>
      </c>
      <c r="G176" s="174"/>
      <c r="H176" s="174"/>
      <c r="I176" s="177"/>
      <c r="J176" s="188">
        <f>BK176</f>
        <v>0</v>
      </c>
      <c r="K176" s="174"/>
      <c r="L176" s="179"/>
      <c r="M176" s="180"/>
      <c r="N176" s="181"/>
      <c r="O176" s="181"/>
      <c r="P176" s="182">
        <f>P177</f>
        <v>0</v>
      </c>
      <c r="Q176" s="181"/>
      <c r="R176" s="182">
        <f>R177</f>
        <v>0</v>
      </c>
      <c r="S176" s="181"/>
      <c r="T176" s="183">
        <f>T177</f>
        <v>0</v>
      </c>
      <c r="AR176" s="184" t="s">
        <v>191</v>
      </c>
      <c r="AT176" s="185" t="s">
        <v>78</v>
      </c>
      <c r="AU176" s="185" t="s">
        <v>8</v>
      </c>
      <c r="AY176" s="184" t="s">
        <v>152</v>
      </c>
      <c r="BK176" s="186">
        <f>BK177</f>
        <v>0</v>
      </c>
    </row>
    <row r="177" spans="1:65" s="2" customFormat="1" ht="16.5" customHeight="1">
      <c r="A177" s="35"/>
      <c r="B177" s="36"/>
      <c r="C177" s="189" t="s">
        <v>414</v>
      </c>
      <c r="D177" s="189" t="s">
        <v>154</v>
      </c>
      <c r="E177" s="190" t="s">
        <v>488</v>
      </c>
      <c r="F177" s="191" t="s">
        <v>489</v>
      </c>
      <c r="G177" s="192" t="s">
        <v>468</v>
      </c>
      <c r="H177" s="193">
        <v>1</v>
      </c>
      <c r="I177" s="194"/>
      <c r="J177" s="193">
        <f>ROUND(I177*H177,0)</f>
        <v>0</v>
      </c>
      <c r="K177" s="191" t="s">
        <v>33</v>
      </c>
      <c r="L177" s="40"/>
      <c r="M177" s="236" t="s">
        <v>33</v>
      </c>
      <c r="N177" s="237" t="s">
        <v>50</v>
      </c>
      <c r="O177" s="238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469</v>
      </c>
      <c r="AT177" s="199" t="s">
        <v>154</v>
      </c>
      <c r="AU177" s="199" t="s">
        <v>88</v>
      </c>
      <c r="AY177" s="17" t="s">
        <v>152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</v>
      </c>
      <c r="BK177" s="200">
        <f>ROUND(I177*H177,0)</f>
        <v>0</v>
      </c>
      <c r="BL177" s="17" t="s">
        <v>469</v>
      </c>
      <c r="BM177" s="199" t="s">
        <v>719</v>
      </c>
    </row>
    <row r="178" spans="1:31" s="2" customFormat="1" ht="6.95" customHeight="1">
      <c r="A178" s="35"/>
      <c r="B178" s="48"/>
      <c r="C178" s="49"/>
      <c r="D178" s="49"/>
      <c r="E178" s="49"/>
      <c r="F178" s="49"/>
      <c r="G178" s="49"/>
      <c r="H178" s="49"/>
      <c r="I178" s="138"/>
      <c r="J178" s="49"/>
      <c r="K178" s="49"/>
      <c r="L178" s="40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algorithmName="SHA-512" hashValue="2nnCi6k+OZvcYBhJZ2sqCx1rj8I2QqSmyU5nlVicYyu50aIBwgy0RZWtnbcVCQoJAUhc/0mvLpIimISa6mq3nA==" saltValue="SKeZTfB+IAPg6cL8XewiQznIYnKaXYwcQikhixJW2sxFXagKkIk8o3fxTMNdgLJf1Q0lDGzvM4sCH/Aar4TB+g==" spinCount="100000" sheet="1" objects="1" scenarios="1" formatColumns="0" formatRows="0" autoFilter="0"/>
  <autoFilter ref="C86:K17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7" t="s">
        <v>97</v>
      </c>
      <c r="AZ2" s="103" t="s">
        <v>720</v>
      </c>
      <c r="BA2" s="103" t="s">
        <v>721</v>
      </c>
      <c r="BB2" s="103" t="s">
        <v>33</v>
      </c>
      <c r="BC2" s="103" t="s">
        <v>722</v>
      </c>
      <c r="BD2" s="103" t="s">
        <v>88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88</v>
      </c>
      <c r="AZ3" s="103" t="s">
        <v>723</v>
      </c>
      <c r="BA3" s="103" t="s">
        <v>33</v>
      </c>
      <c r="BB3" s="103" t="s">
        <v>33</v>
      </c>
      <c r="BC3" s="103" t="s">
        <v>724</v>
      </c>
      <c r="BD3" s="103" t="s">
        <v>88</v>
      </c>
    </row>
    <row r="4" spans="2:56" s="1" customFormat="1" ht="24.95" customHeight="1">
      <c r="B4" s="20"/>
      <c r="D4" s="107" t="s">
        <v>110</v>
      </c>
      <c r="I4" s="102"/>
      <c r="L4" s="20"/>
      <c r="M4" s="108" t="s">
        <v>11</v>
      </c>
      <c r="AT4" s="17" t="s">
        <v>4</v>
      </c>
      <c r="AZ4" s="103" t="s">
        <v>725</v>
      </c>
      <c r="BA4" s="103" t="s">
        <v>33</v>
      </c>
      <c r="BB4" s="103" t="s">
        <v>33</v>
      </c>
      <c r="BC4" s="103" t="s">
        <v>726</v>
      </c>
      <c r="BD4" s="103" t="s">
        <v>88</v>
      </c>
    </row>
    <row r="5" spans="2:56" s="1" customFormat="1" ht="6.95" customHeight="1">
      <c r="B5" s="20"/>
      <c r="I5" s="102"/>
      <c r="L5" s="20"/>
      <c r="AZ5" s="103" t="s">
        <v>727</v>
      </c>
      <c r="BA5" s="103" t="s">
        <v>33</v>
      </c>
      <c r="BB5" s="103" t="s">
        <v>33</v>
      </c>
      <c r="BC5" s="103" t="s">
        <v>728</v>
      </c>
      <c r="BD5" s="103" t="s">
        <v>88</v>
      </c>
    </row>
    <row r="6" spans="2:56" s="1" customFormat="1" ht="12" customHeight="1">
      <c r="B6" s="20"/>
      <c r="D6" s="109" t="s">
        <v>17</v>
      </c>
      <c r="I6" s="102"/>
      <c r="L6" s="20"/>
      <c r="AZ6" s="103" t="s">
        <v>729</v>
      </c>
      <c r="BA6" s="103" t="s">
        <v>33</v>
      </c>
      <c r="BB6" s="103" t="s">
        <v>33</v>
      </c>
      <c r="BC6" s="103" t="s">
        <v>730</v>
      </c>
      <c r="BD6" s="103" t="s">
        <v>88</v>
      </c>
    </row>
    <row r="7" spans="2:56" s="1" customFormat="1" ht="16.5" customHeight="1">
      <c r="B7" s="20"/>
      <c r="E7" s="373" t="str">
        <f>'Rekapitulace stavby'!K6</f>
        <v>Vodovod - Podlesí - Gutský potok</v>
      </c>
      <c r="F7" s="374"/>
      <c r="G7" s="374"/>
      <c r="H7" s="374"/>
      <c r="I7" s="102"/>
      <c r="L7" s="20"/>
      <c r="AZ7" s="103" t="s">
        <v>731</v>
      </c>
      <c r="BA7" s="103" t="s">
        <v>33</v>
      </c>
      <c r="BB7" s="103" t="s">
        <v>33</v>
      </c>
      <c r="BC7" s="103" t="s">
        <v>732</v>
      </c>
      <c r="BD7" s="103" t="s">
        <v>88</v>
      </c>
    </row>
    <row r="8" spans="1:56" s="2" customFormat="1" ht="12" customHeight="1">
      <c r="A8" s="35"/>
      <c r="B8" s="40"/>
      <c r="C8" s="35"/>
      <c r="D8" s="109" t="s">
        <v>119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3" t="s">
        <v>733</v>
      </c>
      <c r="BA8" s="103" t="s">
        <v>33</v>
      </c>
      <c r="BB8" s="103" t="s">
        <v>33</v>
      </c>
      <c r="BC8" s="103" t="s">
        <v>734</v>
      </c>
      <c r="BD8" s="103" t="s">
        <v>88</v>
      </c>
    </row>
    <row r="9" spans="1:31" s="2" customFormat="1" ht="16.5" customHeight="1">
      <c r="A9" s="35"/>
      <c r="B9" s="40"/>
      <c r="C9" s="35"/>
      <c r="D9" s="35"/>
      <c r="E9" s="375" t="s">
        <v>735</v>
      </c>
      <c r="F9" s="376"/>
      <c r="G9" s="376"/>
      <c r="H9" s="376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19</v>
      </c>
      <c r="E11" s="35"/>
      <c r="F11" s="112" t="s">
        <v>20</v>
      </c>
      <c r="G11" s="35"/>
      <c r="H11" s="35"/>
      <c r="I11" s="113" t="s">
        <v>21</v>
      </c>
      <c r="J11" s="112" t="s">
        <v>33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23</v>
      </c>
      <c r="E12" s="35"/>
      <c r="F12" s="112" t="s">
        <v>24</v>
      </c>
      <c r="G12" s="35"/>
      <c r="H12" s="35"/>
      <c r="I12" s="113" t="s">
        <v>25</v>
      </c>
      <c r="J12" s="114" t="str">
        <f>'Rekapitulace stavby'!AN8</f>
        <v>7. 2. 2020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31</v>
      </c>
      <c r="E14" s="35"/>
      <c r="F14" s="35"/>
      <c r="G14" s="35"/>
      <c r="H14" s="35"/>
      <c r="I14" s="113" t="s">
        <v>32</v>
      </c>
      <c r="J14" s="112" t="str">
        <f>IF('Rekapitulace stavby'!AN10="","",'Rekapitulace stavby'!AN10)</f>
        <v/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2" t="str">
        <f>IF('Rekapitulace stavby'!E11="","",'Rekapitulace stavby'!E11)</f>
        <v xml:space="preserve"> </v>
      </c>
      <c r="F15" s="35"/>
      <c r="G15" s="35"/>
      <c r="H15" s="35"/>
      <c r="I15" s="113" t="s">
        <v>35</v>
      </c>
      <c r="J15" s="112" t="str">
        <f>IF('Rekapitulace stavby'!AN11="","",'Rekapitulace stavby'!AN11)</f>
        <v/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36</v>
      </c>
      <c r="E17" s="35"/>
      <c r="F17" s="35"/>
      <c r="G17" s="35"/>
      <c r="H17" s="35"/>
      <c r="I17" s="113" t="s">
        <v>32</v>
      </c>
      <c r="J17" s="30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3" t="s">
        <v>35</v>
      </c>
      <c r="J18" s="30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38</v>
      </c>
      <c r="E20" s="35"/>
      <c r="F20" s="35"/>
      <c r="G20" s="35"/>
      <c r="H20" s="35"/>
      <c r="I20" s="113" t="s">
        <v>32</v>
      </c>
      <c r="J20" s="112" t="s">
        <v>33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39</v>
      </c>
      <c r="F21" s="35"/>
      <c r="G21" s="35"/>
      <c r="H21" s="35"/>
      <c r="I21" s="113" t="s">
        <v>35</v>
      </c>
      <c r="J21" s="112" t="s">
        <v>33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41</v>
      </c>
      <c r="E23" s="35"/>
      <c r="F23" s="35"/>
      <c r="G23" s="35"/>
      <c r="H23" s="35"/>
      <c r="I23" s="113" t="s">
        <v>32</v>
      </c>
      <c r="J23" s="112" t="s">
        <v>33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42</v>
      </c>
      <c r="F24" s="35"/>
      <c r="G24" s="35"/>
      <c r="H24" s="35"/>
      <c r="I24" s="113" t="s">
        <v>35</v>
      </c>
      <c r="J24" s="112" t="s">
        <v>33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43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79" t="s">
        <v>33</v>
      </c>
      <c r="F27" s="379"/>
      <c r="G27" s="379"/>
      <c r="H27" s="379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45</v>
      </c>
      <c r="E30" s="35"/>
      <c r="F30" s="35"/>
      <c r="G30" s="35"/>
      <c r="H30" s="35"/>
      <c r="I30" s="110"/>
      <c r="J30" s="122">
        <f>ROUND(J87,0)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47</v>
      </c>
      <c r="G32" s="35"/>
      <c r="H32" s="35"/>
      <c r="I32" s="124" t="s">
        <v>46</v>
      </c>
      <c r="J32" s="123" t="s">
        <v>48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5" t="s">
        <v>49</v>
      </c>
      <c r="E33" s="109" t="s">
        <v>50</v>
      </c>
      <c r="F33" s="126">
        <f>ROUND((SUM(BE87:BE215)),0)</f>
        <v>0</v>
      </c>
      <c r="G33" s="35"/>
      <c r="H33" s="35"/>
      <c r="I33" s="127">
        <v>0.21</v>
      </c>
      <c r="J33" s="126">
        <f>ROUND(((SUM(BE87:BE215))*I33),0)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9" t="s">
        <v>51</v>
      </c>
      <c r="F34" s="126">
        <f>ROUND((SUM(BF87:BF215)),0)</f>
        <v>0</v>
      </c>
      <c r="G34" s="35"/>
      <c r="H34" s="35"/>
      <c r="I34" s="127">
        <v>0.15</v>
      </c>
      <c r="J34" s="126">
        <f>ROUND(((SUM(BF87:BF215))*I34),0)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9" t="s">
        <v>52</v>
      </c>
      <c r="F35" s="126">
        <f>ROUND((SUM(BG87:BG215)),0)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9" t="s">
        <v>53</v>
      </c>
      <c r="F36" s="126">
        <f>ROUND((SUM(BH87:BH215)),0)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9" t="s">
        <v>54</v>
      </c>
      <c r="F37" s="126">
        <f>ROUND((SUM(BI87:BI215)),0)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55</v>
      </c>
      <c r="E39" s="130"/>
      <c r="F39" s="130"/>
      <c r="G39" s="131" t="s">
        <v>56</v>
      </c>
      <c r="H39" s="132" t="s">
        <v>57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125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17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Vodovod - Podlesí - Gutský potok</v>
      </c>
      <c r="F48" s="381"/>
      <c r="G48" s="381"/>
      <c r="H48" s="381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119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T1709_4 - Vodovodní řad 4</v>
      </c>
      <c r="F50" s="382"/>
      <c r="G50" s="382"/>
      <c r="H50" s="382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23</v>
      </c>
      <c r="D52" s="37"/>
      <c r="E52" s="37"/>
      <c r="F52" s="27" t="str">
        <f>F12</f>
        <v>k.ú. Konská a Nebory</v>
      </c>
      <c r="G52" s="37"/>
      <c r="H52" s="37"/>
      <c r="I52" s="113" t="s">
        <v>25</v>
      </c>
      <c r="J52" s="60" t="str">
        <f>IF(J12="","",J12)</f>
        <v>7. 2. 2020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29" t="s">
        <v>31</v>
      </c>
      <c r="D54" s="37"/>
      <c r="E54" s="37"/>
      <c r="F54" s="27" t="str">
        <f>E15</f>
        <v xml:space="preserve"> </v>
      </c>
      <c r="G54" s="37"/>
      <c r="H54" s="37"/>
      <c r="I54" s="113" t="s">
        <v>38</v>
      </c>
      <c r="J54" s="33" t="str">
        <f>E21</f>
        <v>Ing. Pavel Gergela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3" t="s">
        <v>41</v>
      </c>
      <c r="J55" s="33" t="str">
        <f>E24</f>
        <v>Ing. Jiří Augustin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2" t="s">
        <v>126</v>
      </c>
      <c r="D57" s="143"/>
      <c r="E57" s="143"/>
      <c r="F57" s="143"/>
      <c r="G57" s="143"/>
      <c r="H57" s="143"/>
      <c r="I57" s="144"/>
      <c r="J57" s="145" t="s">
        <v>127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6" t="s">
        <v>77</v>
      </c>
      <c r="D59" s="37"/>
      <c r="E59" s="37"/>
      <c r="F59" s="37"/>
      <c r="G59" s="37"/>
      <c r="H59" s="37"/>
      <c r="I59" s="110"/>
      <c r="J59" s="78">
        <f>J87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128</v>
      </c>
    </row>
    <row r="60" spans="2:12" s="9" customFormat="1" ht="24.95" customHeight="1">
      <c r="B60" s="147"/>
      <c r="C60" s="148"/>
      <c r="D60" s="149" t="s">
        <v>129</v>
      </c>
      <c r="E60" s="150"/>
      <c r="F60" s="150"/>
      <c r="G60" s="150"/>
      <c r="H60" s="150"/>
      <c r="I60" s="151"/>
      <c r="J60" s="152">
        <f>J88</f>
        <v>0</v>
      </c>
      <c r="K60" s="148"/>
      <c r="L60" s="153"/>
    </row>
    <row r="61" spans="2:12" s="10" customFormat="1" ht="19.9" customHeight="1">
      <c r="B61" s="154"/>
      <c r="C61" s="155"/>
      <c r="D61" s="156" t="s">
        <v>130</v>
      </c>
      <c r="E61" s="157"/>
      <c r="F61" s="157"/>
      <c r="G61" s="157"/>
      <c r="H61" s="157"/>
      <c r="I61" s="158"/>
      <c r="J61" s="159">
        <f>J89</f>
        <v>0</v>
      </c>
      <c r="K61" s="155"/>
      <c r="L61" s="160"/>
    </row>
    <row r="62" spans="2:12" s="10" customFormat="1" ht="19.9" customHeight="1">
      <c r="B62" s="154"/>
      <c r="C62" s="155"/>
      <c r="D62" s="156" t="s">
        <v>131</v>
      </c>
      <c r="E62" s="157"/>
      <c r="F62" s="157"/>
      <c r="G62" s="157"/>
      <c r="H62" s="157"/>
      <c r="I62" s="158"/>
      <c r="J62" s="159">
        <f>J159</f>
        <v>0</v>
      </c>
      <c r="K62" s="155"/>
      <c r="L62" s="160"/>
    </row>
    <row r="63" spans="2:12" s="10" customFormat="1" ht="19.9" customHeight="1">
      <c r="B63" s="154"/>
      <c r="C63" s="155"/>
      <c r="D63" s="156" t="s">
        <v>132</v>
      </c>
      <c r="E63" s="157"/>
      <c r="F63" s="157"/>
      <c r="G63" s="157"/>
      <c r="H63" s="157"/>
      <c r="I63" s="158"/>
      <c r="J63" s="159">
        <f>J172</f>
        <v>0</v>
      </c>
      <c r="K63" s="155"/>
      <c r="L63" s="160"/>
    </row>
    <row r="64" spans="2:12" s="10" customFormat="1" ht="19.9" customHeight="1">
      <c r="B64" s="154"/>
      <c r="C64" s="155"/>
      <c r="D64" s="156" t="s">
        <v>133</v>
      </c>
      <c r="E64" s="157"/>
      <c r="F64" s="157"/>
      <c r="G64" s="157"/>
      <c r="H64" s="157"/>
      <c r="I64" s="158"/>
      <c r="J64" s="159">
        <f>J204</f>
        <v>0</v>
      </c>
      <c r="K64" s="155"/>
      <c r="L64" s="160"/>
    </row>
    <row r="65" spans="2:12" s="9" customFormat="1" ht="24.95" customHeight="1">
      <c r="B65" s="147"/>
      <c r="C65" s="148"/>
      <c r="D65" s="149" t="s">
        <v>134</v>
      </c>
      <c r="E65" s="150"/>
      <c r="F65" s="150"/>
      <c r="G65" s="150"/>
      <c r="H65" s="150"/>
      <c r="I65" s="151"/>
      <c r="J65" s="152">
        <f>J207</f>
        <v>0</v>
      </c>
      <c r="K65" s="148"/>
      <c r="L65" s="153"/>
    </row>
    <row r="66" spans="2:12" s="10" customFormat="1" ht="19.9" customHeight="1">
      <c r="B66" s="154"/>
      <c r="C66" s="155"/>
      <c r="D66" s="156" t="s">
        <v>135</v>
      </c>
      <c r="E66" s="157"/>
      <c r="F66" s="157"/>
      <c r="G66" s="157"/>
      <c r="H66" s="157"/>
      <c r="I66" s="158"/>
      <c r="J66" s="159">
        <f>J208</f>
        <v>0</v>
      </c>
      <c r="K66" s="155"/>
      <c r="L66" s="160"/>
    </row>
    <row r="67" spans="2:12" s="10" customFormat="1" ht="19.9" customHeight="1">
      <c r="B67" s="154"/>
      <c r="C67" s="155"/>
      <c r="D67" s="156" t="s">
        <v>136</v>
      </c>
      <c r="E67" s="157"/>
      <c r="F67" s="157"/>
      <c r="G67" s="157"/>
      <c r="H67" s="157"/>
      <c r="I67" s="158"/>
      <c r="J67" s="159">
        <f>J214</f>
        <v>0</v>
      </c>
      <c r="K67" s="155"/>
      <c r="L67" s="160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10"/>
      <c r="J68" s="37"/>
      <c r="K68" s="37"/>
      <c r="L68" s="11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138"/>
      <c r="J69" s="49"/>
      <c r="K69" s="49"/>
      <c r="L69" s="11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141"/>
      <c r="J73" s="51"/>
      <c r="K73" s="51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3" t="s">
        <v>137</v>
      </c>
      <c r="D74" s="37"/>
      <c r="E74" s="37"/>
      <c r="F74" s="37"/>
      <c r="G74" s="37"/>
      <c r="H74" s="3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17</v>
      </c>
      <c r="D76" s="37"/>
      <c r="E76" s="37"/>
      <c r="F76" s="37"/>
      <c r="G76" s="37"/>
      <c r="H76" s="37"/>
      <c r="I76" s="110"/>
      <c r="J76" s="37"/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80" t="str">
        <f>E7</f>
        <v>Vodovod - Podlesí - Gutský potok</v>
      </c>
      <c r="F77" s="381"/>
      <c r="G77" s="381"/>
      <c r="H77" s="381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119</v>
      </c>
      <c r="D78" s="37"/>
      <c r="E78" s="37"/>
      <c r="F78" s="37"/>
      <c r="G78" s="37"/>
      <c r="H78" s="37"/>
      <c r="I78" s="110"/>
      <c r="J78" s="37"/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33" t="str">
        <f>E9</f>
        <v>T1709_4 - Vodovodní řad 4</v>
      </c>
      <c r="F79" s="382"/>
      <c r="G79" s="382"/>
      <c r="H79" s="382"/>
      <c r="I79" s="110"/>
      <c r="J79" s="37"/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0"/>
      <c r="J80" s="37"/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23</v>
      </c>
      <c r="D81" s="37"/>
      <c r="E81" s="37"/>
      <c r="F81" s="27" t="str">
        <f>F12</f>
        <v>k.ú. Konská a Nebory</v>
      </c>
      <c r="G81" s="37"/>
      <c r="H81" s="37"/>
      <c r="I81" s="113" t="s">
        <v>25</v>
      </c>
      <c r="J81" s="60" t="str">
        <f>IF(J12="","",J12)</f>
        <v>7. 2. 2020</v>
      </c>
      <c r="K81" s="37"/>
      <c r="L81" s="11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0"/>
      <c r="J82" s="37"/>
      <c r="K82" s="37"/>
      <c r="L82" s="11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29" t="s">
        <v>31</v>
      </c>
      <c r="D83" s="37"/>
      <c r="E83" s="37"/>
      <c r="F83" s="27" t="str">
        <f>E15</f>
        <v xml:space="preserve"> </v>
      </c>
      <c r="G83" s="37"/>
      <c r="H83" s="37"/>
      <c r="I83" s="113" t="s">
        <v>38</v>
      </c>
      <c r="J83" s="33" t="str">
        <f>E21</f>
        <v>Ing. Pavel Gergela</v>
      </c>
      <c r="K83" s="37"/>
      <c r="L83" s="11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29" t="s">
        <v>36</v>
      </c>
      <c r="D84" s="37"/>
      <c r="E84" s="37"/>
      <c r="F84" s="27" t="str">
        <f>IF(E18="","",E18)</f>
        <v>Vyplň údaj</v>
      </c>
      <c r="G84" s="37"/>
      <c r="H84" s="37"/>
      <c r="I84" s="113" t="s">
        <v>41</v>
      </c>
      <c r="J84" s="33" t="str">
        <f>E24</f>
        <v>Ing. Jiří Augustin</v>
      </c>
      <c r="K84" s="37"/>
      <c r="L84" s="11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110"/>
      <c r="J85" s="37"/>
      <c r="K85" s="37"/>
      <c r="L85" s="11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61"/>
      <c r="B86" s="162"/>
      <c r="C86" s="163" t="s">
        <v>138</v>
      </c>
      <c r="D86" s="164" t="s">
        <v>64</v>
      </c>
      <c r="E86" s="164" t="s">
        <v>60</v>
      </c>
      <c r="F86" s="164" t="s">
        <v>61</v>
      </c>
      <c r="G86" s="164" t="s">
        <v>139</v>
      </c>
      <c r="H86" s="164" t="s">
        <v>140</v>
      </c>
      <c r="I86" s="165" t="s">
        <v>141</v>
      </c>
      <c r="J86" s="164" t="s">
        <v>127</v>
      </c>
      <c r="K86" s="166" t="s">
        <v>142</v>
      </c>
      <c r="L86" s="167"/>
      <c r="M86" s="69" t="s">
        <v>33</v>
      </c>
      <c r="N86" s="70" t="s">
        <v>49</v>
      </c>
      <c r="O86" s="70" t="s">
        <v>143</v>
      </c>
      <c r="P86" s="70" t="s">
        <v>144</v>
      </c>
      <c r="Q86" s="70" t="s">
        <v>145</v>
      </c>
      <c r="R86" s="70" t="s">
        <v>146</v>
      </c>
      <c r="S86" s="70" t="s">
        <v>147</v>
      </c>
      <c r="T86" s="71" t="s">
        <v>148</v>
      </c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</row>
    <row r="87" spans="1:63" s="2" customFormat="1" ht="22.9" customHeight="1">
      <c r="A87" s="35"/>
      <c r="B87" s="36"/>
      <c r="C87" s="76" t="s">
        <v>149</v>
      </c>
      <c r="D87" s="37"/>
      <c r="E87" s="37"/>
      <c r="F87" s="37"/>
      <c r="G87" s="37"/>
      <c r="H87" s="37"/>
      <c r="I87" s="110"/>
      <c r="J87" s="168">
        <f>BK87</f>
        <v>0</v>
      </c>
      <c r="K87" s="37"/>
      <c r="L87" s="40"/>
      <c r="M87" s="72"/>
      <c r="N87" s="169"/>
      <c r="O87" s="73"/>
      <c r="P87" s="170">
        <f>P88+P207</f>
        <v>0</v>
      </c>
      <c r="Q87" s="73"/>
      <c r="R87" s="170">
        <f>R88+R207</f>
        <v>80.63391279790001</v>
      </c>
      <c r="S87" s="73"/>
      <c r="T87" s="171">
        <f>T88+T207</f>
        <v>20.827999999999996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7" t="s">
        <v>78</v>
      </c>
      <c r="AU87" s="17" t="s">
        <v>128</v>
      </c>
      <c r="BK87" s="172">
        <f>BK88+BK207</f>
        <v>0</v>
      </c>
    </row>
    <row r="88" spans="2:63" s="12" customFormat="1" ht="25.9" customHeight="1">
      <c r="B88" s="173"/>
      <c r="C88" s="174"/>
      <c r="D88" s="175" t="s">
        <v>78</v>
      </c>
      <c r="E88" s="176" t="s">
        <v>150</v>
      </c>
      <c r="F88" s="176" t="s">
        <v>151</v>
      </c>
      <c r="G88" s="174"/>
      <c r="H88" s="174"/>
      <c r="I88" s="177"/>
      <c r="J88" s="178">
        <f>BK88</f>
        <v>0</v>
      </c>
      <c r="K88" s="174"/>
      <c r="L88" s="179"/>
      <c r="M88" s="180"/>
      <c r="N88" s="181"/>
      <c r="O88" s="181"/>
      <c r="P88" s="182">
        <f>P89+P159+P172+P204</f>
        <v>0</v>
      </c>
      <c r="Q88" s="181"/>
      <c r="R88" s="182">
        <f>R89+R159+R172+R204</f>
        <v>80.62401279790001</v>
      </c>
      <c r="S88" s="181"/>
      <c r="T88" s="183">
        <f>T89+T159+T172+T204</f>
        <v>20.827999999999996</v>
      </c>
      <c r="AR88" s="184" t="s">
        <v>8</v>
      </c>
      <c r="AT88" s="185" t="s">
        <v>78</v>
      </c>
      <c r="AU88" s="185" t="s">
        <v>79</v>
      </c>
      <c r="AY88" s="184" t="s">
        <v>152</v>
      </c>
      <c r="BK88" s="186">
        <f>BK89+BK159+BK172+BK204</f>
        <v>0</v>
      </c>
    </row>
    <row r="89" spans="2:63" s="12" customFormat="1" ht="22.9" customHeight="1">
      <c r="B89" s="173"/>
      <c r="C89" s="174"/>
      <c r="D89" s="175" t="s">
        <v>78</v>
      </c>
      <c r="E89" s="187" t="s">
        <v>8</v>
      </c>
      <c r="F89" s="187" t="s">
        <v>153</v>
      </c>
      <c r="G89" s="174"/>
      <c r="H89" s="174"/>
      <c r="I89" s="177"/>
      <c r="J89" s="188">
        <f>BK89</f>
        <v>0</v>
      </c>
      <c r="K89" s="174"/>
      <c r="L89" s="179"/>
      <c r="M89" s="180"/>
      <c r="N89" s="181"/>
      <c r="O89" s="181"/>
      <c r="P89" s="182">
        <f>SUM(P90:P158)</f>
        <v>0</v>
      </c>
      <c r="Q89" s="181"/>
      <c r="R89" s="182">
        <f>SUM(R90:R158)</f>
        <v>75.7242647979</v>
      </c>
      <c r="S89" s="181"/>
      <c r="T89" s="183">
        <f>SUM(T90:T158)</f>
        <v>20.827999999999996</v>
      </c>
      <c r="AR89" s="184" t="s">
        <v>8</v>
      </c>
      <c r="AT89" s="185" t="s">
        <v>78</v>
      </c>
      <c r="AU89" s="185" t="s">
        <v>8</v>
      </c>
      <c r="AY89" s="184" t="s">
        <v>152</v>
      </c>
      <c r="BK89" s="186">
        <f>SUM(BK90:BK158)</f>
        <v>0</v>
      </c>
    </row>
    <row r="90" spans="1:65" s="2" customFormat="1" ht="16.5" customHeight="1">
      <c r="A90" s="35"/>
      <c r="B90" s="36"/>
      <c r="C90" s="189" t="s">
        <v>8</v>
      </c>
      <c r="D90" s="189" t="s">
        <v>154</v>
      </c>
      <c r="E90" s="190" t="s">
        <v>155</v>
      </c>
      <c r="F90" s="191" t="s">
        <v>156</v>
      </c>
      <c r="G90" s="192" t="s">
        <v>157</v>
      </c>
      <c r="H90" s="193">
        <v>48.9</v>
      </c>
      <c r="I90" s="194"/>
      <c r="J90" s="193">
        <f>ROUND(I90*H90,0)</f>
        <v>0</v>
      </c>
      <c r="K90" s="191" t="s">
        <v>158</v>
      </c>
      <c r="L90" s="40"/>
      <c r="M90" s="195" t="s">
        <v>33</v>
      </c>
      <c r="N90" s="196" t="s">
        <v>50</v>
      </c>
      <c r="O90" s="65"/>
      <c r="P90" s="197">
        <f>O90*H90</f>
        <v>0</v>
      </c>
      <c r="Q90" s="197">
        <v>4.081E-06</v>
      </c>
      <c r="R90" s="197">
        <f>Q90*H90</f>
        <v>0.0001995609</v>
      </c>
      <c r="S90" s="197">
        <v>0</v>
      </c>
      <c r="T90" s="198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9" t="s">
        <v>159</v>
      </c>
      <c r="AT90" s="199" t="s">
        <v>154</v>
      </c>
      <c r="AU90" s="199" t="s">
        <v>88</v>
      </c>
      <c r="AY90" s="17" t="s">
        <v>152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7" t="s">
        <v>8</v>
      </c>
      <c r="BK90" s="200">
        <f>ROUND(I90*H90,0)</f>
        <v>0</v>
      </c>
      <c r="BL90" s="17" t="s">
        <v>159</v>
      </c>
      <c r="BM90" s="199" t="s">
        <v>736</v>
      </c>
    </row>
    <row r="91" spans="2:51" s="13" customFormat="1" ht="11.25">
      <c r="B91" s="201"/>
      <c r="C91" s="202"/>
      <c r="D91" s="203" t="s">
        <v>161</v>
      </c>
      <c r="E91" s="204" t="s">
        <v>33</v>
      </c>
      <c r="F91" s="205" t="s">
        <v>165</v>
      </c>
      <c r="G91" s="202"/>
      <c r="H91" s="206">
        <v>15.1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161</v>
      </c>
      <c r="AU91" s="212" t="s">
        <v>88</v>
      </c>
      <c r="AV91" s="13" t="s">
        <v>88</v>
      </c>
      <c r="AW91" s="13" t="s">
        <v>40</v>
      </c>
      <c r="AX91" s="13" t="s">
        <v>79</v>
      </c>
      <c r="AY91" s="212" t="s">
        <v>152</v>
      </c>
    </row>
    <row r="92" spans="2:51" s="13" customFormat="1" ht="11.25">
      <c r="B92" s="201"/>
      <c r="C92" s="202"/>
      <c r="D92" s="203" t="s">
        <v>161</v>
      </c>
      <c r="E92" s="204" t="s">
        <v>33</v>
      </c>
      <c r="F92" s="205" t="s">
        <v>224</v>
      </c>
      <c r="G92" s="202"/>
      <c r="H92" s="206">
        <v>12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161</v>
      </c>
      <c r="AU92" s="212" t="s">
        <v>88</v>
      </c>
      <c r="AV92" s="13" t="s">
        <v>88</v>
      </c>
      <c r="AW92" s="13" t="s">
        <v>40</v>
      </c>
      <c r="AX92" s="13" t="s">
        <v>79</v>
      </c>
      <c r="AY92" s="212" t="s">
        <v>152</v>
      </c>
    </row>
    <row r="93" spans="2:51" s="13" customFormat="1" ht="11.25">
      <c r="B93" s="201"/>
      <c r="C93" s="202"/>
      <c r="D93" s="203" t="s">
        <v>161</v>
      </c>
      <c r="E93" s="204" t="s">
        <v>33</v>
      </c>
      <c r="F93" s="205" t="s">
        <v>737</v>
      </c>
      <c r="G93" s="202"/>
      <c r="H93" s="206">
        <v>12</v>
      </c>
      <c r="I93" s="207"/>
      <c r="J93" s="202"/>
      <c r="K93" s="202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161</v>
      </c>
      <c r="AU93" s="212" t="s">
        <v>88</v>
      </c>
      <c r="AV93" s="13" t="s">
        <v>88</v>
      </c>
      <c r="AW93" s="13" t="s">
        <v>40</v>
      </c>
      <c r="AX93" s="13" t="s">
        <v>79</v>
      </c>
      <c r="AY93" s="212" t="s">
        <v>152</v>
      </c>
    </row>
    <row r="94" spans="2:51" s="13" customFormat="1" ht="11.25">
      <c r="B94" s="201"/>
      <c r="C94" s="202"/>
      <c r="D94" s="203" t="s">
        <v>161</v>
      </c>
      <c r="E94" s="204" t="s">
        <v>33</v>
      </c>
      <c r="F94" s="205" t="s">
        <v>204</v>
      </c>
      <c r="G94" s="202"/>
      <c r="H94" s="206">
        <v>8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161</v>
      </c>
      <c r="AU94" s="212" t="s">
        <v>88</v>
      </c>
      <c r="AV94" s="13" t="s">
        <v>88</v>
      </c>
      <c r="AW94" s="13" t="s">
        <v>40</v>
      </c>
      <c r="AX94" s="13" t="s">
        <v>79</v>
      </c>
      <c r="AY94" s="212" t="s">
        <v>152</v>
      </c>
    </row>
    <row r="95" spans="2:51" s="13" customFormat="1" ht="11.25">
      <c r="B95" s="201"/>
      <c r="C95" s="202"/>
      <c r="D95" s="203" t="s">
        <v>161</v>
      </c>
      <c r="E95" s="204" t="s">
        <v>33</v>
      </c>
      <c r="F95" s="205" t="s">
        <v>738</v>
      </c>
      <c r="G95" s="202"/>
      <c r="H95" s="206">
        <v>1.8</v>
      </c>
      <c r="I95" s="207"/>
      <c r="J95" s="202"/>
      <c r="K95" s="202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161</v>
      </c>
      <c r="AU95" s="212" t="s">
        <v>88</v>
      </c>
      <c r="AV95" s="13" t="s">
        <v>88</v>
      </c>
      <c r="AW95" s="13" t="s">
        <v>40</v>
      </c>
      <c r="AX95" s="13" t="s">
        <v>79</v>
      </c>
      <c r="AY95" s="212" t="s">
        <v>152</v>
      </c>
    </row>
    <row r="96" spans="2:51" s="14" customFormat="1" ht="11.25">
      <c r="B96" s="213"/>
      <c r="C96" s="214"/>
      <c r="D96" s="203" t="s">
        <v>161</v>
      </c>
      <c r="E96" s="215" t="s">
        <v>739</v>
      </c>
      <c r="F96" s="216" t="s">
        <v>166</v>
      </c>
      <c r="G96" s="214"/>
      <c r="H96" s="217">
        <v>48.9</v>
      </c>
      <c r="I96" s="218"/>
      <c r="J96" s="214"/>
      <c r="K96" s="214"/>
      <c r="L96" s="219"/>
      <c r="M96" s="220"/>
      <c r="N96" s="221"/>
      <c r="O96" s="221"/>
      <c r="P96" s="221"/>
      <c r="Q96" s="221"/>
      <c r="R96" s="221"/>
      <c r="S96" s="221"/>
      <c r="T96" s="222"/>
      <c r="AT96" s="223" t="s">
        <v>161</v>
      </c>
      <c r="AU96" s="223" t="s">
        <v>88</v>
      </c>
      <c r="AV96" s="14" t="s">
        <v>159</v>
      </c>
      <c r="AW96" s="14" t="s">
        <v>40</v>
      </c>
      <c r="AX96" s="14" t="s">
        <v>8</v>
      </c>
      <c r="AY96" s="223" t="s">
        <v>152</v>
      </c>
    </row>
    <row r="97" spans="1:65" s="2" customFormat="1" ht="21.75" customHeight="1">
      <c r="A97" s="35"/>
      <c r="B97" s="36"/>
      <c r="C97" s="189" t="s">
        <v>88</v>
      </c>
      <c r="D97" s="189" t="s">
        <v>154</v>
      </c>
      <c r="E97" s="190" t="s">
        <v>167</v>
      </c>
      <c r="F97" s="191" t="s">
        <v>168</v>
      </c>
      <c r="G97" s="192" t="s">
        <v>169</v>
      </c>
      <c r="H97" s="193">
        <v>48.8</v>
      </c>
      <c r="I97" s="194"/>
      <c r="J97" s="193">
        <f>ROUND(I97*H97,0)</f>
        <v>0</v>
      </c>
      <c r="K97" s="191" t="s">
        <v>158</v>
      </c>
      <c r="L97" s="40"/>
      <c r="M97" s="195" t="s">
        <v>33</v>
      </c>
      <c r="N97" s="196" t="s">
        <v>50</v>
      </c>
      <c r="O97" s="65"/>
      <c r="P97" s="197">
        <f>O97*H97</f>
        <v>0</v>
      </c>
      <c r="Q97" s="197">
        <v>0</v>
      </c>
      <c r="R97" s="197">
        <f>Q97*H97</f>
        <v>0</v>
      </c>
      <c r="S97" s="197">
        <v>0.22</v>
      </c>
      <c r="T97" s="198">
        <f>S97*H97</f>
        <v>10.735999999999999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9" t="s">
        <v>159</v>
      </c>
      <c r="AT97" s="199" t="s">
        <v>154</v>
      </c>
      <c r="AU97" s="199" t="s">
        <v>88</v>
      </c>
      <c r="AY97" s="17" t="s">
        <v>152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7" t="s">
        <v>8</v>
      </c>
      <c r="BK97" s="200">
        <f>ROUND(I97*H97,0)</f>
        <v>0</v>
      </c>
      <c r="BL97" s="17" t="s">
        <v>159</v>
      </c>
      <c r="BM97" s="199" t="s">
        <v>740</v>
      </c>
    </row>
    <row r="98" spans="2:51" s="13" customFormat="1" ht="11.25">
      <c r="B98" s="201"/>
      <c r="C98" s="202"/>
      <c r="D98" s="203" t="s">
        <v>161</v>
      </c>
      <c r="E98" s="204" t="s">
        <v>33</v>
      </c>
      <c r="F98" s="205" t="s">
        <v>512</v>
      </c>
      <c r="G98" s="202"/>
      <c r="H98" s="206">
        <v>8.4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161</v>
      </c>
      <c r="AU98" s="212" t="s">
        <v>88</v>
      </c>
      <c r="AV98" s="13" t="s">
        <v>88</v>
      </c>
      <c r="AW98" s="13" t="s">
        <v>40</v>
      </c>
      <c r="AX98" s="13" t="s">
        <v>79</v>
      </c>
      <c r="AY98" s="212" t="s">
        <v>152</v>
      </c>
    </row>
    <row r="99" spans="2:51" s="13" customFormat="1" ht="11.25">
      <c r="B99" s="201"/>
      <c r="C99" s="202"/>
      <c r="D99" s="203" t="s">
        <v>161</v>
      </c>
      <c r="E99" s="204" t="s">
        <v>33</v>
      </c>
      <c r="F99" s="205" t="s">
        <v>741</v>
      </c>
      <c r="G99" s="202"/>
      <c r="H99" s="206">
        <v>16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161</v>
      </c>
      <c r="AU99" s="212" t="s">
        <v>88</v>
      </c>
      <c r="AV99" s="13" t="s">
        <v>88</v>
      </c>
      <c r="AW99" s="13" t="s">
        <v>40</v>
      </c>
      <c r="AX99" s="13" t="s">
        <v>79</v>
      </c>
      <c r="AY99" s="212" t="s">
        <v>152</v>
      </c>
    </row>
    <row r="100" spans="2:51" s="13" customFormat="1" ht="11.25">
      <c r="B100" s="201"/>
      <c r="C100" s="202"/>
      <c r="D100" s="203" t="s">
        <v>161</v>
      </c>
      <c r="E100" s="204" t="s">
        <v>33</v>
      </c>
      <c r="F100" s="205" t="s">
        <v>742</v>
      </c>
      <c r="G100" s="202"/>
      <c r="H100" s="206">
        <v>12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161</v>
      </c>
      <c r="AU100" s="212" t="s">
        <v>88</v>
      </c>
      <c r="AV100" s="13" t="s">
        <v>88</v>
      </c>
      <c r="AW100" s="13" t="s">
        <v>40</v>
      </c>
      <c r="AX100" s="13" t="s">
        <v>79</v>
      </c>
      <c r="AY100" s="212" t="s">
        <v>152</v>
      </c>
    </row>
    <row r="101" spans="2:51" s="13" customFormat="1" ht="11.25">
      <c r="B101" s="201"/>
      <c r="C101" s="202"/>
      <c r="D101" s="203" t="s">
        <v>161</v>
      </c>
      <c r="E101" s="204" t="s">
        <v>33</v>
      </c>
      <c r="F101" s="205" t="s">
        <v>743</v>
      </c>
      <c r="G101" s="202"/>
      <c r="H101" s="206">
        <v>9</v>
      </c>
      <c r="I101" s="207"/>
      <c r="J101" s="202"/>
      <c r="K101" s="202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161</v>
      </c>
      <c r="AU101" s="212" t="s">
        <v>88</v>
      </c>
      <c r="AV101" s="13" t="s">
        <v>88</v>
      </c>
      <c r="AW101" s="13" t="s">
        <v>40</v>
      </c>
      <c r="AX101" s="13" t="s">
        <v>79</v>
      </c>
      <c r="AY101" s="212" t="s">
        <v>152</v>
      </c>
    </row>
    <row r="102" spans="2:51" s="13" customFormat="1" ht="11.25">
      <c r="B102" s="201"/>
      <c r="C102" s="202"/>
      <c r="D102" s="203" t="s">
        <v>161</v>
      </c>
      <c r="E102" s="204" t="s">
        <v>33</v>
      </c>
      <c r="F102" s="205" t="s">
        <v>744</v>
      </c>
      <c r="G102" s="202"/>
      <c r="H102" s="206">
        <v>3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161</v>
      </c>
      <c r="AU102" s="212" t="s">
        <v>88</v>
      </c>
      <c r="AV102" s="13" t="s">
        <v>88</v>
      </c>
      <c r="AW102" s="13" t="s">
        <v>40</v>
      </c>
      <c r="AX102" s="13" t="s">
        <v>79</v>
      </c>
      <c r="AY102" s="212" t="s">
        <v>152</v>
      </c>
    </row>
    <row r="103" spans="2:51" s="13" customFormat="1" ht="11.25">
      <c r="B103" s="201"/>
      <c r="C103" s="202"/>
      <c r="D103" s="203" t="s">
        <v>161</v>
      </c>
      <c r="E103" s="204" t="s">
        <v>33</v>
      </c>
      <c r="F103" s="205" t="s">
        <v>179</v>
      </c>
      <c r="G103" s="202"/>
      <c r="H103" s="206">
        <v>0.4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161</v>
      </c>
      <c r="AU103" s="212" t="s">
        <v>88</v>
      </c>
      <c r="AV103" s="13" t="s">
        <v>88</v>
      </c>
      <c r="AW103" s="13" t="s">
        <v>40</v>
      </c>
      <c r="AX103" s="13" t="s">
        <v>79</v>
      </c>
      <c r="AY103" s="212" t="s">
        <v>152</v>
      </c>
    </row>
    <row r="104" spans="2:51" s="14" customFormat="1" ht="11.25">
      <c r="B104" s="213"/>
      <c r="C104" s="214"/>
      <c r="D104" s="203" t="s">
        <v>161</v>
      </c>
      <c r="E104" s="215" t="s">
        <v>723</v>
      </c>
      <c r="F104" s="216" t="s">
        <v>166</v>
      </c>
      <c r="G104" s="214"/>
      <c r="H104" s="217">
        <v>48.8</v>
      </c>
      <c r="I104" s="218"/>
      <c r="J104" s="214"/>
      <c r="K104" s="214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161</v>
      </c>
      <c r="AU104" s="223" t="s">
        <v>88</v>
      </c>
      <c r="AV104" s="14" t="s">
        <v>159</v>
      </c>
      <c r="AW104" s="14" t="s">
        <v>40</v>
      </c>
      <c r="AX104" s="14" t="s">
        <v>8</v>
      </c>
      <c r="AY104" s="223" t="s">
        <v>152</v>
      </c>
    </row>
    <row r="105" spans="1:65" s="2" customFormat="1" ht="33" customHeight="1">
      <c r="A105" s="35"/>
      <c r="B105" s="36"/>
      <c r="C105" s="189" t="s">
        <v>175</v>
      </c>
      <c r="D105" s="189" t="s">
        <v>154</v>
      </c>
      <c r="E105" s="190" t="s">
        <v>745</v>
      </c>
      <c r="F105" s="191" t="s">
        <v>746</v>
      </c>
      <c r="G105" s="192" t="s">
        <v>169</v>
      </c>
      <c r="H105" s="193">
        <v>34.8</v>
      </c>
      <c r="I105" s="194"/>
      <c r="J105" s="193">
        <f>ROUND(I105*H105,0)</f>
        <v>0</v>
      </c>
      <c r="K105" s="191" t="s">
        <v>158</v>
      </c>
      <c r="L105" s="40"/>
      <c r="M105" s="195" t="s">
        <v>33</v>
      </c>
      <c r="N105" s="196" t="s">
        <v>50</v>
      </c>
      <c r="O105" s="65"/>
      <c r="P105" s="197">
        <f>O105*H105</f>
        <v>0</v>
      </c>
      <c r="Q105" s="197">
        <v>0</v>
      </c>
      <c r="R105" s="197">
        <f>Q105*H105</f>
        <v>0</v>
      </c>
      <c r="S105" s="197">
        <v>0.29</v>
      </c>
      <c r="T105" s="198">
        <f>S105*H105</f>
        <v>10.091999999999999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9" t="s">
        <v>159</v>
      </c>
      <c r="AT105" s="199" t="s">
        <v>154</v>
      </c>
      <c r="AU105" s="199" t="s">
        <v>88</v>
      </c>
      <c r="AY105" s="17" t="s">
        <v>152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17" t="s">
        <v>8</v>
      </c>
      <c r="BK105" s="200">
        <f>ROUND(I105*H105,0)</f>
        <v>0</v>
      </c>
      <c r="BL105" s="17" t="s">
        <v>159</v>
      </c>
      <c r="BM105" s="199" t="s">
        <v>747</v>
      </c>
    </row>
    <row r="106" spans="2:51" s="13" customFormat="1" ht="11.25">
      <c r="B106" s="201"/>
      <c r="C106" s="202"/>
      <c r="D106" s="203" t="s">
        <v>161</v>
      </c>
      <c r="E106" s="204" t="s">
        <v>33</v>
      </c>
      <c r="F106" s="205" t="s">
        <v>183</v>
      </c>
      <c r="G106" s="202"/>
      <c r="H106" s="206">
        <v>5.2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161</v>
      </c>
      <c r="AU106" s="212" t="s">
        <v>88</v>
      </c>
      <c r="AV106" s="13" t="s">
        <v>88</v>
      </c>
      <c r="AW106" s="13" t="s">
        <v>40</v>
      </c>
      <c r="AX106" s="13" t="s">
        <v>79</v>
      </c>
      <c r="AY106" s="212" t="s">
        <v>152</v>
      </c>
    </row>
    <row r="107" spans="2:51" s="13" customFormat="1" ht="11.25">
      <c r="B107" s="201"/>
      <c r="C107" s="202"/>
      <c r="D107" s="203" t="s">
        <v>161</v>
      </c>
      <c r="E107" s="204" t="s">
        <v>33</v>
      </c>
      <c r="F107" s="205" t="s">
        <v>748</v>
      </c>
      <c r="G107" s="202"/>
      <c r="H107" s="206">
        <v>9</v>
      </c>
      <c r="I107" s="207"/>
      <c r="J107" s="202"/>
      <c r="K107" s="202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161</v>
      </c>
      <c r="AU107" s="212" t="s">
        <v>88</v>
      </c>
      <c r="AV107" s="13" t="s">
        <v>88</v>
      </c>
      <c r="AW107" s="13" t="s">
        <v>40</v>
      </c>
      <c r="AX107" s="13" t="s">
        <v>79</v>
      </c>
      <c r="AY107" s="212" t="s">
        <v>152</v>
      </c>
    </row>
    <row r="108" spans="2:51" s="13" customFormat="1" ht="11.25">
      <c r="B108" s="201"/>
      <c r="C108" s="202"/>
      <c r="D108" s="203" t="s">
        <v>161</v>
      </c>
      <c r="E108" s="204" t="s">
        <v>33</v>
      </c>
      <c r="F108" s="205" t="s">
        <v>749</v>
      </c>
      <c r="G108" s="202"/>
      <c r="H108" s="206">
        <v>4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161</v>
      </c>
      <c r="AU108" s="212" t="s">
        <v>88</v>
      </c>
      <c r="AV108" s="13" t="s">
        <v>88</v>
      </c>
      <c r="AW108" s="13" t="s">
        <v>40</v>
      </c>
      <c r="AX108" s="13" t="s">
        <v>79</v>
      </c>
      <c r="AY108" s="212" t="s">
        <v>152</v>
      </c>
    </row>
    <row r="109" spans="2:51" s="13" customFormat="1" ht="11.25">
      <c r="B109" s="201"/>
      <c r="C109" s="202"/>
      <c r="D109" s="203" t="s">
        <v>161</v>
      </c>
      <c r="E109" s="204" t="s">
        <v>33</v>
      </c>
      <c r="F109" s="205" t="s">
        <v>750</v>
      </c>
      <c r="G109" s="202"/>
      <c r="H109" s="206">
        <v>5.3</v>
      </c>
      <c r="I109" s="207"/>
      <c r="J109" s="202"/>
      <c r="K109" s="202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161</v>
      </c>
      <c r="AU109" s="212" t="s">
        <v>88</v>
      </c>
      <c r="AV109" s="13" t="s">
        <v>88</v>
      </c>
      <c r="AW109" s="13" t="s">
        <v>40</v>
      </c>
      <c r="AX109" s="13" t="s">
        <v>79</v>
      </c>
      <c r="AY109" s="212" t="s">
        <v>152</v>
      </c>
    </row>
    <row r="110" spans="2:51" s="13" customFormat="1" ht="11.25">
      <c r="B110" s="201"/>
      <c r="C110" s="202"/>
      <c r="D110" s="203" t="s">
        <v>161</v>
      </c>
      <c r="E110" s="204" t="s">
        <v>33</v>
      </c>
      <c r="F110" s="205" t="s">
        <v>751</v>
      </c>
      <c r="G110" s="202"/>
      <c r="H110" s="206">
        <v>3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161</v>
      </c>
      <c r="AU110" s="212" t="s">
        <v>88</v>
      </c>
      <c r="AV110" s="13" t="s">
        <v>88</v>
      </c>
      <c r="AW110" s="13" t="s">
        <v>40</v>
      </c>
      <c r="AX110" s="13" t="s">
        <v>79</v>
      </c>
      <c r="AY110" s="212" t="s">
        <v>152</v>
      </c>
    </row>
    <row r="111" spans="2:51" s="13" customFormat="1" ht="11.25">
      <c r="B111" s="201"/>
      <c r="C111" s="202"/>
      <c r="D111" s="203" t="s">
        <v>161</v>
      </c>
      <c r="E111" s="204" t="s">
        <v>33</v>
      </c>
      <c r="F111" s="205" t="s">
        <v>752</v>
      </c>
      <c r="G111" s="202"/>
      <c r="H111" s="206">
        <v>4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161</v>
      </c>
      <c r="AU111" s="212" t="s">
        <v>88</v>
      </c>
      <c r="AV111" s="13" t="s">
        <v>88</v>
      </c>
      <c r="AW111" s="13" t="s">
        <v>40</v>
      </c>
      <c r="AX111" s="13" t="s">
        <v>79</v>
      </c>
      <c r="AY111" s="212" t="s">
        <v>152</v>
      </c>
    </row>
    <row r="112" spans="2:51" s="13" customFormat="1" ht="11.25">
      <c r="B112" s="201"/>
      <c r="C112" s="202"/>
      <c r="D112" s="203" t="s">
        <v>161</v>
      </c>
      <c r="E112" s="204" t="s">
        <v>33</v>
      </c>
      <c r="F112" s="205" t="s">
        <v>753</v>
      </c>
      <c r="G112" s="202"/>
      <c r="H112" s="206">
        <v>1.3</v>
      </c>
      <c r="I112" s="207"/>
      <c r="J112" s="202"/>
      <c r="K112" s="202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161</v>
      </c>
      <c r="AU112" s="212" t="s">
        <v>88</v>
      </c>
      <c r="AV112" s="13" t="s">
        <v>88</v>
      </c>
      <c r="AW112" s="13" t="s">
        <v>40</v>
      </c>
      <c r="AX112" s="13" t="s">
        <v>79</v>
      </c>
      <c r="AY112" s="212" t="s">
        <v>152</v>
      </c>
    </row>
    <row r="113" spans="2:51" s="13" customFormat="1" ht="11.25">
      <c r="B113" s="201"/>
      <c r="C113" s="202"/>
      <c r="D113" s="203" t="s">
        <v>161</v>
      </c>
      <c r="E113" s="204" t="s">
        <v>33</v>
      </c>
      <c r="F113" s="205" t="s">
        <v>754</v>
      </c>
      <c r="G113" s="202"/>
      <c r="H113" s="206">
        <v>3</v>
      </c>
      <c r="I113" s="207"/>
      <c r="J113" s="202"/>
      <c r="K113" s="202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161</v>
      </c>
      <c r="AU113" s="212" t="s">
        <v>88</v>
      </c>
      <c r="AV113" s="13" t="s">
        <v>88</v>
      </c>
      <c r="AW113" s="13" t="s">
        <v>40</v>
      </c>
      <c r="AX113" s="13" t="s">
        <v>79</v>
      </c>
      <c r="AY113" s="212" t="s">
        <v>152</v>
      </c>
    </row>
    <row r="114" spans="2:51" s="14" customFormat="1" ht="11.25">
      <c r="B114" s="213"/>
      <c r="C114" s="214"/>
      <c r="D114" s="203" t="s">
        <v>161</v>
      </c>
      <c r="E114" s="215" t="s">
        <v>725</v>
      </c>
      <c r="F114" s="216" t="s">
        <v>166</v>
      </c>
      <c r="G114" s="214"/>
      <c r="H114" s="217">
        <v>34.8</v>
      </c>
      <c r="I114" s="218"/>
      <c r="J114" s="214"/>
      <c r="K114" s="214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161</v>
      </c>
      <c r="AU114" s="223" t="s">
        <v>88</v>
      </c>
      <c r="AV114" s="14" t="s">
        <v>159</v>
      </c>
      <c r="AW114" s="14" t="s">
        <v>40</v>
      </c>
      <c r="AX114" s="14" t="s">
        <v>8</v>
      </c>
      <c r="AY114" s="223" t="s">
        <v>152</v>
      </c>
    </row>
    <row r="115" spans="1:65" s="2" customFormat="1" ht="21.75" customHeight="1">
      <c r="A115" s="35"/>
      <c r="B115" s="36"/>
      <c r="C115" s="189" t="s">
        <v>159</v>
      </c>
      <c r="D115" s="189" t="s">
        <v>154</v>
      </c>
      <c r="E115" s="190" t="s">
        <v>184</v>
      </c>
      <c r="F115" s="191" t="s">
        <v>185</v>
      </c>
      <c r="G115" s="192" t="s">
        <v>186</v>
      </c>
      <c r="H115" s="193">
        <v>41.4</v>
      </c>
      <c r="I115" s="194"/>
      <c r="J115" s="193">
        <f>ROUND(I115*H115,0)</f>
        <v>0</v>
      </c>
      <c r="K115" s="191" t="s">
        <v>158</v>
      </c>
      <c r="L115" s="40"/>
      <c r="M115" s="195" t="s">
        <v>33</v>
      </c>
      <c r="N115" s="196" t="s">
        <v>50</v>
      </c>
      <c r="O115" s="65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9" t="s">
        <v>159</v>
      </c>
      <c r="AT115" s="199" t="s">
        <v>154</v>
      </c>
      <c r="AU115" s="199" t="s">
        <v>88</v>
      </c>
      <c r="AY115" s="17" t="s">
        <v>152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17" t="s">
        <v>8</v>
      </c>
      <c r="BK115" s="200">
        <f>ROUND(I115*H115,0)</f>
        <v>0</v>
      </c>
      <c r="BL115" s="17" t="s">
        <v>159</v>
      </c>
      <c r="BM115" s="199" t="s">
        <v>755</v>
      </c>
    </row>
    <row r="116" spans="2:51" s="13" customFormat="1" ht="11.25">
      <c r="B116" s="201"/>
      <c r="C116" s="202"/>
      <c r="D116" s="203" t="s">
        <v>161</v>
      </c>
      <c r="E116" s="204" t="s">
        <v>33</v>
      </c>
      <c r="F116" s="205" t="s">
        <v>190</v>
      </c>
      <c r="G116" s="202"/>
      <c r="H116" s="206">
        <v>6</v>
      </c>
      <c r="I116" s="207"/>
      <c r="J116" s="202"/>
      <c r="K116" s="202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161</v>
      </c>
      <c r="AU116" s="212" t="s">
        <v>88</v>
      </c>
      <c r="AV116" s="13" t="s">
        <v>88</v>
      </c>
      <c r="AW116" s="13" t="s">
        <v>40</v>
      </c>
      <c r="AX116" s="13" t="s">
        <v>79</v>
      </c>
      <c r="AY116" s="212" t="s">
        <v>152</v>
      </c>
    </row>
    <row r="117" spans="2:51" s="13" customFormat="1" ht="11.25">
      <c r="B117" s="201"/>
      <c r="C117" s="202"/>
      <c r="D117" s="203" t="s">
        <v>161</v>
      </c>
      <c r="E117" s="204" t="s">
        <v>33</v>
      </c>
      <c r="F117" s="205" t="s">
        <v>756</v>
      </c>
      <c r="G117" s="202"/>
      <c r="H117" s="206">
        <v>10.4</v>
      </c>
      <c r="I117" s="207"/>
      <c r="J117" s="202"/>
      <c r="K117" s="202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161</v>
      </c>
      <c r="AU117" s="212" t="s">
        <v>88</v>
      </c>
      <c r="AV117" s="13" t="s">
        <v>88</v>
      </c>
      <c r="AW117" s="13" t="s">
        <v>40</v>
      </c>
      <c r="AX117" s="13" t="s">
        <v>79</v>
      </c>
      <c r="AY117" s="212" t="s">
        <v>152</v>
      </c>
    </row>
    <row r="118" spans="2:51" s="13" customFormat="1" ht="11.25">
      <c r="B118" s="201"/>
      <c r="C118" s="202"/>
      <c r="D118" s="203" t="s">
        <v>161</v>
      </c>
      <c r="E118" s="204" t="s">
        <v>33</v>
      </c>
      <c r="F118" s="205" t="s">
        <v>757</v>
      </c>
      <c r="G118" s="202"/>
      <c r="H118" s="206">
        <v>3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161</v>
      </c>
      <c r="AU118" s="212" t="s">
        <v>88</v>
      </c>
      <c r="AV118" s="13" t="s">
        <v>88</v>
      </c>
      <c r="AW118" s="13" t="s">
        <v>40</v>
      </c>
      <c r="AX118" s="13" t="s">
        <v>79</v>
      </c>
      <c r="AY118" s="212" t="s">
        <v>152</v>
      </c>
    </row>
    <row r="119" spans="2:51" s="13" customFormat="1" ht="11.25">
      <c r="B119" s="201"/>
      <c r="C119" s="202"/>
      <c r="D119" s="203" t="s">
        <v>161</v>
      </c>
      <c r="E119" s="204" t="s">
        <v>33</v>
      </c>
      <c r="F119" s="205" t="s">
        <v>758</v>
      </c>
      <c r="G119" s="202"/>
      <c r="H119" s="206">
        <v>4.6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161</v>
      </c>
      <c r="AU119" s="212" t="s">
        <v>88</v>
      </c>
      <c r="AV119" s="13" t="s">
        <v>88</v>
      </c>
      <c r="AW119" s="13" t="s">
        <v>40</v>
      </c>
      <c r="AX119" s="13" t="s">
        <v>79</v>
      </c>
      <c r="AY119" s="212" t="s">
        <v>152</v>
      </c>
    </row>
    <row r="120" spans="2:51" s="13" customFormat="1" ht="11.25">
      <c r="B120" s="201"/>
      <c r="C120" s="202"/>
      <c r="D120" s="203" t="s">
        <v>161</v>
      </c>
      <c r="E120" s="204" t="s">
        <v>33</v>
      </c>
      <c r="F120" s="205" t="s">
        <v>759</v>
      </c>
      <c r="G120" s="202"/>
      <c r="H120" s="206">
        <v>9.5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161</v>
      </c>
      <c r="AU120" s="212" t="s">
        <v>88</v>
      </c>
      <c r="AV120" s="13" t="s">
        <v>88</v>
      </c>
      <c r="AW120" s="13" t="s">
        <v>40</v>
      </c>
      <c r="AX120" s="13" t="s">
        <v>79</v>
      </c>
      <c r="AY120" s="212" t="s">
        <v>152</v>
      </c>
    </row>
    <row r="121" spans="2:51" s="13" customFormat="1" ht="11.25">
      <c r="B121" s="201"/>
      <c r="C121" s="202"/>
      <c r="D121" s="203" t="s">
        <v>161</v>
      </c>
      <c r="E121" s="204" t="s">
        <v>33</v>
      </c>
      <c r="F121" s="205" t="s">
        <v>760</v>
      </c>
      <c r="G121" s="202"/>
      <c r="H121" s="206">
        <v>6.4</v>
      </c>
      <c r="I121" s="207"/>
      <c r="J121" s="202"/>
      <c r="K121" s="202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161</v>
      </c>
      <c r="AU121" s="212" t="s">
        <v>88</v>
      </c>
      <c r="AV121" s="13" t="s">
        <v>88</v>
      </c>
      <c r="AW121" s="13" t="s">
        <v>40</v>
      </c>
      <c r="AX121" s="13" t="s">
        <v>79</v>
      </c>
      <c r="AY121" s="212" t="s">
        <v>152</v>
      </c>
    </row>
    <row r="122" spans="2:51" s="13" customFormat="1" ht="11.25">
      <c r="B122" s="201"/>
      <c r="C122" s="202"/>
      <c r="D122" s="203" t="s">
        <v>161</v>
      </c>
      <c r="E122" s="204" t="s">
        <v>33</v>
      </c>
      <c r="F122" s="205" t="s">
        <v>761</v>
      </c>
      <c r="G122" s="202"/>
      <c r="H122" s="206">
        <v>1.5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161</v>
      </c>
      <c r="AU122" s="212" t="s">
        <v>88</v>
      </c>
      <c r="AV122" s="13" t="s">
        <v>88</v>
      </c>
      <c r="AW122" s="13" t="s">
        <v>40</v>
      </c>
      <c r="AX122" s="13" t="s">
        <v>79</v>
      </c>
      <c r="AY122" s="212" t="s">
        <v>152</v>
      </c>
    </row>
    <row r="123" spans="2:51" s="14" customFormat="1" ht="11.25">
      <c r="B123" s="213"/>
      <c r="C123" s="214"/>
      <c r="D123" s="203" t="s">
        <v>161</v>
      </c>
      <c r="E123" s="215" t="s">
        <v>720</v>
      </c>
      <c r="F123" s="216" t="s">
        <v>166</v>
      </c>
      <c r="G123" s="214"/>
      <c r="H123" s="217">
        <v>41.4</v>
      </c>
      <c r="I123" s="218"/>
      <c r="J123" s="214"/>
      <c r="K123" s="214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161</v>
      </c>
      <c r="AU123" s="223" t="s">
        <v>88</v>
      </c>
      <c r="AV123" s="14" t="s">
        <v>159</v>
      </c>
      <c r="AW123" s="14" t="s">
        <v>40</v>
      </c>
      <c r="AX123" s="14" t="s">
        <v>8</v>
      </c>
      <c r="AY123" s="223" t="s">
        <v>152</v>
      </c>
    </row>
    <row r="124" spans="1:65" s="2" customFormat="1" ht="21.75" customHeight="1">
      <c r="A124" s="35"/>
      <c r="B124" s="36"/>
      <c r="C124" s="189" t="s">
        <v>191</v>
      </c>
      <c r="D124" s="189" t="s">
        <v>154</v>
      </c>
      <c r="E124" s="190" t="s">
        <v>762</v>
      </c>
      <c r="F124" s="191" t="s">
        <v>763</v>
      </c>
      <c r="G124" s="192" t="s">
        <v>186</v>
      </c>
      <c r="H124" s="193">
        <v>12.5</v>
      </c>
      <c r="I124" s="194"/>
      <c r="J124" s="193">
        <f>ROUND(I124*H124,0)</f>
        <v>0</v>
      </c>
      <c r="K124" s="191" t="s">
        <v>158</v>
      </c>
      <c r="L124" s="40"/>
      <c r="M124" s="195" t="s">
        <v>33</v>
      </c>
      <c r="N124" s="196" t="s">
        <v>50</v>
      </c>
      <c r="O124" s="65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9" t="s">
        <v>159</v>
      </c>
      <c r="AT124" s="199" t="s">
        <v>154</v>
      </c>
      <c r="AU124" s="199" t="s">
        <v>88</v>
      </c>
      <c r="AY124" s="17" t="s">
        <v>152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</v>
      </c>
      <c r="BK124" s="200">
        <f>ROUND(I124*H124,0)</f>
        <v>0</v>
      </c>
      <c r="BL124" s="17" t="s">
        <v>159</v>
      </c>
      <c r="BM124" s="199" t="s">
        <v>764</v>
      </c>
    </row>
    <row r="125" spans="2:51" s="13" customFormat="1" ht="11.25">
      <c r="B125" s="201"/>
      <c r="C125" s="202"/>
      <c r="D125" s="203" t="s">
        <v>161</v>
      </c>
      <c r="E125" s="204" t="s">
        <v>33</v>
      </c>
      <c r="F125" s="205" t="s">
        <v>175</v>
      </c>
      <c r="G125" s="202"/>
      <c r="H125" s="206">
        <v>3</v>
      </c>
      <c r="I125" s="207"/>
      <c r="J125" s="202"/>
      <c r="K125" s="202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161</v>
      </c>
      <c r="AU125" s="212" t="s">
        <v>88</v>
      </c>
      <c r="AV125" s="13" t="s">
        <v>88</v>
      </c>
      <c r="AW125" s="13" t="s">
        <v>40</v>
      </c>
      <c r="AX125" s="13" t="s">
        <v>79</v>
      </c>
      <c r="AY125" s="212" t="s">
        <v>152</v>
      </c>
    </row>
    <row r="126" spans="2:51" s="13" customFormat="1" ht="11.25">
      <c r="B126" s="201"/>
      <c r="C126" s="202"/>
      <c r="D126" s="203" t="s">
        <v>161</v>
      </c>
      <c r="E126" s="204" t="s">
        <v>33</v>
      </c>
      <c r="F126" s="205" t="s">
        <v>765</v>
      </c>
      <c r="G126" s="202"/>
      <c r="H126" s="206">
        <v>9.5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161</v>
      </c>
      <c r="AU126" s="212" t="s">
        <v>88</v>
      </c>
      <c r="AV126" s="13" t="s">
        <v>88</v>
      </c>
      <c r="AW126" s="13" t="s">
        <v>40</v>
      </c>
      <c r="AX126" s="13" t="s">
        <v>79</v>
      </c>
      <c r="AY126" s="212" t="s">
        <v>152</v>
      </c>
    </row>
    <row r="127" spans="2:51" s="14" customFormat="1" ht="11.25">
      <c r="B127" s="213"/>
      <c r="C127" s="214"/>
      <c r="D127" s="203" t="s">
        <v>161</v>
      </c>
      <c r="E127" s="215" t="s">
        <v>33</v>
      </c>
      <c r="F127" s="216" t="s">
        <v>166</v>
      </c>
      <c r="G127" s="214"/>
      <c r="H127" s="217">
        <v>12.5</v>
      </c>
      <c r="I127" s="218"/>
      <c r="J127" s="214"/>
      <c r="K127" s="214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161</v>
      </c>
      <c r="AU127" s="223" t="s">
        <v>88</v>
      </c>
      <c r="AV127" s="14" t="s">
        <v>159</v>
      </c>
      <c r="AW127" s="14" t="s">
        <v>40</v>
      </c>
      <c r="AX127" s="14" t="s">
        <v>8</v>
      </c>
      <c r="AY127" s="223" t="s">
        <v>152</v>
      </c>
    </row>
    <row r="128" spans="1:65" s="2" customFormat="1" ht="16.5" customHeight="1">
      <c r="A128" s="35"/>
      <c r="B128" s="36"/>
      <c r="C128" s="189" t="s">
        <v>196</v>
      </c>
      <c r="D128" s="189" t="s">
        <v>154</v>
      </c>
      <c r="E128" s="190" t="s">
        <v>192</v>
      </c>
      <c r="F128" s="191" t="s">
        <v>193</v>
      </c>
      <c r="G128" s="192" t="s">
        <v>169</v>
      </c>
      <c r="H128" s="193">
        <v>28.7</v>
      </c>
      <c r="I128" s="194"/>
      <c r="J128" s="193">
        <f>ROUND(I128*H128,0)</f>
        <v>0</v>
      </c>
      <c r="K128" s="191" t="s">
        <v>158</v>
      </c>
      <c r="L128" s="40"/>
      <c r="M128" s="195" t="s">
        <v>33</v>
      </c>
      <c r="N128" s="196" t="s">
        <v>50</v>
      </c>
      <c r="O128" s="65"/>
      <c r="P128" s="197">
        <f>O128*H128</f>
        <v>0</v>
      </c>
      <c r="Q128" s="197">
        <v>0.00083851</v>
      </c>
      <c r="R128" s="197">
        <f>Q128*H128</f>
        <v>0.024065237</v>
      </c>
      <c r="S128" s="197">
        <v>0</v>
      </c>
      <c r="T128" s="19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159</v>
      </c>
      <c r="AT128" s="199" t="s">
        <v>154</v>
      </c>
      <c r="AU128" s="199" t="s">
        <v>88</v>
      </c>
      <c r="AY128" s="17" t="s">
        <v>152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</v>
      </c>
      <c r="BK128" s="200">
        <f>ROUND(I128*H128,0)</f>
        <v>0</v>
      </c>
      <c r="BL128" s="17" t="s">
        <v>159</v>
      </c>
      <c r="BM128" s="199" t="s">
        <v>766</v>
      </c>
    </row>
    <row r="129" spans="2:51" s="13" customFormat="1" ht="11.25">
      <c r="B129" s="201"/>
      <c r="C129" s="202"/>
      <c r="D129" s="203" t="s">
        <v>161</v>
      </c>
      <c r="E129" s="204" t="s">
        <v>33</v>
      </c>
      <c r="F129" s="205" t="s">
        <v>767</v>
      </c>
      <c r="G129" s="202"/>
      <c r="H129" s="206">
        <v>28.7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161</v>
      </c>
      <c r="AU129" s="212" t="s">
        <v>88</v>
      </c>
      <c r="AV129" s="13" t="s">
        <v>88</v>
      </c>
      <c r="AW129" s="13" t="s">
        <v>40</v>
      </c>
      <c r="AX129" s="13" t="s">
        <v>8</v>
      </c>
      <c r="AY129" s="212" t="s">
        <v>152</v>
      </c>
    </row>
    <row r="130" spans="1:65" s="2" customFormat="1" ht="21.75" customHeight="1">
      <c r="A130" s="35"/>
      <c r="B130" s="36"/>
      <c r="C130" s="189" t="s">
        <v>200</v>
      </c>
      <c r="D130" s="189" t="s">
        <v>154</v>
      </c>
      <c r="E130" s="190" t="s">
        <v>197</v>
      </c>
      <c r="F130" s="191" t="s">
        <v>198</v>
      </c>
      <c r="G130" s="192" t="s">
        <v>169</v>
      </c>
      <c r="H130" s="193">
        <v>28.7</v>
      </c>
      <c r="I130" s="194"/>
      <c r="J130" s="193">
        <f>ROUND(I130*H130,0)</f>
        <v>0</v>
      </c>
      <c r="K130" s="191" t="s">
        <v>158</v>
      </c>
      <c r="L130" s="40"/>
      <c r="M130" s="195" t="s">
        <v>33</v>
      </c>
      <c r="N130" s="196" t="s">
        <v>50</v>
      </c>
      <c r="O130" s="65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159</v>
      </c>
      <c r="AT130" s="199" t="s">
        <v>154</v>
      </c>
      <c r="AU130" s="199" t="s">
        <v>88</v>
      </c>
      <c r="AY130" s="17" t="s">
        <v>152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</v>
      </c>
      <c r="BK130" s="200">
        <f>ROUND(I130*H130,0)</f>
        <v>0</v>
      </c>
      <c r="BL130" s="17" t="s">
        <v>159</v>
      </c>
      <c r="BM130" s="199" t="s">
        <v>768</v>
      </c>
    </row>
    <row r="131" spans="1:65" s="2" customFormat="1" ht="33" customHeight="1">
      <c r="A131" s="35"/>
      <c r="B131" s="36"/>
      <c r="C131" s="189" t="s">
        <v>204</v>
      </c>
      <c r="D131" s="189" t="s">
        <v>154</v>
      </c>
      <c r="E131" s="190" t="s">
        <v>533</v>
      </c>
      <c r="F131" s="191" t="s">
        <v>534</v>
      </c>
      <c r="G131" s="192" t="s">
        <v>186</v>
      </c>
      <c r="H131" s="193">
        <v>41.4</v>
      </c>
      <c r="I131" s="194"/>
      <c r="J131" s="193">
        <f>ROUND(I131*H131,0)</f>
        <v>0</v>
      </c>
      <c r="K131" s="191" t="s">
        <v>158</v>
      </c>
      <c r="L131" s="40"/>
      <c r="M131" s="195" t="s">
        <v>33</v>
      </c>
      <c r="N131" s="196" t="s">
        <v>50</v>
      </c>
      <c r="O131" s="65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9" t="s">
        <v>159</v>
      </c>
      <c r="AT131" s="199" t="s">
        <v>154</v>
      </c>
      <c r="AU131" s="199" t="s">
        <v>88</v>
      </c>
      <c r="AY131" s="17" t="s">
        <v>152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8</v>
      </c>
      <c r="BK131" s="200">
        <f>ROUND(I131*H131,0)</f>
        <v>0</v>
      </c>
      <c r="BL131" s="17" t="s">
        <v>159</v>
      </c>
      <c r="BM131" s="199" t="s">
        <v>769</v>
      </c>
    </row>
    <row r="132" spans="2:51" s="13" customFormat="1" ht="11.25">
      <c r="B132" s="201"/>
      <c r="C132" s="202"/>
      <c r="D132" s="203" t="s">
        <v>161</v>
      </c>
      <c r="E132" s="204" t="s">
        <v>33</v>
      </c>
      <c r="F132" s="205" t="s">
        <v>720</v>
      </c>
      <c r="G132" s="202"/>
      <c r="H132" s="206">
        <v>41.4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161</v>
      </c>
      <c r="AU132" s="212" t="s">
        <v>88</v>
      </c>
      <c r="AV132" s="13" t="s">
        <v>88</v>
      </c>
      <c r="AW132" s="13" t="s">
        <v>40</v>
      </c>
      <c r="AX132" s="13" t="s">
        <v>8</v>
      </c>
      <c r="AY132" s="212" t="s">
        <v>152</v>
      </c>
    </row>
    <row r="133" spans="1:65" s="2" customFormat="1" ht="33" customHeight="1">
      <c r="A133" s="35"/>
      <c r="B133" s="36"/>
      <c r="C133" s="189" t="s">
        <v>209</v>
      </c>
      <c r="D133" s="189" t="s">
        <v>154</v>
      </c>
      <c r="E133" s="190" t="s">
        <v>205</v>
      </c>
      <c r="F133" s="191" t="s">
        <v>206</v>
      </c>
      <c r="G133" s="192" t="s">
        <v>186</v>
      </c>
      <c r="H133" s="193">
        <v>25.6</v>
      </c>
      <c r="I133" s="194"/>
      <c r="J133" s="193">
        <f>ROUND(I133*H133,0)</f>
        <v>0</v>
      </c>
      <c r="K133" s="191" t="s">
        <v>158</v>
      </c>
      <c r="L133" s="40"/>
      <c r="M133" s="195" t="s">
        <v>33</v>
      </c>
      <c r="N133" s="196" t="s">
        <v>50</v>
      </c>
      <c r="O133" s="65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159</v>
      </c>
      <c r="AT133" s="199" t="s">
        <v>154</v>
      </c>
      <c r="AU133" s="199" t="s">
        <v>88</v>
      </c>
      <c r="AY133" s="17" t="s">
        <v>152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</v>
      </c>
      <c r="BK133" s="200">
        <f>ROUND(I133*H133,0)</f>
        <v>0</v>
      </c>
      <c r="BL133" s="17" t="s">
        <v>159</v>
      </c>
      <c r="BM133" s="199" t="s">
        <v>770</v>
      </c>
    </row>
    <row r="134" spans="2:51" s="13" customFormat="1" ht="11.25">
      <c r="B134" s="201"/>
      <c r="C134" s="202"/>
      <c r="D134" s="203" t="s">
        <v>161</v>
      </c>
      <c r="E134" s="204" t="s">
        <v>727</v>
      </c>
      <c r="F134" s="205" t="s">
        <v>771</v>
      </c>
      <c r="G134" s="202"/>
      <c r="H134" s="206">
        <v>25.6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161</v>
      </c>
      <c r="AU134" s="212" t="s">
        <v>88</v>
      </c>
      <c r="AV134" s="13" t="s">
        <v>88</v>
      </c>
      <c r="AW134" s="13" t="s">
        <v>40</v>
      </c>
      <c r="AX134" s="13" t="s">
        <v>8</v>
      </c>
      <c r="AY134" s="212" t="s">
        <v>152</v>
      </c>
    </row>
    <row r="135" spans="1:65" s="2" customFormat="1" ht="21.75" customHeight="1">
      <c r="A135" s="35"/>
      <c r="B135" s="36"/>
      <c r="C135" s="189" t="s">
        <v>213</v>
      </c>
      <c r="D135" s="189" t="s">
        <v>154</v>
      </c>
      <c r="E135" s="190" t="s">
        <v>210</v>
      </c>
      <c r="F135" s="191" t="s">
        <v>211</v>
      </c>
      <c r="G135" s="192" t="s">
        <v>186</v>
      </c>
      <c r="H135" s="193">
        <v>25.6</v>
      </c>
      <c r="I135" s="194"/>
      <c r="J135" s="193">
        <f>ROUND(I135*H135,0)</f>
        <v>0</v>
      </c>
      <c r="K135" s="191" t="s">
        <v>158</v>
      </c>
      <c r="L135" s="40"/>
      <c r="M135" s="195" t="s">
        <v>33</v>
      </c>
      <c r="N135" s="196" t="s">
        <v>50</v>
      </c>
      <c r="O135" s="65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9" t="s">
        <v>159</v>
      </c>
      <c r="AT135" s="199" t="s">
        <v>154</v>
      </c>
      <c r="AU135" s="199" t="s">
        <v>88</v>
      </c>
      <c r="AY135" s="17" t="s">
        <v>152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</v>
      </c>
      <c r="BK135" s="200">
        <f>ROUND(I135*H135,0)</f>
        <v>0</v>
      </c>
      <c r="BL135" s="17" t="s">
        <v>159</v>
      </c>
      <c r="BM135" s="199" t="s">
        <v>772</v>
      </c>
    </row>
    <row r="136" spans="2:51" s="13" customFormat="1" ht="11.25">
      <c r="B136" s="201"/>
      <c r="C136" s="202"/>
      <c r="D136" s="203" t="s">
        <v>161</v>
      </c>
      <c r="E136" s="204" t="s">
        <v>33</v>
      </c>
      <c r="F136" s="205" t="s">
        <v>727</v>
      </c>
      <c r="G136" s="202"/>
      <c r="H136" s="206">
        <v>25.6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161</v>
      </c>
      <c r="AU136" s="212" t="s">
        <v>88</v>
      </c>
      <c r="AV136" s="13" t="s">
        <v>88</v>
      </c>
      <c r="AW136" s="13" t="s">
        <v>40</v>
      </c>
      <c r="AX136" s="13" t="s">
        <v>8</v>
      </c>
      <c r="AY136" s="212" t="s">
        <v>152</v>
      </c>
    </row>
    <row r="137" spans="1:65" s="2" customFormat="1" ht="21.75" customHeight="1">
      <c r="A137" s="35"/>
      <c r="B137" s="36"/>
      <c r="C137" s="189" t="s">
        <v>219</v>
      </c>
      <c r="D137" s="189" t="s">
        <v>154</v>
      </c>
      <c r="E137" s="190" t="s">
        <v>214</v>
      </c>
      <c r="F137" s="191" t="s">
        <v>215</v>
      </c>
      <c r="G137" s="192" t="s">
        <v>216</v>
      </c>
      <c r="H137" s="193">
        <v>46.1</v>
      </c>
      <c r="I137" s="194"/>
      <c r="J137" s="193">
        <f>ROUND(I137*H137,0)</f>
        <v>0</v>
      </c>
      <c r="K137" s="191" t="s">
        <v>158</v>
      </c>
      <c r="L137" s="40"/>
      <c r="M137" s="195" t="s">
        <v>33</v>
      </c>
      <c r="N137" s="196" t="s">
        <v>50</v>
      </c>
      <c r="O137" s="65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159</v>
      </c>
      <c r="AT137" s="199" t="s">
        <v>154</v>
      </c>
      <c r="AU137" s="199" t="s">
        <v>88</v>
      </c>
      <c r="AY137" s="17" t="s">
        <v>152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</v>
      </c>
      <c r="BK137" s="200">
        <f>ROUND(I137*H137,0)</f>
        <v>0</v>
      </c>
      <c r="BL137" s="17" t="s">
        <v>159</v>
      </c>
      <c r="BM137" s="199" t="s">
        <v>773</v>
      </c>
    </row>
    <row r="138" spans="2:51" s="13" customFormat="1" ht="11.25">
      <c r="B138" s="201"/>
      <c r="C138" s="202"/>
      <c r="D138" s="203" t="s">
        <v>161</v>
      </c>
      <c r="E138" s="204" t="s">
        <v>33</v>
      </c>
      <c r="F138" s="205" t="s">
        <v>774</v>
      </c>
      <c r="G138" s="202"/>
      <c r="H138" s="206">
        <v>46.1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161</v>
      </c>
      <c r="AU138" s="212" t="s">
        <v>88</v>
      </c>
      <c r="AV138" s="13" t="s">
        <v>88</v>
      </c>
      <c r="AW138" s="13" t="s">
        <v>40</v>
      </c>
      <c r="AX138" s="13" t="s">
        <v>8</v>
      </c>
      <c r="AY138" s="212" t="s">
        <v>152</v>
      </c>
    </row>
    <row r="139" spans="1:65" s="2" customFormat="1" ht="16.5" customHeight="1">
      <c r="A139" s="35"/>
      <c r="B139" s="36"/>
      <c r="C139" s="189" t="s">
        <v>224</v>
      </c>
      <c r="D139" s="189" t="s">
        <v>154</v>
      </c>
      <c r="E139" s="190" t="s">
        <v>220</v>
      </c>
      <c r="F139" s="191" t="s">
        <v>221</v>
      </c>
      <c r="G139" s="192" t="s">
        <v>186</v>
      </c>
      <c r="H139" s="193">
        <v>1.6</v>
      </c>
      <c r="I139" s="194"/>
      <c r="J139" s="193">
        <f>ROUND(I139*H139,0)</f>
        <v>0</v>
      </c>
      <c r="K139" s="191" t="s">
        <v>158</v>
      </c>
      <c r="L139" s="40"/>
      <c r="M139" s="195" t="s">
        <v>33</v>
      </c>
      <c r="N139" s="196" t="s">
        <v>50</v>
      </c>
      <c r="O139" s="65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159</v>
      </c>
      <c r="AT139" s="199" t="s">
        <v>154</v>
      </c>
      <c r="AU139" s="199" t="s">
        <v>88</v>
      </c>
      <c r="AY139" s="17" t="s">
        <v>152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</v>
      </c>
      <c r="BK139" s="200">
        <f>ROUND(I139*H139,0)</f>
        <v>0</v>
      </c>
      <c r="BL139" s="17" t="s">
        <v>159</v>
      </c>
      <c r="BM139" s="199" t="s">
        <v>775</v>
      </c>
    </row>
    <row r="140" spans="2:51" s="13" customFormat="1" ht="11.25">
      <c r="B140" s="201"/>
      <c r="C140" s="202"/>
      <c r="D140" s="203" t="s">
        <v>161</v>
      </c>
      <c r="E140" s="204" t="s">
        <v>729</v>
      </c>
      <c r="F140" s="205" t="s">
        <v>776</v>
      </c>
      <c r="G140" s="202"/>
      <c r="H140" s="206">
        <v>1.6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161</v>
      </c>
      <c r="AU140" s="212" t="s">
        <v>88</v>
      </c>
      <c r="AV140" s="13" t="s">
        <v>88</v>
      </c>
      <c r="AW140" s="13" t="s">
        <v>40</v>
      </c>
      <c r="AX140" s="13" t="s">
        <v>8</v>
      </c>
      <c r="AY140" s="212" t="s">
        <v>152</v>
      </c>
    </row>
    <row r="141" spans="1:65" s="2" customFormat="1" ht="33" customHeight="1">
      <c r="A141" s="35"/>
      <c r="B141" s="36"/>
      <c r="C141" s="189" t="s">
        <v>229</v>
      </c>
      <c r="D141" s="189" t="s">
        <v>154</v>
      </c>
      <c r="E141" s="190" t="s">
        <v>225</v>
      </c>
      <c r="F141" s="191" t="s">
        <v>226</v>
      </c>
      <c r="G141" s="192" t="s">
        <v>186</v>
      </c>
      <c r="H141" s="193">
        <v>2.5</v>
      </c>
      <c r="I141" s="194"/>
      <c r="J141" s="193">
        <f>ROUND(I141*H141,0)</f>
        <v>0</v>
      </c>
      <c r="K141" s="191" t="s">
        <v>158</v>
      </c>
      <c r="L141" s="40"/>
      <c r="M141" s="195" t="s">
        <v>33</v>
      </c>
      <c r="N141" s="196" t="s">
        <v>50</v>
      </c>
      <c r="O141" s="65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159</v>
      </c>
      <c r="AT141" s="199" t="s">
        <v>154</v>
      </c>
      <c r="AU141" s="199" t="s">
        <v>88</v>
      </c>
      <c r="AY141" s="17" t="s">
        <v>152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</v>
      </c>
      <c r="BK141" s="200">
        <f>ROUND(I141*H141,0)</f>
        <v>0</v>
      </c>
      <c r="BL141" s="17" t="s">
        <v>159</v>
      </c>
      <c r="BM141" s="199" t="s">
        <v>777</v>
      </c>
    </row>
    <row r="142" spans="2:51" s="13" customFormat="1" ht="11.25">
      <c r="B142" s="201"/>
      <c r="C142" s="202"/>
      <c r="D142" s="203" t="s">
        <v>161</v>
      </c>
      <c r="E142" s="204" t="s">
        <v>731</v>
      </c>
      <c r="F142" s="205" t="s">
        <v>778</v>
      </c>
      <c r="G142" s="202"/>
      <c r="H142" s="206">
        <v>2.5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161</v>
      </c>
      <c r="AU142" s="212" t="s">
        <v>88</v>
      </c>
      <c r="AV142" s="13" t="s">
        <v>88</v>
      </c>
      <c r="AW142" s="13" t="s">
        <v>40</v>
      </c>
      <c r="AX142" s="13" t="s">
        <v>8</v>
      </c>
      <c r="AY142" s="212" t="s">
        <v>152</v>
      </c>
    </row>
    <row r="143" spans="1:65" s="2" customFormat="1" ht="16.5" customHeight="1">
      <c r="A143" s="35"/>
      <c r="B143" s="36"/>
      <c r="C143" s="224" t="s">
        <v>235</v>
      </c>
      <c r="D143" s="224" t="s">
        <v>230</v>
      </c>
      <c r="E143" s="225" t="s">
        <v>231</v>
      </c>
      <c r="F143" s="226" t="s">
        <v>232</v>
      </c>
      <c r="G143" s="227" t="s">
        <v>216</v>
      </c>
      <c r="H143" s="228">
        <v>4.8</v>
      </c>
      <c r="I143" s="229"/>
      <c r="J143" s="228">
        <f>ROUND(I143*H143,0)</f>
        <v>0</v>
      </c>
      <c r="K143" s="226" t="s">
        <v>158</v>
      </c>
      <c r="L143" s="230"/>
      <c r="M143" s="231" t="s">
        <v>33</v>
      </c>
      <c r="N143" s="232" t="s">
        <v>50</v>
      </c>
      <c r="O143" s="65"/>
      <c r="P143" s="197">
        <f>O143*H143</f>
        <v>0</v>
      </c>
      <c r="Q143" s="197">
        <v>1</v>
      </c>
      <c r="R143" s="197">
        <f>Q143*H143</f>
        <v>4.8</v>
      </c>
      <c r="S143" s="197">
        <v>0</v>
      </c>
      <c r="T143" s="19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9" t="s">
        <v>204</v>
      </c>
      <c r="AT143" s="199" t="s">
        <v>230</v>
      </c>
      <c r="AU143" s="199" t="s">
        <v>88</v>
      </c>
      <c r="AY143" s="17" t="s">
        <v>152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</v>
      </c>
      <c r="BK143" s="200">
        <f>ROUND(I143*H143,0)</f>
        <v>0</v>
      </c>
      <c r="BL143" s="17" t="s">
        <v>159</v>
      </c>
      <c r="BM143" s="199" t="s">
        <v>779</v>
      </c>
    </row>
    <row r="144" spans="2:51" s="13" customFormat="1" ht="11.25">
      <c r="B144" s="201"/>
      <c r="C144" s="202"/>
      <c r="D144" s="203" t="s">
        <v>161</v>
      </c>
      <c r="E144" s="204" t="s">
        <v>33</v>
      </c>
      <c r="F144" s="205" t="s">
        <v>780</v>
      </c>
      <c r="G144" s="202"/>
      <c r="H144" s="206">
        <v>4.8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161</v>
      </c>
      <c r="AU144" s="212" t="s">
        <v>88</v>
      </c>
      <c r="AV144" s="13" t="s">
        <v>88</v>
      </c>
      <c r="AW144" s="13" t="s">
        <v>40</v>
      </c>
      <c r="AX144" s="13" t="s">
        <v>8</v>
      </c>
      <c r="AY144" s="212" t="s">
        <v>152</v>
      </c>
    </row>
    <row r="145" spans="1:65" s="2" customFormat="1" ht="21.75" customHeight="1">
      <c r="A145" s="35"/>
      <c r="B145" s="36"/>
      <c r="C145" s="189" t="s">
        <v>9</v>
      </c>
      <c r="D145" s="189" t="s">
        <v>154</v>
      </c>
      <c r="E145" s="190" t="s">
        <v>236</v>
      </c>
      <c r="F145" s="191" t="s">
        <v>237</v>
      </c>
      <c r="G145" s="192" t="s">
        <v>186</v>
      </c>
      <c r="H145" s="193">
        <v>37.3</v>
      </c>
      <c r="I145" s="194"/>
      <c r="J145" s="193">
        <f>ROUND(I145*H145,0)</f>
        <v>0</v>
      </c>
      <c r="K145" s="191" t="s">
        <v>158</v>
      </c>
      <c r="L145" s="40"/>
      <c r="M145" s="195" t="s">
        <v>33</v>
      </c>
      <c r="N145" s="196" t="s">
        <v>50</v>
      </c>
      <c r="O145" s="65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159</v>
      </c>
      <c r="AT145" s="199" t="s">
        <v>154</v>
      </c>
      <c r="AU145" s="199" t="s">
        <v>88</v>
      </c>
      <c r="AY145" s="17" t="s">
        <v>152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</v>
      </c>
      <c r="BK145" s="200">
        <f>ROUND(I145*H145,0)</f>
        <v>0</v>
      </c>
      <c r="BL145" s="17" t="s">
        <v>159</v>
      </c>
      <c r="BM145" s="199" t="s">
        <v>781</v>
      </c>
    </row>
    <row r="146" spans="2:51" s="13" customFormat="1" ht="11.25">
      <c r="B146" s="201"/>
      <c r="C146" s="202"/>
      <c r="D146" s="203" t="s">
        <v>161</v>
      </c>
      <c r="E146" s="204" t="s">
        <v>733</v>
      </c>
      <c r="F146" s="205" t="s">
        <v>782</v>
      </c>
      <c r="G146" s="202"/>
      <c r="H146" s="206">
        <v>37.3</v>
      </c>
      <c r="I146" s="207"/>
      <c r="J146" s="202"/>
      <c r="K146" s="202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161</v>
      </c>
      <c r="AU146" s="212" t="s">
        <v>88</v>
      </c>
      <c r="AV146" s="13" t="s">
        <v>88</v>
      </c>
      <c r="AW146" s="13" t="s">
        <v>40</v>
      </c>
      <c r="AX146" s="13" t="s">
        <v>8</v>
      </c>
      <c r="AY146" s="212" t="s">
        <v>152</v>
      </c>
    </row>
    <row r="147" spans="1:65" s="2" customFormat="1" ht="16.5" customHeight="1">
      <c r="A147" s="35"/>
      <c r="B147" s="36"/>
      <c r="C147" s="224" t="s">
        <v>244</v>
      </c>
      <c r="D147" s="224" t="s">
        <v>230</v>
      </c>
      <c r="E147" s="225" t="s">
        <v>240</v>
      </c>
      <c r="F147" s="226" t="s">
        <v>241</v>
      </c>
      <c r="G147" s="227" t="s">
        <v>216</v>
      </c>
      <c r="H147" s="228">
        <v>70.9</v>
      </c>
      <c r="I147" s="229"/>
      <c r="J147" s="228">
        <f>ROUND(I147*H147,0)</f>
        <v>0</v>
      </c>
      <c r="K147" s="226" t="s">
        <v>158</v>
      </c>
      <c r="L147" s="230"/>
      <c r="M147" s="231" t="s">
        <v>33</v>
      </c>
      <c r="N147" s="232" t="s">
        <v>50</v>
      </c>
      <c r="O147" s="65"/>
      <c r="P147" s="197">
        <f>O147*H147</f>
        <v>0</v>
      </c>
      <c r="Q147" s="197">
        <v>1</v>
      </c>
      <c r="R147" s="197">
        <f>Q147*H147</f>
        <v>70.9</v>
      </c>
      <c r="S147" s="197">
        <v>0</v>
      </c>
      <c r="T147" s="19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204</v>
      </c>
      <c r="AT147" s="199" t="s">
        <v>230</v>
      </c>
      <c r="AU147" s="199" t="s">
        <v>88</v>
      </c>
      <c r="AY147" s="17" t="s">
        <v>152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</v>
      </c>
      <c r="BK147" s="200">
        <f>ROUND(I147*H147,0)</f>
        <v>0</v>
      </c>
      <c r="BL147" s="17" t="s">
        <v>159</v>
      </c>
      <c r="BM147" s="199" t="s">
        <v>783</v>
      </c>
    </row>
    <row r="148" spans="2:51" s="13" customFormat="1" ht="11.25">
      <c r="B148" s="201"/>
      <c r="C148" s="202"/>
      <c r="D148" s="203" t="s">
        <v>161</v>
      </c>
      <c r="E148" s="204" t="s">
        <v>33</v>
      </c>
      <c r="F148" s="205" t="s">
        <v>784</v>
      </c>
      <c r="G148" s="202"/>
      <c r="H148" s="206">
        <v>70.9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161</v>
      </c>
      <c r="AU148" s="212" t="s">
        <v>88</v>
      </c>
      <c r="AV148" s="13" t="s">
        <v>88</v>
      </c>
      <c r="AW148" s="13" t="s">
        <v>40</v>
      </c>
      <c r="AX148" s="13" t="s">
        <v>8</v>
      </c>
      <c r="AY148" s="212" t="s">
        <v>152</v>
      </c>
    </row>
    <row r="149" spans="1:65" s="2" customFormat="1" ht="21.75" customHeight="1">
      <c r="A149" s="35"/>
      <c r="B149" s="36"/>
      <c r="C149" s="189" t="s">
        <v>249</v>
      </c>
      <c r="D149" s="189" t="s">
        <v>154</v>
      </c>
      <c r="E149" s="190" t="s">
        <v>245</v>
      </c>
      <c r="F149" s="191" t="s">
        <v>246</v>
      </c>
      <c r="G149" s="192" t="s">
        <v>216</v>
      </c>
      <c r="H149" s="193">
        <v>9.3</v>
      </c>
      <c r="I149" s="194"/>
      <c r="J149" s="193">
        <f>ROUND(I149*H149,0)</f>
        <v>0</v>
      </c>
      <c r="K149" s="191" t="s">
        <v>158</v>
      </c>
      <c r="L149" s="40"/>
      <c r="M149" s="195" t="s">
        <v>33</v>
      </c>
      <c r="N149" s="196" t="s">
        <v>50</v>
      </c>
      <c r="O149" s="65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159</v>
      </c>
      <c r="AT149" s="199" t="s">
        <v>154</v>
      </c>
      <c r="AU149" s="199" t="s">
        <v>88</v>
      </c>
      <c r="AY149" s="17" t="s">
        <v>152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</v>
      </c>
      <c r="BK149" s="200">
        <f>ROUND(I149*H149,0)</f>
        <v>0</v>
      </c>
      <c r="BL149" s="17" t="s">
        <v>159</v>
      </c>
      <c r="BM149" s="199" t="s">
        <v>785</v>
      </c>
    </row>
    <row r="150" spans="2:51" s="13" customFormat="1" ht="11.25">
      <c r="B150" s="201"/>
      <c r="C150" s="202"/>
      <c r="D150" s="203" t="s">
        <v>161</v>
      </c>
      <c r="E150" s="204" t="s">
        <v>33</v>
      </c>
      <c r="F150" s="205" t="s">
        <v>786</v>
      </c>
      <c r="G150" s="202"/>
      <c r="H150" s="206">
        <v>9.3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161</v>
      </c>
      <c r="AU150" s="212" t="s">
        <v>88</v>
      </c>
      <c r="AV150" s="13" t="s">
        <v>88</v>
      </c>
      <c r="AW150" s="13" t="s">
        <v>40</v>
      </c>
      <c r="AX150" s="13" t="s">
        <v>8</v>
      </c>
      <c r="AY150" s="212" t="s">
        <v>152</v>
      </c>
    </row>
    <row r="151" spans="1:65" s="2" customFormat="1" ht="21.75" customHeight="1">
      <c r="A151" s="35"/>
      <c r="B151" s="36"/>
      <c r="C151" s="189" t="s">
        <v>258</v>
      </c>
      <c r="D151" s="189" t="s">
        <v>154</v>
      </c>
      <c r="E151" s="190" t="s">
        <v>250</v>
      </c>
      <c r="F151" s="191" t="s">
        <v>251</v>
      </c>
      <c r="G151" s="192" t="s">
        <v>157</v>
      </c>
      <c r="H151" s="193">
        <v>256.3</v>
      </c>
      <c r="I151" s="194"/>
      <c r="J151" s="193">
        <f>ROUND(I151*H151,0)</f>
        <v>0</v>
      </c>
      <c r="K151" s="191" t="s">
        <v>158</v>
      </c>
      <c r="L151" s="40"/>
      <c r="M151" s="195" t="s">
        <v>33</v>
      </c>
      <c r="N151" s="196" t="s">
        <v>50</v>
      </c>
      <c r="O151" s="65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252</v>
      </c>
      <c r="AT151" s="199" t="s">
        <v>154</v>
      </c>
      <c r="AU151" s="199" t="s">
        <v>88</v>
      </c>
      <c r="AY151" s="17" t="s">
        <v>152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</v>
      </c>
      <c r="BK151" s="200">
        <f>ROUND(I151*H151,0)</f>
        <v>0</v>
      </c>
      <c r="BL151" s="17" t="s">
        <v>252</v>
      </c>
      <c r="BM151" s="199" t="s">
        <v>787</v>
      </c>
    </row>
    <row r="152" spans="2:51" s="13" customFormat="1" ht="11.25">
      <c r="B152" s="201"/>
      <c r="C152" s="202"/>
      <c r="D152" s="203" t="s">
        <v>161</v>
      </c>
      <c r="E152" s="204" t="s">
        <v>33</v>
      </c>
      <c r="F152" s="205" t="s">
        <v>788</v>
      </c>
      <c r="G152" s="202"/>
      <c r="H152" s="206">
        <v>39.5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161</v>
      </c>
      <c r="AU152" s="212" t="s">
        <v>88</v>
      </c>
      <c r="AV152" s="13" t="s">
        <v>88</v>
      </c>
      <c r="AW152" s="13" t="s">
        <v>40</v>
      </c>
      <c r="AX152" s="13" t="s">
        <v>79</v>
      </c>
      <c r="AY152" s="212" t="s">
        <v>152</v>
      </c>
    </row>
    <row r="153" spans="2:51" s="13" customFormat="1" ht="11.25">
      <c r="B153" s="201"/>
      <c r="C153" s="202"/>
      <c r="D153" s="203" t="s">
        <v>161</v>
      </c>
      <c r="E153" s="204" t="s">
        <v>33</v>
      </c>
      <c r="F153" s="205" t="s">
        <v>789</v>
      </c>
      <c r="G153" s="202"/>
      <c r="H153" s="206">
        <v>62.5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161</v>
      </c>
      <c r="AU153" s="212" t="s">
        <v>88</v>
      </c>
      <c r="AV153" s="13" t="s">
        <v>88</v>
      </c>
      <c r="AW153" s="13" t="s">
        <v>40</v>
      </c>
      <c r="AX153" s="13" t="s">
        <v>79</v>
      </c>
      <c r="AY153" s="212" t="s">
        <v>152</v>
      </c>
    </row>
    <row r="154" spans="2:51" s="13" customFormat="1" ht="11.25">
      <c r="B154" s="201"/>
      <c r="C154" s="202"/>
      <c r="D154" s="203" t="s">
        <v>161</v>
      </c>
      <c r="E154" s="204" t="s">
        <v>33</v>
      </c>
      <c r="F154" s="205" t="s">
        <v>790</v>
      </c>
      <c r="G154" s="202"/>
      <c r="H154" s="206">
        <v>41.5</v>
      </c>
      <c r="I154" s="207"/>
      <c r="J154" s="202"/>
      <c r="K154" s="202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161</v>
      </c>
      <c r="AU154" s="212" t="s">
        <v>88</v>
      </c>
      <c r="AV154" s="13" t="s">
        <v>88</v>
      </c>
      <c r="AW154" s="13" t="s">
        <v>40</v>
      </c>
      <c r="AX154" s="13" t="s">
        <v>79</v>
      </c>
      <c r="AY154" s="212" t="s">
        <v>152</v>
      </c>
    </row>
    <row r="155" spans="2:51" s="13" customFormat="1" ht="11.25">
      <c r="B155" s="201"/>
      <c r="C155" s="202"/>
      <c r="D155" s="203" t="s">
        <v>161</v>
      </c>
      <c r="E155" s="204" t="s">
        <v>33</v>
      </c>
      <c r="F155" s="205" t="s">
        <v>791</v>
      </c>
      <c r="G155" s="202"/>
      <c r="H155" s="206">
        <v>46.5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161</v>
      </c>
      <c r="AU155" s="212" t="s">
        <v>88</v>
      </c>
      <c r="AV155" s="13" t="s">
        <v>88</v>
      </c>
      <c r="AW155" s="13" t="s">
        <v>40</v>
      </c>
      <c r="AX155" s="13" t="s">
        <v>79</v>
      </c>
      <c r="AY155" s="212" t="s">
        <v>152</v>
      </c>
    </row>
    <row r="156" spans="2:51" s="13" customFormat="1" ht="11.25">
      <c r="B156" s="201"/>
      <c r="C156" s="202"/>
      <c r="D156" s="203" t="s">
        <v>161</v>
      </c>
      <c r="E156" s="204" t="s">
        <v>33</v>
      </c>
      <c r="F156" s="205" t="s">
        <v>792</v>
      </c>
      <c r="G156" s="202"/>
      <c r="H156" s="206">
        <v>24.7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161</v>
      </c>
      <c r="AU156" s="212" t="s">
        <v>88</v>
      </c>
      <c r="AV156" s="13" t="s">
        <v>88</v>
      </c>
      <c r="AW156" s="13" t="s">
        <v>40</v>
      </c>
      <c r="AX156" s="13" t="s">
        <v>79</v>
      </c>
      <c r="AY156" s="212" t="s">
        <v>152</v>
      </c>
    </row>
    <row r="157" spans="2:51" s="13" customFormat="1" ht="11.25">
      <c r="B157" s="201"/>
      <c r="C157" s="202"/>
      <c r="D157" s="203" t="s">
        <v>161</v>
      </c>
      <c r="E157" s="204" t="s">
        <v>33</v>
      </c>
      <c r="F157" s="205" t="s">
        <v>793</v>
      </c>
      <c r="G157" s="202"/>
      <c r="H157" s="206">
        <v>41.6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161</v>
      </c>
      <c r="AU157" s="212" t="s">
        <v>88</v>
      </c>
      <c r="AV157" s="13" t="s">
        <v>88</v>
      </c>
      <c r="AW157" s="13" t="s">
        <v>40</v>
      </c>
      <c r="AX157" s="13" t="s">
        <v>79</v>
      </c>
      <c r="AY157" s="212" t="s">
        <v>152</v>
      </c>
    </row>
    <row r="158" spans="2:51" s="14" customFormat="1" ht="11.25">
      <c r="B158" s="213"/>
      <c r="C158" s="214"/>
      <c r="D158" s="203" t="s">
        <v>161</v>
      </c>
      <c r="E158" s="215" t="s">
        <v>33</v>
      </c>
      <c r="F158" s="216" t="s">
        <v>166</v>
      </c>
      <c r="G158" s="214"/>
      <c r="H158" s="217">
        <v>256.3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161</v>
      </c>
      <c r="AU158" s="223" t="s">
        <v>88</v>
      </c>
      <c r="AV158" s="14" t="s">
        <v>159</v>
      </c>
      <c r="AW158" s="14" t="s">
        <v>40</v>
      </c>
      <c r="AX158" s="14" t="s">
        <v>8</v>
      </c>
      <c r="AY158" s="223" t="s">
        <v>152</v>
      </c>
    </row>
    <row r="159" spans="2:63" s="12" customFormat="1" ht="22.9" customHeight="1">
      <c r="B159" s="173"/>
      <c r="C159" s="174"/>
      <c r="D159" s="175" t="s">
        <v>78</v>
      </c>
      <c r="E159" s="187" t="s">
        <v>191</v>
      </c>
      <c r="F159" s="187" t="s">
        <v>257</v>
      </c>
      <c r="G159" s="174"/>
      <c r="H159" s="174"/>
      <c r="I159" s="177"/>
      <c r="J159" s="188">
        <f>BK159</f>
        <v>0</v>
      </c>
      <c r="K159" s="174"/>
      <c r="L159" s="179"/>
      <c r="M159" s="180"/>
      <c r="N159" s="181"/>
      <c r="O159" s="181"/>
      <c r="P159" s="182">
        <f>SUM(P160:P171)</f>
        <v>0</v>
      </c>
      <c r="Q159" s="181"/>
      <c r="R159" s="182">
        <f>SUM(R160:R171)</f>
        <v>1.000868</v>
      </c>
      <c r="S159" s="181"/>
      <c r="T159" s="183">
        <f>SUM(T160:T171)</f>
        <v>0</v>
      </c>
      <c r="AR159" s="184" t="s">
        <v>8</v>
      </c>
      <c r="AT159" s="185" t="s">
        <v>78</v>
      </c>
      <c r="AU159" s="185" t="s">
        <v>8</v>
      </c>
      <c r="AY159" s="184" t="s">
        <v>152</v>
      </c>
      <c r="BK159" s="186">
        <f>SUM(BK160:BK171)</f>
        <v>0</v>
      </c>
    </row>
    <row r="160" spans="1:65" s="2" customFormat="1" ht="16.5" customHeight="1">
      <c r="A160" s="35"/>
      <c r="B160" s="36"/>
      <c r="C160" s="189" t="s">
        <v>270</v>
      </c>
      <c r="D160" s="189" t="s">
        <v>154</v>
      </c>
      <c r="E160" s="190" t="s">
        <v>259</v>
      </c>
      <c r="F160" s="191" t="s">
        <v>260</v>
      </c>
      <c r="G160" s="192" t="s">
        <v>169</v>
      </c>
      <c r="H160" s="193">
        <v>34.8</v>
      </c>
      <c r="I160" s="194"/>
      <c r="J160" s="193">
        <f>ROUND(I160*H160,0)</f>
        <v>0</v>
      </c>
      <c r="K160" s="191" t="s">
        <v>158</v>
      </c>
      <c r="L160" s="40"/>
      <c r="M160" s="195" t="s">
        <v>33</v>
      </c>
      <c r="N160" s="196" t="s">
        <v>50</v>
      </c>
      <c r="O160" s="65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9" t="s">
        <v>159</v>
      </c>
      <c r="AT160" s="199" t="s">
        <v>154</v>
      </c>
      <c r="AU160" s="199" t="s">
        <v>88</v>
      </c>
      <c r="AY160" s="17" t="s">
        <v>152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</v>
      </c>
      <c r="BK160" s="200">
        <f>ROUND(I160*H160,0)</f>
        <v>0</v>
      </c>
      <c r="BL160" s="17" t="s">
        <v>159</v>
      </c>
      <c r="BM160" s="199" t="s">
        <v>794</v>
      </c>
    </row>
    <row r="161" spans="2:51" s="13" customFormat="1" ht="11.25">
      <c r="B161" s="201"/>
      <c r="C161" s="202"/>
      <c r="D161" s="203" t="s">
        <v>161</v>
      </c>
      <c r="E161" s="204" t="s">
        <v>33</v>
      </c>
      <c r="F161" s="205" t="s">
        <v>725</v>
      </c>
      <c r="G161" s="202"/>
      <c r="H161" s="206">
        <v>34.8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161</v>
      </c>
      <c r="AU161" s="212" t="s">
        <v>88</v>
      </c>
      <c r="AV161" s="13" t="s">
        <v>88</v>
      </c>
      <c r="AW161" s="13" t="s">
        <v>40</v>
      </c>
      <c r="AX161" s="13" t="s">
        <v>8</v>
      </c>
      <c r="AY161" s="212" t="s">
        <v>152</v>
      </c>
    </row>
    <row r="162" spans="1:65" s="2" customFormat="1" ht="21.75" customHeight="1">
      <c r="A162" s="35"/>
      <c r="B162" s="36"/>
      <c r="C162" s="189" t="s">
        <v>266</v>
      </c>
      <c r="D162" s="189" t="s">
        <v>154</v>
      </c>
      <c r="E162" s="190" t="s">
        <v>263</v>
      </c>
      <c r="F162" s="191" t="s">
        <v>264</v>
      </c>
      <c r="G162" s="192" t="s">
        <v>169</v>
      </c>
      <c r="H162" s="193">
        <v>34.8</v>
      </c>
      <c r="I162" s="194"/>
      <c r="J162" s="193">
        <f>ROUND(I162*H162,0)</f>
        <v>0</v>
      </c>
      <c r="K162" s="191" t="s">
        <v>158</v>
      </c>
      <c r="L162" s="40"/>
      <c r="M162" s="195" t="s">
        <v>33</v>
      </c>
      <c r="N162" s="196" t="s">
        <v>50</v>
      </c>
      <c r="O162" s="65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159</v>
      </c>
      <c r="AT162" s="199" t="s">
        <v>154</v>
      </c>
      <c r="AU162" s="199" t="s">
        <v>88</v>
      </c>
      <c r="AY162" s="17" t="s">
        <v>152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</v>
      </c>
      <c r="BK162" s="200">
        <f>ROUND(I162*H162,0)</f>
        <v>0</v>
      </c>
      <c r="BL162" s="17" t="s">
        <v>159</v>
      </c>
      <c r="BM162" s="199" t="s">
        <v>795</v>
      </c>
    </row>
    <row r="163" spans="2:51" s="13" customFormat="1" ht="11.25">
      <c r="B163" s="201"/>
      <c r="C163" s="202"/>
      <c r="D163" s="203" t="s">
        <v>161</v>
      </c>
      <c r="E163" s="204" t="s">
        <v>33</v>
      </c>
      <c r="F163" s="205" t="s">
        <v>725</v>
      </c>
      <c r="G163" s="202"/>
      <c r="H163" s="206">
        <v>34.8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161</v>
      </c>
      <c r="AU163" s="212" t="s">
        <v>88</v>
      </c>
      <c r="AV163" s="13" t="s">
        <v>88</v>
      </c>
      <c r="AW163" s="13" t="s">
        <v>40</v>
      </c>
      <c r="AX163" s="13" t="s">
        <v>8</v>
      </c>
      <c r="AY163" s="212" t="s">
        <v>152</v>
      </c>
    </row>
    <row r="164" spans="1:65" s="2" customFormat="1" ht="16.5" customHeight="1">
      <c r="A164" s="35"/>
      <c r="B164" s="36"/>
      <c r="C164" s="189" t="s">
        <v>7</v>
      </c>
      <c r="D164" s="189" t="s">
        <v>154</v>
      </c>
      <c r="E164" s="190" t="s">
        <v>267</v>
      </c>
      <c r="F164" s="191" t="s">
        <v>268</v>
      </c>
      <c r="G164" s="192" t="s">
        <v>169</v>
      </c>
      <c r="H164" s="193">
        <v>34.8</v>
      </c>
      <c r="I164" s="194"/>
      <c r="J164" s="193">
        <f>ROUND(I164*H164,0)</f>
        <v>0</v>
      </c>
      <c r="K164" s="191" t="s">
        <v>158</v>
      </c>
      <c r="L164" s="40"/>
      <c r="M164" s="195" t="s">
        <v>33</v>
      </c>
      <c r="N164" s="196" t="s">
        <v>50</v>
      </c>
      <c r="O164" s="65"/>
      <c r="P164" s="197">
        <f>O164*H164</f>
        <v>0</v>
      </c>
      <c r="Q164" s="197">
        <v>0.00601</v>
      </c>
      <c r="R164" s="197">
        <f>Q164*H164</f>
        <v>0.20914799999999997</v>
      </c>
      <c r="S164" s="197">
        <v>0</v>
      </c>
      <c r="T164" s="19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9" t="s">
        <v>159</v>
      </c>
      <c r="AT164" s="199" t="s">
        <v>154</v>
      </c>
      <c r="AU164" s="199" t="s">
        <v>88</v>
      </c>
      <c r="AY164" s="17" t="s">
        <v>152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</v>
      </c>
      <c r="BK164" s="200">
        <f>ROUND(I164*H164,0)</f>
        <v>0</v>
      </c>
      <c r="BL164" s="17" t="s">
        <v>159</v>
      </c>
      <c r="BM164" s="199" t="s">
        <v>796</v>
      </c>
    </row>
    <row r="165" spans="2:51" s="13" customFormat="1" ht="11.25">
      <c r="B165" s="201"/>
      <c r="C165" s="202"/>
      <c r="D165" s="203" t="s">
        <v>161</v>
      </c>
      <c r="E165" s="204" t="s">
        <v>33</v>
      </c>
      <c r="F165" s="205" t="s">
        <v>725</v>
      </c>
      <c r="G165" s="202"/>
      <c r="H165" s="206">
        <v>34.8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161</v>
      </c>
      <c r="AU165" s="212" t="s">
        <v>88</v>
      </c>
      <c r="AV165" s="13" t="s">
        <v>88</v>
      </c>
      <c r="AW165" s="13" t="s">
        <v>40</v>
      </c>
      <c r="AX165" s="13" t="s">
        <v>8</v>
      </c>
      <c r="AY165" s="212" t="s">
        <v>152</v>
      </c>
    </row>
    <row r="166" spans="1:65" s="2" customFormat="1" ht="21.75" customHeight="1">
      <c r="A166" s="35"/>
      <c r="B166" s="36"/>
      <c r="C166" s="189" t="s">
        <v>440</v>
      </c>
      <c r="D166" s="189" t="s">
        <v>154</v>
      </c>
      <c r="E166" s="190" t="s">
        <v>271</v>
      </c>
      <c r="F166" s="191" t="s">
        <v>272</v>
      </c>
      <c r="G166" s="192" t="s">
        <v>169</v>
      </c>
      <c r="H166" s="193">
        <v>48.8</v>
      </c>
      <c r="I166" s="194"/>
      <c r="J166" s="193">
        <f>ROUND(I166*H166,0)</f>
        <v>0</v>
      </c>
      <c r="K166" s="191" t="s">
        <v>158</v>
      </c>
      <c r="L166" s="40"/>
      <c r="M166" s="195" t="s">
        <v>33</v>
      </c>
      <c r="N166" s="196" t="s">
        <v>50</v>
      </c>
      <c r="O166" s="65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9" t="s">
        <v>159</v>
      </c>
      <c r="AT166" s="199" t="s">
        <v>154</v>
      </c>
      <c r="AU166" s="199" t="s">
        <v>88</v>
      </c>
      <c r="AY166" s="17" t="s">
        <v>152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</v>
      </c>
      <c r="BK166" s="200">
        <f>ROUND(I166*H166,0)</f>
        <v>0</v>
      </c>
      <c r="BL166" s="17" t="s">
        <v>159</v>
      </c>
      <c r="BM166" s="199" t="s">
        <v>797</v>
      </c>
    </row>
    <row r="167" spans="2:51" s="13" customFormat="1" ht="11.25">
      <c r="B167" s="201"/>
      <c r="C167" s="202"/>
      <c r="D167" s="203" t="s">
        <v>161</v>
      </c>
      <c r="E167" s="204" t="s">
        <v>33</v>
      </c>
      <c r="F167" s="205" t="s">
        <v>723</v>
      </c>
      <c r="G167" s="202"/>
      <c r="H167" s="206">
        <v>48.8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161</v>
      </c>
      <c r="AU167" s="212" t="s">
        <v>88</v>
      </c>
      <c r="AV167" s="13" t="s">
        <v>88</v>
      </c>
      <c r="AW167" s="13" t="s">
        <v>40</v>
      </c>
      <c r="AX167" s="13" t="s">
        <v>8</v>
      </c>
      <c r="AY167" s="212" t="s">
        <v>152</v>
      </c>
    </row>
    <row r="168" spans="1:65" s="2" customFormat="1" ht="21.75" customHeight="1">
      <c r="A168" s="35"/>
      <c r="B168" s="36"/>
      <c r="C168" s="189" t="s">
        <v>277</v>
      </c>
      <c r="D168" s="189" t="s">
        <v>154</v>
      </c>
      <c r="E168" s="190" t="s">
        <v>274</v>
      </c>
      <c r="F168" s="191" t="s">
        <v>275</v>
      </c>
      <c r="G168" s="192" t="s">
        <v>169</v>
      </c>
      <c r="H168" s="193">
        <v>48.8</v>
      </c>
      <c r="I168" s="194"/>
      <c r="J168" s="193">
        <f>ROUND(I168*H168,0)</f>
        <v>0</v>
      </c>
      <c r="K168" s="191" t="s">
        <v>158</v>
      </c>
      <c r="L168" s="40"/>
      <c r="M168" s="195" t="s">
        <v>33</v>
      </c>
      <c r="N168" s="196" t="s">
        <v>50</v>
      </c>
      <c r="O168" s="65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9" t="s">
        <v>159</v>
      </c>
      <c r="AT168" s="199" t="s">
        <v>154</v>
      </c>
      <c r="AU168" s="199" t="s">
        <v>88</v>
      </c>
      <c r="AY168" s="17" t="s">
        <v>152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8</v>
      </c>
      <c r="BK168" s="200">
        <f>ROUND(I168*H168,0)</f>
        <v>0</v>
      </c>
      <c r="BL168" s="17" t="s">
        <v>159</v>
      </c>
      <c r="BM168" s="199" t="s">
        <v>798</v>
      </c>
    </row>
    <row r="169" spans="2:51" s="13" customFormat="1" ht="11.25">
      <c r="B169" s="201"/>
      <c r="C169" s="202"/>
      <c r="D169" s="203" t="s">
        <v>161</v>
      </c>
      <c r="E169" s="204" t="s">
        <v>33</v>
      </c>
      <c r="F169" s="205" t="s">
        <v>723</v>
      </c>
      <c r="G169" s="202"/>
      <c r="H169" s="206">
        <v>48.8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161</v>
      </c>
      <c r="AU169" s="212" t="s">
        <v>88</v>
      </c>
      <c r="AV169" s="13" t="s">
        <v>88</v>
      </c>
      <c r="AW169" s="13" t="s">
        <v>40</v>
      </c>
      <c r="AX169" s="13" t="s">
        <v>8</v>
      </c>
      <c r="AY169" s="212" t="s">
        <v>152</v>
      </c>
    </row>
    <row r="170" spans="1:65" s="2" customFormat="1" ht="16.5" customHeight="1">
      <c r="A170" s="35"/>
      <c r="B170" s="36"/>
      <c r="C170" s="189" t="s">
        <v>281</v>
      </c>
      <c r="D170" s="189" t="s">
        <v>154</v>
      </c>
      <c r="E170" s="190" t="s">
        <v>278</v>
      </c>
      <c r="F170" s="191" t="s">
        <v>279</v>
      </c>
      <c r="G170" s="192" t="s">
        <v>157</v>
      </c>
      <c r="H170" s="193">
        <v>47.1</v>
      </c>
      <c r="I170" s="194"/>
      <c r="J170" s="193">
        <f>ROUND(I170*H170,0)</f>
        <v>0</v>
      </c>
      <c r="K170" s="191" t="s">
        <v>158</v>
      </c>
      <c r="L170" s="40"/>
      <c r="M170" s="195" t="s">
        <v>33</v>
      </c>
      <c r="N170" s="196" t="s">
        <v>50</v>
      </c>
      <c r="O170" s="65"/>
      <c r="P170" s="197">
        <f>O170*H170</f>
        <v>0</v>
      </c>
      <c r="Q170" s="197">
        <v>0.0036</v>
      </c>
      <c r="R170" s="197">
        <f>Q170*H170</f>
        <v>0.16956</v>
      </c>
      <c r="S170" s="197">
        <v>0</v>
      </c>
      <c r="T170" s="198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9" t="s">
        <v>159</v>
      </c>
      <c r="AT170" s="199" t="s">
        <v>154</v>
      </c>
      <c r="AU170" s="199" t="s">
        <v>88</v>
      </c>
      <c r="AY170" s="17" t="s">
        <v>152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</v>
      </c>
      <c r="BK170" s="200">
        <f>ROUND(I170*H170,0)</f>
        <v>0</v>
      </c>
      <c r="BL170" s="17" t="s">
        <v>159</v>
      </c>
      <c r="BM170" s="199" t="s">
        <v>799</v>
      </c>
    </row>
    <row r="171" spans="1:65" s="2" customFormat="1" ht="21.75" customHeight="1">
      <c r="A171" s="35"/>
      <c r="B171" s="36"/>
      <c r="C171" s="189" t="s">
        <v>287</v>
      </c>
      <c r="D171" s="189" t="s">
        <v>154</v>
      </c>
      <c r="E171" s="190" t="s">
        <v>282</v>
      </c>
      <c r="F171" s="191" t="s">
        <v>283</v>
      </c>
      <c r="G171" s="192" t="s">
        <v>284</v>
      </c>
      <c r="H171" s="193">
        <v>2</v>
      </c>
      <c r="I171" s="194"/>
      <c r="J171" s="193">
        <f>ROUND(I171*H171,0)</f>
        <v>0</v>
      </c>
      <c r="K171" s="191" t="s">
        <v>158</v>
      </c>
      <c r="L171" s="40"/>
      <c r="M171" s="195" t="s">
        <v>33</v>
      </c>
      <c r="N171" s="196" t="s">
        <v>50</v>
      </c>
      <c r="O171" s="65"/>
      <c r="P171" s="197">
        <f>O171*H171</f>
        <v>0</v>
      </c>
      <c r="Q171" s="197">
        <v>0.31108</v>
      </c>
      <c r="R171" s="197">
        <f>Q171*H171</f>
        <v>0.62216</v>
      </c>
      <c r="S171" s="197">
        <v>0</v>
      </c>
      <c r="T171" s="198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9" t="s">
        <v>159</v>
      </c>
      <c r="AT171" s="199" t="s">
        <v>154</v>
      </c>
      <c r="AU171" s="199" t="s">
        <v>88</v>
      </c>
      <c r="AY171" s="17" t="s">
        <v>152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8</v>
      </c>
      <c r="BK171" s="200">
        <f>ROUND(I171*H171,0)</f>
        <v>0</v>
      </c>
      <c r="BL171" s="17" t="s">
        <v>159</v>
      </c>
      <c r="BM171" s="199" t="s">
        <v>800</v>
      </c>
    </row>
    <row r="172" spans="2:63" s="12" customFormat="1" ht="22.9" customHeight="1">
      <c r="B172" s="173"/>
      <c r="C172" s="174"/>
      <c r="D172" s="175" t="s">
        <v>78</v>
      </c>
      <c r="E172" s="187" t="s">
        <v>204</v>
      </c>
      <c r="F172" s="187" t="s">
        <v>286</v>
      </c>
      <c r="G172" s="174"/>
      <c r="H172" s="174"/>
      <c r="I172" s="177"/>
      <c r="J172" s="188">
        <f>BK172</f>
        <v>0</v>
      </c>
      <c r="K172" s="174"/>
      <c r="L172" s="179"/>
      <c r="M172" s="180"/>
      <c r="N172" s="181"/>
      <c r="O172" s="181"/>
      <c r="P172" s="182">
        <f>SUM(P173:P203)</f>
        <v>0</v>
      </c>
      <c r="Q172" s="181"/>
      <c r="R172" s="182">
        <f>SUM(R173:R203)</f>
        <v>3.8988800000000006</v>
      </c>
      <c r="S172" s="181"/>
      <c r="T172" s="183">
        <f>SUM(T173:T203)</f>
        <v>0</v>
      </c>
      <c r="AR172" s="184" t="s">
        <v>8</v>
      </c>
      <c r="AT172" s="185" t="s">
        <v>78</v>
      </c>
      <c r="AU172" s="185" t="s">
        <v>8</v>
      </c>
      <c r="AY172" s="184" t="s">
        <v>152</v>
      </c>
      <c r="BK172" s="186">
        <f>SUM(BK173:BK203)</f>
        <v>0</v>
      </c>
    </row>
    <row r="173" spans="1:65" s="2" customFormat="1" ht="21.75" customHeight="1">
      <c r="A173" s="35"/>
      <c r="B173" s="36"/>
      <c r="C173" s="189" t="s">
        <v>291</v>
      </c>
      <c r="D173" s="189" t="s">
        <v>154</v>
      </c>
      <c r="E173" s="190" t="s">
        <v>309</v>
      </c>
      <c r="F173" s="191" t="s">
        <v>310</v>
      </c>
      <c r="G173" s="192" t="s">
        <v>284</v>
      </c>
      <c r="H173" s="193">
        <v>4</v>
      </c>
      <c r="I173" s="194"/>
      <c r="J173" s="193">
        <f aca="true" t="shared" si="0" ref="J173:J189">ROUND(I173*H173,0)</f>
        <v>0</v>
      </c>
      <c r="K173" s="191" t="s">
        <v>158</v>
      </c>
      <c r="L173" s="40"/>
      <c r="M173" s="195" t="s">
        <v>33</v>
      </c>
      <c r="N173" s="196" t="s">
        <v>50</v>
      </c>
      <c r="O173" s="65"/>
      <c r="P173" s="197">
        <f aca="true" t="shared" si="1" ref="P173:P189">O173*H173</f>
        <v>0</v>
      </c>
      <c r="Q173" s="197">
        <v>0.00167</v>
      </c>
      <c r="R173" s="197">
        <f aca="true" t="shared" si="2" ref="R173:R189">Q173*H173</f>
        <v>0.00668</v>
      </c>
      <c r="S173" s="197">
        <v>0</v>
      </c>
      <c r="T173" s="198">
        <f aca="true" t="shared" si="3" ref="T173:T189"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159</v>
      </c>
      <c r="AT173" s="199" t="s">
        <v>154</v>
      </c>
      <c r="AU173" s="199" t="s">
        <v>88</v>
      </c>
      <c r="AY173" s="17" t="s">
        <v>152</v>
      </c>
      <c r="BE173" s="200">
        <f aca="true" t="shared" si="4" ref="BE173:BE189">IF(N173="základní",J173,0)</f>
        <v>0</v>
      </c>
      <c r="BF173" s="200">
        <f aca="true" t="shared" si="5" ref="BF173:BF189">IF(N173="snížená",J173,0)</f>
        <v>0</v>
      </c>
      <c r="BG173" s="200">
        <f aca="true" t="shared" si="6" ref="BG173:BG189">IF(N173="zákl. přenesená",J173,0)</f>
        <v>0</v>
      </c>
      <c r="BH173" s="200">
        <f aca="true" t="shared" si="7" ref="BH173:BH189">IF(N173="sníž. přenesená",J173,0)</f>
        <v>0</v>
      </c>
      <c r="BI173" s="200">
        <f aca="true" t="shared" si="8" ref="BI173:BI189">IF(N173="nulová",J173,0)</f>
        <v>0</v>
      </c>
      <c r="BJ173" s="17" t="s">
        <v>8</v>
      </c>
      <c r="BK173" s="200">
        <f aca="true" t="shared" si="9" ref="BK173:BK189">ROUND(I173*H173,0)</f>
        <v>0</v>
      </c>
      <c r="BL173" s="17" t="s">
        <v>159</v>
      </c>
      <c r="BM173" s="199" t="s">
        <v>801</v>
      </c>
    </row>
    <row r="174" spans="1:65" s="2" customFormat="1" ht="16.5" customHeight="1">
      <c r="A174" s="35"/>
      <c r="B174" s="36"/>
      <c r="C174" s="224" t="s">
        <v>296</v>
      </c>
      <c r="D174" s="224" t="s">
        <v>230</v>
      </c>
      <c r="E174" s="225" t="s">
        <v>317</v>
      </c>
      <c r="F174" s="226" t="s">
        <v>318</v>
      </c>
      <c r="G174" s="227" t="s">
        <v>284</v>
      </c>
      <c r="H174" s="228">
        <v>4</v>
      </c>
      <c r="I174" s="229"/>
      <c r="J174" s="228">
        <f t="shared" si="0"/>
        <v>0</v>
      </c>
      <c r="K174" s="226" t="s">
        <v>158</v>
      </c>
      <c r="L174" s="230"/>
      <c r="M174" s="231" t="s">
        <v>33</v>
      </c>
      <c r="N174" s="232" t="s">
        <v>50</v>
      </c>
      <c r="O174" s="65"/>
      <c r="P174" s="197">
        <f t="shared" si="1"/>
        <v>0</v>
      </c>
      <c r="Q174" s="197">
        <v>0.0141</v>
      </c>
      <c r="R174" s="197">
        <f t="shared" si="2"/>
        <v>0.0564</v>
      </c>
      <c r="S174" s="197">
        <v>0</v>
      </c>
      <c r="T174" s="198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9" t="s">
        <v>204</v>
      </c>
      <c r="AT174" s="199" t="s">
        <v>230</v>
      </c>
      <c r="AU174" s="199" t="s">
        <v>88</v>
      </c>
      <c r="AY174" s="17" t="s">
        <v>152</v>
      </c>
      <c r="BE174" s="200">
        <f t="shared" si="4"/>
        <v>0</v>
      </c>
      <c r="BF174" s="200">
        <f t="shared" si="5"/>
        <v>0</v>
      </c>
      <c r="BG174" s="200">
        <f t="shared" si="6"/>
        <v>0</v>
      </c>
      <c r="BH174" s="200">
        <f t="shared" si="7"/>
        <v>0</v>
      </c>
      <c r="BI174" s="200">
        <f t="shared" si="8"/>
        <v>0</v>
      </c>
      <c r="BJ174" s="17" t="s">
        <v>8</v>
      </c>
      <c r="BK174" s="200">
        <f t="shared" si="9"/>
        <v>0</v>
      </c>
      <c r="BL174" s="17" t="s">
        <v>159</v>
      </c>
      <c r="BM174" s="199" t="s">
        <v>802</v>
      </c>
    </row>
    <row r="175" spans="1:65" s="2" customFormat="1" ht="21.75" customHeight="1">
      <c r="A175" s="35"/>
      <c r="B175" s="36"/>
      <c r="C175" s="189" t="s">
        <v>300</v>
      </c>
      <c r="D175" s="189" t="s">
        <v>154</v>
      </c>
      <c r="E175" s="190" t="s">
        <v>574</v>
      </c>
      <c r="F175" s="191" t="s">
        <v>575</v>
      </c>
      <c r="G175" s="192" t="s">
        <v>284</v>
      </c>
      <c r="H175" s="193">
        <v>5</v>
      </c>
      <c r="I175" s="194"/>
      <c r="J175" s="193">
        <f t="shared" si="0"/>
        <v>0</v>
      </c>
      <c r="K175" s="191" t="s">
        <v>158</v>
      </c>
      <c r="L175" s="40"/>
      <c r="M175" s="195" t="s">
        <v>33</v>
      </c>
      <c r="N175" s="196" t="s">
        <v>50</v>
      </c>
      <c r="O175" s="65"/>
      <c r="P175" s="197">
        <f t="shared" si="1"/>
        <v>0</v>
      </c>
      <c r="Q175" s="197">
        <v>0</v>
      </c>
      <c r="R175" s="197">
        <f t="shared" si="2"/>
        <v>0</v>
      </c>
      <c r="S175" s="197">
        <v>0</v>
      </c>
      <c r="T175" s="198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9" t="s">
        <v>159</v>
      </c>
      <c r="AT175" s="199" t="s">
        <v>154</v>
      </c>
      <c r="AU175" s="199" t="s">
        <v>88</v>
      </c>
      <c r="AY175" s="17" t="s">
        <v>152</v>
      </c>
      <c r="BE175" s="200">
        <f t="shared" si="4"/>
        <v>0</v>
      </c>
      <c r="BF175" s="200">
        <f t="shared" si="5"/>
        <v>0</v>
      </c>
      <c r="BG175" s="200">
        <f t="shared" si="6"/>
        <v>0</v>
      </c>
      <c r="BH175" s="200">
        <f t="shared" si="7"/>
        <v>0</v>
      </c>
      <c r="BI175" s="200">
        <f t="shared" si="8"/>
        <v>0</v>
      </c>
      <c r="BJ175" s="17" t="s">
        <v>8</v>
      </c>
      <c r="BK175" s="200">
        <f t="shared" si="9"/>
        <v>0</v>
      </c>
      <c r="BL175" s="17" t="s">
        <v>159</v>
      </c>
      <c r="BM175" s="199" t="s">
        <v>803</v>
      </c>
    </row>
    <row r="176" spans="1:65" s="2" customFormat="1" ht="16.5" customHeight="1">
      <c r="A176" s="35"/>
      <c r="B176" s="36"/>
      <c r="C176" s="224" t="s">
        <v>304</v>
      </c>
      <c r="D176" s="224" t="s">
        <v>230</v>
      </c>
      <c r="E176" s="225" t="s">
        <v>577</v>
      </c>
      <c r="F176" s="226" t="s">
        <v>578</v>
      </c>
      <c r="G176" s="227" t="s">
        <v>284</v>
      </c>
      <c r="H176" s="228">
        <v>5</v>
      </c>
      <c r="I176" s="229"/>
      <c r="J176" s="228">
        <f t="shared" si="0"/>
        <v>0</v>
      </c>
      <c r="K176" s="226" t="s">
        <v>158</v>
      </c>
      <c r="L176" s="230"/>
      <c r="M176" s="231" t="s">
        <v>33</v>
      </c>
      <c r="N176" s="232" t="s">
        <v>50</v>
      </c>
      <c r="O176" s="65"/>
      <c r="P176" s="197">
        <f t="shared" si="1"/>
        <v>0</v>
      </c>
      <c r="Q176" s="197">
        <v>0.00145</v>
      </c>
      <c r="R176" s="197">
        <f t="shared" si="2"/>
        <v>0.0072499999999999995</v>
      </c>
      <c r="S176" s="197">
        <v>0</v>
      </c>
      <c r="T176" s="198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9" t="s">
        <v>204</v>
      </c>
      <c r="AT176" s="199" t="s">
        <v>230</v>
      </c>
      <c r="AU176" s="199" t="s">
        <v>88</v>
      </c>
      <c r="AY176" s="17" t="s">
        <v>152</v>
      </c>
      <c r="BE176" s="200">
        <f t="shared" si="4"/>
        <v>0</v>
      </c>
      <c r="BF176" s="200">
        <f t="shared" si="5"/>
        <v>0</v>
      </c>
      <c r="BG176" s="200">
        <f t="shared" si="6"/>
        <v>0</v>
      </c>
      <c r="BH176" s="200">
        <f t="shared" si="7"/>
        <v>0</v>
      </c>
      <c r="BI176" s="200">
        <f t="shared" si="8"/>
        <v>0</v>
      </c>
      <c r="BJ176" s="17" t="s">
        <v>8</v>
      </c>
      <c r="BK176" s="200">
        <f t="shared" si="9"/>
        <v>0</v>
      </c>
      <c r="BL176" s="17" t="s">
        <v>159</v>
      </c>
      <c r="BM176" s="199" t="s">
        <v>804</v>
      </c>
    </row>
    <row r="177" spans="1:65" s="2" customFormat="1" ht="16.5" customHeight="1">
      <c r="A177" s="35"/>
      <c r="B177" s="36"/>
      <c r="C177" s="189" t="s">
        <v>308</v>
      </c>
      <c r="D177" s="189" t="s">
        <v>154</v>
      </c>
      <c r="E177" s="190" t="s">
        <v>329</v>
      </c>
      <c r="F177" s="191" t="s">
        <v>330</v>
      </c>
      <c r="G177" s="192" t="s">
        <v>284</v>
      </c>
      <c r="H177" s="193">
        <v>4</v>
      </c>
      <c r="I177" s="194"/>
      <c r="J177" s="193">
        <f t="shared" si="0"/>
        <v>0</v>
      </c>
      <c r="K177" s="191" t="s">
        <v>158</v>
      </c>
      <c r="L177" s="40"/>
      <c r="M177" s="195" t="s">
        <v>33</v>
      </c>
      <c r="N177" s="196" t="s">
        <v>50</v>
      </c>
      <c r="O177" s="65"/>
      <c r="P177" s="197">
        <f t="shared" si="1"/>
        <v>0</v>
      </c>
      <c r="Q177" s="197">
        <v>0.00034</v>
      </c>
      <c r="R177" s="197">
        <f t="shared" si="2"/>
        <v>0.00136</v>
      </c>
      <c r="S177" s="197">
        <v>0</v>
      </c>
      <c r="T177" s="198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159</v>
      </c>
      <c r="AT177" s="199" t="s">
        <v>154</v>
      </c>
      <c r="AU177" s="199" t="s">
        <v>88</v>
      </c>
      <c r="AY177" s="17" t="s">
        <v>152</v>
      </c>
      <c r="BE177" s="200">
        <f t="shared" si="4"/>
        <v>0</v>
      </c>
      <c r="BF177" s="200">
        <f t="shared" si="5"/>
        <v>0</v>
      </c>
      <c r="BG177" s="200">
        <f t="shared" si="6"/>
        <v>0</v>
      </c>
      <c r="BH177" s="200">
        <f t="shared" si="7"/>
        <v>0</v>
      </c>
      <c r="BI177" s="200">
        <f t="shared" si="8"/>
        <v>0</v>
      </c>
      <c r="BJ177" s="17" t="s">
        <v>8</v>
      </c>
      <c r="BK177" s="200">
        <f t="shared" si="9"/>
        <v>0</v>
      </c>
      <c r="BL177" s="17" t="s">
        <v>159</v>
      </c>
      <c r="BM177" s="199" t="s">
        <v>805</v>
      </c>
    </row>
    <row r="178" spans="1:65" s="2" customFormat="1" ht="16.5" customHeight="1">
      <c r="A178" s="35"/>
      <c r="B178" s="36"/>
      <c r="C178" s="224" t="s">
        <v>312</v>
      </c>
      <c r="D178" s="224" t="s">
        <v>230</v>
      </c>
      <c r="E178" s="225" t="s">
        <v>333</v>
      </c>
      <c r="F178" s="226" t="s">
        <v>334</v>
      </c>
      <c r="G178" s="227" t="s">
        <v>284</v>
      </c>
      <c r="H178" s="228">
        <v>4</v>
      </c>
      <c r="I178" s="229"/>
      <c r="J178" s="228">
        <f t="shared" si="0"/>
        <v>0</v>
      </c>
      <c r="K178" s="226" t="s">
        <v>158</v>
      </c>
      <c r="L178" s="230"/>
      <c r="M178" s="231" t="s">
        <v>33</v>
      </c>
      <c r="N178" s="232" t="s">
        <v>50</v>
      </c>
      <c r="O178" s="65"/>
      <c r="P178" s="197">
        <f t="shared" si="1"/>
        <v>0</v>
      </c>
      <c r="Q178" s="197">
        <v>0.043</v>
      </c>
      <c r="R178" s="197">
        <f t="shared" si="2"/>
        <v>0.172</v>
      </c>
      <c r="S178" s="197">
        <v>0</v>
      </c>
      <c r="T178" s="198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9" t="s">
        <v>204</v>
      </c>
      <c r="AT178" s="199" t="s">
        <v>230</v>
      </c>
      <c r="AU178" s="199" t="s">
        <v>88</v>
      </c>
      <c r="AY178" s="17" t="s">
        <v>152</v>
      </c>
      <c r="BE178" s="200">
        <f t="shared" si="4"/>
        <v>0</v>
      </c>
      <c r="BF178" s="200">
        <f t="shared" si="5"/>
        <v>0</v>
      </c>
      <c r="BG178" s="200">
        <f t="shared" si="6"/>
        <v>0</v>
      </c>
      <c r="BH178" s="200">
        <f t="shared" si="7"/>
        <v>0</v>
      </c>
      <c r="BI178" s="200">
        <f t="shared" si="8"/>
        <v>0</v>
      </c>
      <c r="BJ178" s="17" t="s">
        <v>8</v>
      </c>
      <c r="BK178" s="200">
        <f t="shared" si="9"/>
        <v>0</v>
      </c>
      <c r="BL178" s="17" t="s">
        <v>159</v>
      </c>
      <c r="BM178" s="199" t="s">
        <v>806</v>
      </c>
    </row>
    <row r="179" spans="1:65" s="2" customFormat="1" ht="16.5" customHeight="1">
      <c r="A179" s="35"/>
      <c r="B179" s="36"/>
      <c r="C179" s="224" t="s">
        <v>316</v>
      </c>
      <c r="D179" s="224" t="s">
        <v>230</v>
      </c>
      <c r="E179" s="225" t="s">
        <v>337</v>
      </c>
      <c r="F179" s="226" t="s">
        <v>338</v>
      </c>
      <c r="G179" s="227" t="s">
        <v>339</v>
      </c>
      <c r="H179" s="228">
        <v>4</v>
      </c>
      <c r="I179" s="229"/>
      <c r="J179" s="228">
        <f t="shared" si="0"/>
        <v>0</v>
      </c>
      <c r="K179" s="226" t="s">
        <v>340</v>
      </c>
      <c r="L179" s="230"/>
      <c r="M179" s="231" t="s">
        <v>33</v>
      </c>
      <c r="N179" s="232" t="s">
        <v>50</v>
      </c>
      <c r="O179" s="65"/>
      <c r="P179" s="197">
        <f t="shared" si="1"/>
        <v>0</v>
      </c>
      <c r="Q179" s="197">
        <v>0</v>
      </c>
      <c r="R179" s="197">
        <f t="shared" si="2"/>
        <v>0</v>
      </c>
      <c r="S179" s="197">
        <v>0</v>
      </c>
      <c r="T179" s="198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204</v>
      </c>
      <c r="AT179" s="199" t="s">
        <v>230</v>
      </c>
      <c r="AU179" s="199" t="s">
        <v>88</v>
      </c>
      <c r="AY179" s="17" t="s">
        <v>152</v>
      </c>
      <c r="BE179" s="200">
        <f t="shared" si="4"/>
        <v>0</v>
      </c>
      <c r="BF179" s="200">
        <f t="shared" si="5"/>
        <v>0</v>
      </c>
      <c r="BG179" s="200">
        <f t="shared" si="6"/>
        <v>0</v>
      </c>
      <c r="BH179" s="200">
        <f t="shared" si="7"/>
        <v>0</v>
      </c>
      <c r="BI179" s="200">
        <f t="shared" si="8"/>
        <v>0</v>
      </c>
      <c r="BJ179" s="17" t="s">
        <v>8</v>
      </c>
      <c r="BK179" s="200">
        <f t="shared" si="9"/>
        <v>0</v>
      </c>
      <c r="BL179" s="17" t="s">
        <v>159</v>
      </c>
      <c r="BM179" s="199" t="s">
        <v>807</v>
      </c>
    </row>
    <row r="180" spans="1:65" s="2" customFormat="1" ht="21.75" customHeight="1">
      <c r="A180" s="35"/>
      <c r="B180" s="36"/>
      <c r="C180" s="189" t="s">
        <v>320</v>
      </c>
      <c r="D180" s="189" t="s">
        <v>154</v>
      </c>
      <c r="E180" s="190" t="s">
        <v>343</v>
      </c>
      <c r="F180" s="191" t="s">
        <v>344</v>
      </c>
      <c r="G180" s="192" t="s">
        <v>284</v>
      </c>
      <c r="H180" s="193">
        <v>8</v>
      </c>
      <c r="I180" s="194"/>
      <c r="J180" s="193">
        <f t="shared" si="0"/>
        <v>0</v>
      </c>
      <c r="K180" s="191" t="s">
        <v>158</v>
      </c>
      <c r="L180" s="40"/>
      <c r="M180" s="195" t="s">
        <v>33</v>
      </c>
      <c r="N180" s="196" t="s">
        <v>50</v>
      </c>
      <c r="O180" s="65"/>
      <c r="P180" s="197">
        <f t="shared" si="1"/>
        <v>0</v>
      </c>
      <c r="Q180" s="197">
        <v>0</v>
      </c>
      <c r="R180" s="197">
        <f t="shared" si="2"/>
        <v>0</v>
      </c>
      <c r="S180" s="197">
        <v>0</v>
      </c>
      <c r="T180" s="198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9" t="s">
        <v>159</v>
      </c>
      <c r="AT180" s="199" t="s">
        <v>154</v>
      </c>
      <c r="AU180" s="199" t="s">
        <v>88</v>
      </c>
      <c r="AY180" s="17" t="s">
        <v>152</v>
      </c>
      <c r="BE180" s="200">
        <f t="shared" si="4"/>
        <v>0</v>
      </c>
      <c r="BF180" s="200">
        <f t="shared" si="5"/>
        <v>0</v>
      </c>
      <c r="BG180" s="200">
        <f t="shared" si="6"/>
        <v>0</v>
      </c>
      <c r="BH180" s="200">
        <f t="shared" si="7"/>
        <v>0</v>
      </c>
      <c r="BI180" s="200">
        <f t="shared" si="8"/>
        <v>0</v>
      </c>
      <c r="BJ180" s="17" t="s">
        <v>8</v>
      </c>
      <c r="BK180" s="200">
        <f t="shared" si="9"/>
        <v>0</v>
      </c>
      <c r="BL180" s="17" t="s">
        <v>159</v>
      </c>
      <c r="BM180" s="199" t="s">
        <v>808</v>
      </c>
    </row>
    <row r="181" spans="1:65" s="2" customFormat="1" ht="16.5" customHeight="1">
      <c r="A181" s="35"/>
      <c r="B181" s="36"/>
      <c r="C181" s="224" t="s">
        <v>324</v>
      </c>
      <c r="D181" s="224" t="s">
        <v>230</v>
      </c>
      <c r="E181" s="225" t="s">
        <v>347</v>
      </c>
      <c r="F181" s="226" t="s">
        <v>348</v>
      </c>
      <c r="G181" s="227" t="s">
        <v>284</v>
      </c>
      <c r="H181" s="228">
        <v>8</v>
      </c>
      <c r="I181" s="229"/>
      <c r="J181" s="228">
        <f t="shared" si="0"/>
        <v>0</v>
      </c>
      <c r="K181" s="226" t="s">
        <v>158</v>
      </c>
      <c r="L181" s="230"/>
      <c r="M181" s="231" t="s">
        <v>33</v>
      </c>
      <c r="N181" s="232" t="s">
        <v>50</v>
      </c>
      <c r="O181" s="65"/>
      <c r="P181" s="197">
        <f t="shared" si="1"/>
        <v>0</v>
      </c>
      <c r="Q181" s="197">
        <v>0.00039</v>
      </c>
      <c r="R181" s="197">
        <f t="shared" si="2"/>
        <v>0.00312</v>
      </c>
      <c r="S181" s="197">
        <v>0</v>
      </c>
      <c r="T181" s="198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9" t="s">
        <v>204</v>
      </c>
      <c r="AT181" s="199" t="s">
        <v>230</v>
      </c>
      <c r="AU181" s="199" t="s">
        <v>88</v>
      </c>
      <c r="AY181" s="17" t="s">
        <v>152</v>
      </c>
      <c r="BE181" s="200">
        <f t="shared" si="4"/>
        <v>0</v>
      </c>
      <c r="BF181" s="200">
        <f t="shared" si="5"/>
        <v>0</v>
      </c>
      <c r="BG181" s="200">
        <f t="shared" si="6"/>
        <v>0</v>
      </c>
      <c r="BH181" s="200">
        <f t="shared" si="7"/>
        <v>0</v>
      </c>
      <c r="BI181" s="200">
        <f t="shared" si="8"/>
        <v>0</v>
      </c>
      <c r="BJ181" s="17" t="s">
        <v>8</v>
      </c>
      <c r="BK181" s="200">
        <f t="shared" si="9"/>
        <v>0</v>
      </c>
      <c r="BL181" s="17" t="s">
        <v>159</v>
      </c>
      <c r="BM181" s="199" t="s">
        <v>809</v>
      </c>
    </row>
    <row r="182" spans="1:65" s="2" customFormat="1" ht="16.5" customHeight="1">
      <c r="A182" s="35"/>
      <c r="B182" s="36"/>
      <c r="C182" s="224" t="s">
        <v>328</v>
      </c>
      <c r="D182" s="224" t="s">
        <v>230</v>
      </c>
      <c r="E182" s="225" t="s">
        <v>351</v>
      </c>
      <c r="F182" s="226" t="s">
        <v>352</v>
      </c>
      <c r="G182" s="227" t="s">
        <v>284</v>
      </c>
      <c r="H182" s="228">
        <v>6</v>
      </c>
      <c r="I182" s="229"/>
      <c r="J182" s="228">
        <f t="shared" si="0"/>
        <v>0</v>
      </c>
      <c r="K182" s="226" t="s">
        <v>158</v>
      </c>
      <c r="L182" s="230"/>
      <c r="M182" s="231" t="s">
        <v>33</v>
      </c>
      <c r="N182" s="232" t="s">
        <v>50</v>
      </c>
      <c r="O182" s="65"/>
      <c r="P182" s="197">
        <f t="shared" si="1"/>
        <v>0</v>
      </c>
      <c r="Q182" s="197">
        <v>0.00048</v>
      </c>
      <c r="R182" s="197">
        <f t="shared" si="2"/>
        <v>0.00288</v>
      </c>
      <c r="S182" s="197">
        <v>0</v>
      </c>
      <c r="T182" s="198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9" t="s">
        <v>204</v>
      </c>
      <c r="AT182" s="199" t="s">
        <v>230</v>
      </c>
      <c r="AU182" s="199" t="s">
        <v>88</v>
      </c>
      <c r="AY182" s="17" t="s">
        <v>152</v>
      </c>
      <c r="BE182" s="200">
        <f t="shared" si="4"/>
        <v>0</v>
      </c>
      <c r="BF182" s="200">
        <f t="shared" si="5"/>
        <v>0</v>
      </c>
      <c r="BG182" s="200">
        <f t="shared" si="6"/>
        <v>0</v>
      </c>
      <c r="BH182" s="200">
        <f t="shared" si="7"/>
        <v>0</v>
      </c>
      <c r="BI182" s="200">
        <f t="shared" si="8"/>
        <v>0</v>
      </c>
      <c r="BJ182" s="17" t="s">
        <v>8</v>
      </c>
      <c r="BK182" s="200">
        <f t="shared" si="9"/>
        <v>0</v>
      </c>
      <c r="BL182" s="17" t="s">
        <v>159</v>
      </c>
      <c r="BM182" s="199" t="s">
        <v>810</v>
      </c>
    </row>
    <row r="183" spans="1:65" s="2" customFormat="1" ht="16.5" customHeight="1">
      <c r="A183" s="35"/>
      <c r="B183" s="36"/>
      <c r="C183" s="224" t="s">
        <v>332</v>
      </c>
      <c r="D183" s="224" t="s">
        <v>230</v>
      </c>
      <c r="E183" s="225" t="s">
        <v>355</v>
      </c>
      <c r="F183" s="226" t="s">
        <v>356</v>
      </c>
      <c r="G183" s="227" t="s">
        <v>284</v>
      </c>
      <c r="H183" s="228">
        <v>6</v>
      </c>
      <c r="I183" s="229"/>
      <c r="J183" s="228">
        <f t="shared" si="0"/>
        <v>0</v>
      </c>
      <c r="K183" s="226" t="s">
        <v>158</v>
      </c>
      <c r="L183" s="230"/>
      <c r="M183" s="231" t="s">
        <v>33</v>
      </c>
      <c r="N183" s="232" t="s">
        <v>50</v>
      </c>
      <c r="O183" s="65"/>
      <c r="P183" s="197">
        <f t="shared" si="1"/>
        <v>0</v>
      </c>
      <c r="Q183" s="197">
        <v>0.0036</v>
      </c>
      <c r="R183" s="197">
        <f t="shared" si="2"/>
        <v>0.0216</v>
      </c>
      <c r="S183" s="197">
        <v>0</v>
      </c>
      <c r="T183" s="198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9" t="s">
        <v>204</v>
      </c>
      <c r="AT183" s="199" t="s">
        <v>230</v>
      </c>
      <c r="AU183" s="199" t="s">
        <v>88</v>
      </c>
      <c r="AY183" s="17" t="s">
        <v>152</v>
      </c>
      <c r="BE183" s="200">
        <f t="shared" si="4"/>
        <v>0</v>
      </c>
      <c r="BF183" s="200">
        <f t="shared" si="5"/>
        <v>0</v>
      </c>
      <c r="BG183" s="200">
        <f t="shared" si="6"/>
        <v>0</v>
      </c>
      <c r="BH183" s="200">
        <f t="shared" si="7"/>
        <v>0</v>
      </c>
      <c r="BI183" s="200">
        <f t="shared" si="8"/>
        <v>0</v>
      </c>
      <c r="BJ183" s="17" t="s">
        <v>8</v>
      </c>
      <c r="BK183" s="200">
        <f t="shared" si="9"/>
        <v>0</v>
      </c>
      <c r="BL183" s="17" t="s">
        <v>159</v>
      </c>
      <c r="BM183" s="199" t="s">
        <v>811</v>
      </c>
    </row>
    <row r="184" spans="1:65" s="2" customFormat="1" ht="21.75" customHeight="1">
      <c r="A184" s="35"/>
      <c r="B184" s="36"/>
      <c r="C184" s="189" t="s">
        <v>336</v>
      </c>
      <c r="D184" s="189" t="s">
        <v>154</v>
      </c>
      <c r="E184" s="190" t="s">
        <v>366</v>
      </c>
      <c r="F184" s="191" t="s">
        <v>367</v>
      </c>
      <c r="G184" s="192" t="s">
        <v>284</v>
      </c>
      <c r="H184" s="193">
        <v>15</v>
      </c>
      <c r="I184" s="194"/>
      <c r="J184" s="193">
        <f t="shared" si="0"/>
        <v>0</v>
      </c>
      <c r="K184" s="191" t="s">
        <v>158</v>
      </c>
      <c r="L184" s="40"/>
      <c r="M184" s="195" t="s">
        <v>33</v>
      </c>
      <c r="N184" s="196" t="s">
        <v>50</v>
      </c>
      <c r="O184" s="65"/>
      <c r="P184" s="197">
        <f t="shared" si="1"/>
        <v>0</v>
      </c>
      <c r="Q184" s="197">
        <v>0</v>
      </c>
      <c r="R184" s="197">
        <f t="shared" si="2"/>
        <v>0</v>
      </c>
      <c r="S184" s="197">
        <v>0</v>
      </c>
      <c r="T184" s="198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9" t="s">
        <v>159</v>
      </c>
      <c r="AT184" s="199" t="s">
        <v>154</v>
      </c>
      <c r="AU184" s="199" t="s">
        <v>88</v>
      </c>
      <c r="AY184" s="17" t="s">
        <v>152</v>
      </c>
      <c r="BE184" s="200">
        <f t="shared" si="4"/>
        <v>0</v>
      </c>
      <c r="BF184" s="200">
        <f t="shared" si="5"/>
        <v>0</v>
      </c>
      <c r="BG184" s="200">
        <f t="shared" si="6"/>
        <v>0</v>
      </c>
      <c r="BH184" s="200">
        <f t="shared" si="7"/>
        <v>0</v>
      </c>
      <c r="BI184" s="200">
        <f t="shared" si="8"/>
        <v>0</v>
      </c>
      <c r="BJ184" s="17" t="s">
        <v>8</v>
      </c>
      <c r="BK184" s="200">
        <f t="shared" si="9"/>
        <v>0</v>
      </c>
      <c r="BL184" s="17" t="s">
        <v>159</v>
      </c>
      <c r="BM184" s="199" t="s">
        <v>812</v>
      </c>
    </row>
    <row r="185" spans="1:65" s="2" customFormat="1" ht="16.5" customHeight="1">
      <c r="A185" s="35"/>
      <c r="B185" s="36"/>
      <c r="C185" s="224" t="s">
        <v>342</v>
      </c>
      <c r="D185" s="224" t="s">
        <v>230</v>
      </c>
      <c r="E185" s="225" t="s">
        <v>688</v>
      </c>
      <c r="F185" s="226" t="s">
        <v>689</v>
      </c>
      <c r="G185" s="227" t="s">
        <v>284</v>
      </c>
      <c r="H185" s="228">
        <v>2</v>
      </c>
      <c r="I185" s="229"/>
      <c r="J185" s="228">
        <f t="shared" si="0"/>
        <v>0</v>
      </c>
      <c r="K185" s="226" t="s">
        <v>158</v>
      </c>
      <c r="L185" s="230"/>
      <c r="M185" s="231" t="s">
        <v>33</v>
      </c>
      <c r="N185" s="232" t="s">
        <v>50</v>
      </c>
      <c r="O185" s="65"/>
      <c r="P185" s="197">
        <f t="shared" si="1"/>
        <v>0</v>
      </c>
      <c r="Q185" s="197">
        <v>0.00049</v>
      </c>
      <c r="R185" s="197">
        <f t="shared" si="2"/>
        <v>0.00098</v>
      </c>
      <c r="S185" s="197">
        <v>0</v>
      </c>
      <c r="T185" s="198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9" t="s">
        <v>204</v>
      </c>
      <c r="AT185" s="199" t="s">
        <v>230</v>
      </c>
      <c r="AU185" s="199" t="s">
        <v>88</v>
      </c>
      <c r="AY185" s="17" t="s">
        <v>152</v>
      </c>
      <c r="BE185" s="200">
        <f t="shared" si="4"/>
        <v>0</v>
      </c>
      <c r="BF185" s="200">
        <f t="shared" si="5"/>
        <v>0</v>
      </c>
      <c r="BG185" s="200">
        <f t="shared" si="6"/>
        <v>0</v>
      </c>
      <c r="BH185" s="200">
        <f t="shared" si="7"/>
        <v>0</v>
      </c>
      <c r="BI185" s="200">
        <f t="shared" si="8"/>
        <v>0</v>
      </c>
      <c r="BJ185" s="17" t="s">
        <v>8</v>
      </c>
      <c r="BK185" s="200">
        <f t="shared" si="9"/>
        <v>0</v>
      </c>
      <c r="BL185" s="17" t="s">
        <v>159</v>
      </c>
      <c r="BM185" s="199" t="s">
        <v>813</v>
      </c>
    </row>
    <row r="186" spans="1:65" s="2" customFormat="1" ht="16.5" customHeight="1">
      <c r="A186" s="35"/>
      <c r="B186" s="36"/>
      <c r="C186" s="224" t="s">
        <v>346</v>
      </c>
      <c r="D186" s="224" t="s">
        <v>230</v>
      </c>
      <c r="E186" s="225" t="s">
        <v>590</v>
      </c>
      <c r="F186" s="226" t="s">
        <v>591</v>
      </c>
      <c r="G186" s="227" t="s">
        <v>284</v>
      </c>
      <c r="H186" s="228">
        <v>11</v>
      </c>
      <c r="I186" s="229"/>
      <c r="J186" s="228">
        <f t="shared" si="0"/>
        <v>0</v>
      </c>
      <c r="K186" s="226" t="s">
        <v>158</v>
      </c>
      <c r="L186" s="230"/>
      <c r="M186" s="231" t="s">
        <v>33</v>
      </c>
      <c r="N186" s="232" t="s">
        <v>50</v>
      </c>
      <c r="O186" s="65"/>
      <c r="P186" s="197">
        <f t="shared" si="1"/>
        <v>0</v>
      </c>
      <c r="Q186" s="197">
        <v>0.00072</v>
      </c>
      <c r="R186" s="197">
        <f t="shared" si="2"/>
        <v>0.00792</v>
      </c>
      <c r="S186" s="197">
        <v>0</v>
      </c>
      <c r="T186" s="198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9" t="s">
        <v>204</v>
      </c>
      <c r="AT186" s="199" t="s">
        <v>230</v>
      </c>
      <c r="AU186" s="199" t="s">
        <v>88</v>
      </c>
      <c r="AY186" s="17" t="s">
        <v>152</v>
      </c>
      <c r="BE186" s="200">
        <f t="shared" si="4"/>
        <v>0</v>
      </c>
      <c r="BF186" s="200">
        <f t="shared" si="5"/>
        <v>0</v>
      </c>
      <c r="BG186" s="200">
        <f t="shared" si="6"/>
        <v>0</v>
      </c>
      <c r="BH186" s="200">
        <f t="shared" si="7"/>
        <v>0</v>
      </c>
      <c r="BI186" s="200">
        <f t="shared" si="8"/>
        <v>0</v>
      </c>
      <c r="BJ186" s="17" t="s">
        <v>8</v>
      </c>
      <c r="BK186" s="200">
        <f t="shared" si="9"/>
        <v>0</v>
      </c>
      <c r="BL186" s="17" t="s">
        <v>159</v>
      </c>
      <c r="BM186" s="199" t="s">
        <v>814</v>
      </c>
    </row>
    <row r="187" spans="1:65" s="2" customFormat="1" ht="16.5" customHeight="1">
      <c r="A187" s="35"/>
      <c r="B187" s="36"/>
      <c r="C187" s="224" t="s">
        <v>350</v>
      </c>
      <c r="D187" s="224" t="s">
        <v>230</v>
      </c>
      <c r="E187" s="225" t="s">
        <v>593</v>
      </c>
      <c r="F187" s="226" t="s">
        <v>594</v>
      </c>
      <c r="G187" s="227" t="s">
        <v>284</v>
      </c>
      <c r="H187" s="228">
        <v>2</v>
      </c>
      <c r="I187" s="229"/>
      <c r="J187" s="228">
        <f t="shared" si="0"/>
        <v>0</v>
      </c>
      <c r="K187" s="226" t="s">
        <v>158</v>
      </c>
      <c r="L187" s="230"/>
      <c r="M187" s="231" t="s">
        <v>33</v>
      </c>
      <c r="N187" s="232" t="s">
        <v>50</v>
      </c>
      <c r="O187" s="65"/>
      <c r="P187" s="197">
        <f t="shared" si="1"/>
        <v>0</v>
      </c>
      <c r="Q187" s="197">
        <v>0.00084</v>
      </c>
      <c r="R187" s="197">
        <f t="shared" si="2"/>
        <v>0.00168</v>
      </c>
      <c r="S187" s="197">
        <v>0</v>
      </c>
      <c r="T187" s="198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9" t="s">
        <v>204</v>
      </c>
      <c r="AT187" s="199" t="s">
        <v>230</v>
      </c>
      <c r="AU187" s="199" t="s">
        <v>88</v>
      </c>
      <c r="AY187" s="17" t="s">
        <v>152</v>
      </c>
      <c r="BE187" s="200">
        <f t="shared" si="4"/>
        <v>0</v>
      </c>
      <c r="BF187" s="200">
        <f t="shared" si="5"/>
        <v>0</v>
      </c>
      <c r="BG187" s="200">
        <f t="shared" si="6"/>
        <v>0</v>
      </c>
      <c r="BH187" s="200">
        <f t="shared" si="7"/>
        <v>0</v>
      </c>
      <c r="BI187" s="200">
        <f t="shared" si="8"/>
        <v>0</v>
      </c>
      <c r="BJ187" s="17" t="s">
        <v>8</v>
      </c>
      <c r="BK187" s="200">
        <f t="shared" si="9"/>
        <v>0</v>
      </c>
      <c r="BL187" s="17" t="s">
        <v>159</v>
      </c>
      <c r="BM187" s="199" t="s">
        <v>815</v>
      </c>
    </row>
    <row r="188" spans="1:65" s="2" customFormat="1" ht="21.75" customHeight="1">
      <c r="A188" s="35"/>
      <c r="B188" s="36"/>
      <c r="C188" s="189" t="s">
        <v>354</v>
      </c>
      <c r="D188" s="189" t="s">
        <v>154</v>
      </c>
      <c r="E188" s="190" t="s">
        <v>374</v>
      </c>
      <c r="F188" s="191" t="s">
        <v>375</v>
      </c>
      <c r="G188" s="192" t="s">
        <v>157</v>
      </c>
      <c r="H188" s="193">
        <v>266.3</v>
      </c>
      <c r="I188" s="194"/>
      <c r="J188" s="193">
        <f t="shared" si="0"/>
        <v>0</v>
      </c>
      <c r="K188" s="191" t="s">
        <v>158</v>
      </c>
      <c r="L188" s="40"/>
      <c r="M188" s="195" t="s">
        <v>33</v>
      </c>
      <c r="N188" s="196" t="s">
        <v>50</v>
      </c>
      <c r="O188" s="65"/>
      <c r="P188" s="197">
        <f t="shared" si="1"/>
        <v>0</v>
      </c>
      <c r="Q188" s="197">
        <v>0</v>
      </c>
      <c r="R188" s="197">
        <f t="shared" si="2"/>
        <v>0</v>
      </c>
      <c r="S188" s="197">
        <v>0</v>
      </c>
      <c r="T188" s="198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9" t="s">
        <v>159</v>
      </c>
      <c r="AT188" s="199" t="s">
        <v>154</v>
      </c>
      <c r="AU188" s="199" t="s">
        <v>88</v>
      </c>
      <c r="AY188" s="17" t="s">
        <v>152</v>
      </c>
      <c r="BE188" s="200">
        <f t="shared" si="4"/>
        <v>0</v>
      </c>
      <c r="BF188" s="200">
        <f t="shared" si="5"/>
        <v>0</v>
      </c>
      <c r="BG188" s="200">
        <f t="shared" si="6"/>
        <v>0</v>
      </c>
      <c r="BH188" s="200">
        <f t="shared" si="7"/>
        <v>0</v>
      </c>
      <c r="BI188" s="200">
        <f t="shared" si="8"/>
        <v>0</v>
      </c>
      <c r="BJ188" s="17" t="s">
        <v>8</v>
      </c>
      <c r="BK188" s="200">
        <f t="shared" si="9"/>
        <v>0</v>
      </c>
      <c r="BL188" s="17" t="s">
        <v>159</v>
      </c>
      <c r="BM188" s="199" t="s">
        <v>816</v>
      </c>
    </row>
    <row r="189" spans="1:65" s="2" customFormat="1" ht="16.5" customHeight="1">
      <c r="A189" s="35"/>
      <c r="B189" s="36"/>
      <c r="C189" s="224" t="s">
        <v>358</v>
      </c>
      <c r="D189" s="224" t="s">
        <v>230</v>
      </c>
      <c r="E189" s="225" t="s">
        <v>378</v>
      </c>
      <c r="F189" s="226" t="s">
        <v>379</v>
      </c>
      <c r="G189" s="227" t="s">
        <v>157</v>
      </c>
      <c r="H189" s="228">
        <v>279.6</v>
      </c>
      <c r="I189" s="229"/>
      <c r="J189" s="228">
        <f t="shared" si="0"/>
        <v>0</v>
      </c>
      <c r="K189" s="226" t="s">
        <v>158</v>
      </c>
      <c r="L189" s="230"/>
      <c r="M189" s="231" t="s">
        <v>33</v>
      </c>
      <c r="N189" s="232" t="s">
        <v>50</v>
      </c>
      <c r="O189" s="65"/>
      <c r="P189" s="197">
        <f t="shared" si="1"/>
        <v>0</v>
      </c>
      <c r="Q189" s="197">
        <v>0.0027</v>
      </c>
      <c r="R189" s="197">
        <f t="shared" si="2"/>
        <v>0.7549200000000001</v>
      </c>
      <c r="S189" s="197">
        <v>0</v>
      </c>
      <c r="T189" s="198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9" t="s">
        <v>204</v>
      </c>
      <c r="AT189" s="199" t="s">
        <v>230</v>
      </c>
      <c r="AU189" s="199" t="s">
        <v>88</v>
      </c>
      <c r="AY189" s="17" t="s">
        <v>152</v>
      </c>
      <c r="BE189" s="200">
        <f t="shared" si="4"/>
        <v>0</v>
      </c>
      <c r="BF189" s="200">
        <f t="shared" si="5"/>
        <v>0</v>
      </c>
      <c r="BG189" s="200">
        <f t="shared" si="6"/>
        <v>0</v>
      </c>
      <c r="BH189" s="200">
        <f t="shared" si="7"/>
        <v>0</v>
      </c>
      <c r="BI189" s="200">
        <f t="shared" si="8"/>
        <v>0</v>
      </c>
      <c r="BJ189" s="17" t="s">
        <v>8</v>
      </c>
      <c r="BK189" s="200">
        <f t="shared" si="9"/>
        <v>0</v>
      </c>
      <c r="BL189" s="17" t="s">
        <v>159</v>
      </c>
      <c r="BM189" s="199" t="s">
        <v>817</v>
      </c>
    </row>
    <row r="190" spans="1:47" s="2" customFormat="1" ht="19.5">
      <c r="A190" s="35"/>
      <c r="B190" s="36"/>
      <c r="C190" s="37"/>
      <c r="D190" s="203" t="s">
        <v>381</v>
      </c>
      <c r="E190" s="37"/>
      <c r="F190" s="233" t="s">
        <v>382</v>
      </c>
      <c r="G190" s="37"/>
      <c r="H190" s="37"/>
      <c r="I190" s="110"/>
      <c r="J190" s="37"/>
      <c r="K190" s="37"/>
      <c r="L190" s="40"/>
      <c r="M190" s="234"/>
      <c r="N190" s="235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7" t="s">
        <v>381</v>
      </c>
      <c r="AU190" s="17" t="s">
        <v>88</v>
      </c>
    </row>
    <row r="191" spans="2:51" s="13" customFormat="1" ht="11.25">
      <c r="B191" s="201"/>
      <c r="C191" s="202"/>
      <c r="D191" s="203" t="s">
        <v>161</v>
      </c>
      <c r="E191" s="204" t="s">
        <v>33</v>
      </c>
      <c r="F191" s="205" t="s">
        <v>818</v>
      </c>
      <c r="G191" s="202"/>
      <c r="H191" s="206">
        <v>266.3</v>
      </c>
      <c r="I191" s="207"/>
      <c r="J191" s="202"/>
      <c r="K191" s="202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161</v>
      </c>
      <c r="AU191" s="212" t="s">
        <v>88</v>
      </c>
      <c r="AV191" s="13" t="s">
        <v>88</v>
      </c>
      <c r="AW191" s="13" t="s">
        <v>40</v>
      </c>
      <c r="AX191" s="13" t="s">
        <v>8</v>
      </c>
      <c r="AY191" s="212" t="s">
        <v>152</v>
      </c>
    </row>
    <row r="192" spans="2:51" s="13" customFormat="1" ht="11.25">
      <c r="B192" s="201"/>
      <c r="C192" s="202"/>
      <c r="D192" s="203" t="s">
        <v>161</v>
      </c>
      <c r="E192" s="202"/>
      <c r="F192" s="205" t="s">
        <v>819</v>
      </c>
      <c r="G192" s="202"/>
      <c r="H192" s="206">
        <v>279.6</v>
      </c>
      <c r="I192" s="207"/>
      <c r="J192" s="202"/>
      <c r="K192" s="202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161</v>
      </c>
      <c r="AU192" s="212" t="s">
        <v>88</v>
      </c>
      <c r="AV192" s="13" t="s">
        <v>88</v>
      </c>
      <c r="AW192" s="13" t="s">
        <v>4</v>
      </c>
      <c r="AX192" s="13" t="s">
        <v>8</v>
      </c>
      <c r="AY192" s="212" t="s">
        <v>152</v>
      </c>
    </row>
    <row r="193" spans="1:65" s="2" customFormat="1" ht="16.5" customHeight="1">
      <c r="A193" s="35"/>
      <c r="B193" s="36"/>
      <c r="C193" s="189" t="s">
        <v>30</v>
      </c>
      <c r="D193" s="189" t="s">
        <v>154</v>
      </c>
      <c r="E193" s="190" t="s">
        <v>398</v>
      </c>
      <c r="F193" s="191" t="s">
        <v>399</v>
      </c>
      <c r="G193" s="192" t="s">
        <v>284</v>
      </c>
      <c r="H193" s="193">
        <v>4</v>
      </c>
      <c r="I193" s="194"/>
      <c r="J193" s="193">
        <f aca="true" t="shared" si="10" ref="J193:J203">ROUND(I193*H193,0)</f>
        <v>0</v>
      </c>
      <c r="K193" s="191" t="s">
        <v>158</v>
      </c>
      <c r="L193" s="40"/>
      <c r="M193" s="195" t="s">
        <v>33</v>
      </c>
      <c r="N193" s="196" t="s">
        <v>50</v>
      </c>
      <c r="O193" s="65"/>
      <c r="P193" s="197">
        <f aca="true" t="shared" si="11" ref="P193:P203">O193*H193</f>
        <v>0</v>
      </c>
      <c r="Q193" s="197">
        <v>0.32906</v>
      </c>
      <c r="R193" s="197">
        <f aca="true" t="shared" si="12" ref="R193:R203">Q193*H193</f>
        <v>1.31624</v>
      </c>
      <c r="S193" s="197">
        <v>0</v>
      </c>
      <c r="T193" s="198">
        <f aca="true" t="shared" si="13" ref="T193:T203"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9" t="s">
        <v>159</v>
      </c>
      <c r="AT193" s="199" t="s">
        <v>154</v>
      </c>
      <c r="AU193" s="199" t="s">
        <v>88</v>
      </c>
      <c r="AY193" s="17" t="s">
        <v>152</v>
      </c>
      <c r="BE193" s="200">
        <f aca="true" t="shared" si="14" ref="BE193:BE203">IF(N193="základní",J193,0)</f>
        <v>0</v>
      </c>
      <c r="BF193" s="200">
        <f aca="true" t="shared" si="15" ref="BF193:BF203">IF(N193="snížená",J193,0)</f>
        <v>0</v>
      </c>
      <c r="BG193" s="200">
        <f aca="true" t="shared" si="16" ref="BG193:BG203">IF(N193="zákl. přenesená",J193,0)</f>
        <v>0</v>
      </c>
      <c r="BH193" s="200">
        <f aca="true" t="shared" si="17" ref="BH193:BH203">IF(N193="sníž. přenesená",J193,0)</f>
        <v>0</v>
      </c>
      <c r="BI193" s="200">
        <f aca="true" t="shared" si="18" ref="BI193:BI203">IF(N193="nulová",J193,0)</f>
        <v>0</v>
      </c>
      <c r="BJ193" s="17" t="s">
        <v>8</v>
      </c>
      <c r="BK193" s="200">
        <f aca="true" t="shared" si="19" ref="BK193:BK203">ROUND(I193*H193,0)</f>
        <v>0</v>
      </c>
      <c r="BL193" s="17" t="s">
        <v>159</v>
      </c>
      <c r="BM193" s="199" t="s">
        <v>820</v>
      </c>
    </row>
    <row r="194" spans="1:65" s="2" customFormat="1" ht="16.5" customHeight="1">
      <c r="A194" s="35"/>
      <c r="B194" s="36"/>
      <c r="C194" s="224" t="s">
        <v>365</v>
      </c>
      <c r="D194" s="224" t="s">
        <v>230</v>
      </c>
      <c r="E194" s="225" t="s">
        <v>402</v>
      </c>
      <c r="F194" s="226" t="s">
        <v>403</v>
      </c>
      <c r="G194" s="227" t="s">
        <v>284</v>
      </c>
      <c r="H194" s="228">
        <v>4</v>
      </c>
      <c r="I194" s="229"/>
      <c r="J194" s="228">
        <f t="shared" si="10"/>
        <v>0</v>
      </c>
      <c r="K194" s="226" t="s">
        <v>158</v>
      </c>
      <c r="L194" s="230"/>
      <c r="M194" s="231" t="s">
        <v>33</v>
      </c>
      <c r="N194" s="232" t="s">
        <v>50</v>
      </c>
      <c r="O194" s="65"/>
      <c r="P194" s="197">
        <f t="shared" si="11"/>
        <v>0</v>
      </c>
      <c r="Q194" s="197">
        <v>0.0019</v>
      </c>
      <c r="R194" s="197">
        <f t="shared" si="12"/>
        <v>0.0076</v>
      </c>
      <c r="S194" s="197">
        <v>0</v>
      </c>
      <c r="T194" s="198">
        <f t="shared" si="1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9" t="s">
        <v>204</v>
      </c>
      <c r="AT194" s="199" t="s">
        <v>230</v>
      </c>
      <c r="AU194" s="199" t="s">
        <v>88</v>
      </c>
      <c r="AY194" s="17" t="s">
        <v>152</v>
      </c>
      <c r="BE194" s="200">
        <f t="shared" si="14"/>
        <v>0</v>
      </c>
      <c r="BF194" s="200">
        <f t="shared" si="15"/>
        <v>0</v>
      </c>
      <c r="BG194" s="200">
        <f t="shared" si="16"/>
        <v>0</v>
      </c>
      <c r="BH194" s="200">
        <f t="shared" si="17"/>
        <v>0</v>
      </c>
      <c r="BI194" s="200">
        <f t="shared" si="18"/>
        <v>0</v>
      </c>
      <c r="BJ194" s="17" t="s">
        <v>8</v>
      </c>
      <c r="BK194" s="200">
        <f t="shared" si="19"/>
        <v>0</v>
      </c>
      <c r="BL194" s="17" t="s">
        <v>159</v>
      </c>
      <c r="BM194" s="199" t="s">
        <v>821</v>
      </c>
    </row>
    <row r="195" spans="1:65" s="2" customFormat="1" ht="16.5" customHeight="1">
      <c r="A195" s="35"/>
      <c r="B195" s="36"/>
      <c r="C195" s="224" t="s">
        <v>369</v>
      </c>
      <c r="D195" s="224" t="s">
        <v>230</v>
      </c>
      <c r="E195" s="225" t="s">
        <v>407</v>
      </c>
      <c r="F195" s="226" t="s">
        <v>408</v>
      </c>
      <c r="G195" s="227" t="s">
        <v>284</v>
      </c>
      <c r="H195" s="228">
        <v>4</v>
      </c>
      <c r="I195" s="229"/>
      <c r="J195" s="228">
        <f t="shared" si="10"/>
        <v>0</v>
      </c>
      <c r="K195" s="226" t="s">
        <v>158</v>
      </c>
      <c r="L195" s="230"/>
      <c r="M195" s="231" t="s">
        <v>33</v>
      </c>
      <c r="N195" s="232" t="s">
        <v>50</v>
      </c>
      <c r="O195" s="65"/>
      <c r="P195" s="197">
        <f t="shared" si="11"/>
        <v>0</v>
      </c>
      <c r="Q195" s="197">
        <v>0.014</v>
      </c>
      <c r="R195" s="197">
        <f t="shared" si="12"/>
        <v>0.056</v>
      </c>
      <c r="S195" s="197">
        <v>0</v>
      </c>
      <c r="T195" s="198">
        <f t="shared" si="1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9" t="s">
        <v>204</v>
      </c>
      <c r="AT195" s="199" t="s">
        <v>230</v>
      </c>
      <c r="AU195" s="199" t="s">
        <v>88</v>
      </c>
      <c r="AY195" s="17" t="s">
        <v>152</v>
      </c>
      <c r="BE195" s="200">
        <f t="shared" si="14"/>
        <v>0</v>
      </c>
      <c r="BF195" s="200">
        <f t="shared" si="15"/>
        <v>0</v>
      </c>
      <c r="BG195" s="200">
        <f t="shared" si="16"/>
        <v>0</v>
      </c>
      <c r="BH195" s="200">
        <f t="shared" si="17"/>
        <v>0</v>
      </c>
      <c r="BI195" s="200">
        <f t="shared" si="18"/>
        <v>0</v>
      </c>
      <c r="BJ195" s="17" t="s">
        <v>8</v>
      </c>
      <c r="BK195" s="200">
        <f t="shared" si="19"/>
        <v>0</v>
      </c>
      <c r="BL195" s="17" t="s">
        <v>159</v>
      </c>
      <c r="BM195" s="199" t="s">
        <v>822</v>
      </c>
    </row>
    <row r="196" spans="1:65" s="2" customFormat="1" ht="16.5" customHeight="1">
      <c r="A196" s="35"/>
      <c r="B196" s="36"/>
      <c r="C196" s="189" t="s">
        <v>373</v>
      </c>
      <c r="D196" s="189" t="s">
        <v>154</v>
      </c>
      <c r="E196" s="190" t="s">
        <v>420</v>
      </c>
      <c r="F196" s="191" t="s">
        <v>421</v>
      </c>
      <c r="G196" s="192" t="s">
        <v>284</v>
      </c>
      <c r="H196" s="193">
        <v>4</v>
      </c>
      <c r="I196" s="194"/>
      <c r="J196" s="193">
        <f t="shared" si="10"/>
        <v>0</v>
      </c>
      <c r="K196" s="191" t="s">
        <v>158</v>
      </c>
      <c r="L196" s="40"/>
      <c r="M196" s="195" t="s">
        <v>33</v>
      </c>
      <c r="N196" s="196" t="s">
        <v>50</v>
      </c>
      <c r="O196" s="65"/>
      <c r="P196" s="197">
        <f t="shared" si="11"/>
        <v>0</v>
      </c>
      <c r="Q196" s="197">
        <v>0.00016</v>
      </c>
      <c r="R196" s="197">
        <f t="shared" si="12"/>
        <v>0.00064</v>
      </c>
      <c r="S196" s="197">
        <v>0</v>
      </c>
      <c r="T196" s="198">
        <f t="shared" si="1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9" t="s">
        <v>159</v>
      </c>
      <c r="AT196" s="199" t="s">
        <v>154</v>
      </c>
      <c r="AU196" s="199" t="s">
        <v>88</v>
      </c>
      <c r="AY196" s="17" t="s">
        <v>152</v>
      </c>
      <c r="BE196" s="200">
        <f t="shared" si="14"/>
        <v>0</v>
      </c>
      <c r="BF196" s="200">
        <f t="shared" si="15"/>
        <v>0</v>
      </c>
      <c r="BG196" s="200">
        <f t="shared" si="16"/>
        <v>0</v>
      </c>
      <c r="BH196" s="200">
        <f t="shared" si="17"/>
        <v>0</v>
      </c>
      <c r="BI196" s="200">
        <f t="shared" si="18"/>
        <v>0</v>
      </c>
      <c r="BJ196" s="17" t="s">
        <v>8</v>
      </c>
      <c r="BK196" s="200">
        <f t="shared" si="19"/>
        <v>0</v>
      </c>
      <c r="BL196" s="17" t="s">
        <v>159</v>
      </c>
      <c r="BM196" s="199" t="s">
        <v>823</v>
      </c>
    </row>
    <row r="197" spans="1:65" s="2" customFormat="1" ht="16.5" customHeight="1">
      <c r="A197" s="35"/>
      <c r="B197" s="36"/>
      <c r="C197" s="224" t="s">
        <v>377</v>
      </c>
      <c r="D197" s="224" t="s">
        <v>230</v>
      </c>
      <c r="E197" s="225" t="s">
        <v>424</v>
      </c>
      <c r="F197" s="226" t="s">
        <v>425</v>
      </c>
      <c r="G197" s="227" t="s">
        <v>339</v>
      </c>
      <c r="H197" s="228">
        <v>4</v>
      </c>
      <c r="I197" s="229"/>
      <c r="J197" s="228">
        <f t="shared" si="10"/>
        <v>0</v>
      </c>
      <c r="K197" s="226" t="s">
        <v>340</v>
      </c>
      <c r="L197" s="230"/>
      <c r="M197" s="231" t="s">
        <v>33</v>
      </c>
      <c r="N197" s="232" t="s">
        <v>50</v>
      </c>
      <c r="O197" s="65"/>
      <c r="P197" s="197">
        <f t="shared" si="11"/>
        <v>0</v>
      </c>
      <c r="Q197" s="197">
        <v>0</v>
      </c>
      <c r="R197" s="197">
        <f t="shared" si="12"/>
        <v>0</v>
      </c>
      <c r="S197" s="197">
        <v>0</v>
      </c>
      <c r="T197" s="198">
        <f t="shared" si="1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9" t="s">
        <v>204</v>
      </c>
      <c r="AT197" s="199" t="s">
        <v>230</v>
      </c>
      <c r="AU197" s="199" t="s">
        <v>88</v>
      </c>
      <c r="AY197" s="17" t="s">
        <v>152</v>
      </c>
      <c r="BE197" s="200">
        <f t="shared" si="14"/>
        <v>0</v>
      </c>
      <c r="BF197" s="200">
        <f t="shared" si="15"/>
        <v>0</v>
      </c>
      <c r="BG197" s="200">
        <f t="shared" si="16"/>
        <v>0</v>
      </c>
      <c r="BH197" s="200">
        <f t="shared" si="17"/>
        <v>0</v>
      </c>
      <c r="BI197" s="200">
        <f t="shared" si="18"/>
        <v>0</v>
      </c>
      <c r="BJ197" s="17" t="s">
        <v>8</v>
      </c>
      <c r="BK197" s="200">
        <f t="shared" si="19"/>
        <v>0</v>
      </c>
      <c r="BL197" s="17" t="s">
        <v>159</v>
      </c>
      <c r="BM197" s="199" t="s">
        <v>824</v>
      </c>
    </row>
    <row r="198" spans="1:65" s="2" customFormat="1" ht="16.5" customHeight="1">
      <c r="A198" s="35"/>
      <c r="B198" s="36"/>
      <c r="C198" s="224" t="s">
        <v>384</v>
      </c>
      <c r="D198" s="224" t="s">
        <v>230</v>
      </c>
      <c r="E198" s="225" t="s">
        <v>429</v>
      </c>
      <c r="F198" s="226" t="s">
        <v>430</v>
      </c>
      <c r="G198" s="227" t="s">
        <v>339</v>
      </c>
      <c r="H198" s="228">
        <v>4</v>
      </c>
      <c r="I198" s="229"/>
      <c r="J198" s="228">
        <f t="shared" si="10"/>
        <v>0</v>
      </c>
      <c r="K198" s="226" t="s">
        <v>340</v>
      </c>
      <c r="L198" s="230"/>
      <c r="M198" s="231" t="s">
        <v>33</v>
      </c>
      <c r="N198" s="232" t="s">
        <v>50</v>
      </c>
      <c r="O198" s="65"/>
      <c r="P198" s="197">
        <f t="shared" si="11"/>
        <v>0</v>
      </c>
      <c r="Q198" s="197">
        <v>0</v>
      </c>
      <c r="R198" s="197">
        <f t="shared" si="12"/>
        <v>0</v>
      </c>
      <c r="S198" s="197">
        <v>0</v>
      </c>
      <c r="T198" s="198">
        <f t="shared" si="1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9" t="s">
        <v>204</v>
      </c>
      <c r="AT198" s="199" t="s">
        <v>230</v>
      </c>
      <c r="AU198" s="199" t="s">
        <v>88</v>
      </c>
      <c r="AY198" s="17" t="s">
        <v>152</v>
      </c>
      <c r="BE198" s="200">
        <f t="shared" si="14"/>
        <v>0</v>
      </c>
      <c r="BF198" s="200">
        <f t="shared" si="15"/>
        <v>0</v>
      </c>
      <c r="BG198" s="200">
        <f t="shared" si="16"/>
        <v>0</v>
      </c>
      <c r="BH198" s="200">
        <f t="shared" si="17"/>
        <v>0</v>
      </c>
      <c r="BI198" s="200">
        <f t="shared" si="18"/>
        <v>0</v>
      </c>
      <c r="BJ198" s="17" t="s">
        <v>8</v>
      </c>
      <c r="BK198" s="200">
        <f t="shared" si="19"/>
        <v>0</v>
      </c>
      <c r="BL198" s="17" t="s">
        <v>159</v>
      </c>
      <c r="BM198" s="199" t="s">
        <v>825</v>
      </c>
    </row>
    <row r="199" spans="1:65" s="2" customFormat="1" ht="16.5" customHeight="1">
      <c r="A199" s="35"/>
      <c r="B199" s="36"/>
      <c r="C199" s="189" t="s">
        <v>388</v>
      </c>
      <c r="D199" s="189" t="s">
        <v>154</v>
      </c>
      <c r="E199" s="190" t="s">
        <v>433</v>
      </c>
      <c r="F199" s="191" t="s">
        <v>434</v>
      </c>
      <c r="G199" s="192" t="s">
        <v>157</v>
      </c>
      <c r="H199" s="193">
        <v>540</v>
      </c>
      <c r="I199" s="194"/>
      <c r="J199" s="193">
        <f t="shared" si="10"/>
        <v>0</v>
      </c>
      <c r="K199" s="191" t="s">
        <v>158</v>
      </c>
      <c r="L199" s="40"/>
      <c r="M199" s="195" t="s">
        <v>33</v>
      </c>
      <c r="N199" s="196" t="s">
        <v>50</v>
      </c>
      <c r="O199" s="65"/>
      <c r="P199" s="197">
        <f t="shared" si="11"/>
        <v>0</v>
      </c>
      <c r="Q199" s="197">
        <v>0.00019</v>
      </c>
      <c r="R199" s="197">
        <f t="shared" si="12"/>
        <v>0.10260000000000001</v>
      </c>
      <c r="S199" s="197">
        <v>0</v>
      </c>
      <c r="T199" s="198">
        <f t="shared" si="1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9" t="s">
        <v>159</v>
      </c>
      <c r="AT199" s="199" t="s">
        <v>154</v>
      </c>
      <c r="AU199" s="199" t="s">
        <v>88</v>
      </c>
      <c r="AY199" s="17" t="s">
        <v>152</v>
      </c>
      <c r="BE199" s="200">
        <f t="shared" si="14"/>
        <v>0</v>
      </c>
      <c r="BF199" s="200">
        <f t="shared" si="15"/>
        <v>0</v>
      </c>
      <c r="BG199" s="200">
        <f t="shared" si="16"/>
        <v>0</v>
      </c>
      <c r="BH199" s="200">
        <f t="shared" si="17"/>
        <v>0</v>
      </c>
      <c r="BI199" s="200">
        <f t="shared" si="18"/>
        <v>0</v>
      </c>
      <c r="BJ199" s="17" t="s">
        <v>8</v>
      </c>
      <c r="BK199" s="200">
        <f t="shared" si="19"/>
        <v>0</v>
      </c>
      <c r="BL199" s="17" t="s">
        <v>159</v>
      </c>
      <c r="BM199" s="199" t="s">
        <v>826</v>
      </c>
    </row>
    <row r="200" spans="1:65" s="2" customFormat="1" ht="16.5" customHeight="1">
      <c r="A200" s="35"/>
      <c r="B200" s="36"/>
      <c r="C200" s="189" t="s">
        <v>393</v>
      </c>
      <c r="D200" s="189" t="s">
        <v>154</v>
      </c>
      <c r="E200" s="190" t="s">
        <v>437</v>
      </c>
      <c r="F200" s="191" t="s">
        <v>438</v>
      </c>
      <c r="G200" s="192" t="s">
        <v>157</v>
      </c>
      <c r="H200" s="193">
        <v>15</v>
      </c>
      <c r="I200" s="194"/>
      <c r="J200" s="193">
        <f t="shared" si="10"/>
        <v>0</v>
      </c>
      <c r="K200" s="191" t="s">
        <v>158</v>
      </c>
      <c r="L200" s="40"/>
      <c r="M200" s="195" t="s">
        <v>33</v>
      </c>
      <c r="N200" s="196" t="s">
        <v>50</v>
      </c>
      <c r="O200" s="65"/>
      <c r="P200" s="197">
        <f t="shared" si="11"/>
        <v>0</v>
      </c>
      <c r="Q200" s="197">
        <v>6E-05</v>
      </c>
      <c r="R200" s="197">
        <f t="shared" si="12"/>
        <v>0.0009</v>
      </c>
      <c r="S200" s="197">
        <v>0</v>
      </c>
      <c r="T200" s="198">
        <f t="shared" si="1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9" t="s">
        <v>159</v>
      </c>
      <c r="AT200" s="199" t="s">
        <v>154</v>
      </c>
      <c r="AU200" s="199" t="s">
        <v>88</v>
      </c>
      <c r="AY200" s="17" t="s">
        <v>152</v>
      </c>
      <c r="BE200" s="200">
        <f t="shared" si="14"/>
        <v>0</v>
      </c>
      <c r="BF200" s="200">
        <f t="shared" si="15"/>
        <v>0</v>
      </c>
      <c r="BG200" s="200">
        <f t="shared" si="16"/>
        <v>0</v>
      </c>
      <c r="BH200" s="200">
        <f t="shared" si="17"/>
        <v>0</v>
      </c>
      <c r="BI200" s="200">
        <f t="shared" si="18"/>
        <v>0</v>
      </c>
      <c r="BJ200" s="17" t="s">
        <v>8</v>
      </c>
      <c r="BK200" s="200">
        <f t="shared" si="19"/>
        <v>0</v>
      </c>
      <c r="BL200" s="17" t="s">
        <v>159</v>
      </c>
      <c r="BM200" s="199" t="s">
        <v>827</v>
      </c>
    </row>
    <row r="201" spans="1:65" s="2" customFormat="1" ht="16.5" customHeight="1">
      <c r="A201" s="35"/>
      <c r="B201" s="36"/>
      <c r="C201" s="189" t="s">
        <v>397</v>
      </c>
      <c r="D201" s="189" t="s">
        <v>154</v>
      </c>
      <c r="E201" s="190" t="s">
        <v>441</v>
      </c>
      <c r="F201" s="191" t="s">
        <v>442</v>
      </c>
      <c r="G201" s="192" t="s">
        <v>157</v>
      </c>
      <c r="H201" s="193">
        <v>266.3</v>
      </c>
      <c r="I201" s="194"/>
      <c r="J201" s="193">
        <f t="shared" si="10"/>
        <v>0</v>
      </c>
      <c r="K201" s="191" t="s">
        <v>158</v>
      </c>
      <c r="L201" s="40"/>
      <c r="M201" s="195" t="s">
        <v>33</v>
      </c>
      <c r="N201" s="196" t="s">
        <v>50</v>
      </c>
      <c r="O201" s="65"/>
      <c r="P201" s="197">
        <f t="shared" si="11"/>
        <v>0</v>
      </c>
      <c r="Q201" s="197">
        <v>0</v>
      </c>
      <c r="R201" s="197">
        <f t="shared" si="12"/>
        <v>0</v>
      </c>
      <c r="S201" s="197">
        <v>0</v>
      </c>
      <c r="T201" s="198">
        <f t="shared" si="1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9" t="s">
        <v>159</v>
      </c>
      <c r="AT201" s="199" t="s">
        <v>154</v>
      </c>
      <c r="AU201" s="199" t="s">
        <v>88</v>
      </c>
      <c r="AY201" s="17" t="s">
        <v>152</v>
      </c>
      <c r="BE201" s="200">
        <f t="shared" si="14"/>
        <v>0</v>
      </c>
      <c r="BF201" s="200">
        <f t="shared" si="15"/>
        <v>0</v>
      </c>
      <c r="BG201" s="200">
        <f t="shared" si="16"/>
        <v>0</v>
      </c>
      <c r="BH201" s="200">
        <f t="shared" si="17"/>
        <v>0</v>
      </c>
      <c r="BI201" s="200">
        <f t="shared" si="18"/>
        <v>0</v>
      </c>
      <c r="BJ201" s="17" t="s">
        <v>8</v>
      </c>
      <c r="BK201" s="200">
        <f t="shared" si="19"/>
        <v>0</v>
      </c>
      <c r="BL201" s="17" t="s">
        <v>159</v>
      </c>
      <c r="BM201" s="199" t="s">
        <v>828</v>
      </c>
    </row>
    <row r="202" spans="1:65" s="2" customFormat="1" ht="16.5" customHeight="1">
      <c r="A202" s="35"/>
      <c r="B202" s="36"/>
      <c r="C202" s="189" t="s">
        <v>401</v>
      </c>
      <c r="D202" s="189" t="s">
        <v>154</v>
      </c>
      <c r="E202" s="190" t="s">
        <v>445</v>
      </c>
      <c r="F202" s="191" t="s">
        <v>446</v>
      </c>
      <c r="G202" s="192" t="s">
        <v>157</v>
      </c>
      <c r="H202" s="193">
        <v>266.3</v>
      </c>
      <c r="I202" s="194"/>
      <c r="J202" s="193">
        <f t="shared" si="10"/>
        <v>0</v>
      </c>
      <c r="K202" s="191" t="s">
        <v>158</v>
      </c>
      <c r="L202" s="40"/>
      <c r="M202" s="195" t="s">
        <v>33</v>
      </c>
      <c r="N202" s="196" t="s">
        <v>50</v>
      </c>
      <c r="O202" s="65"/>
      <c r="P202" s="197">
        <f t="shared" si="11"/>
        <v>0</v>
      </c>
      <c r="Q202" s="197">
        <v>0</v>
      </c>
      <c r="R202" s="197">
        <f t="shared" si="12"/>
        <v>0</v>
      </c>
      <c r="S202" s="197">
        <v>0</v>
      </c>
      <c r="T202" s="198">
        <f t="shared" si="1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9" t="s">
        <v>159</v>
      </c>
      <c r="AT202" s="199" t="s">
        <v>154</v>
      </c>
      <c r="AU202" s="199" t="s">
        <v>88</v>
      </c>
      <c r="AY202" s="17" t="s">
        <v>152</v>
      </c>
      <c r="BE202" s="200">
        <f t="shared" si="14"/>
        <v>0</v>
      </c>
      <c r="BF202" s="200">
        <f t="shared" si="15"/>
        <v>0</v>
      </c>
      <c r="BG202" s="200">
        <f t="shared" si="16"/>
        <v>0</v>
      </c>
      <c r="BH202" s="200">
        <f t="shared" si="17"/>
        <v>0</v>
      </c>
      <c r="BI202" s="200">
        <f t="shared" si="18"/>
        <v>0</v>
      </c>
      <c r="BJ202" s="17" t="s">
        <v>8</v>
      </c>
      <c r="BK202" s="200">
        <f t="shared" si="19"/>
        <v>0</v>
      </c>
      <c r="BL202" s="17" t="s">
        <v>159</v>
      </c>
      <c r="BM202" s="199" t="s">
        <v>829</v>
      </c>
    </row>
    <row r="203" spans="1:65" s="2" customFormat="1" ht="16.5" customHeight="1">
      <c r="A203" s="35"/>
      <c r="B203" s="36"/>
      <c r="C203" s="189" t="s">
        <v>406</v>
      </c>
      <c r="D203" s="189" t="s">
        <v>154</v>
      </c>
      <c r="E203" s="190" t="s">
        <v>449</v>
      </c>
      <c r="F203" s="191" t="s">
        <v>450</v>
      </c>
      <c r="G203" s="192" t="s">
        <v>284</v>
      </c>
      <c r="H203" s="193">
        <v>3</v>
      </c>
      <c r="I203" s="194"/>
      <c r="J203" s="193">
        <f t="shared" si="10"/>
        <v>0</v>
      </c>
      <c r="K203" s="191" t="s">
        <v>158</v>
      </c>
      <c r="L203" s="40"/>
      <c r="M203" s="195" t="s">
        <v>33</v>
      </c>
      <c r="N203" s="196" t="s">
        <v>50</v>
      </c>
      <c r="O203" s="65"/>
      <c r="P203" s="197">
        <f t="shared" si="11"/>
        <v>0</v>
      </c>
      <c r="Q203" s="197">
        <v>0.45937</v>
      </c>
      <c r="R203" s="197">
        <f t="shared" si="12"/>
        <v>1.37811</v>
      </c>
      <c r="S203" s="197">
        <v>0</v>
      </c>
      <c r="T203" s="198">
        <f t="shared" si="1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9" t="s">
        <v>159</v>
      </c>
      <c r="AT203" s="199" t="s">
        <v>154</v>
      </c>
      <c r="AU203" s="199" t="s">
        <v>88</v>
      </c>
      <c r="AY203" s="17" t="s">
        <v>152</v>
      </c>
      <c r="BE203" s="200">
        <f t="shared" si="14"/>
        <v>0</v>
      </c>
      <c r="BF203" s="200">
        <f t="shared" si="15"/>
        <v>0</v>
      </c>
      <c r="BG203" s="200">
        <f t="shared" si="16"/>
        <v>0</v>
      </c>
      <c r="BH203" s="200">
        <f t="shared" si="17"/>
        <v>0</v>
      </c>
      <c r="BI203" s="200">
        <f t="shared" si="18"/>
        <v>0</v>
      </c>
      <c r="BJ203" s="17" t="s">
        <v>8</v>
      </c>
      <c r="BK203" s="200">
        <f t="shared" si="19"/>
        <v>0</v>
      </c>
      <c r="BL203" s="17" t="s">
        <v>159</v>
      </c>
      <c r="BM203" s="199" t="s">
        <v>830</v>
      </c>
    </row>
    <row r="204" spans="2:63" s="12" customFormat="1" ht="22.9" customHeight="1">
      <c r="B204" s="173"/>
      <c r="C204" s="174"/>
      <c r="D204" s="175" t="s">
        <v>78</v>
      </c>
      <c r="E204" s="187" t="s">
        <v>452</v>
      </c>
      <c r="F204" s="187" t="s">
        <v>453</v>
      </c>
      <c r="G204" s="174"/>
      <c r="H204" s="174"/>
      <c r="I204" s="177"/>
      <c r="J204" s="188">
        <f>BK204</f>
        <v>0</v>
      </c>
      <c r="K204" s="174"/>
      <c r="L204" s="179"/>
      <c r="M204" s="180"/>
      <c r="N204" s="181"/>
      <c r="O204" s="181"/>
      <c r="P204" s="182">
        <f>SUM(P205:P206)</f>
        <v>0</v>
      </c>
      <c r="Q204" s="181"/>
      <c r="R204" s="182">
        <f>SUM(R205:R206)</f>
        <v>0</v>
      </c>
      <c r="S204" s="181"/>
      <c r="T204" s="183">
        <f>SUM(T205:T206)</f>
        <v>0</v>
      </c>
      <c r="AR204" s="184" t="s">
        <v>8</v>
      </c>
      <c r="AT204" s="185" t="s">
        <v>78</v>
      </c>
      <c r="AU204" s="185" t="s">
        <v>8</v>
      </c>
      <c r="AY204" s="184" t="s">
        <v>152</v>
      </c>
      <c r="BK204" s="186">
        <f>SUM(BK205:BK206)</f>
        <v>0</v>
      </c>
    </row>
    <row r="205" spans="1:65" s="2" customFormat="1" ht="21.75" customHeight="1">
      <c r="A205" s="35"/>
      <c r="B205" s="36"/>
      <c r="C205" s="189" t="s">
        <v>410</v>
      </c>
      <c r="D205" s="189" t="s">
        <v>154</v>
      </c>
      <c r="E205" s="190" t="s">
        <v>455</v>
      </c>
      <c r="F205" s="191" t="s">
        <v>456</v>
      </c>
      <c r="G205" s="192" t="s">
        <v>216</v>
      </c>
      <c r="H205" s="193">
        <v>80.6</v>
      </c>
      <c r="I205" s="194"/>
      <c r="J205" s="193">
        <f>ROUND(I205*H205,0)</f>
        <v>0</v>
      </c>
      <c r="K205" s="191" t="s">
        <v>158</v>
      </c>
      <c r="L205" s="40"/>
      <c r="M205" s="195" t="s">
        <v>33</v>
      </c>
      <c r="N205" s="196" t="s">
        <v>50</v>
      </c>
      <c r="O205" s="65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9" t="s">
        <v>159</v>
      </c>
      <c r="AT205" s="199" t="s">
        <v>154</v>
      </c>
      <c r="AU205" s="199" t="s">
        <v>88</v>
      </c>
      <c r="AY205" s="17" t="s">
        <v>152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8</v>
      </c>
      <c r="BK205" s="200">
        <f>ROUND(I205*H205,0)</f>
        <v>0</v>
      </c>
      <c r="BL205" s="17" t="s">
        <v>159</v>
      </c>
      <c r="BM205" s="199" t="s">
        <v>831</v>
      </c>
    </row>
    <row r="206" spans="1:65" s="2" customFormat="1" ht="21.75" customHeight="1">
      <c r="A206" s="35"/>
      <c r="B206" s="36"/>
      <c r="C206" s="189" t="s">
        <v>414</v>
      </c>
      <c r="D206" s="189" t="s">
        <v>154</v>
      </c>
      <c r="E206" s="190" t="s">
        <v>458</v>
      </c>
      <c r="F206" s="191" t="s">
        <v>459</v>
      </c>
      <c r="G206" s="192" t="s">
        <v>216</v>
      </c>
      <c r="H206" s="193">
        <v>80.6</v>
      </c>
      <c r="I206" s="194"/>
      <c r="J206" s="193">
        <f>ROUND(I206*H206,0)</f>
        <v>0</v>
      </c>
      <c r="K206" s="191" t="s">
        <v>158</v>
      </c>
      <c r="L206" s="40"/>
      <c r="M206" s="195" t="s">
        <v>33</v>
      </c>
      <c r="N206" s="196" t="s">
        <v>50</v>
      </c>
      <c r="O206" s="65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9" t="s">
        <v>159</v>
      </c>
      <c r="AT206" s="199" t="s">
        <v>154</v>
      </c>
      <c r="AU206" s="199" t="s">
        <v>88</v>
      </c>
      <c r="AY206" s="17" t="s">
        <v>152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</v>
      </c>
      <c r="BK206" s="200">
        <f>ROUND(I206*H206,0)</f>
        <v>0</v>
      </c>
      <c r="BL206" s="17" t="s">
        <v>159</v>
      </c>
      <c r="BM206" s="199" t="s">
        <v>832</v>
      </c>
    </row>
    <row r="207" spans="2:63" s="12" customFormat="1" ht="25.9" customHeight="1">
      <c r="B207" s="173"/>
      <c r="C207" s="174"/>
      <c r="D207" s="175" t="s">
        <v>78</v>
      </c>
      <c r="E207" s="176" t="s">
        <v>461</v>
      </c>
      <c r="F207" s="176" t="s">
        <v>462</v>
      </c>
      <c r="G207" s="174"/>
      <c r="H207" s="174"/>
      <c r="I207" s="177"/>
      <c r="J207" s="178">
        <f>BK207</f>
        <v>0</v>
      </c>
      <c r="K207" s="174"/>
      <c r="L207" s="179"/>
      <c r="M207" s="180"/>
      <c r="N207" s="181"/>
      <c r="O207" s="181"/>
      <c r="P207" s="182">
        <f>P208+P214</f>
        <v>0</v>
      </c>
      <c r="Q207" s="181"/>
      <c r="R207" s="182">
        <f>R208+R214</f>
        <v>0.0099</v>
      </c>
      <c r="S207" s="181"/>
      <c r="T207" s="183">
        <f>T208+T214</f>
        <v>0</v>
      </c>
      <c r="AR207" s="184" t="s">
        <v>191</v>
      </c>
      <c r="AT207" s="185" t="s">
        <v>78</v>
      </c>
      <c r="AU207" s="185" t="s">
        <v>79</v>
      </c>
      <c r="AY207" s="184" t="s">
        <v>152</v>
      </c>
      <c r="BK207" s="186">
        <f>BK208+BK214</f>
        <v>0</v>
      </c>
    </row>
    <row r="208" spans="2:63" s="12" customFormat="1" ht="22.9" customHeight="1">
      <c r="B208" s="173"/>
      <c r="C208" s="174"/>
      <c r="D208" s="175" t="s">
        <v>78</v>
      </c>
      <c r="E208" s="187" t="s">
        <v>463</v>
      </c>
      <c r="F208" s="187" t="s">
        <v>464</v>
      </c>
      <c r="G208" s="174"/>
      <c r="H208" s="174"/>
      <c r="I208" s="177"/>
      <c r="J208" s="188">
        <f>BK208</f>
        <v>0</v>
      </c>
      <c r="K208" s="174"/>
      <c r="L208" s="179"/>
      <c r="M208" s="180"/>
      <c r="N208" s="181"/>
      <c r="O208" s="181"/>
      <c r="P208" s="182">
        <f>SUM(P209:P213)</f>
        <v>0</v>
      </c>
      <c r="Q208" s="181"/>
      <c r="R208" s="182">
        <f>SUM(R209:R213)</f>
        <v>0.0099</v>
      </c>
      <c r="S208" s="181"/>
      <c r="T208" s="183">
        <f>SUM(T209:T213)</f>
        <v>0</v>
      </c>
      <c r="AR208" s="184" t="s">
        <v>191</v>
      </c>
      <c r="AT208" s="185" t="s">
        <v>78</v>
      </c>
      <c r="AU208" s="185" t="s">
        <v>8</v>
      </c>
      <c r="AY208" s="184" t="s">
        <v>152</v>
      </c>
      <c r="BK208" s="186">
        <f>SUM(BK209:BK213)</f>
        <v>0</v>
      </c>
    </row>
    <row r="209" spans="1:65" s="2" customFormat="1" ht="16.5" customHeight="1">
      <c r="A209" s="35"/>
      <c r="B209" s="36"/>
      <c r="C209" s="189" t="s">
        <v>419</v>
      </c>
      <c r="D209" s="189" t="s">
        <v>154</v>
      </c>
      <c r="E209" s="190" t="s">
        <v>473</v>
      </c>
      <c r="F209" s="191" t="s">
        <v>474</v>
      </c>
      <c r="G209" s="192" t="s">
        <v>468</v>
      </c>
      <c r="H209" s="193">
        <v>1</v>
      </c>
      <c r="I209" s="194"/>
      <c r="J209" s="193">
        <f>ROUND(I209*H209,0)</f>
        <v>0</v>
      </c>
      <c r="K209" s="191" t="s">
        <v>158</v>
      </c>
      <c r="L209" s="40"/>
      <c r="M209" s="195" t="s">
        <v>33</v>
      </c>
      <c r="N209" s="196" t="s">
        <v>50</v>
      </c>
      <c r="O209" s="65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9" t="s">
        <v>469</v>
      </c>
      <c r="AT209" s="199" t="s">
        <v>154</v>
      </c>
      <c r="AU209" s="199" t="s">
        <v>88</v>
      </c>
      <c r="AY209" s="17" t="s">
        <v>152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</v>
      </c>
      <c r="BK209" s="200">
        <f>ROUND(I209*H209,0)</f>
        <v>0</v>
      </c>
      <c r="BL209" s="17" t="s">
        <v>469</v>
      </c>
      <c r="BM209" s="199" t="s">
        <v>833</v>
      </c>
    </row>
    <row r="210" spans="1:65" s="2" customFormat="1" ht="16.5" customHeight="1">
      <c r="A210" s="35"/>
      <c r="B210" s="36"/>
      <c r="C210" s="189" t="s">
        <v>423</v>
      </c>
      <c r="D210" s="189" t="s">
        <v>154</v>
      </c>
      <c r="E210" s="190" t="s">
        <v>477</v>
      </c>
      <c r="F210" s="191" t="s">
        <v>478</v>
      </c>
      <c r="G210" s="192" t="s">
        <v>468</v>
      </c>
      <c r="H210" s="193">
        <v>1</v>
      </c>
      <c r="I210" s="194"/>
      <c r="J210" s="193">
        <f>ROUND(I210*H210,0)</f>
        <v>0</v>
      </c>
      <c r="K210" s="191" t="s">
        <v>158</v>
      </c>
      <c r="L210" s="40"/>
      <c r="M210" s="195" t="s">
        <v>33</v>
      </c>
      <c r="N210" s="196" t="s">
        <v>50</v>
      </c>
      <c r="O210" s="65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9" t="s">
        <v>469</v>
      </c>
      <c r="AT210" s="199" t="s">
        <v>154</v>
      </c>
      <c r="AU210" s="199" t="s">
        <v>88</v>
      </c>
      <c r="AY210" s="17" t="s">
        <v>152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8</v>
      </c>
      <c r="BK210" s="200">
        <f>ROUND(I210*H210,0)</f>
        <v>0</v>
      </c>
      <c r="BL210" s="17" t="s">
        <v>469</v>
      </c>
      <c r="BM210" s="199" t="s">
        <v>834</v>
      </c>
    </row>
    <row r="211" spans="1:65" s="2" customFormat="1" ht="16.5" customHeight="1">
      <c r="A211" s="35"/>
      <c r="B211" s="36"/>
      <c r="C211" s="189" t="s">
        <v>428</v>
      </c>
      <c r="D211" s="189" t="s">
        <v>154</v>
      </c>
      <c r="E211" s="190" t="s">
        <v>466</v>
      </c>
      <c r="F211" s="191" t="s">
        <v>467</v>
      </c>
      <c r="G211" s="192" t="s">
        <v>468</v>
      </c>
      <c r="H211" s="193">
        <v>1</v>
      </c>
      <c r="I211" s="194"/>
      <c r="J211" s="193">
        <f>ROUND(I211*H211,0)</f>
        <v>0</v>
      </c>
      <c r="K211" s="191" t="s">
        <v>158</v>
      </c>
      <c r="L211" s="40"/>
      <c r="M211" s="195" t="s">
        <v>33</v>
      </c>
      <c r="N211" s="196" t="s">
        <v>50</v>
      </c>
      <c r="O211" s="65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9" t="s">
        <v>469</v>
      </c>
      <c r="AT211" s="199" t="s">
        <v>154</v>
      </c>
      <c r="AU211" s="199" t="s">
        <v>88</v>
      </c>
      <c r="AY211" s="17" t="s">
        <v>152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8</v>
      </c>
      <c r="BK211" s="200">
        <f>ROUND(I211*H211,0)</f>
        <v>0</v>
      </c>
      <c r="BL211" s="17" t="s">
        <v>469</v>
      </c>
      <c r="BM211" s="199" t="s">
        <v>835</v>
      </c>
    </row>
    <row r="212" spans="1:47" s="2" customFormat="1" ht="48.75">
      <c r="A212" s="35"/>
      <c r="B212" s="36"/>
      <c r="C212" s="37"/>
      <c r="D212" s="203" t="s">
        <v>381</v>
      </c>
      <c r="E212" s="37"/>
      <c r="F212" s="233" t="s">
        <v>471</v>
      </c>
      <c r="G212" s="37"/>
      <c r="H212" s="37"/>
      <c r="I212" s="110"/>
      <c r="J212" s="37"/>
      <c r="K212" s="37"/>
      <c r="L212" s="40"/>
      <c r="M212" s="234"/>
      <c r="N212" s="235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7" t="s">
        <v>381</v>
      </c>
      <c r="AU212" s="17" t="s">
        <v>88</v>
      </c>
    </row>
    <row r="213" spans="1:65" s="2" customFormat="1" ht="16.5" customHeight="1">
      <c r="A213" s="35"/>
      <c r="B213" s="36"/>
      <c r="C213" s="189" t="s">
        <v>432</v>
      </c>
      <c r="D213" s="189" t="s">
        <v>154</v>
      </c>
      <c r="E213" s="190" t="s">
        <v>481</v>
      </c>
      <c r="F213" s="191" t="s">
        <v>482</v>
      </c>
      <c r="G213" s="192" t="s">
        <v>483</v>
      </c>
      <c r="H213" s="193">
        <v>1</v>
      </c>
      <c r="I213" s="194"/>
      <c r="J213" s="193">
        <f>ROUND(I213*H213,0)</f>
        <v>0</v>
      </c>
      <c r="K213" s="191" t="s">
        <v>158</v>
      </c>
      <c r="L213" s="40"/>
      <c r="M213" s="195" t="s">
        <v>33</v>
      </c>
      <c r="N213" s="196" t="s">
        <v>50</v>
      </c>
      <c r="O213" s="65"/>
      <c r="P213" s="197">
        <f>O213*H213</f>
        <v>0</v>
      </c>
      <c r="Q213" s="197">
        <v>0.0099</v>
      </c>
      <c r="R213" s="197">
        <f>Q213*H213</f>
        <v>0.0099</v>
      </c>
      <c r="S213" s="197">
        <v>0</v>
      </c>
      <c r="T213" s="198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9" t="s">
        <v>252</v>
      </c>
      <c r="AT213" s="199" t="s">
        <v>154</v>
      </c>
      <c r="AU213" s="199" t="s">
        <v>88</v>
      </c>
      <c r="AY213" s="17" t="s">
        <v>152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8</v>
      </c>
      <c r="BK213" s="200">
        <f>ROUND(I213*H213,0)</f>
        <v>0</v>
      </c>
      <c r="BL213" s="17" t="s">
        <v>252</v>
      </c>
      <c r="BM213" s="199" t="s">
        <v>836</v>
      </c>
    </row>
    <row r="214" spans="2:63" s="12" customFormat="1" ht="22.9" customHeight="1">
      <c r="B214" s="173"/>
      <c r="C214" s="174"/>
      <c r="D214" s="175" t="s">
        <v>78</v>
      </c>
      <c r="E214" s="187" t="s">
        <v>485</v>
      </c>
      <c r="F214" s="187" t="s">
        <v>486</v>
      </c>
      <c r="G214" s="174"/>
      <c r="H214" s="174"/>
      <c r="I214" s="177"/>
      <c r="J214" s="188">
        <f>BK214</f>
        <v>0</v>
      </c>
      <c r="K214" s="174"/>
      <c r="L214" s="179"/>
      <c r="M214" s="180"/>
      <c r="N214" s="181"/>
      <c r="O214" s="181"/>
      <c r="P214" s="182">
        <f>P215</f>
        <v>0</v>
      </c>
      <c r="Q214" s="181"/>
      <c r="R214" s="182">
        <f>R215</f>
        <v>0</v>
      </c>
      <c r="S214" s="181"/>
      <c r="T214" s="183">
        <f>T215</f>
        <v>0</v>
      </c>
      <c r="AR214" s="184" t="s">
        <v>191</v>
      </c>
      <c r="AT214" s="185" t="s">
        <v>78</v>
      </c>
      <c r="AU214" s="185" t="s">
        <v>8</v>
      </c>
      <c r="AY214" s="184" t="s">
        <v>152</v>
      </c>
      <c r="BK214" s="186">
        <f>BK215</f>
        <v>0</v>
      </c>
    </row>
    <row r="215" spans="1:65" s="2" customFormat="1" ht="16.5" customHeight="1">
      <c r="A215" s="35"/>
      <c r="B215" s="36"/>
      <c r="C215" s="189" t="s">
        <v>436</v>
      </c>
      <c r="D215" s="189" t="s">
        <v>154</v>
      </c>
      <c r="E215" s="190" t="s">
        <v>488</v>
      </c>
      <c r="F215" s="191" t="s">
        <v>489</v>
      </c>
      <c r="G215" s="192" t="s">
        <v>468</v>
      </c>
      <c r="H215" s="193">
        <v>1</v>
      </c>
      <c r="I215" s="194"/>
      <c r="J215" s="193">
        <f>ROUND(I215*H215,0)</f>
        <v>0</v>
      </c>
      <c r="K215" s="191" t="s">
        <v>33</v>
      </c>
      <c r="L215" s="40"/>
      <c r="M215" s="236" t="s">
        <v>33</v>
      </c>
      <c r="N215" s="237" t="s">
        <v>50</v>
      </c>
      <c r="O215" s="238"/>
      <c r="P215" s="239">
        <f>O215*H215</f>
        <v>0</v>
      </c>
      <c r="Q215" s="239">
        <v>0</v>
      </c>
      <c r="R215" s="239">
        <f>Q215*H215</f>
        <v>0</v>
      </c>
      <c r="S215" s="239">
        <v>0</v>
      </c>
      <c r="T215" s="240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469</v>
      </c>
      <c r="AT215" s="199" t="s">
        <v>154</v>
      </c>
      <c r="AU215" s="199" t="s">
        <v>88</v>
      </c>
      <c r="AY215" s="17" t="s">
        <v>152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</v>
      </c>
      <c r="BK215" s="200">
        <f>ROUND(I215*H215,0)</f>
        <v>0</v>
      </c>
      <c r="BL215" s="17" t="s">
        <v>469</v>
      </c>
      <c r="BM215" s="199" t="s">
        <v>837</v>
      </c>
    </row>
    <row r="216" spans="1:31" s="2" customFormat="1" ht="6.95" customHeight="1">
      <c r="A216" s="35"/>
      <c r="B216" s="48"/>
      <c r="C216" s="49"/>
      <c r="D216" s="49"/>
      <c r="E216" s="49"/>
      <c r="F216" s="49"/>
      <c r="G216" s="49"/>
      <c r="H216" s="49"/>
      <c r="I216" s="138"/>
      <c r="J216" s="49"/>
      <c r="K216" s="49"/>
      <c r="L216" s="40"/>
      <c r="M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</row>
  </sheetData>
  <sheetProtection algorithmName="SHA-512" hashValue="LsJ5jm45Wj5xf5tD0XleoG5iCyWFXImsza+qED0Uxfxzx9Oc1ZlYOma/1nteoqwzcOhiiGXX1yJNPsuoaa5ohg==" saltValue="m3kEf7KpncO/JrNVeyWYTSpYdj4mtKHehXc1Ohu10KG6wR8TLY68mdCN7ecQ85Cvdhdx3syNXMEnqQ6KucRhcw==" spinCount="100000" sheet="1" objects="1" scenarios="1" formatColumns="0" formatRows="0" autoFilter="0"/>
  <autoFilter ref="C86:K215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7" t="s">
        <v>100</v>
      </c>
      <c r="AZ2" s="103" t="s">
        <v>624</v>
      </c>
      <c r="BA2" s="103" t="s">
        <v>108</v>
      </c>
      <c r="BB2" s="103" t="s">
        <v>33</v>
      </c>
      <c r="BC2" s="103" t="s">
        <v>625</v>
      </c>
      <c r="BD2" s="103" t="s">
        <v>175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88</v>
      </c>
      <c r="AZ3" s="103" t="s">
        <v>838</v>
      </c>
      <c r="BA3" s="103" t="s">
        <v>33</v>
      </c>
      <c r="BB3" s="103" t="s">
        <v>33</v>
      </c>
      <c r="BC3" s="103" t="s">
        <v>839</v>
      </c>
      <c r="BD3" s="103" t="s">
        <v>88</v>
      </c>
    </row>
    <row r="4" spans="2:56" s="1" customFormat="1" ht="24.95" customHeight="1">
      <c r="B4" s="20"/>
      <c r="D4" s="107" t="s">
        <v>110</v>
      </c>
      <c r="I4" s="102"/>
      <c r="L4" s="20"/>
      <c r="M4" s="108" t="s">
        <v>11</v>
      </c>
      <c r="AT4" s="17" t="s">
        <v>4</v>
      </c>
      <c r="AZ4" s="103" t="s">
        <v>840</v>
      </c>
      <c r="BA4" s="103" t="s">
        <v>33</v>
      </c>
      <c r="BB4" s="103" t="s">
        <v>33</v>
      </c>
      <c r="BC4" s="103" t="s">
        <v>841</v>
      </c>
      <c r="BD4" s="103" t="s">
        <v>88</v>
      </c>
    </row>
    <row r="5" spans="2:12" s="1" customFormat="1" ht="6.95" customHeight="1">
      <c r="B5" s="20"/>
      <c r="I5" s="102"/>
      <c r="L5" s="20"/>
    </row>
    <row r="6" spans="2:12" s="1" customFormat="1" ht="12" customHeight="1">
      <c r="B6" s="20"/>
      <c r="D6" s="109" t="s">
        <v>17</v>
      </c>
      <c r="I6" s="102"/>
      <c r="L6" s="20"/>
    </row>
    <row r="7" spans="2:12" s="1" customFormat="1" ht="16.5" customHeight="1">
      <c r="B7" s="20"/>
      <c r="E7" s="373" t="str">
        <f>'Rekapitulace stavby'!K6</f>
        <v>Vodovod - Podlesí - Gutský potok</v>
      </c>
      <c r="F7" s="374"/>
      <c r="G7" s="374"/>
      <c r="H7" s="374"/>
      <c r="I7" s="102"/>
      <c r="L7" s="20"/>
    </row>
    <row r="8" spans="1:31" s="2" customFormat="1" ht="12" customHeight="1">
      <c r="A8" s="35"/>
      <c r="B8" s="40"/>
      <c r="C8" s="35"/>
      <c r="D8" s="109" t="s">
        <v>119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5" t="s">
        <v>842</v>
      </c>
      <c r="F9" s="376"/>
      <c r="G9" s="376"/>
      <c r="H9" s="376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19</v>
      </c>
      <c r="E11" s="35"/>
      <c r="F11" s="112" t="s">
        <v>20</v>
      </c>
      <c r="G11" s="35"/>
      <c r="H11" s="35"/>
      <c r="I11" s="113" t="s">
        <v>21</v>
      </c>
      <c r="J11" s="112" t="s">
        <v>33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23</v>
      </c>
      <c r="E12" s="35"/>
      <c r="F12" s="112" t="s">
        <v>24</v>
      </c>
      <c r="G12" s="35"/>
      <c r="H12" s="35"/>
      <c r="I12" s="113" t="s">
        <v>25</v>
      </c>
      <c r="J12" s="114" t="str">
        <f>'Rekapitulace stavby'!AN8</f>
        <v>7. 2. 2020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31</v>
      </c>
      <c r="E14" s="35"/>
      <c r="F14" s="35"/>
      <c r="G14" s="35"/>
      <c r="H14" s="35"/>
      <c r="I14" s="113" t="s">
        <v>32</v>
      </c>
      <c r="J14" s="112" t="str">
        <f>IF('Rekapitulace stavby'!AN10="","",'Rekapitulace stavby'!AN10)</f>
        <v/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2" t="str">
        <f>IF('Rekapitulace stavby'!E11="","",'Rekapitulace stavby'!E11)</f>
        <v xml:space="preserve"> </v>
      </c>
      <c r="F15" s="35"/>
      <c r="G15" s="35"/>
      <c r="H15" s="35"/>
      <c r="I15" s="113" t="s">
        <v>35</v>
      </c>
      <c r="J15" s="112" t="str">
        <f>IF('Rekapitulace stavby'!AN11="","",'Rekapitulace stavby'!AN11)</f>
        <v/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36</v>
      </c>
      <c r="E17" s="35"/>
      <c r="F17" s="35"/>
      <c r="G17" s="35"/>
      <c r="H17" s="35"/>
      <c r="I17" s="113" t="s">
        <v>32</v>
      </c>
      <c r="J17" s="30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3" t="s">
        <v>35</v>
      </c>
      <c r="J18" s="30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38</v>
      </c>
      <c r="E20" s="35"/>
      <c r="F20" s="35"/>
      <c r="G20" s="35"/>
      <c r="H20" s="35"/>
      <c r="I20" s="113" t="s">
        <v>32</v>
      </c>
      <c r="J20" s="112" t="s">
        <v>33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39</v>
      </c>
      <c r="F21" s="35"/>
      <c r="G21" s="35"/>
      <c r="H21" s="35"/>
      <c r="I21" s="113" t="s">
        <v>35</v>
      </c>
      <c r="J21" s="112" t="s">
        <v>33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41</v>
      </c>
      <c r="E23" s="35"/>
      <c r="F23" s="35"/>
      <c r="G23" s="35"/>
      <c r="H23" s="35"/>
      <c r="I23" s="113" t="s">
        <v>32</v>
      </c>
      <c r="J23" s="112" t="s">
        <v>33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42</v>
      </c>
      <c r="F24" s="35"/>
      <c r="G24" s="35"/>
      <c r="H24" s="35"/>
      <c r="I24" s="113" t="s">
        <v>35</v>
      </c>
      <c r="J24" s="112" t="s">
        <v>33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43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79" t="s">
        <v>33</v>
      </c>
      <c r="F27" s="379"/>
      <c r="G27" s="379"/>
      <c r="H27" s="379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45</v>
      </c>
      <c r="E30" s="35"/>
      <c r="F30" s="35"/>
      <c r="G30" s="35"/>
      <c r="H30" s="35"/>
      <c r="I30" s="110"/>
      <c r="J30" s="122">
        <f>ROUND(J87,0)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47</v>
      </c>
      <c r="G32" s="35"/>
      <c r="H32" s="35"/>
      <c r="I32" s="124" t="s">
        <v>46</v>
      </c>
      <c r="J32" s="123" t="s">
        <v>48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5" t="s">
        <v>49</v>
      </c>
      <c r="E33" s="109" t="s">
        <v>50</v>
      </c>
      <c r="F33" s="126">
        <f>ROUND((SUM(BE87:BE159)),0)</f>
        <v>0</v>
      </c>
      <c r="G33" s="35"/>
      <c r="H33" s="35"/>
      <c r="I33" s="127">
        <v>0.21</v>
      </c>
      <c r="J33" s="126">
        <f>ROUND(((SUM(BE87:BE159))*I33),0)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9" t="s">
        <v>51</v>
      </c>
      <c r="F34" s="126">
        <f>ROUND((SUM(BF87:BF159)),0)</f>
        <v>0</v>
      </c>
      <c r="G34" s="35"/>
      <c r="H34" s="35"/>
      <c r="I34" s="127">
        <v>0.15</v>
      </c>
      <c r="J34" s="126">
        <f>ROUND(((SUM(BF87:BF159))*I34),0)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9" t="s">
        <v>52</v>
      </c>
      <c r="F35" s="126">
        <f>ROUND((SUM(BG87:BG159)),0)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9" t="s">
        <v>53</v>
      </c>
      <c r="F36" s="126">
        <f>ROUND((SUM(BH87:BH159)),0)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9" t="s">
        <v>54</v>
      </c>
      <c r="F37" s="126">
        <f>ROUND((SUM(BI87:BI159)),0)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55</v>
      </c>
      <c r="E39" s="130"/>
      <c r="F39" s="130"/>
      <c r="G39" s="131" t="s">
        <v>56</v>
      </c>
      <c r="H39" s="132" t="s">
        <v>57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125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17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Vodovod - Podlesí - Gutský potok</v>
      </c>
      <c r="F48" s="381"/>
      <c r="G48" s="381"/>
      <c r="H48" s="381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119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T1709_5 - Vodovodní řad 5</v>
      </c>
      <c r="F50" s="382"/>
      <c r="G50" s="382"/>
      <c r="H50" s="382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23</v>
      </c>
      <c r="D52" s="37"/>
      <c r="E52" s="37"/>
      <c r="F52" s="27" t="str">
        <f>F12</f>
        <v>k.ú. Konská a Nebory</v>
      </c>
      <c r="G52" s="37"/>
      <c r="H52" s="37"/>
      <c r="I52" s="113" t="s">
        <v>25</v>
      </c>
      <c r="J52" s="60" t="str">
        <f>IF(J12="","",J12)</f>
        <v>7. 2. 2020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29" t="s">
        <v>31</v>
      </c>
      <c r="D54" s="37"/>
      <c r="E54" s="37"/>
      <c r="F54" s="27" t="str">
        <f>E15</f>
        <v xml:space="preserve"> </v>
      </c>
      <c r="G54" s="37"/>
      <c r="H54" s="37"/>
      <c r="I54" s="113" t="s">
        <v>38</v>
      </c>
      <c r="J54" s="33" t="str">
        <f>E21</f>
        <v>Ing. Pavel Gergela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3" t="s">
        <v>41</v>
      </c>
      <c r="J55" s="33" t="str">
        <f>E24</f>
        <v>Ing. Jiří Augustin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2" t="s">
        <v>126</v>
      </c>
      <c r="D57" s="143"/>
      <c r="E57" s="143"/>
      <c r="F57" s="143"/>
      <c r="G57" s="143"/>
      <c r="H57" s="143"/>
      <c r="I57" s="144"/>
      <c r="J57" s="145" t="s">
        <v>127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6" t="s">
        <v>77</v>
      </c>
      <c r="D59" s="37"/>
      <c r="E59" s="37"/>
      <c r="F59" s="37"/>
      <c r="G59" s="37"/>
      <c r="H59" s="37"/>
      <c r="I59" s="110"/>
      <c r="J59" s="78">
        <f>J87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128</v>
      </c>
    </row>
    <row r="60" spans="2:12" s="9" customFormat="1" ht="24.95" customHeight="1">
      <c r="B60" s="147"/>
      <c r="C60" s="148"/>
      <c r="D60" s="149" t="s">
        <v>129</v>
      </c>
      <c r="E60" s="150"/>
      <c r="F60" s="150"/>
      <c r="G60" s="150"/>
      <c r="H60" s="150"/>
      <c r="I60" s="151"/>
      <c r="J60" s="152">
        <f>J88</f>
        <v>0</v>
      </c>
      <c r="K60" s="148"/>
      <c r="L60" s="153"/>
    </row>
    <row r="61" spans="2:12" s="10" customFormat="1" ht="19.9" customHeight="1">
      <c r="B61" s="154"/>
      <c r="C61" s="155"/>
      <c r="D61" s="156" t="s">
        <v>130</v>
      </c>
      <c r="E61" s="157"/>
      <c r="F61" s="157"/>
      <c r="G61" s="157"/>
      <c r="H61" s="157"/>
      <c r="I61" s="158"/>
      <c r="J61" s="159">
        <f>J89</f>
        <v>0</v>
      </c>
      <c r="K61" s="155"/>
      <c r="L61" s="160"/>
    </row>
    <row r="62" spans="2:12" s="10" customFormat="1" ht="19.9" customHeight="1">
      <c r="B62" s="154"/>
      <c r="C62" s="155"/>
      <c r="D62" s="156" t="s">
        <v>131</v>
      </c>
      <c r="E62" s="157"/>
      <c r="F62" s="157"/>
      <c r="G62" s="157"/>
      <c r="H62" s="157"/>
      <c r="I62" s="158"/>
      <c r="J62" s="159">
        <f>J111</f>
        <v>0</v>
      </c>
      <c r="K62" s="155"/>
      <c r="L62" s="160"/>
    </row>
    <row r="63" spans="2:12" s="10" customFormat="1" ht="19.9" customHeight="1">
      <c r="B63" s="154"/>
      <c r="C63" s="155"/>
      <c r="D63" s="156" t="s">
        <v>132</v>
      </c>
      <c r="E63" s="157"/>
      <c r="F63" s="157"/>
      <c r="G63" s="157"/>
      <c r="H63" s="157"/>
      <c r="I63" s="158"/>
      <c r="J63" s="159">
        <f>J114</f>
        <v>0</v>
      </c>
      <c r="K63" s="155"/>
      <c r="L63" s="160"/>
    </row>
    <row r="64" spans="2:12" s="10" customFormat="1" ht="19.9" customHeight="1">
      <c r="B64" s="154"/>
      <c r="C64" s="155"/>
      <c r="D64" s="156" t="s">
        <v>133</v>
      </c>
      <c r="E64" s="157"/>
      <c r="F64" s="157"/>
      <c r="G64" s="157"/>
      <c r="H64" s="157"/>
      <c r="I64" s="158"/>
      <c r="J64" s="159">
        <f>J148</f>
        <v>0</v>
      </c>
      <c r="K64" s="155"/>
      <c r="L64" s="160"/>
    </row>
    <row r="65" spans="2:12" s="9" customFormat="1" ht="24.95" customHeight="1">
      <c r="B65" s="147"/>
      <c r="C65" s="148"/>
      <c r="D65" s="149" t="s">
        <v>134</v>
      </c>
      <c r="E65" s="150"/>
      <c r="F65" s="150"/>
      <c r="G65" s="150"/>
      <c r="H65" s="150"/>
      <c r="I65" s="151"/>
      <c r="J65" s="152">
        <f>J151</f>
        <v>0</v>
      </c>
      <c r="K65" s="148"/>
      <c r="L65" s="153"/>
    </row>
    <row r="66" spans="2:12" s="10" customFormat="1" ht="19.9" customHeight="1">
      <c r="B66" s="154"/>
      <c r="C66" s="155"/>
      <c r="D66" s="156" t="s">
        <v>135</v>
      </c>
      <c r="E66" s="157"/>
      <c r="F66" s="157"/>
      <c r="G66" s="157"/>
      <c r="H66" s="157"/>
      <c r="I66" s="158"/>
      <c r="J66" s="159">
        <f>J152</f>
        <v>0</v>
      </c>
      <c r="K66" s="155"/>
      <c r="L66" s="160"/>
    </row>
    <row r="67" spans="2:12" s="10" customFormat="1" ht="19.9" customHeight="1">
      <c r="B67" s="154"/>
      <c r="C67" s="155"/>
      <c r="D67" s="156" t="s">
        <v>136</v>
      </c>
      <c r="E67" s="157"/>
      <c r="F67" s="157"/>
      <c r="G67" s="157"/>
      <c r="H67" s="157"/>
      <c r="I67" s="158"/>
      <c r="J67" s="159">
        <f>J158</f>
        <v>0</v>
      </c>
      <c r="K67" s="155"/>
      <c r="L67" s="160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10"/>
      <c r="J68" s="37"/>
      <c r="K68" s="37"/>
      <c r="L68" s="11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138"/>
      <c r="J69" s="49"/>
      <c r="K69" s="49"/>
      <c r="L69" s="11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141"/>
      <c r="J73" s="51"/>
      <c r="K73" s="51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3" t="s">
        <v>137</v>
      </c>
      <c r="D74" s="37"/>
      <c r="E74" s="37"/>
      <c r="F74" s="37"/>
      <c r="G74" s="37"/>
      <c r="H74" s="3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17</v>
      </c>
      <c r="D76" s="37"/>
      <c r="E76" s="37"/>
      <c r="F76" s="37"/>
      <c r="G76" s="37"/>
      <c r="H76" s="37"/>
      <c r="I76" s="110"/>
      <c r="J76" s="37"/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80" t="str">
        <f>E7</f>
        <v>Vodovod - Podlesí - Gutský potok</v>
      </c>
      <c r="F77" s="381"/>
      <c r="G77" s="381"/>
      <c r="H77" s="381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119</v>
      </c>
      <c r="D78" s="37"/>
      <c r="E78" s="37"/>
      <c r="F78" s="37"/>
      <c r="G78" s="37"/>
      <c r="H78" s="37"/>
      <c r="I78" s="110"/>
      <c r="J78" s="37"/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33" t="str">
        <f>E9</f>
        <v>T1709_5 - Vodovodní řad 5</v>
      </c>
      <c r="F79" s="382"/>
      <c r="G79" s="382"/>
      <c r="H79" s="382"/>
      <c r="I79" s="110"/>
      <c r="J79" s="37"/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0"/>
      <c r="J80" s="37"/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23</v>
      </c>
      <c r="D81" s="37"/>
      <c r="E81" s="37"/>
      <c r="F81" s="27" t="str">
        <f>F12</f>
        <v>k.ú. Konská a Nebory</v>
      </c>
      <c r="G81" s="37"/>
      <c r="H81" s="37"/>
      <c r="I81" s="113" t="s">
        <v>25</v>
      </c>
      <c r="J81" s="60" t="str">
        <f>IF(J12="","",J12)</f>
        <v>7. 2. 2020</v>
      </c>
      <c r="K81" s="37"/>
      <c r="L81" s="11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0"/>
      <c r="J82" s="37"/>
      <c r="K82" s="37"/>
      <c r="L82" s="11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29" t="s">
        <v>31</v>
      </c>
      <c r="D83" s="37"/>
      <c r="E83" s="37"/>
      <c r="F83" s="27" t="str">
        <f>E15</f>
        <v xml:space="preserve"> </v>
      </c>
      <c r="G83" s="37"/>
      <c r="H83" s="37"/>
      <c r="I83" s="113" t="s">
        <v>38</v>
      </c>
      <c r="J83" s="33" t="str">
        <f>E21</f>
        <v>Ing. Pavel Gergela</v>
      </c>
      <c r="K83" s="37"/>
      <c r="L83" s="11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29" t="s">
        <v>36</v>
      </c>
      <c r="D84" s="37"/>
      <c r="E84" s="37"/>
      <c r="F84" s="27" t="str">
        <f>IF(E18="","",E18)</f>
        <v>Vyplň údaj</v>
      </c>
      <c r="G84" s="37"/>
      <c r="H84" s="37"/>
      <c r="I84" s="113" t="s">
        <v>41</v>
      </c>
      <c r="J84" s="33" t="str">
        <f>E24</f>
        <v>Ing. Jiří Augustin</v>
      </c>
      <c r="K84" s="37"/>
      <c r="L84" s="11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110"/>
      <c r="J85" s="37"/>
      <c r="K85" s="37"/>
      <c r="L85" s="11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61"/>
      <c r="B86" s="162"/>
      <c r="C86" s="163" t="s">
        <v>138</v>
      </c>
      <c r="D86" s="164" t="s">
        <v>64</v>
      </c>
      <c r="E86" s="164" t="s">
        <v>60</v>
      </c>
      <c r="F86" s="164" t="s">
        <v>61</v>
      </c>
      <c r="G86" s="164" t="s">
        <v>139</v>
      </c>
      <c r="H86" s="164" t="s">
        <v>140</v>
      </c>
      <c r="I86" s="165" t="s">
        <v>141</v>
      </c>
      <c r="J86" s="164" t="s">
        <v>127</v>
      </c>
      <c r="K86" s="166" t="s">
        <v>142</v>
      </c>
      <c r="L86" s="167"/>
      <c r="M86" s="69" t="s">
        <v>33</v>
      </c>
      <c r="N86" s="70" t="s">
        <v>49</v>
      </c>
      <c r="O86" s="70" t="s">
        <v>143</v>
      </c>
      <c r="P86" s="70" t="s">
        <v>144</v>
      </c>
      <c r="Q86" s="70" t="s">
        <v>145</v>
      </c>
      <c r="R86" s="70" t="s">
        <v>146</v>
      </c>
      <c r="S86" s="70" t="s">
        <v>147</v>
      </c>
      <c r="T86" s="71" t="s">
        <v>148</v>
      </c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</row>
    <row r="87" spans="1:63" s="2" customFormat="1" ht="22.9" customHeight="1">
      <c r="A87" s="35"/>
      <c r="B87" s="36"/>
      <c r="C87" s="76" t="s">
        <v>149</v>
      </c>
      <c r="D87" s="37"/>
      <c r="E87" s="37"/>
      <c r="F87" s="37"/>
      <c r="G87" s="37"/>
      <c r="H87" s="37"/>
      <c r="I87" s="110"/>
      <c r="J87" s="168">
        <f>BK87</f>
        <v>0</v>
      </c>
      <c r="K87" s="37"/>
      <c r="L87" s="40"/>
      <c r="M87" s="72"/>
      <c r="N87" s="169"/>
      <c r="O87" s="73"/>
      <c r="P87" s="170">
        <f>P88+P151</f>
        <v>0</v>
      </c>
      <c r="Q87" s="73"/>
      <c r="R87" s="170">
        <f>R88+R151</f>
        <v>1.9926740400000003</v>
      </c>
      <c r="S87" s="73"/>
      <c r="T87" s="171">
        <f>T88+T151</f>
        <v>0.8699999999999999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7" t="s">
        <v>78</v>
      </c>
      <c r="AU87" s="17" t="s">
        <v>128</v>
      </c>
      <c r="BK87" s="172">
        <f>BK88+BK151</f>
        <v>0</v>
      </c>
    </row>
    <row r="88" spans="2:63" s="12" customFormat="1" ht="25.9" customHeight="1">
      <c r="B88" s="173"/>
      <c r="C88" s="174"/>
      <c r="D88" s="175" t="s">
        <v>78</v>
      </c>
      <c r="E88" s="176" t="s">
        <v>150</v>
      </c>
      <c r="F88" s="176" t="s">
        <v>151</v>
      </c>
      <c r="G88" s="174"/>
      <c r="H88" s="174"/>
      <c r="I88" s="177"/>
      <c r="J88" s="178">
        <f>BK88</f>
        <v>0</v>
      </c>
      <c r="K88" s="174"/>
      <c r="L88" s="179"/>
      <c r="M88" s="180"/>
      <c r="N88" s="181"/>
      <c r="O88" s="181"/>
      <c r="P88" s="182">
        <f>P89+P111+P114+P148</f>
        <v>0</v>
      </c>
      <c r="Q88" s="181"/>
      <c r="R88" s="182">
        <f>R89+R111+R114+R148</f>
        <v>1.9827740400000002</v>
      </c>
      <c r="S88" s="181"/>
      <c r="T88" s="183">
        <f>T89+T111+T114+T148</f>
        <v>0.8699999999999999</v>
      </c>
      <c r="AR88" s="184" t="s">
        <v>8</v>
      </c>
      <c r="AT88" s="185" t="s">
        <v>78</v>
      </c>
      <c r="AU88" s="185" t="s">
        <v>79</v>
      </c>
      <c r="AY88" s="184" t="s">
        <v>152</v>
      </c>
      <c r="BK88" s="186">
        <f>BK89+BK111+BK114+BK148</f>
        <v>0</v>
      </c>
    </row>
    <row r="89" spans="2:63" s="12" customFormat="1" ht="22.9" customHeight="1">
      <c r="B89" s="173"/>
      <c r="C89" s="174"/>
      <c r="D89" s="175" t="s">
        <v>78</v>
      </c>
      <c r="E89" s="187" t="s">
        <v>8</v>
      </c>
      <c r="F89" s="187" t="s">
        <v>153</v>
      </c>
      <c r="G89" s="174"/>
      <c r="H89" s="174"/>
      <c r="I89" s="177"/>
      <c r="J89" s="188">
        <f>BK89</f>
        <v>0</v>
      </c>
      <c r="K89" s="174"/>
      <c r="L89" s="179"/>
      <c r="M89" s="180"/>
      <c r="N89" s="181"/>
      <c r="O89" s="181"/>
      <c r="P89" s="182">
        <f>SUM(P90:P110)</f>
        <v>0</v>
      </c>
      <c r="Q89" s="181"/>
      <c r="R89" s="182">
        <f>SUM(R90:R110)</f>
        <v>0.00335404</v>
      </c>
      <c r="S89" s="181"/>
      <c r="T89" s="183">
        <f>SUM(T90:T110)</f>
        <v>0.8699999999999999</v>
      </c>
      <c r="AR89" s="184" t="s">
        <v>8</v>
      </c>
      <c r="AT89" s="185" t="s">
        <v>78</v>
      </c>
      <c r="AU89" s="185" t="s">
        <v>8</v>
      </c>
      <c r="AY89" s="184" t="s">
        <v>152</v>
      </c>
      <c r="BK89" s="186">
        <f>SUM(BK90:BK110)</f>
        <v>0</v>
      </c>
    </row>
    <row r="90" spans="1:65" s="2" customFormat="1" ht="33" customHeight="1">
      <c r="A90" s="35"/>
      <c r="B90" s="36"/>
      <c r="C90" s="189" t="s">
        <v>8</v>
      </c>
      <c r="D90" s="189" t="s">
        <v>154</v>
      </c>
      <c r="E90" s="190" t="s">
        <v>176</v>
      </c>
      <c r="F90" s="191" t="s">
        <v>177</v>
      </c>
      <c r="G90" s="192" t="s">
        <v>169</v>
      </c>
      <c r="H90" s="193">
        <v>3</v>
      </c>
      <c r="I90" s="194"/>
      <c r="J90" s="193">
        <f>ROUND(I90*H90,0)</f>
        <v>0</v>
      </c>
      <c r="K90" s="191" t="s">
        <v>158</v>
      </c>
      <c r="L90" s="40"/>
      <c r="M90" s="195" t="s">
        <v>33</v>
      </c>
      <c r="N90" s="196" t="s">
        <v>50</v>
      </c>
      <c r="O90" s="65"/>
      <c r="P90" s="197">
        <f>O90*H90</f>
        <v>0</v>
      </c>
      <c r="Q90" s="197">
        <v>0</v>
      </c>
      <c r="R90" s="197">
        <f>Q90*H90</f>
        <v>0</v>
      </c>
      <c r="S90" s="197">
        <v>0.29</v>
      </c>
      <c r="T90" s="198">
        <f>S90*H90</f>
        <v>0.8699999999999999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9" t="s">
        <v>159</v>
      </c>
      <c r="AT90" s="199" t="s">
        <v>154</v>
      </c>
      <c r="AU90" s="199" t="s">
        <v>88</v>
      </c>
      <c r="AY90" s="17" t="s">
        <v>152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7" t="s">
        <v>8</v>
      </c>
      <c r="BK90" s="200">
        <f>ROUND(I90*H90,0)</f>
        <v>0</v>
      </c>
      <c r="BL90" s="17" t="s">
        <v>159</v>
      </c>
      <c r="BM90" s="199" t="s">
        <v>843</v>
      </c>
    </row>
    <row r="91" spans="2:51" s="13" customFormat="1" ht="11.25">
      <c r="B91" s="201"/>
      <c r="C91" s="202"/>
      <c r="D91" s="203" t="s">
        <v>161</v>
      </c>
      <c r="E91" s="204" t="s">
        <v>33</v>
      </c>
      <c r="F91" s="205" t="s">
        <v>844</v>
      </c>
      <c r="G91" s="202"/>
      <c r="H91" s="206">
        <v>3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161</v>
      </c>
      <c r="AU91" s="212" t="s">
        <v>88</v>
      </c>
      <c r="AV91" s="13" t="s">
        <v>88</v>
      </c>
      <c r="AW91" s="13" t="s">
        <v>40</v>
      </c>
      <c r="AX91" s="13" t="s">
        <v>79</v>
      </c>
      <c r="AY91" s="212" t="s">
        <v>152</v>
      </c>
    </row>
    <row r="92" spans="2:51" s="14" customFormat="1" ht="11.25">
      <c r="B92" s="213"/>
      <c r="C92" s="214"/>
      <c r="D92" s="203" t="s">
        <v>161</v>
      </c>
      <c r="E92" s="215" t="s">
        <v>33</v>
      </c>
      <c r="F92" s="216" t="s">
        <v>166</v>
      </c>
      <c r="G92" s="214"/>
      <c r="H92" s="217">
        <v>3</v>
      </c>
      <c r="I92" s="218"/>
      <c r="J92" s="214"/>
      <c r="K92" s="214"/>
      <c r="L92" s="219"/>
      <c r="M92" s="220"/>
      <c r="N92" s="221"/>
      <c r="O92" s="221"/>
      <c r="P92" s="221"/>
      <c r="Q92" s="221"/>
      <c r="R92" s="221"/>
      <c r="S92" s="221"/>
      <c r="T92" s="222"/>
      <c r="AT92" s="223" t="s">
        <v>161</v>
      </c>
      <c r="AU92" s="223" t="s">
        <v>88</v>
      </c>
      <c r="AV92" s="14" t="s">
        <v>159</v>
      </c>
      <c r="AW92" s="14" t="s">
        <v>40</v>
      </c>
      <c r="AX92" s="14" t="s">
        <v>8</v>
      </c>
      <c r="AY92" s="223" t="s">
        <v>152</v>
      </c>
    </row>
    <row r="93" spans="1:65" s="2" customFormat="1" ht="21.75" customHeight="1">
      <c r="A93" s="35"/>
      <c r="B93" s="36"/>
      <c r="C93" s="189" t="s">
        <v>88</v>
      </c>
      <c r="D93" s="189" t="s">
        <v>154</v>
      </c>
      <c r="E93" s="190" t="s">
        <v>184</v>
      </c>
      <c r="F93" s="191" t="s">
        <v>185</v>
      </c>
      <c r="G93" s="192" t="s">
        <v>186</v>
      </c>
      <c r="H93" s="193">
        <v>4.8</v>
      </c>
      <c r="I93" s="194"/>
      <c r="J93" s="193">
        <f>ROUND(I93*H93,0)</f>
        <v>0</v>
      </c>
      <c r="K93" s="191" t="s">
        <v>158</v>
      </c>
      <c r="L93" s="40"/>
      <c r="M93" s="195" t="s">
        <v>33</v>
      </c>
      <c r="N93" s="196" t="s">
        <v>50</v>
      </c>
      <c r="O93" s="65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9" t="s">
        <v>159</v>
      </c>
      <c r="AT93" s="199" t="s">
        <v>154</v>
      </c>
      <c r="AU93" s="199" t="s">
        <v>88</v>
      </c>
      <c r="AY93" s="17" t="s">
        <v>152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7" t="s">
        <v>8</v>
      </c>
      <c r="BK93" s="200">
        <f>ROUND(I93*H93,0)</f>
        <v>0</v>
      </c>
      <c r="BL93" s="17" t="s">
        <v>159</v>
      </c>
      <c r="BM93" s="199" t="s">
        <v>845</v>
      </c>
    </row>
    <row r="94" spans="2:51" s="13" customFormat="1" ht="11.25">
      <c r="B94" s="201"/>
      <c r="C94" s="202"/>
      <c r="D94" s="203" t="s">
        <v>161</v>
      </c>
      <c r="E94" s="204" t="s">
        <v>33</v>
      </c>
      <c r="F94" s="205" t="s">
        <v>846</v>
      </c>
      <c r="G94" s="202"/>
      <c r="H94" s="206">
        <v>4.8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161</v>
      </c>
      <c r="AU94" s="212" t="s">
        <v>88</v>
      </c>
      <c r="AV94" s="13" t="s">
        <v>88</v>
      </c>
      <c r="AW94" s="13" t="s">
        <v>40</v>
      </c>
      <c r="AX94" s="13" t="s">
        <v>79</v>
      </c>
      <c r="AY94" s="212" t="s">
        <v>152</v>
      </c>
    </row>
    <row r="95" spans="2:51" s="14" customFormat="1" ht="11.25">
      <c r="B95" s="213"/>
      <c r="C95" s="214"/>
      <c r="D95" s="203" t="s">
        <v>161</v>
      </c>
      <c r="E95" s="215" t="s">
        <v>847</v>
      </c>
      <c r="F95" s="216" t="s">
        <v>166</v>
      </c>
      <c r="G95" s="214"/>
      <c r="H95" s="217">
        <v>4.8</v>
      </c>
      <c r="I95" s="218"/>
      <c r="J95" s="214"/>
      <c r="K95" s="214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161</v>
      </c>
      <c r="AU95" s="223" t="s">
        <v>88</v>
      </c>
      <c r="AV95" s="14" t="s">
        <v>159</v>
      </c>
      <c r="AW95" s="14" t="s">
        <v>40</v>
      </c>
      <c r="AX95" s="14" t="s">
        <v>8</v>
      </c>
      <c r="AY95" s="223" t="s">
        <v>152</v>
      </c>
    </row>
    <row r="96" spans="1:65" s="2" customFormat="1" ht="16.5" customHeight="1">
      <c r="A96" s="35"/>
      <c r="B96" s="36"/>
      <c r="C96" s="189" t="s">
        <v>175</v>
      </c>
      <c r="D96" s="189" t="s">
        <v>154</v>
      </c>
      <c r="E96" s="190" t="s">
        <v>192</v>
      </c>
      <c r="F96" s="191" t="s">
        <v>193</v>
      </c>
      <c r="G96" s="192" t="s">
        <v>169</v>
      </c>
      <c r="H96" s="193">
        <v>4</v>
      </c>
      <c r="I96" s="194"/>
      <c r="J96" s="193">
        <f>ROUND(I96*H96,0)</f>
        <v>0</v>
      </c>
      <c r="K96" s="191" t="s">
        <v>158</v>
      </c>
      <c r="L96" s="40"/>
      <c r="M96" s="195" t="s">
        <v>33</v>
      </c>
      <c r="N96" s="196" t="s">
        <v>50</v>
      </c>
      <c r="O96" s="65"/>
      <c r="P96" s="197">
        <f>O96*H96</f>
        <v>0</v>
      </c>
      <c r="Q96" s="197">
        <v>0.00083851</v>
      </c>
      <c r="R96" s="197">
        <f>Q96*H96</f>
        <v>0.00335404</v>
      </c>
      <c r="S96" s="197">
        <v>0</v>
      </c>
      <c r="T96" s="198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9" t="s">
        <v>159</v>
      </c>
      <c r="AT96" s="199" t="s">
        <v>154</v>
      </c>
      <c r="AU96" s="199" t="s">
        <v>88</v>
      </c>
      <c r="AY96" s="17" t="s">
        <v>152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7" t="s">
        <v>8</v>
      </c>
      <c r="BK96" s="200">
        <f>ROUND(I96*H96,0)</f>
        <v>0</v>
      </c>
      <c r="BL96" s="17" t="s">
        <v>159</v>
      </c>
      <c r="BM96" s="199" t="s">
        <v>848</v>
      </c>
    </row>
    <row r="97" spans="1:65" s="2" customFormat="1" ht="21.75" customHeight="1">
      <c r="A97" s="35"/>
      <c r="B97" s="36"/>
      <c r="C97" s="189" t="s">
        <v>159</v>
      </c>
      <c r="D97" s="189" t="s">
        <v>154</v>
      </c>
      <c r="E97" s="190" t="s">
        <v>197</v>
      </c>
      <c r="F97" s="191" t="s">
        <v>198</v>
      </c>
      <c r="G97" s="192" t="s">
        <v>169</v>
      </c>
      <c r="H97" s="193">
        <v>4</v>
      </c>
      <c r="I97" s="194"/>
      <c r="J97" s="193">
        <f>ROUND(I97*H97,0)</f>
        <v>0</v>
      </c>
      <c r="K97" s="191" t="s">
        <v>158</v>
      </c>
      <c r="L97" s="40"/>
      <c r="M97" s="195" t="s">
        <v>33</v>
      </c>
      <c r="N97" s="196" t="s">
        <v>50</v>
      </c>
      <c r="O97" s="65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9" t="s">
        <v>159</v>
      </c>
      <c r="AT97" s="199" t="s">
        <v>154</v>
      </c>
      <c r="AU97" s="199" t="s">
        <v>88</v>
      </c>
      <c r="AY97" s="17" t="s">
        <v>152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7" t="s">
        <v>8</v>
      </c>
      <c r="BK97" s="200">
        <f>ROUND(I97*H97,0)</f>
        <v>0</v>
      </c>
      <c r="BL97" s="17" t="s">
        <v>159</v>
      </c>
      <c r="BM97" s="199" t="s">
        <v>849</v>
      </c>
    </row>
    <row r="98" spans="1:65" s="2" customFormat="1" ht="33" customHeight="1">
      <c r="A98" s="35"/>
      <c r="B98" s="36"/>
      <c r="C98" s="189" t="s">
        <v>191</v>
      </c>
      <c r="D98" s="189" t="s">
        <v>154</v>
      </c>
      <c r="E98" s="190" t="s">
        <v>533</v>
      </c>
      <c r="F98" s="191" t="s">
        <v>534</v>
      </c>
      <c r="G98" s="192" t="s">
        <v>186</v>
      </c>
      <c r="H98" s="193">
        <v>4.8</v>
      </c>
      <c r="I98" s="194"/>
      <c r="J98" s="193">
        <f>ROUND(I98*H98,0)</f>
        <v>0</v>
      </c>
      <c r="K98" s="191" t="s">
        <v>158</v>
      </c>
      <c r="L98" s="40"/>
      <c r="M98" s="195" t="s">
        <v>33</v>
      </c>
      <c r="N98" s="196" t="s">
        <v>50</v>
      </c>
      <c r="O98" s="65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9" t="s">
        <v>159</v>
      </c>
      <c r="AT98" s="199" t="s">
        <v>154</v>
      </c>
      <c r="AU98" s="199" t="s">
        <v>88</v>
      </c>
      <c r="AY98" s="17" t="s">
        <v>152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7" t="s">
        <v>8</v>
      </c>
      <c r="BK98" s="200">
        <f>ROUND(I98*H98,0)</f>
        <v>0</v>
      </c>
      <c r="BL98" s="17" t="s">
        <v>159</v>
      </c>
      <c r="BM98" s="199" t="s">
        <v>850</v>
      </c>
    </row>
    <row r="99" spans="1:65" s="2" customFormat="1" ht="33" customHeight="1">
      <c r="A99" s="35"/>
      <c r="B99" s="36"/>
      <c r="C99" s="189" t="s">
        <v>196</v>
      </c>
      <c r="D99" s="189" t="s">
        <v>154</v>
      </c>
      <c r="E99" s="190" t="s">
        <v>205</v>
      </c>
      <c r="F99" s="191" t="s">
        <v>206</v>
      </c>
      <c r="G99" s="192" t="s">
        <v>186</v>
      </c>
      <c r="H99" s="193">
        <v>1.3</v>
      </c>
      <c r="I99" s="194"/>
      <c r="J99" s="193">
        <f>ROUND(I99*H99,0)</f>
        <v>0</v>
      </c>
      <c r="K99" s="191" t="s">
        <v>158</v>
      </c>
      <c r="L99" s="40"/>
      <c r="M99" s="195" t="s">
        <v>33</v>
      </c>
      <c r="N99" s="196" t="s">
        <v>50</v>
      </c>
      <c r="O99" s="65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9" t="s">
        <v>159</v>
      </c>
      <c r="AT99" s="199" t="s">
        <v>154</v>
      </c>
      <c r="AU99" s="199" t="s">
        <v>88</v>
      </c>
      <c r="AY99" s="17" t="s">
        <v>152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17" t="s">
        <v>8</v>
      </c>
      <c r="BK99" s="200">
        <f>ROUND(I99*H99,0)</f>
        <v>0</v>
      </c>
      <c r="BL99" s="17" t="s">
        <v>159</v>
      </c>
      <c r="BM99" s="199" t="s">
        <v>851</v>
      </c>
    </row>
    <row r="100" spans="2:51" s="13" customFormat="1" ht="11.25">
      <c r="B100" s="201"/>
      <c r="C100" s="202"/>
      <c r="D100" s="203" t="s">
        <v>161</v>
      </c>
      <c r="E100" s="204" t="s">
        <v>33</v>
      </c>
      <c r="F100" s="205" t="s">
        <v>852</v>
      </c>
      <c r="G100" s="202"/>
      <c r="H100" s="206">
        <v>1.3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161</v>
      </c>
      <c r="AU100" s="212" t="s">
        <v>88</v>
      </c>
      <c r="AV100" s="13" t="s">
        <v>88</v>
      </c>
      <c r="AW100" s="13" t="s">
        <v>40</v>
      </c>
      <c r="AX100" s="13" t="s">
        <v>8</v>
      </c>
      <c r="AY100" s="212" t="s">
        <v>152</v>
      </c>
    </row>
    <row r="101" spans="1:65" s="2" customFormat="1" ht="21.75" customHeight="1">
      <c r="A101" s="35"/>
      <c r="B101" s="36"/>
      <c r="C101" s="189" t="s">
        <v>200</v>
      </c>
      <c r="D101" s="189" t="s">
        <v>154</v>
      </c>
      <c r="E101" s="190" t="s">
        <v>210</v>
      </c>
      <c r="F101" s="191" t="s">
        <v>211</v>
      </c>
      <c r="G101" s="192" t="s">
        <v>186</v>
      </c>
      <c r="H101" s="193">
        <v>1.3</v>
      </c>
      <c r="I101" s="194"/>
      <c r="J101" s="193">
        <f>ROUND(I101*H101,0)</f>
        <v>0</v>
      </c>
      <c r="K101" s="191" t="s">
        <v>158</v>
      </c>
      <c r="L101" s="40"/>
      <c r="M101" s="195" t="s">
        <v>33</v>
      </c>
      <c r="N101" s="196" t="s">
        <v>50</v>
      </c>
      <c r="O101" s="65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9" t="s">
        <v>159</v>
      </c>
      <c r="AT101" s="199" t="s">
        <v>154</v>
      </c>
      <c r="AU101" s="199" t="s">
        <v>88</v>
      </c>
      <c r="AY101" s="17" t="s">
        <v>152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7" t="s">
        <v>8</v>
      </c>
      <c r="BK101" s="200">
        <f>ROUND(I101*H101,0)</f>
        <v>0</v>
      </c>
      <c r="BL101" s="17" t="s">
        <v>159</v>
      </c>
      <c r="BM101" s="199" t="s">
        <v>853</v>
      </c>
    </row>
    <row r="102" spans="1:65" s="2" customFormat="1" ht="21.75" customHeight="1">
      <c r="A102" s="35"/>
      <c r="B102" s="36"/>
      <c r="C102" s="189" t="s">
        <v>204</v>
      </c>
      <c r="D102" s="189" t="s">
        <v>154</v>
      </c>
      <c r="E102" s="190" t="s">
        <v>214</v>
      </c>
      <c r="F102" s="191" t="s">
        <v>215</v>
      </c>
      <c r="G102" s="192" t="s">
        <v>216</v>
      </c>
      <c r="H102" s="193">
        <v>2.3</v>
      </c>
      <c r="I102" s="194"/>
      <c r="J102" s="193">
        <f>ROUND(I102*H102,0)</f>
        <v>0</v>
      </c>
      <c r="K102" s="191" t="s">
        <v>158</v>
      </c>
      <c r="L102" s="40"/>
      <c r="M102" s="195" t="s">
        <v>33</v>
      </c>
      <c r="N102" s="196" t="s">
        <v>50</v>
      </c>
      <c r="O102" s="65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9" t="s">
        <v>159</v>
      </c>
      <c r="AT102" s="199" t="s">
        <v>154</v>
      </c>
      <c r="AU102" s="199" t="s">
        <v>88</v>
      </c>
      <c r="AY102" s="17" t="s">
        <v>152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7" t="s">
        <v>8</v>
      </c>
      <c r="BK102" s="200">
        <f>ROUND(I102*H102,0)</f>
        <v>0</v>
      </c>
      <c r="BL102" s="17" t="s">
        <v>159</v>
      </c>
      <c r="BM102" s="199" t="s">
        <v>854</v>
      </c>
    </row>
    <row r="103" spans="2:51" s="13" customFormat="1" ht="11.25">
      <c r="B103" s="201"/>
      <c r="C103" s="202"/>
      <c r="D103" s="203" t="s">
        <v>161</v>
      </c>
      <c r="E103" s="204" t="s">
        <v>33</v>
      </c>
      <c r="F103" s="205" t="s">
        <v>855</v>
      </c>
      <c r="G103" s="202"/>
      <c r="H103" s="206">
        <v>2.3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161</v>
      </c>
      <c r="AU103" s="212" t="s">
        <v>88</v>
      </c>
      <c r="AV103" s="13" t="s">
        <v>88</v>
      </c>
      <c r="AW103" s="13" t="s">
        <v>40</v>
      </c>
      <c r="AX103" s="13" t="s">
        <v>8</v>
      </c>
      <c r="AY103" s="212" t="s">
        <v>152</v>
      </c>
    </row>
    <row r="104" spans="1:65" s="2" customFormat="1" ht="16.5" customHeight="1">
      <c r="A104" s="35"/>
      <c r="B104" s="36"/>
      <c r="C104" s="189" t="s">
        <v>209</v>
      </c>
      <c r="D104" s="189" t="s">
        <v>154</v>
      </c>
      <c r="E104" s="190" t="s">
        <v>220</v>
      </c>
      <c r="F104" s="191" t="s">
        <v>221</v>
      </c>
      <c r="G104" s="192" t="s">
        <v>186</v>
      </c>
      <c r="H104" s="193">
        <v>0.3</v>
      </c>
      <c r="I104" s="194"/>
      <c r="J104" s="193">
        <f>ROUND(I104*H104,0)</f>
        <v>0</v>
      </c>
      <c r="K104" s="191" t="s">
        <v>158</v>
      </c>
      <c r="L104" s="40"/>
      <c r="M104" s="195" t="s">
        <v>33</v>
      </c>
      <c r="N104" s="196" t="s">
        <v>50</v>
      </c>
      <c r="O104" s="65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9" t="s">
        <v>159</v>
      </c>
      <c r="AT104" s="199" t="s">
        <v>154</v>
      </c>
      <c r="AU104" s="199" t="s">
        <v>88</v>
      </c>
      <c r="AY104" s="17" t="s">
        <v>152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17" t="s">
        <v>8</v>
      </c>
      <c r="BK104" s="200">
        <f>ROUND(I104*H104,0)</f>
        <v>0</v>
      </c>
      <c r="BL104" s="17" t="s">
        <v>159</v>
      </c>
      <c r="BM104" s="199" t="s">
        <v>856</v>
      </c>
    </row>
    <row r="105" spans="2:51" s="13" customFormat="1" ht="11.25">
      <c r="B105" s="201"/>
      <c r="C105" s="202"/>
      <c r="D105" s="203" t="s">
        <v>161</v>
      </c>
      <c r="E105" s="204" t="s">
        <v>838</v>
      </c>
      <c r="F105" s="205" t="s">
        <v>857</v>
      </c>
      <c r="G105" s="202"/>
      <c r="H105" s="206">
        <v>0.3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161</v>
      </c>
      <c r="AU105" s="212" t="s">
        <v>88</v>
      </c>
      <c r="AV105" s="13" t="s">
        <v>88</v>
      </c>
      <c r="AW105" s="13" t="s">
        <v>40</v>
      </c>
      <c r="AX105" s="13" t="s">
        <v>8</v>
      </c>
      <c r="AY105" s="212" t="s">
        <v>152</v>
      </c>
    </row>
    <row r="106" spans="1:65" s="2" customFormat="1" ht="33" customHeight="1">
      <c r="A106" s="35"/>
      <c r="B106" s="36"/>
      <c r="C106" s="189" t="s">
        <v>213</v>
      </c>
      <c r="D106" s="189" t="s">
        <v>154</v>
      </c>
      <c r="E106" s="190" t="s">
        <v>225</v>
      </c>
      <c r="F106" s="191" t="s">
        <v>226</v>
      </c>
      <c r="G106" s="192" t="s">
        <v>186</v>
      </c>
      <c r="H106" s="193">
        <v>0.5</v>
      </c>
      <c r="I106" s="194"/>
      <c r="J106" s="193">
        <f>ROUND(I106*H106,0)</f>
        <v>0</v>
      </c>
      <c r="K106" s="191" t="s">
        <v>158</v>
      </c>
      <c r="L106" s="40"/>
      <c r="M106" s="195" t="s">
        <v>33</v>
      </c>
      <c r="N106" s="196" t="s">
        <v>50</v>
      </c>
      <c r="O106" s="65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9" t="s">
        <v>159</v>
      </c>
      <c r="AT106" s="199" t="s">
        <v>154</v>
      </c>
      <c r="AU106" s="199" t="s">
        <v>88</v>
      </c>
      <c r="AY106" s="17" t="s">
        <v>152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7" t="s">
        <v>8</v>
      </c>
      <c r="BK106" s="200">
        <f>ROUND(I106*H106,0)</f>
        <v>0</v>
      </c>
      <c r="BL106" s="17" t="s">
        <v>159</v>
      </c>
      <c r="BM106" s="199" t="s">
        <v>858</v>
      </c>
    </row>
    <row r="107" spans="2:51" s="13" customFormat="1" ht="11.25">
      <c r="B107" s="201"/>
      <c r="C107" s="202"/>
      <c r="D107" s="203" t="s">
        <v>161</v>
      </c>
      <c r="E107" s="204" t="s">
        <v>840</v>
      </c>
      <c r="F107" s="205" t="s">
        <v>859</v>
      </c>
      <c r="G107" s="202"/>
      <c r="H107" s="206">
        <v>0.5</v>
      </c>
      <c r="I107" s="207"/>
      <c r="J107" s="202"/>
      <c r="K107" s="202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161</v>
      </c>
      <c r="AU107" s="212" t="s">
        <v>88</v>
      </c>
      <c r="AV107" s="13" t="s">
        <v>88</v>
      </c>
      <c r="AW107" s="13" t="s">
        <v>40</v>
      </c>
      <c r="AX107" s="13" t="s">
        <v>8</v>
      </c>
      <c r="AY107" s="212" t="s">
        <v>152</v>
      </c>
    </row>
    <row r="108" spans="1:65" s="2" customFormat="1" ht="21.75" customHeight="1">
      <c r="A108" s="35"/>
      <c r="B108" s="36"/>
      <c r="C108" s="189" t="s">
        <v>219</v>
      </c>
      <c r="D108" s="189" t="s">
        <v>154</v>
      </c>
      <c r="E108" s="190" t="s">
        <v>236</v>
      </c>
      <c r="F108" s="191" t="s">
        <v>237</v>
      </c>
      <c r="G108" s="192" t="s">
        <v>186</v>
      </c>
      <c r="H108" s="193">
        <v>31.5</v>
      </c>
      <c r="I108" s="194"/>
      <c r="J108" s="193">
        <f>ROUND(I108*H108,0)</f>
        <v>0</v>
      </c>
      <c r="K108" s="191" t="s">
        <v>158</v>
      </c>
      <c r="L108" s="40"/>
      <c r="M108" s="195" t="s">
        <v>33</v>
      </c>
      <c r="N108" s="196" t="s">
        <v>50</v>
      </c>
      <c r="O108" s="65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9" t="s">
        <v>159</v>
      </c>
      <c r="AT108" s="199" t="s">
        <v>154</v>
      </c>
      <c r="AU108" s="199" t="s">
        <v>88</v>
      </c>
      <c r="AY108" s="17" t="s">
        <v>152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17" t="s">
        <v>8</v>
      </c>
      <c r="BK108" s="200">
        <f>ROUND(I108*H108,0)</f>
        <v>0</v>
      </c>
      <c r="BL108" s="17" t="s">
        <v>159</v>
      </c>
      <c r="BM108" s="199" t="s">
        <v>860</v>
      </c>
    </row>
    <row r="109" spans="2:51" s="13" customFormat="1" ht="11.25">
      <c r="B109" s="201"/>
      <c r="C109" s="202"/>
      <c r="D109" s="203" t="s">
        <v>161</v>
      </c>
      <c r="E109" s="204" t="s">
        <v>861</v>
      </c>
      <c r="F109" s="205" t="s">
        <v>862</v>
      </c>
      <c r="G109" s="202"/>
      <c r="H109" s="206">
        <v>31.5</v>
      </c>
      <c r="I109" s="207"/>
      <c r="J109" s="202"/>
      <c r="K109" s="202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161</v>
      </c>
      <c r="AU109" s="212" t="s">
        <v>88</v>
      </c>
      <c r="AV109" s="13" t="s">
        <v>88</v>
      </c>
      <c r="AW109" s="13" t="s">
        <v>40</v>
      </c>
      <c r="AX109" s="13" t="s">
        <v>8</v>
      </c>
      <c r="AY109" s="212" t="s">
        <v>152</v>
      </c>
    </row>
    <row r="110" spans="1:65" s="2" customFormat="1" ht="21.75" customHeight="1">
      <c r="A110" s="35"/>
      <c r="B110" s="36"/>
      <c r="C110" s="189" t="s">
        <v>224</v>
      </c>
      <c r="D110" s="189" t="s">
        <v>154</v>
      </c>
      <c r="E110" s="190" t="s">
        <v>250</v>
      </c>
      <c r="F110" s="191" t="s">
        <v>251</v>
      </c>
      <c r="G110" s="192" t="s">
        <v>157</v>
      </c>
      <c r="H110" s="193">
        <v>56.1</v>
      </c>
      <c r="I110" s="194"/>
      <c r="J110" s="193">
        <f>ROUND(I110*H110,0)</f>
        <v>0</v>
      </c>
      <c r="K110" s="191" t="s">
        <v>158</v>
      </c>
      <c r="L110" s="40"/>
      <c r="M110" s="195" t="s">
        <v>33</v>
      </c>
      <c r="N110" s="196" t="s">
        <v>50</v>
      </c>
      <c r="O110" s="65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9" t="s">
        <v>252</v>
      </c>
      <c r="AT110" s="199" t="s">
        <v>154</v>
      </c>
      <c r="AU110" s="199" t="s">
        <v>88</v>
      </c>
      <c r="AY110" s="17" t="s">
        <v>152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7" t="s">
        <v>8</v>
      </c>
      <c r="BK110" s="200">
        <f>ROUND(I110*H110,0)</f>
        <v>0</v>
      </c>
      <c r="BL110" s="17" t="s">
        <v>252</v>
      </c>
      <c r="BM110" s="199" t="s">
        <v>863</v>
      </c>
    </row>
    <row r="111" spans="2:63" s="12" customFormat="1" ht="22.9" customHeight="1">
      <c r="B111" s="173"/>
      <c r="C111" s="174"/>
      <c r="D111" s="175" t="s">
        <v>78</v>
      </c>
      <c r="E111" s="187" t="s">
        <v>191</v>
      </c>
      <c r="F111" s="187" t="s">
        <v>257</v>
      </c>
      <c r="G111" s="174"/>
      <c r="H111" s="174"/>
      <c r="I111" s="177"/>
      <c r="J111" s="188">
        <f>BK111</f>
        <v>0</v>
      </c>
      <c r="K111" s="174"/>
      <c r="L111" s="179"/>
      <c r="M111" s="180"/>
      <c r="N111" s="181"/>
      <c r="O111" s="181"/>
      <c r="P111" s="182">
        <f>SUM(P112:P113)</f>
        <v>0</v>
      </c>
      <c r="Q111" s="181"/>
      <c r="R111" s="182">
        <f>SUM(R112:R113)</f>
        <v>0.31108</v>
      </c>
      <c r="S111" s="181"/>
      <c r="T111" s="183">
        <f>SUM(T112:T113)</f>
        <v>0</v>
      </c>
      <c r="AR111" s="184" t="s">
        <v>8</v>
      </c>
      <c r="AT111" s="185" t="s">
        <v>78</v>
      </c>
      <c r="AU111" s="185" t="s">
        <v>8</v>
      </c>
      <c r="AY111" s="184" t="s">
        <v>152</v>
      </c>
      <c r="BK111" s="186">
        <f>SUM(BK112:BK113)</f>
        <v>0</v>
      </c>
    </row>
    <row r="112" spans="1:65" s="2" customFormat="1" ht="16.5" customHeight="1">
      <c r="A112" s="35"/>
      <c r="B112" s="36"/>
      <c r="C112" s="189" t="s">
        <v>229</v>
      </c>
      <c r="D112" s="189" t="s">
        <v>154</v>
      </c>
      <c r="E112" s="190" t="s">
        <v>671</v>
      </c>
      <c r="F112" s="191" t="s">
        <v>672</v>
      </c>
      <c r="G112" s="192" t="s">
        <v>169</v>
      </c>
      <c r="H112" s="193">
        <v>3</v>
      </c>
      <c r="I112" s="194"/>
      <c r="J112" s="193">
        <f>ROUND(I112*H112,0)</f>
        <v>0</v>
      </c>
      <c r="K112" s="191" t="s">
        <v>158</v>
      </c>
      <c r="L112" s="40"/>
      <c r="M112" s="195" t="s">
        <v>33</v>
      </c>
      <c r="N112" s="196" t="s">
        <v>50</v>
      </c>
      <c r="O112" s="65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9" t="s">
        <v>159</v>
      </c>
      <c r="AT112" s="199" t="s">
        <v>154</v>
      </c>
      <c r="AU112" s="199" t="s">
        <v>88</v>
      </c>
      <c r="AY112" s="17" t="s">
        <v>152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17" t="s">
        <v>8</v>
      </c>
      <c r="BK112" s="200">
        <f>ROUND(I112*H112,0)</f>
        <v>0</v>
      </c>
      <c r="BL112" s="17" t="s">
        <v>159</v>
      </c>
      <c r="BM112" s="199" t="s">
        <v>864</v>
      </c>
    </row>
    <row r="113" spans="1:65" s="2" customFormat="1" ht="21.75" customHeight="1">
      <c r="A113" s="35"/>
      <c r="B113" s="36"/>
      <c r="C113" s="189" t="s">
        <v>235</v>
      </c>
      <c r="D113" s="189" t="s">
        <v>154</v>
      </c>
      <c r="E113" s="190" t="s">
        <v>282</v>
      </c>
      <c r="F113" s="191" t="s">
        <v>283</v>
      </c>
      <c r="G113" s="192" t="s">
        <v>284</v>
      </c>
      <c r="H113" s="193">
        <v>1</v>
      </c>
      <c r="I113" s="194"/>
      <c r="J113" s="193">
        <f>ROUND(I113*H113,0)</f>
        <v>0</v>
      </c>
      <c r="K113" s="191" t="s">
        <v>158</v>
      </c>
      <c r="L113" s="40"/>
      <c r="M113" s="195" t="s">
        <v>33</v>
      </c>
      <c r="N113" s="196" t="s">
        <v>50</v>
      </c>
      <c r="O113" s="65"/>
      <c r="P113" s="197">
        <f>O113*H113</f>
        <v>0</v>
      </c>
      <c r="Q113" s="197">
        <v>0.31108</v>
      </c>
      <c r="R113" s="197">
        <f>Q113*H113</f>
        <v>0.31108</v>
      </c>
      <c r="S113" s="197">
        <v>0</v>
      </c>
      <c r="T113" s="198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9" t="s">
        <v>159</v>
      </c>
      <c r="AT113" s="199" t="s">
        <v>154</v>
      </c>
      <c r="AU113" s="199" t="s">
        <v>88</v>
      </c>
      <c r="AY113" s="17" t="s">
        <v>152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7" t="s">
        <v>8</v>
      </c>
      <c r="BK113" s="200">
        <f>ROUND(I113*H113,0)</f>
        <v>0</v>
      </c>
      <c r="BL113" s="17" t="s">
        <v>159</v>
      </c>
      <c r="BM113" s="199" t="s">
        <v>865</v>
      </c>
    </row>
    <row r="114" spans="2:63" s="12" customFormat="1" ht="22.9" customHeight="1">
      <c r="B114" s="173"/>
      <c r="C114" s="174"/>
      <c r="D114" s="175" t="s">
        <v>78</v>
      </c>
      <c r="E114" s="187" t="s">
        <v>204</v>
      </c>
      <c r="F114" s="187" t="s">
        <v>286</v>
      </c>
      <c r="G114" s="174"/>
      <c r="H114" s="174"/>
      <c r="I114" s="177"/>
      <c r="J114" s="188">
        <f>BK114</f>
        <v>0</v>
      </c>
      <c r="K114" s="174"/>
      <c r="L114" s="179"/>
      <c r="M114" s="180"/>
      <c r="N114" s="181"/>
      <c r="O114" s="181"/>
      <c r="P114" s="182">
        <f>SUM(P115:P147)</f>
        <v>0</v>
      </c>
      <c r="Q114" s="181"/>
      <c r="R114" s="182">
        <f>SUM(R115:R147)</f>
        <v>1.6683400000000002</v>
      </c>
      <c r="S114" s="181"/>
      <c r="T114" s="183">
        <f>SUM(T115:T147)</f>
        <v>0</v>
      </c>
      <c r="AR114" s="184" t="s">
        <v>8</v>
      </c>
      <c r="AT114" s="185" t="s">
        <v>78</v>
      </c>
      <c r="AU114" s="185" t="s">
        <v>8</v>
      </c>
      <c r="AY114" s="184" t="s">
        <v>152</v>
      </c>
      <c r="BK114" s="186">
        <f>SUM(BK115:BK147)</f>
        <v>0</v>
      </c>
    </row>
    <row r="115" spans="1:65" s="2" customFormat="1" ht="21.75" customHeight="1">
      <c r="A115" s="35"/>
      <c r="B115" s="36"/>
      <c r="C115" s="189" t="s">
        <v>9</v>
      </c>
      <c r="D115" s="189" t="s">
        <v>154</v>
      </c>
      <c r="E115" s="190" t="s">
        <v>309</v>
      </c>
      <c r="F115" s="191" t="s">
        <v>310</v>
      </c>
      <c r="G115" s="192" t="s">
        <v>284</v>
      </c>
      <c r="H115" s="193">
        <v>1</v>
      </c>
      <c r="I115" s="194"/>
      <c r="J115" s="193">
        <f aca="true" t="shared" si="0" ref="J115:J129">ROUND(I115*H115,0)</f>
        <v>0</v>
      </c>
      <c r="K115" s="191" t="s">
        <v>158</v>
      </c>
      <c r="L115" s="40"/>
      <c r="M115" s="195" t="s">
        <v>33</v>
      </c>
      <c r="N115" s="196" t="s">
        <v>50</v>
      </c>
      <c r="O115" s="65"/>
      <c r="P115" s="197">
        <f aca="true" t="shared" si="1" ref="P115:P129">O115*H115</f>
        <v>0</v>
      </c>
      <c r="Q115" s="197">
        <v>0.00167</v>
      </c>
      <c r="R115" s="197">
        <f aca="true" t="shared" si="2" ref="R115:R129">Q115*H115</f>
        <v>0.00167</v>
      </c>
      <c r="S115" s="197">
        <v>0</v>
      </c>
      <c r="T115" s="198">
        <f aca="true" t="shared" si="3" ref="T115:T129"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9" t="s">
        <v>159</v>
      </c>
      <c r="AT115" s="199" t="s">
        <v>154</v>
      </c>
      <c r="AU115" s="199" t="s">
        <v>88</v>
      </c>
      <c r="AY115" s="17" t="s">
        <v>152</v>
      </c>
      <c r="BE115" s="200">
        <f aca="true" t="shared" si="4" ref="BE115:BE129">IF(N115="základní",J115,0)</f>
        <v>0</v>
      </c>
      <c r="BF115" s="200">
        <f aca="true" t="shared" si="5" ref="BF115:BF129">IF(N115="snížená",J115,0)</f>
        <v>0</v>
      </c>
      <c r="BG115" s="200">
        <f aca="true" t="shared" si="6" ref="BG115:BG129">IF(N115="zákl. přenesená",J115,0)</f>
        <v>0</v>
      </c>
      <c r="BH115" s="200">
        <f aca="true" t="shared" si="7" ref="BH115:BH129">IF(N115="sníž. přenesená",J115,0)</f>
        <v>0</v>
      </c>
      <c r="BI115" s="200">
        <f aca="true" t="shared" si="8" ref="BI115:BI129">IF(N115="nulová",J115,0)</f>
        <v>0</v>
      </c>
      <c r="BJ115" s="17" t="s">
        <v>8</v>
      </c>
      <c r="BK115" s="200">
        <f aca="true" t="shared" si="9" ref="BK115:BK129">ROUND(I115*H115,0)</f>
        <v>0</v>
      </c>
      <c r="BL115" s="17" t="s">
        <v>159</v>
      </c>
      <c r="BM115" s="199" t="s">
        <v>866</v>
      </c>
    </row>
    <row r="116" spans="1:65" s="2" customFormat="1" ht="16.5" customHeight="1">
      <c r="A116" s="35"/>
      <c r="B116" s="36"/>
      <c r="C116" s="224" t="s">
        <v>244</v>
      </c>
      <c r="D116" s="224" t="s">
        <v>230</v>
      </c>
      <c r="E116" s="225" t="s">
        <v>317</v>
      </c>
      <c r="F116" s="226" t="s">
        <v>318</v>
      </c>
      <c r="G116" s="227" t="s">
        <v>284</v>
      </c>
      <c r="H116" s="228">
        <v>1</v>
      </c>
      <c r="I116" s="229"/>
      <c r="J116" s="228">
        <f t="shared" si="0"/>
        <v>0</v>
      </c>
      <c r="K116" s="226" t="s">
        <v>158</v>
      </c>
      <c r="L116" s="230"/>
      <c r="M116" s="231" t="s">
        <v>33</v>
      </c>
      <c r="N116" s="232" t="s">
        <v>50</v>
      </c>
      <c r="O116" s="65"/>
      <c r="P116" s="197">
        <f t="shared" si="1"/>
        <v>0</v>
      </c>
      <c r="Q116" s="197">
        <v>0.0141</v>
      </c>
      <c r="R116" s="197">
        <f t="shared" si="2"/>
        <v>0.0141</v>
      </c>
      <c r="S116" s="197">
        <v>0</v>
      </c>
      <c r="T116" s="198">
        <f t="shared" si="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9" t="s">
        <v>204</v>
      </c>
      <c r="AT116" s="199" t="s">
        <v>230</v>
      </c>
      <c r="AU116" s="199" t="s">
        <v>88</v>
      </c>
      <c r="AY116" s="17" t="s">
        <v>152</v>
      </c>
      <c r="BE116" s="200">
        <f t="shared" si="4"/>
        <v>0</v>
      </c>
      <c r="BF116" s="200">
        <f t="shared" si="5"/>
        <v>0</v>
      </c>
      <c r="BG116" s="200">
        <f t="shared" si="6"/>
        <v>0</v>
      </c>
      <c r="BH116" s="200">
        <f t="shared" si="7"/>
        <v>0</v>
      </c>
      <c r="BI116" s="200">
        <f t="shared" si="8"/>
        <v>0</v>
      </c>
      <c r="BJ116" s="17" t="s">
        <v>8</v>
      </c>
      <c r="BK116" s="200">
        <f t="shared" si="9"/>
        <v>0</v>
      </c>
      <c r="BL116" s="17" t="s">
        <v>159</v>
      </c>
      <c r="BM116" s="199" t="s">
        <v>867</v>
      </c>
    </row>
    <row r="117" spans="1:65" s="2" customFormat="1" ht="16.5" customHeight="1">
      <c r="A117" s="35"/>
      <c r="B117" s="36"/>
      <c r="C117" s="189" t="s">
        <v>249</v>
      </c>
      <c r="D117" s="189" t="s">
        <v>154</v>
      </c>
      <c r="E117" s="190" t="s">
        <v>329</v>
      </c>
      <c r="F117" s="191" t="s">
        <v>330</v>
      </c>
      <c r="G117" s="192" t="s">
        <v>284</v>
      </c>
      <c r="H117" s="193">
        <v>1</v>
      </c>
      <c r="I117" s="194"/>
      <c r="J117" s="193">
        <f t="shared" si="0"/>
        <v>0</v>
      </c>
      <c r="K117" s="191" t="s">
        <v>158</v>
      </c>
      <c r="L117" s="40"/>
      <c r="M117" s="195" t="s">
        <v>33</v>
      </c>
      <c r="N117" s="196" t="s">
        <v>50</v>
      </c>
      <c r="O117" s="65"/>
      <c r="P117" s="197">
        <f t="shared" si="1"/>
        <v>0</v>
      </c>
      <c r="Q117" s="197">
        <v>0.00034</v>
      </c>
      <c r="R117" s="197">
        <f t="shared" si="2"/>
        <v>0.00034</v>
      </c>
      <c r="S117" s="197">
        <v>0</v>
      </c>
      <c r="T117" s="198">
        <f t="shared" si="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9" t="s">
        <v>159</v>
      </c>
      <c r="AT117" s="199" t="s">
        <v>154</v>
      </c>
      <c r="AU117" s="199" t="s">
        <v>88</v>
      </c>
      <c r="AY117" s="17" t="s">
        <v>152</v>
      </c>
      <c r="BE117" s="200">
        <f t="shared" si="4"/>
        <v>0</v>
      </c>
      <c r="BF117" s="200">
        <f t="shared" si="5"/>
        <v>0</v>
      </c>
      <c r="BG117" s="200">
        <f t="shared" si="6"/>
        <v>0</v>
      </c>
      <c r="BH117" s="200">
        <f t="shared" si="7"/>
        <v>0</v>
      </c>
      <c r="BI117" s="200">
        <f t="shared" si="8"/>
        <v>0</v>
      </c>
      <c r="BJ117" s="17" t="s">
        <v>8</v>
      </c>
      <c r="BK117" s="200">
        <f t="shared" si="9"/>
        <v>0</v>
      </c>
      <c r="BL117" s="17" t="s">
        <v>159</v>
      </c>
      <c r="BM117" s="199" t="s">
        <v>868</v>
      </c>
    </row>
    <row r="118" spans="1:65" s="2" customFormat="1" ht="16.5" customHeight="1">
      <c r="A118" s="35"/>
      <c r="B118" s="36"/>
      <c r="C118" s="224" t="s">
        <v>258</v>
      </c>
      <c r="D118" s="224" t="s">
        <v>230</v>
      </c>
      <c r="E118" s="225" t="s">
        <v>333</v>
      </c>
      <c r="F118" s="226" t="s">
        <v>334</v>
      </c>
      <c r="G118" s="227" t="s">
        <v>284</v>
      </c>
      <c r="H118" s="228">
        <v>1</v>
      </c>
      <c r="I118" s="229"/>
      <c r="J118" s="228">
        <f t="shared" si="0"/>
        <v>0</v>
      </c>
      <c r="K118" s="226" t="s">
        <v>158</v>
      </c>
      <c r="L118" s="230"/>
      <c r="M118" s="231" t="s">
        <v>33</v>
      </c>
      <c r="N118" s="232" t="s">
        <v>50</v>
      </c>
      <c r="O118" s="65"/>
      <c r="P118" s="197">
        <f t="shared" si="1"/>
        <v>0</v>
      </c>
      <c r="Q118" s="197">
        <v>0.043</v>
      </c>
      <c r="R118" s="197">
        <f t="shared" si="2"/>
        <v>0.043</v>
      </c>
      <c r="S118" s="197">
        <v>0</v>
      </c>
      <c r="T118" s="198">
        <f t="shared" si="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9" t="s">
        <v>204</v>
      </c>
      <c r="AT118" s="199" t="s">
        <v>230</v>
      </c>
      <c r="AU118" s="199" t="s">
        <v>88</v>
      </c>
      <c r="AY118" s="17" t="s">
        <v>152</v>
      </c>
      <c r="BE118" s="200">
        <f t="shared" si="4"/>
        <v>0</v>
      </c>
      <c r="BF118" s="200">
        <f t="shared" si="5"/>
        <v>0</v>
      </c>
      <c r="BG118" s="200">
        <f t="shared" si="6"/>
        <v>0</v>
      </c>
      <c r="BH118" s="200">
        <f t="shared" si="7"/>
        <v>0</v>
      </c>
      <c r="BI118" s="200">
        <f t="shared" si="8"/>
        <v>0</v>
      </c>
      <c r="BJ118" s="17" t="s">
        <v>8</v>
      </c>
      <c r="BK118" s="200">
        <f t="shared" si="9"/>
        <v>0</v>
      </c>
      <c r="BL118" s="17" t="s">
        <v>159</v>
      </c>
      <c r="BM118" s="199" t="s">
        <v>869</v>
      </c>
    </row>
    <row r="119" spans="1:65" s="2" customFormat="1" ht="16.5" customHeight="1">
      <c r="A119" s="35"/>
      <c r="B119" s="36"/>
      <c r="C119" s="224" t="s">
        <v>270</v>
      </c>
      <c r="D119" s="224" t="s">
        <v>230</v>
      </c>
      <c r="E119" s="225" t="s">
        <v>337</v>
      </c>
      <c r="F119" s="226" t="s">
        <v>338</v>
      </c>
      <c r="G119" s="227" t="s">
        <v>339</v>
      </c>
      <c r="H119" s="228">
        <v>1</v>
      </c>
      <c r="I119" s="229"/>
      <c r="J119" s="228">
        <f t="shared" si="0"/>
        <v>0</v>
      </c>
      <c r="K119" s="226" t="s">
        <v>33</v>
      </c>
      <c r="L119" s="230"/>
      <c r="M119" s="231" t="s">
        <v>33</v>
      </c>
      <c r="N119" s="232" t="s">
        <v>50</v>
      </c>
      <c r="O119" s="65"/>
      <c r="P119" s="197">
        <f t="shared" si="1"/>
        <v>0</v>
      </c>
      <c r="Q119" s="197">
        <v>0</v>
      </c>
      <c r="R119" s="197">
        <f t="shared" si="2"/>
        <v>0</v>
      </c>
      <c r="S119" s="197">
        <v>0</v>
      </c>
      <c r="T119" s="198">
        <f t="shared" si="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9" t="s">
        <v>204</v>
      </c>
      <c r="AT119" s="199" t="s">
        <v>230</v>
      </c>
      <c r="AU119" s="199" t="s">
        <v>88</v>
      </c>
      <c r="AY119" s="17" t="s">
        <v>152</v>
      </c>
      <c r="BE119" s="200">
        <f t="shared" si="4"/>
        <v>0</v>
      </c>
      <c r="BF119" s="200">
        <f t="shared" si="5"/>
        <v>0</v>
      </c>
      <c r="BG119" s="200">
        <f t="shared" si="6"/>
        <v>0</v>
      </c>
      <c r="BH119" s="200">
        <f t="shared" si="7"/>
        <v>0</v>
      </c>
      <c r="BI119" s="200">
        <f t="shared" si="8"/>
        <v>0</v>
      </c>
      <c r="BJ119" s="17" t="s">
        <v>8</v>
      </c>
      <c r="BK119" s="200">
        <f t="shared" si="9"/>
        <v>0</v>
      </c>
      <c r="BL119" s="17" t="s">
        <v>159</v>
      </c>
      <c r="BM119" s="199" t="s">
        <v>870</v>
      </c>
    </row>
    <row r="120" spans="1:65" s="2" customFormat="1" ht="21.75" customHeight="1">
      <c r="A120" s="35"/>
      <c r="B120" s="36"/>
      <c r="C120" s="189" t="s">
        <v>266</v>
      </c>
      <c r="D120" s="189" t="s">
        <v>154</v>
      </c>
      <c r="E120" s="190" t="s">
        <v>343</v>
      </c>
      <c r="F120" s="191" t="s">
        <v>344</v>
      </c>
      <c r="G120" s="192" t="s">
        <v>284</v>
      </c>
      <c r="H120" s="193">
        <v>1</v>
      </c>
      <c r="I120" s="194"/>
      <c r="J120" s="193">
        <f t="shared" si="0"/>
        <v>0</v>
      </c>
      <c r="K120" s="191" t="s">
        <v>158</v>
      </c>
      <c r="L120" s="40"/>
      <c r="M120" s="195" t="s">
        <v>33</v>
      </c>
      <c r="N120" s="196" t="s">
        <v>50</v>
      </c>
      <c r="O120" s="65"/>
      <c r="P120" s="197">
        <f t="shared" si="1"/>
        <v>0</v>
      </c>
      <c r="Q120" s="197">
        <v>0</v>
      </c>
      <c r="R120" s="197">
        <f t="shared" si="2"/>
        <v>0</v>
      </c>
      <c r="S120" s="197">
        <v>0</v>
      </c>
      <c r="T120" s="198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9" t="s">
        <v>159</v>
      </c>
      <c r="AT120" s="199" t="s">
        <v>154</v>
      </c>
      <c r="AU120" s="199" t="s">
        <v>88</v>
      </c>
      <c r="AY120" s="17" t="s">
        <v>152</v>
      </c>
      <c r="BE120" s="200">
        <f t="shared" si="4"/>
        <v>0</v>
      </c>
      <c r="BF120" s="200">
        <f t="shared" si="5"/>
        <v>0</v>
      </c>
      <c r="BG120" s="200">
        <f t="shared" si="6"/>
        <v>0</v>
      </c>
      <c r="BH120" s="200">
        <f t="shared" si="7"/>
        <v>0</v>
      </c>
      <c r="BI120" s="200">
        <f t="shared" si="8"/>
        <v>0</v>
      </c>
      <c r="BJ120" s="17" t="s">
        <v>8</v>
      </c>
      <c r="BK120" s="200">
        <f t="shared" si="9"/>
        <v>0</v>
      </c>
      <c r="BL120" s="17" t="s">
        <v>159</v>
      </c>
      <c r="BM120" s="199" t="s">
        <v>871</v>
      </c>
    </row>
    <row r="121" spans="1:65" s="2" customFormat="1" ht="16.5" customHeight="1">
      <c r="A121" s="35"/>
      <c r="B121" s="36"/>
      <c r="C121" s="224" t="s">
        <v>7</v>
      </c>
      <c r="D121" s="224" t="s">
        <v>230</v>
      </c>
      <c r="E121" s="225" t="s">
        <v>347</v>
      </c>
      <c r="F121" s="226" t="s">
        <v>348</v>
      </c>
      <c r="G121" s="227" t="s">
        <v>284</v>
      </c>
      <c r="H121" s="228">
        <v>2</v>
      </c>
      <c r="I121" s="229"/>
      <c r="J121" s="228">
        <f t="shared" si="0"/>
        <v>0</v>
      </c>
      <c r="K121" s="226" t="s">
        <v>158</v>
      </c>
      <c r="L121" s="230"/>
      <c r="M121" s="231" t="s">
        <v>33</v>
      </c>
      <c r="N121" s="232" t="s">
        <v>50</v>
      </c>
      <c r="O121" s="65"/>
      <c r="P121" s="197">
        <f t="shared" si="1"/>
        <v>0</v>
      </c>
      <c r="Q121" s="197">
        <v>0.00039</v>
      </c>
      <c r="R121" s="197">
        <f t="shared" si="2"/>
        <v>0.00078</v>
      </c>
      <c r="S121" s="197">
        <v>0</v>
      </c>
      <c r="T121" s="198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9" t="s">
        <v>204</v>
      </c>
      <c r="AT121" s="199" t="s">
        <v>230</v>
      </c>
      <c r="AU121" s="199" t="s">
        <v>88</v>
      </c>
      <c r="AY121" s="17" t="s">
        <v>152</v>
      </c>
      <c r="BE121" s="200">
        <f t="shared" si="4"/>
        <v>0</v>
      </c>
      <c r="BF121" s="200">
        <f t="shared" si="5"/>
        <v>0</v>
      </c>
      <c r="BG121" s="200">
        <f t="shared" si="6"/>
        <v>0</v>
      </c>
      <c r="BH121" s="200">
        <f t="shared" si="7"/>
        <v>0</v>
      </c>
      <c r="BI121" s="200">
        <f t="shared" si="8"/>
        <v>0</v>
      </c>
      <c r="BJ121" s="17" t="s">
        <v>8</v>
      </c>
      <c r="BK121" s="200">
        <f t="shared" si="9"/>
        <v>0</v>
      </c>
      <c r="BL121" s="17" t="s">
        <v>159</v>
      </c>
      <c r="BM121" s="199" t="s">
        <v>872</v>
      </c>
    </row>
    <row r="122" spans="1:65" s="2" customFormat="1" ht="16.5" customHeight="1">
      <c r="A122" s="35"/>
      <c r="B122" s="36"/>
      <c r="C122" s="224" t="s">
        <v>277</v>
      </c>
      <c r="D122" s="224" t="s">
        <v>230</v>
      </c>
      <c r="E122" s="225" t="s">
        <v>351</v>
      </c>
      <c r="F122" s="226" t="s">
        <v>352</v>
      </c>
      <c r="G122" s="227" t="s">
        <v>284</v>
      </c>
      <c r="H122" s="228">
        <v>2</v>
      </c>
      <c r="I122" s="229"/>
      <c r="J122" s="228">
        <f t="shared" si="0"/>
        <v>0</v>
      </c>
      <c r="K122" s="226" t="s">
        <v>158</v>
      </c>
      <c r="L122" s="230"/>
      <c r="M122" s="231" t="s">
        <v>33</v>
      </c>
      <c r="N122" s="232" t="s">
        <v>50</v>
      </c>
      <c r="O122" s="65"/>
      <c r="P122" s="197">
        <f t="shared" si="1"/>
        <v>0</v>
      </c>
      <c r="Q122" s="197">
        <v>0.00048</v>
      </c>
      <c r="R122" s="197">
        <f t="shared" si="2"/>
        <v>0.00096</v>
      </c>
      <c r="S122" s="197">
        <v>0</v>
      </c>
      <c r="T122" s="198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9" t="s">
        <v>204</v>
      </c>
      <c r="AT122" s="199" t="s">
        <v>230</v>
      </c>
      <c r="AU122" s="199" t="s">
        <v>88</v>
      </c>
      <c r="AY122" s="17" t="s">
        <v>152</v>
      </c>
      <c r="BE122" s="200">
        <f t="shared" si="4"/>
        <v>0</v>
      </c>
      <c r="BF122" s="200">
        <f t="shared" si="5"/>
        <v>0</v>
      </c>
      <c r="BG122" s="200">
        <f t="shared" si="6"/>
        <v>0</v>
      </c>
      <c r="BH122" s="200">
        <f t="shared" si="7"/>
        <v>0</v>
      </c>
      <c r="BI122" s="200">
        <f t="shared" si="8"/>
        <v>0</v>
      </c>
      <c r="BJ122" s="17" t="s">
        <v>8</v>
      </c>
      <c r="BK122" s="200">
        <f t="shared" si="9"/>
        <v>0</v>
      </c>
      <c r="BL122" s="17" t="s">
        <v>159</v>
      </c>
      <c r="BM122" s="199" t="s">
        <v>873</v>
      </c>
    </row>
    <row r="123" spans="1:65" s="2" customFormat="1" ht="16.5" customHeight="1">
      <c r="A123" s="35"/>
      <c r="B123" s="36"/>
      <c r="C123" s="224" t="s">
        <v>281</v>
      </c>
      <c r="D123" s="224" t="s">
        <v>230</v>
      </c>
      <c r="E123" s="225" t="s">
        <v>355</v>
      </c>
      <c r="F123" s="226" t="s">
        <v>356</v>
      </c>
      <c r="G123" s="227" t="s">
        <v>284</v>
      </c>
      <c r="H123" s="228">
        <v>2</v>
      </c>
      <c r="I123" s="229"/>
      <c r="J123" s="228">
        <f t="shared" si="0"/>
        <v>0</v>
      </c>
      <c r="K123" s="226" t="s">
        <v>158</v>
      </c>
      <c r="L123" s="230"/>
      <c r="M123" s="231" t="s">
        <v>33</v>
      </c>
      <c r="N123" s="232" t="s">
        <v>50</v>
      </c>
      <c r="O123" s="65"/>
      <c r="P123" s="197">
        <f t="shared" si="1"/>
        <v>0</v>
      </c>
      <c r="Q123" s="197">
        <v>0.0036</v>
      </c>
      <c r="R123" s="197">
        <f t="shared" si="2"/>
        <v>0.0072</v>
      </c>
      <c r="S123" s="197">
        <v>0</v>
      </c>
      <c r="T123" s="198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9" t="s">
        <v>204</v>
      </c>
      <c r="AT123" s="199" t="s">
        <v>230</v>
      </c>
      <c r="AU123" s="199" t="s">
        <v>88</v>
      </c>
      <c r="AY123" s="17" t="s">
        <v>152</v>
      </c>
      <c r="BE123" s="200">
        <f t="shared" si="4"/>
        <v>0</v>
      </c>
      <c r="BF123" s="200">
        <f t="shared" si="5"/>
        <v>0</v>
      </c>
      <c r="BG123" s="200">
        <f t="shared" si="6"/>
        <v>0</v>
      </c>
      <c r="BH123" s="200">
        <f t="shared" si="7"/>
        <v>0</v>
      </c>
      <c r="BI123" s="200">
        <f t="shared" si="8"/>
        <v>0</v>
      </c>
      <c r="BJ123" s="17" t="s">
        <v>8</v>
      </c>
      <c r="BK123" s="200">
        <f t="shared" si="9"/>
        <v>0</v>
      </c>
      <c r="BL123" s="17" t="s">
        <v>159</v>
      </c>
      <c r="BM123" s="199" t="s">
        <v>874</v>
      </c>
    </row>
    <row r="124" spans="1:65" s="2" customFormat="1" ht="21.75" customHeight="1">
      <c r="A124" s="35"/>
      <c r="B124" s="36"/>
      <c r="C124" s="189" t="s">
        <v>287</v>
      </c>
      <c r="D124" s="189" t="s">
        <v>154</v>
      </c>
      <c r="E124" s="190" t="s">
        <v>359</v>
      </c>
      <c r="F124" s="191" t="s">
        <v>360</v>
      </c>
      <c r="G124" s="192" t="s">
        <v>284</v>
      </c>
      <c r="H124" s="193">
        <v>1</v>
      </c>
      <c r="I124" s="194"/>
      <c r="J124" s="193">
        <f t="shared" si="0"/>
        <v>0</v>
      </c>
      <c r="K124" s="191" t="s">
        <v>158</v>
      </c>
      <c r="L124" s="40"/>
      <c r="M124" s="195" t="s">
        <v>33</v>
      </c>
      <c r="N124" s="196" t="s">
        <v>50</v>
      </c>
      <c r="O124" s="65"/>
      <c r="P124" s="197">
        <f t="shared" si="1"/>
        <v>0</v>
      </c>
      <c r="Q124" s="197">
        <v>0.00162</v>
      </c>
      <c r="R124" s="197">
        <f t="shared" si="2"/>
        <v>0.00162</v>
      </c>
      <c r="S124" s="197">
        <v>0</v>
      </c>
      <c r="T124" s="198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9" t="s">
        <v>159</v>
      </c>
      <c r="AT124" s="199" t="s">
        <v>154</v>
      </c>
      <c r="AU124" s="199" t="s">
        <v>88</v>
      </c>
      <c r="AY124" s="17" t="s">
        <v>152</v>
      </c>
      <c r="BE124" s="200">
        <f t="shared" si="4"/>
        <v>0</v>
      </c>
      <c r="BF124" s="200">
        <f t="shared" si="5"/>
        <v>0</v>
      </c>
      <c r="BG124" s="200">
        <f t="shared" si="6"/>
        <v>0</v>
      </c>
      <c r="BH124" s="200">
        <f t="shared" si="7"/>
        <v>0</v>
      </c>
      <c r="BI124" s="200">
        <f t="shared" si="8"/>
        <v>0</v>
      </c>
      <c r="BJ124" s="17" t="s">
        <v>8</v>
      </c>
      <c r="BK124" s="200">
        <f t="shared" si="9"/>
        <v>0</v>
      </c>
      <c r="BL124" s="17" t="s">
        <v>159</v>
      </c>
      <c r="BM124" s="199" t="s">
        <v>875</v>
      </c>
    </row>
    <row r="125" spans="1:65" s="2" customFormat="1" ht="16.5" customHeight="1">
      <c r="A125" s="35"/>
      <c r="B125" s="36"/>
      <c r="C125" s="224" t="s">
        <v>291</v>
      </c>
      <c r="D125" s="224" t="s">
        <v>230</v>
      </c>
      <c r="E125" s="225" t="s">
        <v>362</v>
      </c>
      <c r="F125" s="226" t="s">
        <v>363</v>
      </c>
      <c r="G125" s="227" t="s">
        <v>284</v>
      </c>
      <c r="H125" s="228">
        <v>1</v>
      </c>
      <c r="I125" s="229"/>
      <c r="J125" s="228">
        <f t="shared" si="0"/>
        <v>0</v>
      </c>
      <c r="K125" s="226" t="s">
        <v>158</v>
      </c>
      <c r="L125" s="230"/>
      <c r="M125" s="231" t="s">
        <v>33</v>
      </c>
      <c r="N125" s="232" t="s">
        <v>50</v>
      </c>
      <c r="O125" s="65"/>
      <c r="P125" s="197">
        <f t="shared" si="1"/>
        <v>0</v>
      </c>
      <c r="Q125" s="197">
        <v>0.018</v>
      </c>
      <c r="R125" s="197">
        <f t="shared" si="2"/>
        <v>0.018</v>
      </c>
      <c r="S125" s="197">
        <v>0</v>
      </c>
      <c r="T125" s="198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9" t="s">
        <v>204</v>
      </c>
      <c r="AT125" s="199" t="s">
        <v>230</v>
      </c>
      <c r="AU125" s="199" t="s">
        <v>88</v>
      </c>
      <c r="AY125" s="17" t="s">
        <v>152</v>
      </c>
      <c r="BE125" s="200">
        <f t="shared" si="4"/>
        <v>0</v>
      </c>
      <c r="BF125" s="200">
        <f t="shared" si="5"/>
        <v>0</v>
      </c>
      <c r="BG125" s="200">
        <f t="shared" si="6"/>
        <v>0</v>
      </c>
      <c r="BH125" s="200">
        <f t="shared" si="7"/>
        <v>0</v>
      </c>
      <c r="BI125" s="200">
        <f t="shared" si="8"/>
        <v>0</v>
      </c>
      <c r="BJ125" s="17" t="s">
        <v>8</v>
      </c>
      <c r="BK125" s="200">
        <f t="shared" si="9"/>
        <v>0</v>
      </c>
      <c r="BL125" s="17" t="s">
        <v>159</v>
      </c>
      <c r="BM125" s="199" t="s">
        <v>876</v>
      </c>
    </row>
    <row r="126" spans="1:65" s="2" customFormat="1" ht="21.75" customHeight="1">
      <c r="A126" s="35"/>
      <c r="B126" s="36"/>
      <c r="C126" s="189" t="s">
        <v>296</v>
      </c>
      <c r="D126" s="189" t="s">
        <v>154</v>
      </c>
      <c r="E126" s="190" t="s">
        <v>366</v>
      </c>
      <c r="F126" s="191" t="s">
        <v>367</v>
      </c>
      <c r="G126" s="192" t="s">
        <v>284</v>
      </c>
      <c r="H126" s="193">
        <v>1</v>
      </c>
      <c r="I126" s="194"/>
      <c r="J126" s="193">
        <f t="shared" si="0"/>
        <v>0</v>
      </c>
      <c r="K126" s="191" t="s">
        <v>158</v>
      </c>
      <c r="L126" s="40"/>
      <c r="M126" s="195" t="s">
        <v>33</v>
      </c>
      <c r="N126" s="196" t="s">
        <v>50</v>
      </c>
      <c r="O126" s="65"/>
      <c r="P126" s="197">
        <f t="shared" si="1"/>
        <v>0</v>
      </c>
      <c r="Q126" s="197">
        <v>0</v>
      </c>
      <c r="R126" s="197">
        <f t="shared" si="2"/>
        <v>0</v>
      </c>
      <c r="S126" s="197">
        <v>0</v>
      </c>
      <c r="T126" s="198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159</v>
      </c>
      <c r="AT126" s="199" t="s">
        <v>154</v>
      </c>
      <c r="AU126" s="199" t="s">
        <v>88</v>
      </c>
      <c r="AY126" s="17" t="s">
        <v>152</v>
      </c>
      <c r="BE126" s="200">
        <f t="shared" si="4"/>
        <v>0</v>
      </c>
      <c r="BF126" s="200">
        <f t="shared" si="5"/>
        <v>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7" t="s">
        <v>8</v>
      </c>
      <c r="BK126" s="200">
        <f t="shared" si="9"/>
        <v>0</v>
      </c>
      <c r="BL126" s="17" t="s">
        <v>159</v>
      </c>
      <c r="BM126" s="199" t="s">
        <v>877</v>
      </c>
    </row>
    <row r="127" spans="1:65" s="2" customFormat="1" ht="16.5" customHeight="1">
      <c r="A127" s="35"/>
      <c r="B127" s="36"/>
      <c r="C127" s="224" t="s">
        <v>300</v>
      </c>
      <c r="D127" s="224" t="s">
        <v>230</v>
      </c>
      <c r="E127" s="225" t="s">
        <v>688</v>
      </c>
      <c r="F127" s="226" t="s">
        <v>689</v>
      </c>
      <c r="G127" s="227" t="s">
        <v>284</v>
      </c>
      <c r="H127" s="228">
        <v>1</v>
      </c>
      <c r="I127" s="229"/>
      <c r="J127" s="228">
        <f t="shared" si="0"/>
        <v>0</v>
      </c>
      <c r="K127" s="226" t="s">
        <v>158</v>
      </c>
      <c r="L127" s="230"/>
      <c r="M127" s="231" t="s">
        <v>33</v>
      </c>
      <c r="N127" s="232" t="s">
        <v>50</v>
      </c>
      <c r="O127" s="65"/>
      <c r="P127" s="197">
        <f t="shared" si="1"/>
        <v>0</v>
      </c>
      <c r="Q127" s="197">
        <v>0.00049</v>
      </c>
      <c r="R127" s="197">
        <f t="shared" si="2"/>
        <v>0.00049</v>
      </c>
      <c r="S127" s="197">
        <v>0</v>
      </c>
      <c r="T127" s="198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9" t="s">
        <v>204</v>
      </c>
      <c r="AT127" s="199" t="s">
        <v>230</v>
      </c>
      <c r="AU127" s="199" t="s">
        <v>88</v>
      </c>
      <c r="AY127" s="17" t="s">
        <v>152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7" t="s">
        <v>8</v>
      </c>
      <c r="BK127" s="200">
        <f t="shared" si="9"/>
        <v>0</v>
      </c>
      <c r="BL127" s="17" t="s">
        <v>159</v>
      </c>
      <c r="BM127" s="199" t="s">
        <v>878</v>
      </c>
    </row>
    <row r="128" spans="1:65" s="2" customFormat="1" ht="21.75" customHeight="1">
      <c r="A128" s="35"/>
      <c r="B128" s="36"/>
      <c r="C128" s="189" t="s">
        <v>304</v>
      </c>
      <c r="D128" s="189" t="s">
        <v>154</v>
      </c>
      <c r="E128" s="190" t="s">
        <v>374</v>
      </c>
      <c r="F128" s="191" t="s">
        <v>375</v>
      </c>
      <c r="G128" s="192" t="s">
        <v>157</v>
      </c>
      <c r="H128" s="193">
        <v>56.1</v>
      </c>
      <c r="I128" s="194"/>
      <c r="J128" s="193">
        <f t="shared" si="0"/>
        <v>0</v>
      </c>
      <c r="K128" s="191" t="s">
        <v>158</v>
      </c>
      <c r="L128" s="40"/>
      <c r="M128" s="195" t="s">
        <v>33</v>
      </c>
      <c r="N128" s="196" t="s">
        <v>50</v>
      </c>
      <c r="O128" s="65"/>
      <c r="P128" s="197">
        <f t="shared" si="1"/>
        <v>0</v>
      </c>
      <c r="Q128" s="197">
        <v>0</v>
      </c>
      <c r="R128" s="197">
        <f t="shared" si="2"/>
        <v>0</v>
      </c>
      <c r="S128" s="197">
        <v>0</v>
      </c>
      <c r="T128" s="198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159</v>
      </c>
      <c r="AT128" s="199" t="s">
        <v>154</v>
      </c>
      <c r="AU128" s="199" t="s">
        <v>88</v>
      </c>
      <c r="AY128" s="17" t="s">
        <v>152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8</v>
      </c>
      <c r="BK128" s="200">
        <f t="shared" si="9"/>
        <v>0</v>
      </c>
      <c r="BL128" s="17" t="s">
        <v>159</v>
      </c>
      <c r="BM128" s="199" t="s">
        <v>879</v>
      </c>
    </row>
    <row r="129" spans="1:65" s="2" customFormat="1" ht="16.5" customHeight="1">
      <c r="A129" s="35"/>
      <c r="B129" s="36"/>
      <c r="C129" s="224" t="s">
        <v>308</v>
      </c>
      <c r="D129" s="224" t="s">
        <v>230</v>
      </c>
      <c r="E129" s="225" t="s">
        <v>378</v>
      </c>
      <c r="F129" s="226" t="s">
        <v>379</v>
      </c>
      <c r="G129" s="227" t="s">
        <v>157</v>
      </c>
      <c r="H129" s="228">
        <v>58.9</v>
      </c>
      <c r="I129" s="229"/>
      <c r="J129" s="228">
        <f t="shared" si="0"/>
        <v>0</v>
      </c>
      <c r="K129" s="226" t="s">
        <v>158</v>
      </c>
      <c r="L129" s="230"/>
      <c r="M129" s="231" t="s">
        <v>33</v>
      </c>
      <c r="N129" s="232" t="s">
        <v>50</v>
      </c>
      <c r="O129" s="65"/>
      <c r="P129" s="197">
        <f t="shared" si="1"/>
        <v>0</v>
      </c>
      <c r="Q129" s="197">
        <v>0.0027</v>
      </c>
      <c r="R129" s="197">
        <f t="shared" si="2"/>
        <v>0.15903</v>
      </c>
      <c r="S129" s="197">
        <v>0</v>
      </c>
      <c r="T129" s="198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9" t="s">
        <v>204</v>
      </c>
      <c r="AT129" s="199" t="s">
        <v>230</v>
      </c>
      <c r="AU129" s="199" t="s">
        <v>88</v>
      </c>
      <c r="AY129" s="17" t="s">
        <v>152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8</v>
      </c>
      <c r="BK129" s="200">
        <f t="shared" si="9"/>
        <v>0</v>
      </c>
      <c r="BL129" s="17" t="s">
        <v>159</v>
      </c>
      <c r="BM129" s="199" t="s">
        <v>880</v>
      </c>
    </row>
    <row r="130" spans="1:47" s="2" customFormat="1" ht="19.5">
      <c r="A130" s="35"/>
      <c r="B130" s="36"/>
      <c r="C130" s="37"/>
      <c r="D130" s="203" t="s">
        <v>381</v>
      </c>
      <c r="E130" s="37"/>
      <c r="F130" s="233" t="s">
        <v>382</v>
      </c>
      <c r="G130" s="37"/>
      <c r="H130" s="37"/>
      <c r="I130" s="110"/>
      <c r="J130" s="37"/>
      <c r="K130" s="37"/>
      <c r="L130" s="40"/>
      <c r="M130" s="234"/>
      <c r="N130" s="235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7" t="s">
        <v>381</v>
      </c>
      <c r="AU130" s="17" t="s">
        <v>88</v>
      </c>
    </row>
    <row r="131" spans="2:51" s="13" customFormat="1" ht="11.25">
      <c r="B131" s="201"/>
      <c r="C131" s="202"/>
      <c r="D131" s="203" t="s">
        <v>161</v>
      </c>
      <c r="E131" s="204" t="s">
        <v>33</v>
      </c>
      <c r="F131" s="205" t="s">
        <v>881</v>
      </c>
      <c r="G131" s="202"/>
      <c r="H131" s="206">
        <v>56.1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161</v>
      </c>
      <c r="AU131" s="212" t="s">
        <v>88</v>
      </c>
      <c r="AV131" s="13" t="s">
        <v>88</v>
      </c>
      <c r="AW131" s="13" t="s">
        <v>40</v>
      </c>
      <c r="AX131" s="13" t="s">
        <v>8</v>
      </c>
      <c r="AY131" s="212" t="s">
        <v>152</v>
      </c>
    </row>
    <row r="132" spans="2:51" s="13" customFormat="1" ht="11.25">
      <c r="B132" s="201"/>
      <c r="C132" s="202"/>
      <c r="D132" s="203" t="s">
        <v>161</v>
      </c>
      <c r="E132" s="202"/>
      <c r="F132" s="205" t="s">
        <v>882</v>
      </c>
      <c r="G132" s="202"/>
      <c r="H132" s="206">
        <v>58.9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161</v>
      </c>
      <c r="AU132" s="212" t="s">
        <v>88</v>
      </c>
      <c r="AV132" s="13" t="s">
        <v>88</v>
      </c>
      <c r="AW132" s="13" t="s">
        <v>4</v>
      </c>
      <c r="AX132" s="13" t="s">
        <v>8</v>
      </c>
      <c r="AY132" s="212" t="s">
        <v>152</v>
      </c>
    </row>
    <row r="133" spans="1:65" s="2" customFormat="1" ht="16.5" customHeight="1">
      <c r="A133" s="35"/>
      <c r="B133" s="36"/>
      <c r="C133" s="189" t="s">
        <v>312</v>
      </c>
      <c r="D133" s="189" t="s">
        <v>154</v>
      </c>
      <c r="E133" s="190" t="s">
        <v>385</v>
      </c>
      <c r="F133" s="191" t="s">
        <v>386</v>
      </c>
      <c r="G133" s="192" t="s">
        <v>284</v>
      </c>
      <c r="H133" s="193">
        <v>1</v>
      </c>
      <c r="I133" s="194"/>
      <c r="J133" s="193">
        <f aca="true" t="shared" si="10" ref="J133:J147">ROUND(I133*H133,0)</f>
        <v>0</v>
      </c>
      <c r="K133" s="191" t="s">
        <v>158</v>
      </c>
      <c r="L133" s="40"/>
      <c r="M133" s="195" t="s">
        <v>33</v>
      </c>
      <c r="N133" s="196" t="s">
        <v>50</v>
      </c>
      <c r="O133" s="65"/>
      <c r="P133" s="197">
        <f aca="true" t="shared" si="11" ref="P133:P147">O133*H133</f>
        <v>0</v>
      </c>
      <c r="Q133" s="197">
        <v>0.12303</v>
      </c>
      <c r="R133" s="197">
        <f aca="true" t="shared" si="12" ref="R133:R147">Q133*H133</f>
        <v>0.12303</v>
      </c>
      <c r="S133" s="197">
        <v>0</v>
      </c>
      <c r="T133" s="198">
        <f aca="true" t="shared" si="13" ref="T133:T147"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159</v>
      </c>
      <c r="AT133" s="199" t="s">
        <v>154</v>
      </c>
      <c r="AU133" s="199" t="s">
        <v>88</v>
      </c>
      <c r="AY133" s="17" t="s">
        <v>152</v>
      </c>
      <c r="BE133" s="200">
        <f aca="true" t="shared" si="14" ref="BE133:BE147">IF(N133="základní",J133,0)</f>
        <v>0</v>
      </c>
      <c r="BF133" s="200">
        <f aca="true" t="shared" si="15" ref="BF133:BF147">IF(N133="snížená",J133,0)</f>
        <v>0</v>
      </c>
      <c r="BG133" s="200">
        <f aca="true" t="shared" si="16" ref="BG133:BG147">IF(N133="zákl. přenesená",J133,0)</f>
        <v>0</v>
      </c>
      <c r="BH133" s="200">
        <f aca="true" t="shared" si="17" ref="BH133:BH147">IF(N133="sníž. přenesená",J133,0)</f>
        <v>0</v>
      </c>
      <c r="BI133" s="200">
        <f aca="true" t="shared" si="18" ref="BI133:BI147">IF(N133="nulová",J133,0)</f>
        <v>0</v>
      </c>
      <c r="BJ133" s="17" t="s">
        <v>8</v>
      </c>
      <c r="BK133" s="200">
        <f aca="true" t="shared" si="19" ref="BK133:BK147">ROUND(I133*H133,0)</f>
        <v>0</v>
      </c>
      <c r="BL133" s="17" t="s">
        <v>159</v>
      </c>
      <c r="BM133" s="199" t="s">
        <v>883</v>
      </c>
    </row>
    <row r="134" spans="1:65" s="2" customFormat="1" ht="16.5" customHeight="1">
      <c r="A134" s="35"/>
      <c r="B134" s="36"/>
      <c r="C134" s="224" t="s">
        <v>316</v>
      </c>
      <c r="D134" s="224" t="s">
        <v>230</v>
      </c>
      <c r="E134" s="225" t="s">
        <v>389</v>
      </c>
      <c r="F134" s="226" t="s">
        <v>390</v>
      </c>
      <c r="G134" s="227" t="s">
        <v>284</v>
      </c>
      <c r="H134" s="228">
        <v>1</v>
      </c>
      <c r="I134" s="229"/>
      <c r="J134" s="228">
        <f t="shared" si="10"/>
        <v>0</v>
      </c>
      <c r="K134" s="226" t="s">
        <v>158</v>
      </c>
      <c r="L134" s="230"/>
      <c r="M134" s="231" t="s">
        <v>33</v>
      </c>
      <c r="N134" s="232" t="s">
        <v>50</v>
      </c>
      <c r="O134" s="65"/>
      <c r="P134" s="197">
        <f t="shared" si="11"/>
        <v>0</v>
      </c>
      <c r="Q134" s="197">
        <v>0.0009</v>
      </c>
      <c r="R134" s="197">
        <f t="shared" si="12"/>
        <v>0.0009</v>
      </c>
      <c r="S134" s="197">
        <v>0</v>
      </c>
      <c r="T134" s="198">
        <f t="shared" si="1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9" t="s">
        <v>204</v>
      </c>
      <c r="AT134" s="199" t="s">
        <v>230</v>
      </c>
      <c r="AU134" s="199" t="s">
        <v>88</v>
      </c>
      <c r="AY134" s="17" t="s">
        <v>152</v>
      </c>
      <c r="BE134" s="200">
        <f t="shared" si="14"/>
        <v>0</v>
      </c>
      <c r="BF134" s="200">
        <f t="shared" si="15"/>
        <v>0</v>
      </c>
      <c r="BG134" s="200">
        <f t="shared" si="16"/>
        <v>0</v>
      </c>
      <c r="BH134" s="200">
        <f t="shared" si="17"/>
        <v>0</v>
      </c>
      <c r="BI134" s="200">
        <f t="shared" si="18"/>
        <v>0</v>
      </c>
      <c r="BJ134" s="17" t="s">
        <v>8</v>
      </c>
      <c r="BK134" s="200">
        <f t="shared" si="19"/>
        <v>0</v>
      </c>
      <c r="BL134" s="17" t="s">
        <v>159</v>
      </c>
      <c r="BM134" s="199" t="s">
        <v>884</v>
      </c>
    </row>
    <row r="135" spans="1:65" s="2" customFormat="1" ht="16.5" customHeight="1">
      <c r="A135" s="35"/>
      <c r="B135" s="36"/>
      <c r="C135" s="224" t="s">
        <v>320</v>
      </c>
      <c r="D135" s="224" t="s">
        <v>230</v>
      </c>
      <c r="E135" s="225" t="s">
        <v>394</v>
      </c>
      <c r="F135" s="226" t="s">
        <v>395</v>
      </c>
      <c r="G135" s="227" t="s">
        <v>284</v>
      </c>
      <c r="H135" s="228">
        <v>1</v>
      </c>
      <c r="I135" s="229"/>
      <c r="J135" s="228">
        <f t="shared" si="10"/>
        <v>0</v>
      </c>
      <c r="K135" s="226" t="s">
        <v>158</v>
      </c>
      <c r="L135" s="230"/>
      <c r="M135" s="231" t="s">
        <v>33</v>
      </c>
      <c r="N135" s="232" t="s">
        <v>50</v>
      </c>
      <c r="O135" s="65"/>
      <c r="P135" s="197">
        <f t="shared" si="11"/>
        <v>0</v>
      </c>
      <c r="Q135" s="197">
        <v>0.0069</v>
      </c>
      <c r="R135" s="197">
        <f t="shared" si="12"/>
        <v>0.0069</v>
      </c>
      <c r="S135" s="197">
        <v>0</v>
      </c>
      <c r="T135" s="198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9" t="s">
        <v>204</v>
      </c>
      <c r="AT135" s="199" t="s">
        <v>230</v>
      </c>
      <c r="AU135" s="199" t="s">
        <v>88</v>
      </c>
      <c r="AY135" s="17" t="s">
        <v>152</v>
      </c>
      <c r="BE135" s="200">
        <f t="shared" si="14"/>
        <v>0</v>
      </c>
      <c r="BF135" s="200">
        <f t="shared" si="15"/>
        <v>0</v>
      </c>
      <c r="BG135" s="200">
        <f t="shared" si="16"/>
        <v>0</v>
      </c>
      <c r="BH135" s="200">
        <f t="shared" si="17"/>
        <v>0</v>
      </c>
      <c r="BI135" s="200">
        <f t="shared" si="18"/>
        <v>0</v>
      </c>
      <c r="BJ135" s="17" t="s">
        <v>8</v>
      </c>
      <c r="BK135" s="200">
        <f t="shared" si="19"/>
        <v>0</v>
      </c>
      <c r="BL135" s="17" t="s">
        <v>159</v>
      </c>
      <c r="BM135" s="199" t="s">
        <v>885</v>
      </c>
    </row>
    <row r="136" spans="1:65" s="2" customFormat="1" ht="16.5" customHeight="1">
      <c r="A136" s="35"/>
      <c r="B136" s="36"/>
      <c r="C136" s="189" t="s">
        <v>324</v>
      </c>
      <c r="D136" s="189" t="s">
        <v>154</v>
      </c>
      <c r="E136" s="190" t="s">
        <v>398</v>
      </c>
      <c r="F136" s="191" t="s">
        <v>399</v>
      </c>
      <c r="G136" s="192" t="s">
        <v>284</v>
      </c>
      <c r="H136" s="193">
        <v>1</v>
      </c>
      <c r="I136" s="194"/>
      <c r="J136" s="193">
        <f t="shared" si="10"/>
        <v>0</v>
      </c>
      <c r="K136" s="191" t="s">
        <v>158</v>
      </c>
      <c r="L136" s="40"/>
      <c r="M136" s="195" t="s">
        <v>33</v>
      </c>
      <c r="N136" s="196" t="s">
        <v>50</v>
      </c>
      <c r="O136" s="65"/>
      <c r="P136" s="197">
        <f t="shared" si="11"/>
        <v>0</v>
      </c>
      <c r="Q136" s="197">
        <v>0.32906</v>
      </c>
      <c r="R136" s="197">
        <f t="shared" si="12"/>
        <v>0.32906</v>
      </c>
      <c r="S136" s="197">
        <v>0</v>
      </c>
      <c r="T136" s="198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159</v>
      </c>
      <c r="AT136" s="199" t="s">
        <v>154</v>
      </c>
      <c r="AU136" s="199" t="s">
        <v>88</v>
      </c>
      <c r="AY136" s="17" t="s">
        <v>152</v>
      </c>
      <c r="BE136" s="200">
        <f t="shared" si="14"/>
        <v>0</v>
      </c>
      <c r="BF136" s="200">
        <f t="shared" si="15"/>
        <v>0</v>
      </c>
      <c r="BG136" s="200">
        <f t="shared" si="16"/>
        <v>0</v>
      </c>
      <c r="BH136" s="200">
        <f t="shared" si="17"/>
        <v>0</v>
      </c>
      <c r="BI136" s="200">
        <f t="shared" si="18"/>
        <v>0</v>
      </c>
      <c r="BJ136" s="17" t="s">
        <v>8</v>
      </c>
      <c r="BK136" s="200">
        <f t="shared" si="19"/>
        <v>0</v>
      </c>
      <c r="BL136" s="17" t="s">
        <v>159</v>
      </c>
      <c r="BM136" s="199" t="s">
        <v>886</v>
      </c>
    </row>
    <row r="137" spans="1:65" s="2" customFormat="1" ht="16.5" customHeight="1">
      <c r="A137" s="35"/>
      <c r="B137" s="36"/>
      <c r="C137" s="224" t="s">
        <v>328</v>
      </c>
      <c r="D137" s="224" t="s">
        <v>230</v>
      </c>
      <c r="E137" s="225" t="s">
        <v>402</v>
      </c>
      <c r="F137" s="226" t="s">
        <v>403</v>
      </c>
      <c r="G137" s="227" t="s">
        <v>284</v>
      </c>
      <c r="H137" s="228">
        <v>1</v>
      </c>
      <c r="I137" s="229"/>
      <c r="J137" s="228">
        <f t="shared" si="10"/>
        <v>0</v>
      </c>
      <c r="K137" s="226" t="s">
        <v>158</v>
      </c>
      <c r="L137" s="230"/>
      <c r="M137" s="231" t="s">
        <v>33</v>
      </c>
      <c r="N137" s="232" t="s">
        <v>50</v>
      </c>
      <c r="O137" s="65"/>
      <c r="P137" s="197">
        <f t="shared" si="11"/>
        <v>0</v>
      </c>
      <c r="Q137" s="197">
        <v>0.0019</v>
      </c>
      <c r="R137" s="197">
        <f t="shared" si="12"/>
        <v>0.0019</v>
      </c>
      <c r="S137" s="197">
        <v>0</v>
      </c>
      <c r="T137" s="198">
        <f t="shared" si="1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204</v>
      </c>
      <c r="AT137" s="199" t="s">
        <v>230</v>
      </c>
      <c r="AU137" s="199" t="s">
        <v>88</v>
      </c>
      <c r="AY137" s="17" t="s">
        <v>152</v>
      </c>
      <c r="BE137" s="200">
        <f t="shared" si="14"/>
        <v>0</v>
      </c>
      <c r="BF137" s="200">
        <f t="shared" si="15"/>
        <v>0</v>
      </c>
      <c r="BG137" s="200">
        <f t="shared" si="16"/>
        <v>0</v>
      </c>
      <c r="BH137" s="200">
        <f t="shared" si="17"/>
        <v>0</v>
      </c>
      <c r="BI137" s="200">
        <f t="shared" si="18"/>
        <v>0</v>
      </c>
      <c r="BJ137" s="17" t="s">
        <v>8</v>
      </c>
      <c r="BK137" s="200">
        <f t="shared" si="19"/>
        <v>0</v>
      </c>
      <c r="BL137" s="17" t="s">
        <v>159</v>
      </c>
      <c r="BM137" s="199" t="s">
        <v>887</v>
      </c>
    </row>
    <row r="138" spans="1:65" s="2" customFormat="1" ht="16.5" customHeight="1">
      <c r="A138" s="35"/>
      <c r="B138" s="36"/>
      <c r="C138" s="224" t="s">
        <v>332</v>
      </c>
      <c r="D138" s="224" t="s">
        <v>230</v>
      </c>
      <c r="E138" s="225" t="s">
        <v>407</v>
      </c>
      <c r="F138" s="226" t="s">
        <v>408</v>
      </c>
      <c r="G138" s="227" t="s">
        <v>284</v>
      </c>
      <c r="H138" s="228">
        <v>1</v>
      </c>
      <c r="I138" s="229"/>
      <c r="J138" s="228">
        <f t="shared" si="10"/>
        <v>0</v>
      </c>
      <c r="K138" s="226" t="s">
        <v>158</v>
      </c>
      <c r="L138" s="230"/>
      <c r="M138" s="231" t="s">
        <v>33</v>
      </c>
      <c r="N138" s="232" t="s">
        <v>50</v>
      </c>
      <c r="O138" s="65"/>
      <c r="P138" s="197">
        <f t="shared" si="11"/>
        <v>0</v>
      </c>
      <c r="Q138" s="197">
        <v>0.014</v>
      </c>
      <c r="R138" s="197">
        <f t="shared" si="12"/>
        <v>0.014</v>
      </c>
      <c r="S138" s="197">
        <v>0</v>
      </c>
      <c r="T138" s="198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9" t="s">
        <v>204</v>
      </c>
      <c r="AT138" s="199" t="s">
        <v>230</v>
      </c>
      <c r="AU138" s="199" t="s">
        <v>88</v>
      </c>
      <c r="AY138" s="17" t="s">
        <v>152</v>
      </c>
      <c r="BE138" s="200">
        <f t="shared" si="14"/>
        <v>0</v>
      </c>
      <c r="BF138" s="200">
        <f t="shared" si="15"/>
        <v>0</v>
      </c>
      <c r="BG138" s="200">
        <f t="shared" si="16"/>
        <v>0</v>
      </c>
      <c r="BH138" s="200">
        <f t="shared" si="17"/>
        <v>0</v>
      </c>
      <c r="BI138" s="200">
        <f t="shared" si="18"/>
        <v>0</v>
      </c>
      <c r="BJ138" s="17" t="s">
        <v>8</v>
      </c>
      <c r="BK138" s="200">
        <f t="shared" si="19"/>
        <v>0</v>
      </c>
      <c r="BL138" s="17" t="s">
        <v>159</v>
      </c>
      <c r="BM138" s="199" t="s">
        <v>888</v>
      </c>
    </row>
    <row r="139" spans="1:65" s="2" customFormat="1" ht="16.5" customHeight="1">
      <c r="A139" s="35"/>
      <c r="B139" s="36"/>
      <c r="C139" s="189" t="s">
        <v>336</v>
      </c>
      <c r="D139" s="189" t="s">
        <v>154</v>
      </c>
      <c r="E139" s="190" t="s">
        <v>411</v>
      </c>
      <c r="F139" s="191" t="s">
        <v>412</v>
      </c>
      <c r="G139" s="192" t="s">
        <v>284</v>
      </c>
      <c r="H139" s="193">
        <v>1</v>
      </c>
      <c r="I139" s="194"/>
      <c r="J139" s="193">
        <f t="shared" si="10"/>
        <v>0</v>
      </c>
      <c r="K139" s="191" t="s">
        <v>158</v>
      </c>
      <c r="L139" s="40"/>
      <c r="M139" s="195" t="s">
        <v>33</v>
      </c>
      <c r="N139" s="196" t="s">
        <v>50</v>
      </c>
      <c r="O139" s="65"/>
      <c r="P139" s="197">
        <f t="shared" si="11"/>
        <v>0</v>
      </c>
      <c r="Q139" s="197">
        <v>0</v>
      </c>
      <c r="R139" s="197">
        <f t="shared" si="12"/>
        <v>0</v>
      </c>
      <c r="S139" s="197">
        <v>0</v>
      </c>
      <c r="T139" s="198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252</v>
      </c>
      <c r="AT139" s="199" t="s">
        <v>154</v>
      </c>
      <c r="AU139" s="199" t="s">
        <v>88</v>
      </c>
      <c r="AY139" s="17" t="s">
        <v>152</v>
      </c>
      <c r="BE139" s="200">
        <f t="shared" si="14"/>
        <v>0</v>
      </c>
      <c r="BF139" s="200">
        <f t="shared" si="15"/>
        <v>0</v>
      </c>
      <c r="BG139" s="200">
        <f t="shared" si="16"/>
        <v>0</v>
      </c>
      <c r="BH139" s="200">
        <f t="shared" si="17"/>
        <v>0</v>
      </c>
      <c r="BI139" s="200">
        <f t="shared" si="18"/>
        <v>0</v>
      </c>
      <c r="BJ139" s="17" t="s">
        <v>8</v>
      </c>
      <c r="BK139" s="200">
        <f t="shared" si="19"/>
        <v>0</v>
      </c>
      <c r="BL139" s="17" t="s">
        <v>252</v>
      </c>
      <c r="BM139" s="199" t="s">
        <v>889</v>
      </c>
    </row>
    <row r="140" spans="1:65" s="2" customFormat="1" ht="16.5" customHeight="1">
      <c r="A140" s="35"/>
      <c r="B140" s="36"/>
      <c r="C140" s="224" t="s">
        <v>342</v>
      </c>
      <c r="D140" s="224" t="s">
        <v>230</v>
      </c>
      <c r="E140" s="225" t="s">
        <v>415</v>
      </c>
      <c r="F140" s="226" t="s">
        <v>416</v>
      </c>
      <c r="G140" s="227" t="s">
        <v>284</v>
      </c>
      <c r="H140" s="228">
        <v>1</v>
      </c>
      <c r="I140" s="229"/>
      <c r="J140" s="228">
        <f t="shared" si="10"/>
        <v>0</v>
      </c>
      <c r="K140" s="226" t="s">
        <v>703</v>
      </c>
      <c r="L140" s="230"/>
      <c r="M140" s="231" t="s">
        <v>33</v>
      </c>
      <c r="N140" s="232" t="s">
        <v>50</v>
      </c>
      <c r="O140" s="65"/>
      <c r="P140" s="197">
        <f t="shared" si="11"/>
        <v>0</v>
      </c>
      <c r="Q140" s="197">
        <v>0.0035</v>
      </c>
      <c r="R140" s="197">
        <f t="shared" si="12"/>
        <v>0.0035</v>
      </c>
      <c r="S140" s="197">
        <v>0</v>
      </c>
      <c r="T140" s="198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9" t="s">
        <v>417</v>
      </c>
      <c r="AT140" s="199" t="s">
        <v>230</v>
      </c>
      <c r="AU140" s="199" t="s">
        <v>88</v>
      </c>
      <c r="AY140" s="17" t="s">
        <v>152</v>
      </c>
      <c r="BE140" s="200">
        <f t="shared" si="14"/>
        <v>0</v>
      </c>
      <c r="BF140" s="200">
        <f t="shared" si="15"/>
        <v>0</v>
      </c>
      <c r="BG140" s="200">
        <f t="shared" si="16"/>
        <v>0</v>
      </c>
      <c r="BH140" s="200">
        <f t="shared" si="17"/>
        <v>0</v>
      </c>
      <c r="BI140" s="200">
        <f t="shared" si="18"/>
        <v>0</v>
      </c>
      <c r="BJ140" s="17" t="s">
        <v>8</v>
      </c>
      <c r="BK140" s="200">
        <f t="shared" si="19"/>
        <v>0</v>
      </c>
      <c r="BL140" s="17" t="s">
        <v>252</v>
      </c>
      <c r="BM140" s="199" t="s">
        <v>890</v>
      </c>
    </row>
    <row r="141" spans="1:65" s="2" customFormat="1" ht="16.5" customHeight="1">
      <c r="A141" s="35"/>
      <c r="B141" s="36"/>
      <c r="C141" s="189" t="s">
        <v>346</v>
      </c>
      <c r="D141" s="189" t="s">
        <v>154</v>
      </c>
      <c r="E141" s="190" t="s">
        <v>420</v>
      </c>
      <c r="F141" s="191" t="s">
        <v>421</v>
      </c>
      <c r="G141" s="192" t="s">
        <v>284</v>
      </c>
      <c r="H141" s="193">
        <v>2</v>
      </c>
      <c r="I141" s="194"/>
      <c r="J141" s="193">
        <f t="shared" si="10"/>
        <v>0</v>
      </c>
      <c r="K141" s="191" t="s">
        <v>158</v>
      </c>
      <c r="L141" s="40"/>
      <c r="M141" s="195" t="s">
        <v>33</v>
      </c>
      <c r="N141" s="196" t="s">
        <v>50</v>
      </c>
      <c r="O141" s="65"/>
      <c r="P141" s="197">
        <f t="shared" si="11"/>
        <v>0</v>
      </c>
      <c r="Q141" s="197">
        <v>0.00016</v>
      </c>
      <c r="R141" s="197">
        <f t="shared" si="12"/>
        <v>0.00032</v>
      </c>
      <c r="S141" s="197">
        <v>0</v>
      </c>
      <c r="T141" s="198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159</v>
      </c>
      <c r="AT141" s="199" t="s">
        <v>154</v>
      </c>
      <c r="AU141" s="199" t="s">
        <v>88</v>
      </c>
      <c r="AY141" s="17" t="s">
        <v>152</v>
      </c>
      <c r="BE141" s="200">
        <f t="shared" si="14"/>
        <v>0</v>
      </c>
      <c r="BF141" s="200">
        <f t="shared" si="15"/>
        <v>0</v>
      </c>
      <c r="BG141" s="200">
        <f t="shared" si="16"/>
        <v>0</v>
      </c>
      <c r="BH141" s="200">
        <f t="shared" si="17"/>
        <v>0</v>
      </c>
      <c r="BI141" s="200">
        <f t="shared" si="18"/>
        <v>0</v>
      </c>
      <c r="BJ141" s="17" t="s">
        <v>8</v>
      </c>
      <c r="BK141" s="200">
        <f t="shared" si="19"/>
        <v>0</v>
      </c>
      <c r="BL141" s="17" t="s">
        <v>159</v>
      </c>
      <c r="BM141" s="199" t="s">
        <v>891</v>
      </c>
    </row>
    <row r="142" spans="1:65" s="2" customFormat="1" ht="16.5" customHeight="1">
      <c r="A142" s="35"/>
      <c r="B142" s="36"/>
      <c r="C142" s="224" t="s">
        <v>350</v>
      </c>
      <c r="D142" s="224" t="s">
        <v>230</v>
      </c>
      <c r="E142" s="225" t="s">
        <v>424</v>
      </c>
      <c r="F142" s="226" t="s">
        <v>425</v>
      </c>
      <c r="G142" s="227" t="s">
        <v>339</v>
      </c>
      <c r="H142" s="228">
        <v>2</v>
      </c>
      <c r="I142" s="229"/>
      <c r="J142" s="228">
        <f t="shared" si="10"/>
        <v>0</v>
      </c>
      <c r="K142" s="226" t="s">
        <v>340</v>
      </c>
      <c r="L142" s="230"/>
      <c r="M142" s="231" t="s">
        <v>33</v>
      </c>
      <c r="N142" s="232" t="s">
        <v>50</v>
      </c>
      <c r="O142" s="65"/>
      <c r="P142" s="197">
        <f t="shared" si="11"/>
        <v>0</v>
      </c>
      <c r="Q142" s="197">
        <v>0</v>
      </c>
      <c r="R142" s="197">
        <f t="shared" si="12"/>
        <v>0</v>
      </c>
      <c r="S142" s="197">
        <v>0</v>
      </c>
      <c r="T142" s="198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9" t="s">
        <v>204</v>
      </c>
      <c r="AT142" s="199" t="s">
        <v>230</v>
      </c>
      <c r="AU142" s="199" t="s">
        <v>88</v>
      </c>
      <c r="AY142" s="17" t="s">
        <v>152</v>
      </c>
      <c r="BE142" s="200">
        <f t="shared" si="14"/>
        <v>0</v>
      </c>
      <c r="BF142" s="200">
        <f t="shared" si="15"/>
        <v>0</v>
      </c>
      <c r="BG142" s="200">
        <f t="shared" si="16"/>
        <v>0</v>
      </c>
      <c r="BH142" s="200">
        <f t="shared" si="17"/>
        <v>0</v>
      </c>
      <c r="BI142" s="200">
        <f t="shared" si="18"/>
        <v>0</v>
      </c>
      <c r="BJ142" s="17" t="s">
        <v>8</v>
      </c>
      <c r="BK142" s="200">
        <f t="shared" si="19"/>
        <v>0</v>
      </c>
      <c r="BL142" s="17" t="s">
        <v>159</v>
      </c>
      <c r="BM142" s="199" t="s">
        <v>892</v>
      </c>
    </row>
    <row r="143" spans="1:65" s="2" customFormat="1" ht="16.5" customHeight="1">
      <c r="A143" s="35"/>
      <c r="B143" s="36"/>
      <c r="C143" s="224" t="s">
        <v>354</v>
      </c>
      <c r="D143" s="224" t="s">
        <v>230</v>
      </c>
      <c r="E143" s="225" t="s">
        <v>429</v>
      </c>
      <c r="F143" s="226" t="s">
        <v>430</v>
      </c>
      <c r="G143" s="227" t="s">
        <v>339</v>
      </c>
      <c r="H143" s="228">
        <v>2</v>
      </c>
      <c r="I143" s="229"/>
      <c r="J143" s="228">
        <f t="shared" si="10"/>
        <v>0</v>
      </c>
      <c r="K143" s="226" t="s">
        <v>340</v>
      </c>
      <c r="L143" s="230"/>
      <c r="M143" s="231" t="s">
        <v>33</v>
      </c>
      <c r="N143" s="232" t="s">
        <v>50</v>
      </c>
      <c r="O143" s="65"/>
      <c r="P143" s="197">
        <f t="shared" si="11"/>
        <v>0</v>
      </c>
      <c r="Q143" s="197">
        <v>0</v>
      </c>
      <c r="R143" s="197">
        <f t="shared" si="12"/>
        <v>0</v>
      </c>
      <c r="S143" s="197">
        <v>0</v>
      </c>
      <c r="T143" s="198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9" t="s">
        <v>204</v>
      </c>
      <c r="AT143" s="199" t="s">
        <v>230</v>
      </c>
      <c r="AU143" s="199" t="s">
        <v>88</v>
      </c>
      <c r="AY143" s="17" t="s">
        <v>152</v>
      </c>
      <c r="BE143" s="200">
        <f t="shared" si="14"/>
        <v>0</v>
      </c>
      <c r="BF143" s="200">
        <f t="shared" si="15"/>
        <v>0</v>
      </c>
      <c r="BG143" s="200">
        <f t="shared" si="16"/>
        <v>0</v>
      </c>
      <c r="BH143" s="200">
        <f t="shared" si="17"/>
        <v>0</v>
      </c>
      <c r="BI143" s="200">
        <f t="shared" si="18"/>
        <v>0</v>
      </c>
      <c r="BJ143" s="17" t="s">
        <v>8</v>
      </c>
      <c r="BK143" s="200">
        <f t="shared" si="19"/>
        <v>0</v>
      </c>
      <c r="BL143" s="17" t="s">
        <v>159</v>
      </c>
      <c r="BM143" s="199" t="s">
        <v>893</v>
      </c>
    </row>
    <row r="144" spans="1:65" s="2" customFormat="1" ht="16.5" customHeight="1">
      <c r="A144" s="35"/>
      <c r="B144" s="36"/>
      <c r="C144" s="189" t="s">
        <v>358</v>
      </c>
      <c r="D144" s="189" t="s">
        <v>154</v>
      </c>
      <c r="E144" s="190" t="s">
        <v>433</v>
      </c>
      <c r="F144" s="191" t="s">
        <v>434</v>
      </c>
      <c r="G144" s="192" t="s">
        <v>157</v>
      </c>
      <c r="H144" s="193">
        <v>120</v>
      </c>
      <c r="I144" s="194"/>
      <c r="J144" s="193">
        <f t="shared" si="10"/>
        <v>0</v>
      </c>
      <c r="K144" s="191" t="s">
        <v>158</v>
      </c>
      <c r="L144" s="40"/>
      <c r="M144" s="195" t="s">
        <v>33</v>
      </c>
      <c r="N144" s="196" t="s">
        <v>50</v>
      </c>
      <c r="O144" s="65"/>
      <c r="P144" s="197">
        <f t="shared" si="11"/>
        <v>0</v>
      </c>
      <c r="Q144" s="197">
        <v>0.00019</v>
      </c>
      <c r="R144" s="197">
        <f t="shared" si="12"/>
        <v>0.0228</v>
      </c>
      <c r="S144" s="197">
        <v>0</v>
      </c>
      <c r="T144" s="198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9" t="s">
        <v>159</v>
      </c>
      <c r="AT144" s="199" t="s">
        <v>154</v>
      </c>
      <c r="AU144" s="199" t="s">
        <v>88</v>
      </c>
      <c r="AY144" s="17" t="s">
        <v>152</v>
      </c>
      <c r="BE144" s="200">
        <f t="shared" si="14"/>
        <v>0</v>
      </c>
      <c r="BF144" s="200">
        <f t="shared" si="15"/>
        <v>0</v>
      </c>
      <c r="BG144" s="200">
        <f t="shared" si="16"/>
        <v>0</v>
      </c>
      <c r="BH144" s="200">
        <f t="shared" si="17"/>
        <v>0</v>
      </c>
      <c r="BI144" s="200">
        <f t="shared" si="18"/>
        <v>0</v>
      </c>
      <c r="BJ144" s="17" t="s">
        <v>8</v>
      </c>
      <c r="BK144" s="200">
        <f t="shared" si="19"/>
        <v>0</v>
      </c>
      <c r="BL144" s="17" t="s">
        <v>159</v>
      </c>
      <c r="BM144" s="199" t="s">
        <v>894</v>
      </c>
    </row>
    <row r="145" spans="1:65" s="2" customFormat="1" ht="16.5" customHeight="1">
      <c r="A145" s="35"/>
      <c r="B145" s="36"/>
      <c r="C145" s="189" t="s">
        <v>30</v>
      </c>
      <c r="D145" s="189" t="s">
        <v>154</v>
      </c>
      <c r="E145" s="190" t="s">
        <v>441</v>
      </c>
      <c r="F145" s="191" t="s">
        <v>442</v>
      </c>
      <c r="G145" s="192" t="s">
        <v>157</v>
      </c>
      <c r="H145" s="193">
        <v>56.1</v>
      </c>
      <c r="I145" s="194"/>
      <c r="J145" s="193">
        <f t="shared" si="10"/>
        <v>0</v>
      </c>
      <c r="K145" s="191" t="s">
        <v>158</v>
      </c>
      <c r="L145" s="40"/>
      <c r="M145" s="195" t="s">
        <v>33</v>
      </c>
      <c r="N145" s="196" t="s">
        <v>50</v>
      </c>
      <c r="O145" s="65"/>
      <c r="P145" s="197">
        <f t="shared" si="11"/>
        <v>0</v>
      </c>
      <c r="Q145" s="197">
        <v>0</v>
      </c>
      <c r="R145" s="197">
        <f t="shared" si="12"/>
        <v>0</v>
      </c>
      <c r="S145" s="197">
        <v>0</v>
      </c>
      <c r="T145" s="198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159</v>
      </c>
      <c r="AT145" s="199" t="s">
        <v>154</v>
      </c>
      <c r="AU145" s="199" t="s">
        <v>88</v>
      </c>
      <c r="AY145" s="17" t="s">
        <v>152</v>
      </c>
      <c r="BE145" s="200">
        <f t="shared" si="14"/>
        <v>0</v>
      </c>
      <c r="BF145" s="200">
        <f t="shared" si="15"/>
        <v>0</v>
      </c>
      <c r="BG145" s="200">
        <f t="shared" si="16"/>
        <v>0</v>
      </c>
      <c r="BH145" s="200">
        <f t="shared" si="17"/>
        <v>0</v>
      </c>
      <c r="BI145" s="200">
        <f t="shared" si="18"/>
        <v>0</v>
      </c>
      <c r="BJ145" s="17" t="s">
        <v>8</v>
      </c>
      <c r="BK145" s="200">
        <f t="shared" si="19"/>
        <v>0</v>
      </c>
      <c r="BL145" s="17" t="s">
        <v>159</v>
      </c>
      <c r="BM145" s="199" t="s">
        <v>895</v>
      </c>
    </row>
    <row r="146" spans="1:65" s="2" customFormat="1" ht="16.5" customHeight="1">
      <c r="A146" s="35"/>
      <c r="B146" s="36"/>
      <c r="C146" s="189" t="s">
        <v>365</v>
      </c>
      <c r="D146" s="189" t="s">
        <v>154</v>
      </c>
      <c r="E146" s="190" t="s">
        <v>445</v>
      </c>
      <c r="F146" s="191" t="s">
        <v>446</v>
      </c>
      <c r="G146" s="192" t="s">
        <v>157</v>
      </c>
      <c r="H146" s="193">
        <v>56.1</v>
      </c>
      <c r="I146" s="194"/>
      <c r="J146" s="193">
        <f t="shared" si="10"/>
        <v>0</v>
      </c>
      <c r="K146" s="191" t="s">
        <v>158</v>
      </c>
      <c r="L146" s="40"/>
      <c r="M146" s="195" t="s">
        <v>33</v>
      </c>
      <c r="N146" s="196" t="s">
        <v>50</v>
      </c>
      <c r="O146" s="65"/>
      <c r="P146" s="197">
        <f t="shared" si="11"/>
        <v>0</v>
      </c>
      <c r="Q146" s="197">
        <v>0</v>
      </c>
      <c r="R146" s="197">
        <f t="shared" si="12"/>
        <v>0</v>
      </c>
      <c r="S146" s="197">
        <v>0</v>
      </c>
      <c r="T146" s="198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9" t="s">
        <v>159</v>
      </c>
      <c r="AT146" s="199" t="s">
        <v>154</v>
      </c>
      <c r="AU146" s="199" t="s">
        <v>88</v>
      </c>
      <c r="AY146" s="17" t="s">
        <v>152</v>
      </c>
      <c r="BE146" s="200">
        <f t="shared" si="14"/>
        <v>0</v>
      </c>
      <c r="BF146" s="200">
        <f t="shared" si="15"/>
        <v>0</v>
      </c>
      <c r="BG146" s="200">
        <f t="shared" si="16"/>
        <v>0</v>
      </c>
      <c r="BH146" s="200">
        <f t="shared" si="17"/>
        <v>0</v>
      </c>
      <c r="BI146" s="200">
        <f t="shared" si="18"/>
        <v>0</v>
      </c>
      <c r="BJ146" s="17" t="s">
        <v>8</v>
      </c>
      <c r="BK146" s="200">
        <f t="shared" si="19"/>
        <v>0</v>
      </c>
      <c r="BL146" s="17" t="s">
        <v>159</v>
      </c>
      <c r="BM146" s="199" t="s">
        <v>896</v>
      </c>
    </row>
    <row r="147" spans="1:65" s="2" customFormat="1" ht="16.5" customHeight="1">
      <c r="A147" s="35"/>
      <c r="B147" s="36"/>
      <c r="C147" s="189" t="s">
        <v>369</v>
      </c>
      <c r="D147" s="189" t="s">
        <v>154</v>
      </c>
      <c r="E147" s="190" t="s">
        <v>449</v>
      </c>
      <c r="F147" s="191" t="s">
        <v>450</v>
      </c>
      <c r="G147" s="192" t="s">
        <v>284</v>
      </c>
      <c r="H147" s="193">
        <v>2</v>
      </c>
      <c r="I147" s="194"/>
      <c r="J147" s="193">
        <f t="shared" si="10"/>
        <v>0</v>
      </c>
      <c r="K147" s="191" t="s">
        <v>158</v>
      </c>
      <c r="L147" s="40"/>
      <c r="M147" s="195" t="s">
        <v>33</v>
      </c>
      <c r="N147" s="196" t="s">
        <v>50</v>
      </c>
      <c r="O147" s="65"/>
      <c r="P147" s="197">
        <f t="shared" si="11"/>
        <v>0</v>
      </c>
      <c r="Q147" s="197">
        <v>0.45937</v>
      </c>
      <c r="R147" s="197">
        <f t="shared" si="12"/>
        <v>0.91874</v>
      </c>
      <c r="S147" s="197">
        <v>0</v>
      </c>
      <c r="T147" s="198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159</v>
      </c>
      <c r="AT147" s="199" t="s">
        <v>154</v>
      </c>
      <c r="AU147" s="199" t="s">
        <v>88</v>
      </c>
      <c r="AY147" s="17" t="s">
        <v>152</v>
      </c>
      <c r="BE147" s="200">
        <f t="shared" si="14"/>
        <v>0</v>
      </c>
      <c r="BF147" s="200">
        <f t="shared" si="15"/>
        <v>0</v>
      </c>
      <c r="BG147" s="200">
        <f t="shared" si="16"/>
        <v>0</v>
      </c>
      <c r="BH147" s="200">
        <f t="shared" si="17"/>
        <v>0</v>
      </c>
      <c r="BI147" s="200">
        <f t="shared" si="18"/>
        <v>0</v>
      </c>
      <c r="BJ147" s="17" t="s">
        <v>8</v>
      </c>
      <c r="BK147" s="200">
        <f t="shared" si="19"/>
        <v>0</v>
      </c>
      <c r="BL147" s="17" t="s">
        <v>159</v>
      </c>
      <c r="BM147" s="199" t="s">
        <v>897</v>
      </c>
    </row>
    <row r="148" spans="2:63" s="12" customFormat="1" ht="22.9" customHeight="1">
      <c r="B148" s="173"/>
      <c r="C148" s="174"/>
      <c r="D148" s="175" t="s">
        <v>78</v>
      </c>
      <c r="E148" s="187" t="s">
        <v>452</v>
      </c>
      <c r="F148" s="187" t="s">
        <v>453</v>
      </c>
      <c r="G148" s="174"/>
      <c r="H148" s="174"/>
      <c r="I148" s="177"/>
      <c r="J148" s="188">
        <f>BK148</f>
        <v>0</v>
      </c>
      <c r="K148" s="174"/>
      <c r="L148" s="179"/>
      <c r="M148" s="180"/>
      <c r="N148" s="181"/>
      <c r="O148" s="181"/>
      <c r="P148" s="182">
        <f>SUM(P149:P150)</f>
        <v>0</v>
      </c>
      <c r="Q148" s="181"/>
      <c r="R148" s="182">
        <f>SUM(R149:R150)</f>
        <v>0</v>
      </c>
      <c r="S148" s="181"/>
      <c r="T148" s="183">
        <f>SUM(T149:T150)</f>
        <v>0</v>
      </c>
      <c r="AR148" s="184" t="s">
        <v>8</v>
      </c>
      <c r="AT148" s="185" t="s">
        <v>78</v>
      </c>
      <c r="AU148" s="185" t="s">
        <v>8</v>
      </c>
      <c r="AY148" s="184" t="s">
        <v>152</v>
      </c>
      <c r="BK148" s="186">
        <f>SUM(BK149:BK150)</f>
        <v>0</v>
      </c>
    </row>
    <row r="149" spans="1:65" s="2" customFormat="1" ht="21.75" customHeight="1">
      <c r="A149" s="35"/>
      <c r="B149" s="36"/>
      <c r="C149" s="189" t="s">
        <v>373</v>
      </c>
      <c r="D149" s="189" t="s">
        <v>154</v>
      </c>
      <c r="E149" s="190" t="s">
        <v>455</v>
      </c>
      <c r="F149" s="191" t="s">
        <v>456</v>
      </c>
      <c r="G149" s="192" t="s">
        <v>216</v>
      </c>
      <c r="H149" s="193">
        <v>2</v>
      </c>
      <c r="I149" s="194"/>
      <c r="J149" s="193">
        <f>ROUND(I149*H149,0)</f>
        <v>0</v>
      </c>
      <c r="K149" s="191" t="s">
        <v>158</v>
      </c>
      <c r="L149" s="40"/>
      <c r="M149" s="195" t="s">
        <v>33</v>
      </c>
      <c r="N149" s="196" t="s">
        <v>50</v>
      </c>
      <c r="O149" s="65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159</v>
      </c>
      <c r="AT149" s="199" t="s">
        <v>154</v>
      </c>
      <c r="AU149" s="199" t="s">
        <v>88</v>
      </c>
      <c r="AY149" s="17" t="s">
        <v>152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</v>
      </c>
      <c r="BK149" s="200">
        <f>ROUND(I149*H149,0)</f>
        <v>0</v>
      </c>
      <c r="BL149" s="17" t="s">
        <v>159</v>
      </c>
      <c r="BM149" s="199" t="s">
        <v>898</v>
      </c>
    </row>
    <row r="150" spans="1:65" s="2" customFormat="1" ht="21.75" customHeight="1">
      <c r="A150" s="35"/>
      <c r="B150" s="36"/>
      <c r="C150" s="189" t="s">
        <v>377</v>
      </c>
      <c r="D150" s="189" t="s">
        <v>154</v>
      </c>
      <c r="E150" s="190" t="s">
        <v>458</v>
      </c>
      <c r="F150" s="191" t="s">
        <v>459</v>
      </c>
      <c r="G150" s="192" t="s">
        <v>216</v>
      </c>
      <c r="H150" s="193">
        <v>2</v>
      </c>
      <c r="I150" s="194"/>
      <c r="J150" s="193">
        <f>ROUND(I150*H150,0)</f>
        <v>0</v>
      </c>
      <c r="K150" s="191" t="s">
        <v>158</v>
      </c>
      <c r="L150" s="40"/>
      <c r="M150" s="195" t="s">
        <v>33</v>
      </c>
      <c r="N150" s="196" t="s">
        <v>50</v>
      </c>
      <c r="O150" s="65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9" t="s">
        <v>159</v>
      </c>
      <c r="AT150" s="199" t="s">
        <v>154</v>
      </c>
      <c r="AU150" s="199" t="s">
        <v>88</v>
      </c>
      <c r="AY150" s="17" t="s">
        <v>152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</v>
      </c>
      <c r="BK150" s="200">
        <f>ROUND(I150*H150,0)</f>
        <v>0</v>
      </c>
      <c r="BL150" s="17" t="s">
        <v>159</v>
      </c>
      <c r="BM150" s="199" t="s">
        <v>899</v>
      </c>
    </row>
    <row r="151" spans="2:63" s="12" customFormat="1" ht="25.9" customHeight="1">
      <c r="B151" s="173"/>
      <c r="C151" s="174"/>
      <c r="D151" s="175" t="s">
        <v>78</v>
      </c>
      <c r="E151" s="176" t="s">
        <v>461</v>
      </c>
      <c r="F151" s="176" t="s">
        <v>462</v>
      </c>
      <c r="G151" s="174"/>
      <c r="H151" s="174"/>
      <c r="I151" s="177"/>
      <c r="J151" s="178">
        <f>BK151</f>
        <v>0</v>
      </c>
      <c r="K151" s="174"/>
      <c r="L151" s="179"/>
      <c r="M151" s="180"/>
      <c r="N151" s="181"/>
      <c r="O151" s="181"/>
      <c r="P151" s="182">
        <f>P152+P158</f>
        <v>0</v>
      </c>
      <c r="Q151" s="181"/>
      <c r="R151" s="182">
        <f>R152+R158</f>
        <v>0.0099</v>
      </c>
      <c r="S151" s="181"/>
      <c r="T151" s="183">
        <f>T152+T158</f>
        <v>0</v>
      </c>
      <c r="AR151" s="184" t="s">
        <v>191</v>
      </c>
      <c r="AT151" s="185" t="s">
        <v>78</v>
      </c>
      <c r="AU151" s="185" t="s">
        <v>79</v>
      </c>
      <c r="AY151" s="184" t="s">
        <v>152</v>
      </c>
      <c r="BK151" s="186">
        <f>BK152+BK158</f>
        <v>0</v>
      </c>
    </row>
    <row r="152" spans="2:63" s="12" customFormat="1" ht="22.9" customHeight="1">
      <c r="B152" s="173"/>
      <c r="C152" s="174"/>
      <c r="D152" s="175" t="s">
        <v>78</v>
      </c>
      <c r="E152" s="187" t="s">
        <v>463</v>
      </c>
      <c r="F152" s="187" t="s">
        <v>464</v>
      </c>
      <c r="G152" s="174"/>
      <c r="H152" s="174"/>
      <c r="I152" s="177"/>
      <c r="J152" s="188">
        <f>BK152</f>
        <v>0</v>
      </c>
      <c r="K152" s="174"/>
      <c r="L152" s="179"/>
      <c r="M152" s="180"/>
      <c r="N152" s="181"/>
      <c r="O152" s="181"/>
      <c r="P152" s="182">
        <f>SUM(P153:P157)</f>
        <v>0</v>
      </c>
      <c r="Q152" s="181"/>
      <c r="R152" s="182">
        <f>SUM(R153:R157)</f>
        <v>0.0099</v>
      </c>
      <c r="S152" s="181"/>
      <c r="T152" s="183">
        <f>SUM(T153:T157)</f>
        <v>0</v>
      </c>
      <c r="AR152" s="184" t="s">
        <v>191</v>
      </c>
      <c r="AT152" s="185" t="s">
        <v>78</v>
      </c>
      <c r="AU152" s="185" t="s">
        <v>8</v>
      </c>
      <c r="AY152" s="184" t="s">
        <v>152</v>
      </c>
      <c r="BK152" s="186">
        <f>SUM(BK153:BK157)</f>
        <v>0</v>
      </c>
    </row>
    <row r="153" spans="1:65" s="2" customFormat="1" ht="16.5" customHeight="1">
      <c r="A153" s="35"/>
      <c r="B153" s="36"/>
      <c r="C153" s="189" t="s">
        <v>384</v>
      </c>
      <c r="D153" s="189" t="s">
        <v>154</v>
      </c>
      <c r="E153" s="190" t="s">
        <v>473</v>
      </c>
      <c r="F153" s="191" t="s">
        <v>474</v>
      </c>
      <c r="G153" s="192" t="s">
        <v>468</v>
      </c>
      <c r="H153" s="193">
        <v>1</v>
      </c>
      <c r="I153" s="194"/>
      <c r="J153" s="193">
        <f>ROUND(I153*H153,0)</f>
        <v>0</v>
      </c>
      <c r="K153" s="191" t="s">
        <v>158</v>
      </c>
      <c r="L153" s="40"/>
      <c r="M153" s="195" t="s">
        <v>33</v>
      </c>
      <c r="N153" s="196" t="s">
        <v>50</v>
      </c>
      <c r="O153" s="65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9" t="s">
        <v>469</v>
      </c>
      <c r="AT153" s="199" t="s">
        <v>154</v>
      </c>
      <c r="AU153" s="199" t="s">
        <v>88</v>
      </c>
      <c r="AY153" s="17" t="s">
        <v>152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</v>
      </c>
      <c r="BK153" s="200">
        <f>ROUND(I153*H153,0)</f>
        <v>0</v>
      </c>
      <c r="BL153" s="17" t="s">
        <v>469</v>
      </c>
      <c r="BM153" s="199" t="s">
        <v>900</v>
      </c>
    </row>
    <row r="154" spans="1:65" s="2" customFormat="1" ht="16.5" customHeight="1">
      <c r="A154" s="35"/>
      <c r="B154" s="36"/>
      <c r="C154" s="189" t="s">
        <v>388</v>
      </c>
      <c r="D154" s="189" t="s">
        <v>154</v>
      </c>
      <c r="E154" s="190" t="s">
        <v>477</v>
      </c>
      <c r="F154" s="191" t="s">
        <v>478</v>
      </c>
      <c r="G154" s="192" t="s">
        <v>468</v>
      </c>
      <c r="H154" s="193">
        <v>1</v>
      </c>
      <c r="I154" s="194"/>
      <c r="J154" s="193">
        <f>ROUND(I154*H154,0)</f>
        <v>0</v>
      </c>
      <c r="K154" s="191" t="s">
        <v>158</v>
      </c>
      <c r="L154" s="40"/>
      <c r="M154" s="195" t="s">
        <v>33</v>
      </c>
      <c r="N154" s="196" t="s">
        <v>50</v>
      </c>
      <c r="O154" s="65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469</v>
      </c>
      <c r="AT154" s="199" t="s">
        <v>154</v>
      </c>
      <c r="AU154" s="199" t="s">
        <v>88</v>
      </c>
      <c r="AY154" s="17" t="s">
        <v>152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</v>
      </c>
      <c r="BK154" s="200">
        <f>ROUND(I154*H154,0)</f>
        <v>0</v>
      </c>
      <c r="BL154" s="17" t="s">
        <v>469</v>
      </c>
      <c r="BM154" s="199" t="s">
        <v>901</v>
      </c>
    </row>
    <row r="155" spans="1:65" s="2" customFormat="1" ht="16.5" customHeight="1">
      <c r="A155" s="35"/>
      <c r="B155" s="36"/>
      <c r="C155" s="189" t="s">
        <v>393</v>
      </c>
      <c r="D155" s="189" t="s">
        <v>154</v>
      </c>
      <c r="E155" s="190" t="s">
        <v>466</v>
      </c>
      <c r="F155" s="191" t="s">
        <v>467</v>
      </c>
      <c r="G155" s="192" t="s">
        <v>468</v>
      </c>
      <c r="H155" s="193">
        <v>1</v>
      </c>
      <c r="I155" s="194"/>
      <c r="J155" s="193">
        <f>ROUND(I155*H155,0)</f>
        <v>0</v>
      </c>
      <c r="K155" s="191" t="s">
        <v>158</v>
      </c>
      <c r="L155" s="40"/>
      <c r="M155" s="195" t="s">
        <v>33</v>
      </c>
      <c r="N155" s="196" t="s">
        <v>50</v>
      </c>
      <c r="O155" s="65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9" t="s">
        <v>469</v>
      </c>
      <c r="AT155" s="199" t="s">
        <v>154</v>
      </c>
      <c r="AU155" s="199" t="s">
        <v>88</v>
      </c>
      <c r="AY155" s="17" t="s">
        <v>152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</v>
      </c>
      <c r="BK155" s="200">
        <f>ROUND(I155*H155,0)</f>
        <v>0</v>
      </c>
      <c r="BL155" s="17" t="s">
        <v>469</v>
      </c>
      <c r="BM155" s="199" t="s">
        <v>902</v>
      </c>
    </row>
    <row r="156" spans="1:47" s="2" customFormat="1" ht="48.75">
      <c r="A156" s="35"/>
      <c r="B156" s="36"/>
      <c r="C156" s="37"/>
      <c r="D156" s="203" t="s">
        <v>381</v>
      </c>
      <c r="E156" s="37"/>
      <c r="F156" s="233" t="s">
        <v>471</v>
      </c>
      <c r="G156" s="37"/>
      <c r="H156" s="37"/>
      <c r="I156" s="110"/>
      <c r="J156" s="37"/>
      <c r="K156" s="37"/>
      <c r="L156" s="40"/>
      <c r="M156" s="234"/>
      <c r="N156" s="235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7" t="s">
        <v>381</v>
      </c>
      <c r="AU156" s="17" t="s">
        <v>88</v>
      </c>
    </row>
    <row r="157" spans="1:65" s="2" customFormat="1" ht="16.5" customHeight="1">
      <c r="A157" s="35"/>
      <c r="B157" s="36"/>
      <c r="C157" s="189" t="s">
        <v>397</v>
      </c>
      <c r="D157" s="189" t="s">
        <v>154</v>
      </c>
      <c r="E157" s="190" t="s">
        <v>481</v>
      </c>
      <c r="F157" s="191" t="s">
        <v>482</v>
      </c>
      <c r="G157" s="192" t="s">
        <v>483</v>
      </c>
      <c r="H157" s="193">
        <v>1</v>
      </c>
      <c r="I157" s="194"/>
      <c r="J157" s="193">
        <f>ROUND(I157*H157,0)</f>
        <v>0</v>
      </c>
      <c r="K157" s="191" t="s">
        <v>158</v>
      </c>
      <c r="L157" s="40"/>
      <c r="M157" s="195" t="s">
        <v>33</v>
      </c>
      <c r="N157" s="196" t="s">
        <v>50</v>
      </c>
      <c r="O157" s="65"/>
      <c r="P157" s="197">
        <f>O157*H157</f>
        <v>0</v>
      </c>
      <c r="Q157" s="197">
        <v>0.0099</v>
      </c>
      <c r="R157" s="197">
        <f>Q157*H157</f>
        <v>0.0099</v>
      </c>
      <c r="S157" s="197">
        <v>0</v>
      </c>
      <c r="T157" s="19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252</v>
      </c>
      <c r="AT157" s="199" t="s">
        <v>154</v>
      </c>
      <c r="AU157" s="199" t="s">
        <v>88</v>
      </c>
      <c r="AY157" s="17" t="s">
        <v>152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</v>
      </c>
      <c r="BK157" s="200">
        <f>ROUND(I157*H157,0)</f>
        <v>0</v>
      </c>
      <c r="BL157" s="17" t="s">
        <v>252</v>
      </c>
      <c r="BM157" s="199" t="s">
        <v>903</v>
      </c>
    </row>
    <row r="158" spans="2:63" s="12" customFormat="1" ht="22.9" customHeight="1">
      <c r="B158" s="173"/>
      <c r="C158" s="174"/>
      <c r="D158" s="175" t="s">
        <v>78</v>
      </c>
      <c r="E158" s="187" t="s">
        <v>485</v>
      </c>
      <c r="F158" s="187" t="s">
        <v>486</v>
      </c>
      <c r="G158" s="174"/>
      <c r="H158" s="174"/>
      <c r="I158" s="177"/>
      <c r="J158" s="188">
        <f>BK158</f>
        <v>0</v>
      </c>
      <c r="K158" s="174"/>
      <c r="L158" s="179"/>
      <c r="M158" s="180"/>
      <c r="N158" s="181"/>
      <c r="O158" s="181"/>
      <c r="P158" s="182">
        <f>P159</f>
        <v>0</v>
      </c>
      <c r="Q158" s="181"/>
      <c r="R158" s="182">
        <f>R159</f>
        <v>0</v>
      </c>
      <c r="S158" s="181"/>
      <c r="T158" s="183">
        <f>T159</f>
        <v>0</v>
      </c>
      <c r="AR158" s="184" t="s">
        <v>191</v>
      </c>
      <c r="AT158" s="185" t="s">
        <v>78</v>
      </c>
      <c r="AU158" s="185" t="s">
        <v>8</v>
      </c>
      <c r="AY158" s="184" t="s">
        <v>152</v>
      </c>
      <c r="BK158" s="186">
        <f>BK159</f>
        <v>0</v>
      </c>
    </row>
    <row r="159" spans="1:65" s="2" customFormat="1" ht="16.5" customHeight="1">
      <c r="A159" s="35"/>
      <c r="B159" s="36"/>
      <c r="C159" s="189" t="s">
        <v>401</v>
      </c>
      <c r="D159" s="189" t="s">
        <v>154</v>
      </c>
      <c r="E159" s="190" t="s">
        <v>488</v>
      </c>
      <c r="F159" s="191" t="s">
        <v>489</v>
      </c>
      <c r="G159" s="192" t="s">
        <v>468</v>
      </c>
      <c r="H159" s="193">
        <v>1</v>
      </c>
      <c r="I159" s="194"/>
      <c r="J159" s="193">
        <f>ROUND(I159*H159,0)</f>
        <v>0</v>
      </c>
      <c r="K159" s="191" t="s">
        <v>33</v>
      </c>
      <c r="L159" s="40"/>
      <c r="M159" s="236" t="s">
        <v>33</v>
      </c>
      <c r="N159" s="237" t="s">
        <v>50</v>
      </c>
      <c r="O159" s="238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9" t="s">
        <v>469</v>
      </c>
      <c r="AT159" s="199" t="s">
        <v>154</v>
      </c>
      <c r="AU159" s="199" t="s">
        <v>88</v>
      </c>
      <c r="AY159" s="17" t="s">
        <v>152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</v>
      </c>
      <c r="BK159" s="200">
        <f>ROUND(I159*H159,0)</f>
        <v>0</v>
      </c>
      <c r="BL159" s="17" t="s">
        <v>469</v>
      </c>
      <c r="BM159" s="199" t="s">
        <v>904</v>
      </c>
    </row>
    <row r="160" spans="1:31" s="2" customFormat="1" ht="6.95" customHeight="1">
      <c r="A160" s="35"/>
      <c r="B160" s="48"/>
      <c r="C160" s="49"/>
      <c r="D160" s="49"/>
      <c r="E160" s="49"/>
      <c r="F160" s="49"/>
      <c r="G160" s="49"/>
      <c r="H160" s="49"/>
      <c r="I160" s="138"/>
      <c r="J160" s="49"/>
      <c r="K160" s="49"/>
      <c r="L160" s="40"/>
      <c r="M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</sheetData>
  <sheetProtection algorithmName="SHA-512" hashValue="KuvdIyCSZxRmUvUZFBDLw0cqSvvwC/ffdhOe2uuPSDwEszqViOusE6i0MN1BVKlZGC3DRpcE3oHGgBsp3a1zqw==" saltValue="hzeSNUFGGR5bW3Q/thWfb87L7/kDEUVRceA0SWdlVuQVCWEtXM0tDIiB/ir4qTnkcWDmzun0sq4WpMN0C0b0UQ==" spinCount="100000" sheet="1" objects="1" scenarios="1" formatColumns="0" formatRows="0" autoFilter="0"/>
  <autoFilter ref="C86:K15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17" t="s">
        <v>103</v>
      </c>
      <c r="AZ2" s="103" t="s">
        <v>905</v>
      </c>
      <c r="BA2" s="103" t="s">
        <v>105</v>
      </c>
      <c r="BB2" s="103" t="s">
        <v>33</v>
      </c>
      <c r="BC2" s="103" t="s">
        <v>906</v>
      </c>
      <c r="BD2" s="103" t="s">
        <v>88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88</v>
      </c>
      <c r="AZ3" s="103" t="s">
        <v>907</v>
      </c>
      <c r="BA3" s="103" t="s">
        <v>908</v>
      </c>
      <c r="BB3" s="103" t="s">
        <v>33</v>
      </c>
      <c r="BC3" s="103" t="s">
        <v>909</v>
      </c>
      <c r="BD3" s="103" t="s">
        <v>88</v>
      </c>
    </row>
    <row r="4" spans="2:56" s="1" customFormat="1" ht="24.95" customHeight="1">
      <c r="B4" s="20"/>
      <c r="D4" s="107" t="s">
        <v>110</v>
      </c>
      <c r="I4" s="102"/>
      <c r="L4" s="20"/>
      <c r="M4" s="108" t="s">
        <v>11</v>
      </c>
      <c r="AT4" s="17" t="s">
        <v>4</v>
      </c>
      <c r="AZ4" s="103" t="s">
        <v>910</v>
      </c>
      <c r="BA4" s="103" t="s">
        <v>33</v>
      </c>
      <c r="BB4" s="103" t="s">
        <v>33</v>
      </c>
      <c r="BC4" s="103" t="s">
        <v>911</v>
      </c>
      <c r="BD4" s="103" t="s">
        <v>88</v>
      </c>
    </row>
    <row r="5" spans="2:56" s="1" customFormat="1" ht="6.95" customHeight="1">
      <c r="B5" s="20"/>
      <c r="I5" s="102"/>
      <c r="L5" s="20"/>
      <c r="AZ5" s="103" t="s">
        <v>912</v>
      </c>
      <c r="BA5" s="103" t="s">
        <v>33</v>
      </c>
      <c r="BB5" s="103" t="s">
        <v>33</v>
      </c>
      <c r="BC5" s="103" t="s">
        <v>913</v>
      </c>
      <c r="BD5" s="103" t="s">
        <v>88</v>
      </c>
    </row>
    <row r="6" spans="2:56" s="1" customFormat="1" ht="12" customHeight="1">
      <c r="B6" s="20"/>
      <c r="D6" s="109" t="s">
        <v>17</v>
      </c>
      <c r="I6" s="102"/>
      <c r="L6" s="20"/>
      <c r="AZ6" s="103" t="s">
        <v>914</v>
      </c>
      <c r="BA6" s="103" t="s">
        <v>33</v>
      </c>
      <c r="BB6" s="103" t="s">
        <v>33</v>
      </c>
      <c r="BC6" s="103" t="s">
        <v>915</v>
      </c>
      <c r="BD6" s="103" t="s">
        <v>88</v>
      </c>
    </row>
    <row r="7" spans="2:56" s="1" customFormat="1" ht="16.5" customHeight="1">
      <c r="B7" s="20"/>
      <c r="E7" s="373" t="str">
        <f>'Rekapitulace stavby'!K6</f>
        <v>Vodovod - Podlesí - Gutský potok</v>
      </c>
      <c r="F7" s="374"/>
      <c r="G7" s="374"/>
      <c r="H7" s="374"/>
      <c r="I7" s="102"/>
      <c r="L7" s="20"/>
      <c r="AZ7" s="103" t="s">
        <v>916</v>
      </c>
      <c r="BA7" s="103" t="s">
        <v>33</v>
      </c>
      <c r="BB7" s="103" t="s">
        <v>33</v>
      </c>
      <c r="BC7" s="103" t="s">
        <v>917</v>
      </c>
      <c r="BD7" s="103" t="s">
        <v>88</v>
      </c>
    </row>
    <row r="8" spans="1:56" s="2" customFormat="1" ht="12" customHeight="1">
      <c r="A8" s="35"/>
      <c r="B8" s="40"/>
      <c r="C8" s="35"/>
      <c r="D8" s="109" t="s">
        <v>119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3" t="s">
        <v>918</v>
      </c>
      <c r="BA8" s="103" t="s">
        <v>33</v>
      </c>
      <c r="BB8" s="103" t="s">
        <v>33</v>
      </c>
      <c r="BC8" s="103" t="s">
        <v>919</v>
      </c>
      <c r="BD8" s="103" t="s">
        <v>88</v>
      </c>
    </row>
    <row r="9" spans="1:31" s="2" customFormat="1" ht="16.5" customHeight="1">
      <c r="A9" s="35"/>
      <c r="B9" s="40"/>
      <c r="C9" s="35"/>
      <c r="D9" s="35"/>
      <c r="E9" s="375" t="s">
        <v>920</v>
      </c>
      <c r="F9" s="376"/>
      <c r="G9" s="376"/>
      <c r="H9" s="376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19</v>
      </c>
      <c r="E11" s="35"/>
      <c r="F11" s="112" t="s">
        <v>20</v>
      </c>
      <c r="G11" s="35"/>
      <c r="H11" s="35"/>
      <c r="I11" s="113" t="s">
        <v>21</v>
      </c>
      <c r="J11" s="112" t="s">
        <v>33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23</v>
      </c>
      <c r="E12" s="35"/>
      <c r="F12" s="112" t="s">
        <v>24</v>
      </c>
      <c r="G12" s="35"/>
      <c r="H12" s="35"/>
      <c r="I12" s="113" t="s">
        <v>25</v>
      </c>
      <c r="J12" s="114" t="str">
        <f>'Rekapitulace stavby'!AN8</f>
        <v>7. 2. 2020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31</v>
      </c>
      <c r="E14" s="35"/>
      <c r="F14" s="35"/>
      <c r="G14" s="35"/>
      <c r="H14" s="35"/>
      <c r="I14" s="113" t="s">
        <v>32</v>
      </c>
      <c r="J14" s="112" t="str">
        <f>IF('Rekapitulace stavby'!AN10="","",'Rekapitulace stavby'!AN10)</f>
        <v/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2" t="str">
        <f>IF('Rekapitulace stavby'!E11="","",'Rekapitulace stavby'!E11)</f>
        <v xml:space="preserve"> </v>
      </c>
      <c r="F15" s="35"/>
      <c r="G15" s="35"/>
      <c r="H15" s="35"/>
      <c r="I15" s="113" t="s">
        <v>35</v>
      </c>
      <c r="J15" s="112" t="str">
        <f>IF('Rekapitulace stavby'!AN11="","",'Rekapitulace stavby'!AN11)</f>
        <v/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36</v>
      </c>
      <c r="E17" s="35"/>
      <c r="F17" s="35"/>
      <c r="G17" s="35"/>
      <c r="H17" s="35"/>
      <c r="I17" s="113" t="s">
        <v>32</v>
      </c>
      <c r="J17" s="30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3" t="s">
        <v>35</v>
      </c>
      <c r="J18" s="30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38</v>
      </c>
      <c r="E20" s="35"/>
      <c r="F20" s="35"/>
      <c r="G20" s="35"/>
      <c r="H20" s="35"/>
      <c r="I20" s="113" t="s">
        <v>32</v>
      </c>
      <c r="J20" s="112" t="s">
        <v>33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39</v>
      </c>
      <c r="F21" s="35"/>
      <c r="G21" s="35"/>
      <c r="H21" s="35"/>
      <c r="I21" s="113" t="s">
        <v>35</v>
      </c>
      <c r="J21" s="112" t="s">
        <v>33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41</v>
      </c>
      <c r="E23" s="35"/>
      <c r="F23" s="35"/>
      <c r="G23" s="35"/>
      <c r="H23" s="35"/>
      <c r="I23" s="113" t="s">
        <v>32</v>
      </c>
      <c r="J23" s="112" t="s">
        <v>33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42</v>
      </c>
      <c r="F24" s="35"/>
      <c r="G24" s="35"/>
      <c r="H24" s="35"/>
      <c r="I24" s="113" t="s">
        <v>35</v>
      </c>
      <c r="J24" s="112" t="s">
        <v>33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43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79" t="s">
        <v>33</v>
      </c>
      <c r="F27" s="379"/>
      <c r="G27" s="379"/>
      <c r="H27" s="379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45</v>
      </c>
      <c r="E30" s="35"/>
      <c r="F30" s="35"/>
      <c r="G30" s="35"/>
      <c r="H30" s="35"/>
      <c r="I30" s="110"/>
      <c r="J30" s="122">
        <f>ROUND(J87,0)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47</v>
      </c>
      <c r="G32" s="35"/>
      <c r="H32" s="35"/>
      <c r="I32" s="124" t="s">
        <v>46</v>
      </c>
      <c r="J32" s="123" t="s">
        <v>48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5" t="s">
        <v>49</v>
      </c>
      <c r="E33" s="109" t="s">
        <v>50</v>
      </c>
      <c r="F33" s="126">
        <f>ROUND((SUM(BE87:BE227)),0)</f>
        <v>0</v>
      </c>
      <c r="G33" s="35"/>
      <c r="H33" s="35"/>
      <c r="I33" s="127">
        <v>0.21</v>
      </c>
      <c r="J33" s="126">
        <f>ROUND(((SUM(BE87:BE227))*I33),0)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9" t="s">
        <v>51</v>
      </c>
      <c r="F34" s="126">
        <f>ROUND((SUM(BF87:BF227)),0)</f>
        <v>0</v>
      </c>
      <c r="G34" s="35"/>
      <c r="H34" s="35"/>
      <c r="I34" s="127">
        <v>0.15</v>
      </c>
      <c r="J34" s="126">
        <f>ROUND(((SUM(BF87:BF227))*I34),0)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9" t="s">
        <v>52</v>
      </c>
      <c r="F35" s="126">
        <f>ROUND((SUM(BG87:BG227)),0)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9" t="s">
        <v>53</v>
      </c>
      <c r="F36" s="126">
        <f>ROUND((SUM(BH87:BH227)),0)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9" t="s">
        <v>54</v>
      </c>
      <c r="F37" s="126">
        <f>ROUND((SUM(BI87:BI227)),0)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55</v>
      </c>
      <c r="E39" s="130"/>
      <c r="F39" s="130"/>
      <c r="G39" s="131" t="s">
        <v>56</v>
      </c>
      <c r="H39" s="132" t="s">
        <v>57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125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17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Vodovod - Podlesí - Gutský potok</v>
      </c>
      <c r="F48" s="381"/>
      <c r="G48" s="381"/>
      <c r="H48" s="381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119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T1709_6 - Vodovodní řad 6</v>
      </c>
      <c r="F50" s="382"/>
      <c r="G50" s="382"/>
      <c r="H50" s="382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23</v>
      </c>
      <c r="D52" s="37"/>
      <c r="E52" s="37"/>
      <c r="F52" s="27" t="str">
        <f>F12</f>
        <v>k.ú. Konská a Nebory</v>
      </c>
      <c r="G52" s="37"/>
      <c r="H52" s="37"/>
      <c r="I52" s="113" t="s">
        <v>25</v>
      </c>
      <c r="J52" s="60" t="str">
        <f>IF(J12="","",J12)</f>
        <v>7. 2. 2020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29" t="s">
        <v>31</v>
      </c>
      <c r="D54" s="37"/>
      <c r="E54" s="37"/>
      <c r="F54" s="27" t="str">
        <f>E15</f>
        <v xml:space="preserve"> </v>
      </c>
      <c r="G54" s="37"/>
      <c r="H54" s="37"/>
      <c r="I54" s="113" t="s">
        <v>38</v>
      </c>
      <c r="J54" s="33" t="str">
        <f>E21</f>
        <v>Ing. Pavel Gergela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3" t="s">
        <v>41</v>
      </c>
      <c r="J55" s="33" t="str">
        <f>E24</f>
        <v>Ing. Jiří Augustin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2" t="s">
        <v>126</v>
      </c>
      <c r="D57" s="143"/>
      <c r="E57" s="143"/>
      <c r="F57" s="143"/>
      <c r="G57" s="143"/>
      <c r="H57" s="143"/>
      <c r="I57" s="144"/>
      <c r="J57" s="145" t="s">
        <v>127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6" t="s">
        <v>77</v>
      </c>
      <c r="D59" s="37"/>
      <c r="E59" s="37"/>
      <c r="F59" s="37"/>
      <c r="G59" s="37"/>
      <c r="H59" s="37"/>
      <c r="I59" s="110"/>
      <c r="J59" s="78">
        <f>J87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128</v>
      </c>
    </row>
    <row r="60" spans="2:12" s="9" customFormat="1" ht="24.95" customHeight="1">
      <c r="B60" s="147"/>
      <c r="C60" s="148"/>
      <c r="D60" s="149" t="s">
        <v>129</v>
      </c>
      <c r="E60" s="150"/>
      <c r="F60" s="150"/>
      <c r="G60" s="150"/>
      <c r="H60" s="150"/>
      <c r="I60" s="151"/>
      <c r="J60" s="152">
        <f>J88</f>
        <v>0</v>
      </c>
      <c r="K60" s="148"/>
      <c r="L60" s="153"/>
    </row>
    <row r="61" spans="2:12" s="10" customFormat="1" ht="19.9" customHeight="1">
      <c r="B61" s="154"/>
      <c r="C61" s="155"/>
      <c r="D61" s="156" t="s">
        <v>130</v>
      </c>
      <c r="E61" s="157"/>
      <c r="F61" s="157"/>
      <c r="G61" s="157"/>
      <c r="H61" s="157"/>
      <c r="I61" s="158"/>
      <c r="J61" s="159">
        <f>J89</f>
        <v>0</v>
      </c>
      <c r="K61" s="155"/>
      <c r="L61" s="160"/>
    </row>
    <row r="62" spans="2:12" s="10" customFormat="1" ht="19.9" customHeight="1">
      <c r="B62" s="154"/>
      <c r="C62" s="155"/>
      <c r="D62" s="156" t="s">
        <v>131</v>
      </c>
      <c r="E62" s="157"/>
      <c r="F62" s="157"/>
      <c r="G62" s="157"/>
      <c r="H62" s="157"/>
      <c r="I62" s="158"/>
      <c r="J62" s="159">
        <f>J159</f>
        <v>0</v>
      </c>
      <c r="K62" s="155"/>
      <c r="L62" s="160"/>
    </row>
    <row r="63" spans="2:12" s="10" customFormat="1" ht="19.9" customHeight="1">
      <c r="B63" s="154"/>
      <c r="C63" s="155"/>
      <c r="D63" s="156" t="s">
        <v>132</v>
      </c>
      <c r="E63" s="157"/>
      <c r="F63" s="157"/>
      <c r="G63" s="157"/>
      <c r="H63" s="157"/>
      <c r="I63" s="158"/>
      <c r="J63" s="159">
        <f>J172</f>
        <v>0</v>
      </c>
      <c r="K63" s="155"/>
      <c r="L63" s="160"/>
    </row>
    <row r="64" spans="2:12" s="10" customFormat="1" ht="19.9" customHeight="1">
      <c r="B64" s="154"/>
      <c r="C64" s="155"/>
      <c r="D64" s="156" t="s">
        <v>133</v>
      </c>
      <c r="E64" s="157"/>
      <c r="F64" s="157"/>
      <c r="G64" s="157"/>
      <c r="H64" s="157"/>
      <c r="I64" s="158"/>
      <c r="J64" s="159">
        <f>J216</f>
        <v>0</v>
      </c>
      <c r="K64" s="155"/>
      <c r="L64" s="160"/>
    </row>
    <row r="65" spans="2:12" s="9" customFormat="1" ht="24.95" customHeight="1">
      <c r="B65" s="147"/>
      <c r="C65" s="148"/>
      <c r="D65" s="149" t="s">
        <v>134</v>
      </c>
      <c r="E65" s="150"/>
      <c r="F65" s="150"/>
      <c r="G65" s="150"/>
      <c r="H65" s="150"/>
      <c r="I65" s="151"/>
      <c r="J65" s="152">
        <f>J219</f>
        <v>0</v>
      </c>
      <c r="K65" s="148"/>
      <c r="L65" s="153"/>
    </row>
    <row r="66" spans="2:12" s="10" customFormat="1" ht="19.9" customHeight="1">
      <c r="B66" s="154"/>
      <c r="C66" s="155"/>
      <c r="D66" s="156" t="s">
        <v>135</v>
      </c>
      <c r="E66" s="157"/>
      <c r="F66" s="157"/>
      <c r="G66" s="157"/>
      <c r="H66" s="157"/>
      <c r="I66" s="158"/>
      <c r="J66" s="159">
        <f>J220</f>
        <v>0</v>
      </c>
      <c r="K66" s="155"/>
      <c r="L66" s="160"/>
    </row>
    <row r="67" spans="2:12" s="10" customFormat="1" ht="19.9" customHeight="1">
      <c r="B67" s="154"/>
      <c r="C67" s="155"/>
      <c r="D67" s="156" t="s">
        <v>136</v>
      </c>
      <c r="E67" s="157"/>
      <c r="F67" s="157"/>
      <c r="G67" s="157"/>
      <c r="H67" s="157"/>
      <c r="I67" s="158"/>
      <c r="J67" s="159">
        <f>J226</f>
        <v>0</v>
      </c>
      <c r="K67" s="155"/>
      <c r="L67" s="160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10"/>
      <c r="J68" s="37"/>
      <c r="K68" s="37"/>
      <c r="L68" s="11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138"/>
      <c r="J69" s="49"/>
      <c r="K69" s="49"/>
      <c r="L69" s="11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141"/>
      <c r="J73" s="51"/>
      <c r="K73" s="51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3" t="s">
        <v>137</v>
      </c>
      <c r="D74" s="37"/>
      <c r="E74" s="37"/>
      <c r="F74" s="37"/>
      <c r="G74" s="37"/>
      <c r="H74" s="3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17</v>
      </c>
      <c r="D76" s="37"/>
      <c r="E76" s="37"/>
      <c r="F76" s="37"/>
      <c r="G76" s="37"/>
      <c r="H76" s="37"/>
      <c r="I76" s="110"/>
      <c r="J76" s="37"/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80" t="str">
        <f>E7</f>
        <v>Vodovod - Podlesí - Gutský potok</v>
      </c>
      <c r="F77" s="381"/>
      <c r="G77" s="381"/>
      <c r="H77" s="381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119</v>
      </c>
      <c r="D78" s="37"/>
      <c r="E78" s="37"/>
      <c r="F78" s="37"/>
      <c r="G78" s="37"/>
      <c r="H78" s="37"/>
      <c r="I78" s="110"/>
      <c r="J78" s="37"/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33" t="str">
        <f>E9</f>
        <v>T1709_6 - Vodovodní řad 6</v>
      </c>
      <c r="F79" s="382"/>
      <c r="G79" s="382"/>
      <c r="H79" s="382"/>
      <c r="I79" s="110"/>
      <c r="J79" s="37"/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0"/>
      <c r="J80" s="37"/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23</v>
      </c>
      <c r="D81" s="37"/>
      <c r="E81" s="37"/>
      <c r="F81" s="27" t="str">
        <f>F12</f>
        <v>k.ú. Konská a Nebory</v>
      </c>
      <c r="G81" s="37"/>
      <c r="H81" s="37"/>
      <c r="I81" s="113" t="s">
        <v>25</v>
      </c>
      <c r="J81" s="60" t="str">
        <f>IF(J12="","",J12)</f>
        <v>7. 2. 2020</v>
      </c>
      <c r="K81" s="37"/>
      <c r="L81" s="11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0"/>
      <c r="J82" s="37"/>
      <c r="K82" s="37"/>
      <c r="L82" s="11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29" t="s">
        <v>31</v>
      </c>
      <c r="D83" s="37"/>
      <c r="E83" s="37"/>
      <c r="F83" s="27" t="str">
        <f>E15</f>
        <v xml:space="preserve"> </v>
      </c>
      <c r="G83" s="37"/>
      <c r="H83" s="37"/>
      <c r="I83" s="113" t="s">
        <v>38</v>
      </c>
      <c r="J83" s="33" t="str">
        <f>E21</f>
        <v>Ing. Pavel Gergela</v>
      </c>
      <c r="K83" s="37"/>
      <c r="L83" s="11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29" t="s">
        <v>36</v>
      </c>
      <c r="D84" s="37"/>
      <c r="E84" s="37"/>
      <c r="F84" s="27" t="str">
        <f>IF(E18="","",E18)</f>
        <v>Vyplň údaj</v>
      </c>
      <c r="G84" s="37"/>
      <c r="H84" s="37"/>
      <c r="I84" s="113" t="s">
        <v>41</v>
      </c>
      <c r="J84" s="33" t="str">
        <f>E24</f>
        <v>Ing. Jiří Augustin</v>
      </c>
      <c r="K84" s="37"/>
      <c r="L84" s="11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110"/>
      <c r="J85" s="37"/>
      <c r="K85" s="37"/>
      <c r="L85" s="11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61"/>
      <c r="B86" s="162"/>
      <c r="C86" s="163" t="s">
        <v>138</v>
      </c>
      <c r="D86" s="164" t="s">
        <v>64</v>
      </c>
      <c r="E86" s="164" t="s">
        <v>60</v>
      </c>
      <c r="F86" s="164" t="s">
        <v>61</v>
      </c>
      <c r="G86" s="164" t="s">
        <v>139</v>
      </c>
      <c r="H86" s="164" t="s">
        <v>140</v>
      </c>
      <c r="I86" s="165" t="s">
        <v>141</v>
      </c>
      <c r="J86" s="164" t="s">
        <v>127</v>
      </c>
      <c r="K86" s="166" t="s">
        <v>142</v>
      </c>
      <c r="L86" s="167"/>
      <c r="M86" s="69" t="s">
        <v>33</v>
      </c>
      <c r="N86" s="70" t="s">
        <v>49</v>
      </c>
      <c r="O86" s="70" t="s">
        <v>143</v>
      </c>
      <c r="P86" s="70" t="s">
        <v>144</v>
      </c>
      <c r="Q86" s="70" t="s">
        <v>145</v>
      </c>
      <c r="R86" s="70" t="s">
        <v>146</v>
      </c>
      <c r="S86" s="70" t="s">
        <v>147</v>
      </c>
      <c r="T86" s="71" t="s">
        <v>148</v>
      </c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</row>
    <row r="87" spans="1:63" s="2" customFormat="1" ht="22.9" customHeight="1">
      <c r="A87" s="35"/>
      <c r="B87" s="36"/>
      <c r="C87" s="76" t="s">
        <v>149</v>
      </c>
      <c r="D87" s="37"/>
      <c r="E87" s="37"/>
      <c r="F87" s="37"/>
      <c r="G87" s="37"/>
      <c r="H87" s="37"/>
      <c r="I87" s="110"/>
      <c r="J87" s="168">
        <f>BK87</f>
        <v>0</v>
      </c>
      <c r="K87" s="37"/>
      <c r="L87" s="40"/>
      <c r="M87" s="72"/>
      <c r="N87" s="169"/>
      <c r="O87" s="73"/>
      <c r="P87" s="170">
        <f>P88+P219</f>
        <v>0</v>
      </c>
      <c r="Q87" s="73"/>
      <c r="R87" s="170">
        <f>R88+R219</f>
        <v>54.440483834000005</v>
      </c>
      <c r="S87" s="73"/>
      <c r="T87" s="171">
        <f>T88+T219</f>
        <v>36.375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7" t="s">
        <v>78</v>
      </c>
      <c r="AU87" s="17" t="s">
        <v>128</v>
      </c>
      <c r="BK87" s="172">
        <f>BK88+BK219</f>
        <v>0</v>
      </c>
    </row>
    <row r="88" spans="2:63" s="12" customFormat="1" ht="25.9" customHeight="1">
      <c r="B88" s="173"/>
      <c r="C88" s="174"/>
      <c r="D88" s="175" t="s">
        <v>78</v>
      </c>
      <c r="E88" s="176" t="s">
        <v>150</v>
      </c>
      <c r="F88" s="176" t="s">
        <v>151</v>
      </c>
      <c r="G88" s="174"/>
      <c r="H88" s="174"/>
      <c r="I88" s="177"/>
      <c r="J88" s="178">
        <f>BK88</f>
        <v>0</v>
      </c>
      <c r="K88" s="174"/>
      <c r="L88" s="179"/>
      <c r="M88" s="180"/>
      <c r="N88" s="181"/>
      <c r="O88" s="181"/>
      <c r="P88" s="182">
        <f>P89+P159+P172+P216</f>
        <v>0</v>
      </c>
      <c r="Q88" s="181"/>
      <c r="R88" s="182">
        <f>R89+R159+R172+R216</f>
        <v>54.430583834000004</v>
      </c>
      <c r="S88" s="181"/>
      <c r="T88" s="183">
        <f>T89+T159+T172+T216</f>
        <v>36.375</v>
      </c>
      <c r="AR88" s="184" t="s">
        <v>8</v>
      </c>
      <c r="AT88" s="185" t="s">
        <v>78</v>
      </c>
      <c r="AU88" s="185" t="s">
        <v>79</v>
      </c>
      <c r="AY88" s="184" t="s">
        <v>152</v>
      </c>
      <c r="BK88" s="186">
        <f>BK89+BK159+BK172+BK216</f>
        <v>0</v>
      </c>
    </row>
    <row r="89" spans="2:63" s="12" customFormat="1" ht="22.9" customHeight="1">
      <c r="B89" s="173"/>
      <c r="C89" s="174"/>
      <c r="D89" s="175" t="s">
        <v>78</v>
      </c>
      <c r="E89" s="187" t="s">
        <v>8</v>
      </c>
      <c r="F89" s="187" t="s">
        <v>153</v>
      </c>
      <c r="G89" s="174"/>
      <c r="H89" s="174"/>
      <c r="I89" s="177"/>
      <c r="J89" s="188">
        <f>BK89</f>
        <v>0</v>
      </c>
      <c r="K89" s="174"/>
      <c r="L89" s="179"/>
      <c r="M89" s="180"/>
      <c r="N89" s="181"/>
      <c r="O89" s="181"/>
      <c r="P89" s="182">
        <f>SUM(P90:P158)</f>
        <v>0</v>
      </c>
      <c r="Q89" s="181"/>
      <c r="R89" s="182">
        <f>SUM(R90:R158)</f>
        <v>48.918830834</v>
      </c>
      <c r="S89" s="181"/>
      <c r="T89" s="183">
        <f>SUM(T90:T158)</f>
        <v>36.375</v>
      </c>
      <c r="AR89" s="184" t="s">
        <v>8</v>
      </c>
      <c r="AT89" s="185" t="s">
        <v>78</v>
      </c>
      <c r="AU89" s="185" t="s">
        <v>8</v>
      </c>
      <c r="AY89" s="184" t="s">
        <v>152</v>
      </c>
      <c r="BK89" s="186">
        <f>SUM(BK90:BK158)</f>
        <v>0</v>
      </c>
    </row>
    <row r="90" spans="1:65" s="2" customFormat="1" ht="16.5" customHeight="1">
      <c r="A90" s="35"/>
      <c r="B90" s="36"/>
      <c r="C90" s="189" t="s">
        <v>8</v>
      </c>
      <c r="D90" s="189" t="s">
        <v>154</v>
      </c>
      <c r="E90" s="190" t="s">
        <v>155</v>
      </c>
      <c r="F90" s="191" t="s">
        <v>156</v>
      </c>
      <c r="G90" s="192" t="s">
        <v>157</v>
      </c>
      <c r="H90" s="193">
        <v>94</v>
      </c>
      <c r="I90" s="194"/>
      <c r="J90" s="193">
        <f>ROUND(I90*H90,0)</f>
        <v>0</v>
      </c>
      <c r="K90" s="191" t="s">
        <v>158</v>
      </c>
      <c r="L90" s="40"/>
      <c r="M90" s="195" t="s">
        <v>33</v>
      </c>
      <c r="N90" s="196" t="s">
        <v>50</v>
      </c>
      <c r="O90" s="65"/>
      <c r="P90" s="197">
        <f>O90*H90</f>
        <v>0</v>
      </c>
      <c r="Q90" s="197">
        <v>4.081E-06</v>
      </c>
      <c r="R90" s="197">
        <f>Q90*H90</f>
        <v>0.00038361400000000006</v>
      </c>
      <c r="S90" s="197">
        <v>0</v>
      </c>
      <c r="T90" s="198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9" t="s">
        <v>159</v>
      </c>
      <c r="AT90" s="199" t="s">
        <v>154</v>
      </c>
      <c r="AU90" s="199" t="s">
        <v>88</v>
      </c>
      <c r="AY90" s="17" t="s">
        <v>152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7" t="s">
        <v>8</v>
      </c>
      <c r="BK90" s="200">
        <f>ROUND(I90*H90,0)</f>
        <v>0</v>
      </c>
      <c r="BL90" s="17" t="s">
        <v>159</v>
      </c>
      <c r="BM90" s="199" t="s">
        <v>921</v>
      </c>
    </row>
    <row r="91" spans="2:51" s="13" customFormat="1" ht="11.25">
      <c r="B91" s="201"/>
      <c r="C91" s="202"/>
      <c r="D91" s="203" t="s">
        <v>161</v>
      </c>
      <c r="E91" s="204" t="s">
        <v>33</v>
      </c>
      <c r="F91" s="205" t="s">
        <v>922</v>
      </c>
      <c r="G91" s="202"/>
      <c r="H91" s="206">
        <v>2.7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161</v>
      </c>
      <c r="AU91" s="212" t="s">
        <v>88</v>
      </c>
      <c r="AV91" s="13" t="s">
        <v>88</v>
      </c>
      <c r="AW91" s="13" t="s">
        <v>40</v>
      </c>
      <c r="AX91" s="13" t="s">
        <v>79</v>
      </c>
      <c r="AY91" s="212" t="s">
        <v>152</v>
      </c>
    </row>
    <row r="92" spans="2:51" s="13" customFormat="1" ht="11.25">
      <c r="B92" s="201"/>
      <c r="C92" s="202"/>
      <c r="D92" s="203" t="s">
        <v>161</v>
      </c>
      <c r="E92" s="204" t="s">
        <v>33</v>
      </c>
      <c r="F92" s="205" t="s">
        <v>923</v>
      </c>
      <c r="G92" s="202"/>
      <c r="H92" s="206">
        <v>4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161</v>
      </c>
      <c r="AU92" s="212" t="s">
        <v>88</v>
      </c>
      <c r="AV92" s="13" t="s">
        <v>88</v>
      </c>
      <c r="AW92" s="13" t="s">
        <v>40</v>
      </c>
      <c r="AX92" s="13" t="s">
        <v>79</v>
      </c>
      <c r="AY92" s="212" t="s">
        <v>152</v>
      </c>
    </row>
    <row r="93" spans="2:51" s="13" customFormat="1" ht="11.25">
      <c r="B93" s="201"/>
      <c r="C93" s="202"/>
      <c r="D93" s="203" t="s">
        <v>161</v>
      </c>
      <c r="E93" s="204" t="s">
        <v>33</v>
      </c>
      <c r="F93" s="205" t="s">
        <v>924</v>
      </c>
      <c r="G93" s="202"/>
      <c r="H93" s="206">
        <v>9</v>
      </c>
      <c r="I93" s="207"/>
      <c r="J93" s="202"/>
      <c r="K93" s="202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161</v>
      </c>
      <c r="AU93" s="212" t="s">
        <v>88</v>
      </c>
      <c r="AV93" s="13" t="s">
        <v>88</v>
      </c>
      <c r="AW93" s="13" t="s">
        <v>40</v>
      </c>
      <c r="AX93" s="13" t="s">
        <v>79</v>
      </c>
      <c r="AY93" s="212" t="s">
        <v>152</v>
      </c>
    </row>
    <row r="94" spans="2:51" s="13" customFormat="1" ht="11.25">
      <c r="B94" s="201"/>
      <c r="C94" s="202"/>
      <c r="D94" s="203" t="s">
        <v>161</v>
      </c>
      <c r="E94" s="204" t="s">
        <v>33</v>
      </c>
      <c r="F94" s="205" t="s">
        <v>925</v>
      </c>
      <c r="G94" s="202"/>
      <c r="H94" s="206">
        <v>9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161</v>
      </c>
      <c r="AU94" s="212" t="s">
        <v>88</v>
      </c>
      <c r="AV94" s="13" t="s">
        <v>88</v>
      </c>
      <c r="AW94" s="13" t="s">
        <v>40</v>
      </c>
      <c r="AX94" s="13" t="s">
        <v>79</v>
      </c>
      <c r="AY94" s="212" t="s">
        <v>152</v>
      </c>
    </row>
    <row r="95" spans="2:51" s="13" customFormat="1" ht="11.25">
      <c r="B95" s="201"/>
      <c r="C95" s="202"/>
      <c r="D95" s="203" t="s">
        <v>161</v>
      </c>
      <c r="E95" s="204" t="s">
        <v>33</v>
      </c>
      <c r="F95" s="205" t="s">
        <v>923</v>
      </c>
      <c r="G95" s="202"/>
      <c r="H95" s="206">
        <v>4</v>
      </c>
      <c r="I95" s="207"/>
      <c r="J95" s="202"/>
      <c r="K95" s="202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161</v>
      </c>
      <c r="AU95" s="212" t="s">
        <v>88</v>
      </c>
      <c r="AV95" s="13" t="s">
        <v>88</v>
      </c>
      <c r="AW95" s="13" t="s">
        <v>40</v>
      </c>
      <c r="AX95" s="13" t="s">
        <v>79</v>
      </c>
      <c r="AY95" s="212" t="s">
        <v>152</v>
      </c>
    </row>
    <row r="96" spans="2:51" s="13" customFormat="1" ht="11.25">
      <c r="B96" s="201"/>
      <c r="C96" s="202"/>
      <c r="D96" s="203" t="s">
        <v>161</v>
      </c>
      <c r="E96" s="204" t="s">
        <v>33</v>
      </c>
      <c r="F96" s="205" t="s">
        <v>925</v>
      </c>
      <c r="G96" s="202"/>
      <c r="H96" s="206">
        <v>9</v>
      </c>
      <c r="I96" s="207"/>
      <c r="J96" s="202"/>
      <c r="K96" s="202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161</v>
      </c>
      <c r="AU96" s="212" t="s">
        <v>88</v>
      </c>
      <c r="AV96" s="13" t="s">
        <v>88</v>
      </c>
      <c r="AW96" s="13" t="s">
        <v>40</v>
      </c>
      <c r="AX96" s="13" t="s">
        <v>79</v>
      </c>
      <c r="AY96" s="212" t="s">
        <v>152</v>
      </c>
    </row>
    <row r="97" spans="2:51" s="13" customFormat="1" ht="11.25">
      <c r="B97" s="201"/>
      <c r="C97" s="202"/>
      <c r="D97" s="203" t="s">
        <v>161</v>
      </c>
      <c r="E97" s="204" t="s">
        <v>33</v>
      </c>
      <c r="F97" s="205" t="s">
        <v>925</v>
      </c>
      <c r="G97" s="202"/>
      <c r="H97" s="206">
        <v>9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161</v>
      </c>
      <c r="AU97" s="212" t="s">
        <v>88</v>
      </c>
      <c r="AV97" s="13" t="s">
        <v>88</v>
      </c>
      <c r="AW97" s="13" t="s">
        <v>40</v>
      </c>
      <c r="AX97" s="13" t="s">
        <v>79</v>
      </c>
      <c r="AY97" s="212" t="s">
        <v>152</v>
      </c>
    </row>
    <row r="98" spans="2:51" s="13" customFormat="1" ht="11.25">
      <c r="B98" s="201"/>
      <c r="C98" s="202"/>
      <c r="D98" s="203" t="s">
        <v>161</v>
      </c>
      <c r="E98" s="204" t="s">
        <v>33</v>
      </c>
      <c r="F98" s="205" t="s">
        <v>925</v>
      </c>
      <c r="G98" s="202"/>
      <c r="H98" s="206">
        <v>9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161</v>
      </c>
      <c r="AU98" s="212" t="s">
        <v>88</v>
      </c>
      <c r="AV98" s="13" t="s">
        <v>88</v>
      </c>
      <c r="AW98" s="13" t="s">
        <v>40</v>
      </c>
      <c r="AX98" s="13" t="s">
        <v>79</v>
      </c>
      <c r="AY98" s="212" t="s">
        <v>152</v>
      </c>
    </row>
    <row r="99" spans="2:51" s="13" customFormat="1" ht="11.25">
      <c r="B99" s="201"/>
      <c r="C99" s="202"/>
      <c r="D99" s="203" t="s">
        <v>161</v>
      </c>
      <c r="E99" s="204" t="s">
        <v>33</v>
      </c>
      <c r="F99" s="205" t="s">
        <v>926</v>
      </c>
      <c r="G99" s="202"/>
      <c r="H99" s="206">
        <v>32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161</v>
      </c>
      <c r="AU99" s="212" t="s">
        <v>88</v>
      </c>
      <c r="AV99" s="13" t="s">
        <v>88</v>
      </c>
      <c r="AW99" s="13" t="s">
        <v>40</v>
      </c>
      <c r="AX99" s="13" t="s">
        <v>79</v>
      </c>
      <c r="AY99" s="212" t="s">
        <v>152</v>
      </c>
    </row>
    <row r="100" spans="2:51" s="13" customFormat="1" ht="11.25">
      <c r="B100" s="201"/>
      <c r="C100" s="202"/>
      <c r="D100" s="203" t="s">
        <v>161</v>
      </c>
      <c r="E100" s="204" t="s">
        <v>33</v>
      </c>
      <c r="F100" s="205" t="s">
        <v>927</v>
      </c>
      <c r="G100" s="202"/>
      <c r="H100" s="206">
        <v>6.3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161</v>
      </c>
      <c r="AU100" s="212" t="s">
        <v>88</v>
      </c>
      <c r="AV100" s="13" t="s">
        <v>88</v>
      </c>
      <c r="AW100" s="13" t="s">
        <v>40</v>
      </c>
      <c r="AX100" s="13" t="s">
        <v>79</v>
      </c>
      <c r="AY100" s="212" t="s">
        <v>152</v>
      </c>
    </row>
    <row r="101" spans="2:51" s="14" customFormat="1" ht="11.25">
      <c r="B101" s="213"/>
      <c r="C101" s="214"/>
      <c r="D101" s="203" t="s">
        <v>161</v>
      </c>
      <c r="E101" s="215" t="s">
        <v>928</v>
      </c>
      <c r="F101" s="216" t="s">
        <v>166</v>
      </c>
      <c r="G101" s="214"/>
      <c r="H101" s="217">
        <v>94</v>
      </c>
      <c r="I101" s="218"/>
      <c r="J101" s="214"/>
      <c r="K101" s="214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161</v>
      </c>
      <c r="AU101" s="223" t="s">
        <v>88</v>
      </c>
      <c r="AV101" s="14" t="s">
        <v>159</v>
      </c>
      <c r="AW101" s="14" t="s">
        <v>40</v>
      </c>
      <c r="AX101" s="14" t="s">
        <v>8</v>
      </c>
      <c r="AY101" s="223" t="s">
        <v>152</v>
      </c>
    </row>
    <row r="102" spans="1:65" s="2" customFormat="1" ht="21.75" customHeight="1">
      <c r="A102" s="35"/>
      <c r="B102" s="36"/>
      <c r="C102" s="189" t="s">
        <v>88</v>
      </c>
      <c r="D102" s="189" t="s">
        <v>154</v>
      </c>
      <c r="E102" s="190" t="s">
        <v>167</v>
      </c>
      <c r="F102" s="191" t="s">
        <v>168</v>
      </c>
      <c r="G102" s="192" t="s">
        <v>169</v>
      </c>
      <c r="H102" s="193">
        <v>96.4</v>
      </c>
      <c r="I102" s="194"/>
      <c r="J102" s="193">
        <f>ROUND(I102*H102,0)</f>
        <v>0</v>
      </c>
      <c r="K102" s="191" t="s">
        <v>158</v>
      </c>
      <c r="L102" s="40"/>
      <c r="M102" s="195" t="s">
        <v>33</v>
      </c>
      <c r="N102" s="196" t="s">
        <v>50</v>
      </c>
      <c r="O102" s="65"/>
      <c r="P102" s="197">
        <f>O102*H102</f>
        <v>0</v>
      </c>
      <c r="Q102" s="197">
        <v>0</v>
      </c>
      <c r="R102" s="197">
        <f>Q102*H102</f>
        <v>0</v>
      </c>
      <c r="S102" s="197">
        <v>0.22</v>
      </c>
      <c r="T102" s="198">
        <f>S102*H102</f>
        <v>21.208000000000002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9" t="s">
        <v>159</v>
      </c>
      <c r="AT102" s="199" t="s">
        <v>154</v>
      </c>
      <c r="AU102" s="199" t="s">
        <v>88</v>
      </c>
      <c r="AY102" s="17" t="s">
        <v>152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7" t="s">
        <v>8</v>
      </c>
      <c r="BK102" s="200">
        <f>ROUND(I102*H102,0)</f>
        <v>0</v>
      </c>
      <c r="BL102" s="17" t="s">
        <v>159</v>
      </c>
      <c r="BM102" s="199" t="s">
        <v>929</v>
      </c>
    </row>
    <row r="103" spans="2:51" s="13" customFormat="1" ht="11.25">
      <c r="B103" s="201"/>
      <c r="C103" s="202"/>
      <c r="D103" s="203" t="s">
        <v>161</v>
      </c>
      <c r="E103" s="204" t="s">
        <v>33</v>
      </c>
      <c r="F103" s="205" t="s">
        <v>930</v>
      </c>
      <c r="G103" s="202"/>
      <c r="H103" s="206">
        <v>2.1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161</v>
      </c>
      <c r="AU103" s="212" t="s">
        <v>88</v>
      </c>
      <c r="AV103" s="13" t="s">
        <v>88</v>
      </c>
      <c r="AW103" s="13" t="s">
        <v>40</v>
      </c>
      <c r="AX103" s="13" t="s">
        <v>79</v>
      </c>
      <c r="AY103" s="212" t="s">
        <v>152</v>
      </c>
    </row>
    <row r="104" spans="2:51" s="13" customFormat="1" ht="11.25">
      <c r="B104" s="201"/>
      <c r="C104" s="202"/>
      <c r="D104" s="203" t="s">
        <v>161</v>
      </c>
      <c r="E104" s="204" t="s">
        <v>33</v>
      </c>
      <c r="F104" s="205" t="s">
        <v>931</v>
      </c>
      <c r="G104" s="202"/>
      <c r="H104" s="206">
        <v>5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161</v>
      </c>
      <c r="AU104" s="212" t="s">
        <v>88</v>
      </c>
      <c r="AV104" s="13" t="s">
        <v>88</v>
      </c>
      <c r="AW104" s="13" t="s">
        <v>40</v>
      </c>
      <c r="AX104" s="13" t="s">
        <v>79</v>
      </c>
      <c r="AY104" s="212" t="s">
        <v>152</v>
      </c>
    </row>
    <row r="105" spans="2:51" s="13" customFormat="1" ht="11.25">
      <c r="B105" s="201"/>
      <c r="C105" s="202"/>
      <c r="D105" s="203" t="s">
        <v>161</v>
      </c>
      <c r="E105" s="204" t="s">
        <v>33</v>
      </c>
      <c r="F105" s="205" t="s">
        <v>932</v>
      </c>
      <c r="G105" s="202"/>
      <c r="H105" s="206">
        <v>3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161</v>
      </c>
      <c r="AU105" s="212" t="s">
        <v>88</v>
      </c>
      <c r="AV105" s="13" t="s">
        <v>88</v>
      </c>
      <c r="AW105" s="13" t="s">
        <v>40</v>
      </c>
      <c r="AX105" s="13" t="s">
        <v>79</v>
      </c>
      <c r="AY105" s="212" t="s">
        <v>152</v>
      </c>
    </row>
    <row r="106" spans="2:51" s="13" customFormat="1" ht="11.25">
      <c r="B106" s="201"/>
      <c r="C106" s="202"/>
      <c r="D106" s="203" t="s">
        <v>161</v>
      </c>
      <c r="E106" s="204" t="s">
        <v>33</v>
      </c>
      <c r="F106" s="205" t="s">
        <v>933</v>
      </c>
      <c r="G106" s="202"/>
      <c r="H106" s="206">
        <v>5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161</v>
      </c>
      <c r="AU106" s="212" t="s">
        <v>88</v>
      </c>
      <c r="AV106" s="13" t="s">
        <v>88</v>
      </c>
      <c r="AW106" s="13" t="s">
        <v>40</v>
      </c>
      <c r="AX106" s="13" t="s">
        <v>79</v>
      </c>
      <c r="AY106" s="212" t="s">
        <v>152</v>
      </c>
    </row>
    <row r="107" spans="2:51" s="13" customFormat="1" ht="11.25">
      <c r="B107" s="201"/>
      <c r="C107" s="202"/>
      <c r="D107" s="203" t="s">
        <v>161</v>
      </c>
      <c r="E107" s="204" t="s">
        <v>33</v>
      </c>
      <c r="F107" s="205" t="s">
        <v>934</v>
      </c>
      <c r="G107" s="202"/>
      <c r="H107" s="206">
        <v>5</v>
      </c>
      <c r="I107" s="207"/>
      <c r="J107" s="202"/>
      <c r="K107" s="202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161</v>
      </c>
      <c r="AU107" s="212" t="s">
        <v>88</v>
      </c>
      <c r="AV107" s="13" t="s">
        <v>88</v>
      </c>
      <c r="AW107" s="13" t="s">
        <v>40</v>
      </c>
      <c r="AX107" s="13" t="s">
        <v>79</v>
      </c>
      <c r="AY107" s="212" t="s">
        <v>152</v>
      </c>
    </row>
    <row r="108" spans="2:51" s="13" customFormat="1" ht="11.25">
      <c r="B108" s="201"/>
      <c r="C108" s="202"/>
      <c r="D108" s="203" t="s">
        <v>161</v>
      </c>
      <c r="E108" s="204" t="s">
        <v>33</v>
      </c>
      <c r="F108" s="205" t="s">
        <v>935</v>
      </c>
      <c r="G108" s="202"/>
      <c r="H108" s="206">
        <v>5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161</v>
      </c>
      <c r="AU108" s="212" t="s">
        <v>88</v>
      </c>
      <c r="AV108" s="13" t="s">
        <v>88</v>
      </c>
      <c r="AW108" s="13" t="s">
        <v>40</v>
      </c>
      <c r="AX108" s="13" t="s">
        <v>79</v>
      </c>
      <c r="AY108" s="212" t="s">
        <v>152</v>
      </c>
    </row>
    <row r="109" spans="2:51" s="13" customFormat="1" ht="11.25">
      <c r="B109" s="201"/>
      <c r="C109" s="202"/>
      <c r="D109" s="203" t="s">
        <v>161</v>
      </c>
      <c r="E109" s="204" t="s">
        <v>33</v>
      </c>
      <c r="F109" s="205" t="s">
        <v>936</v>
      </c>
      <c r="G109" s="202"/>
      <c r="H109" s="206">
        <v>5</v>
      </c>
      <c r="I109" s="207"/>
      <c r="J109" s="202"/>
      <c r="K109" s="202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161</v>
      </c>
      <c r="AU109" s="212" t="s">
        <v>88</v>
      </c>
      <c r="AV109" s="13" t="s">
        <v>88</v>
      </c>
      <c r="AW109" s="13" t="s">
        <v>40</v>
      </c>
      <c r="AX109" s="13" t="s">
        <v>79</v>
      </c>
      <c r="AY109" s="212" t="s">
        <v>152</v>
      </c>
    </row>
    <row r="110" spans="2:51" s="13" customFormat="1" ht="11.25">
      <c r="B110" s="201"/>
      <c r="C110" s="202"/>
      <c r="D110" s="203" t="s">
        <v>161</v>
      </c>
      <c r="E110" s="204" t="s">
        <v>33</v>
      </c>
      <c r="F110" s="205" t="s">
        <v>937</v>
      </c>
      <c r="G110" s="202"/>
      <c r="H110" s="206">
        <v>5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161</v>
      </c>
      <c r="AU110" s="212" t="s">
        <v>88</v>
      </c>
      <c r="AV110" s="13" t="s">
        <v>88</v>
      </c>
      <c r="AW110" s="13" t="s">
        <v>40</v>
      </c>
      <c r="AX110" s="13" t="s">
        <v>79</v>
      </c>
      <c r="AY110" s="212" t="s">
        <v>152</v>
      </c>
    </row>
    <row r="111" spans="2:51" s="13" customFormat="1" ht="11.25">
      <c r="B111" s="201"/>
      <c r="C111" s="202"/>
      <c r="D111" s="203" t="s">
        <v>161</v>
      </c>
      <c r="E111" s="204" t="s">
        <v>33</v>
      </c>
      <c r="F111" s="205" t="s">
        <v>938</v>
      </c>
      <c r="G111" s="202"/>
      <c r="H111" s="206">
        <v>60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161</v>
      </c>
      <c r="AU111" s="212" t="s">
        <v>88</v>
      </c>
      <c r="AV111" s="13" t="s">
        <v>88</v>
      </c>
      <c r="AW111" s="13" t="s">
        <v>40</v>
      </c>
      <c r="AX111" s="13" t="s">
        <v>79</v>
      </c>
      <c r="AY111" s="212" t="s">
        <v>152</v>
      </c>
    </row>
    <row r="112" spans="2:51" s="13" customFormat="1" ht="11.25">
      <c r="B112" s="201"/>
      <c r="C112" s="202"/>
      <c r="D112" s="203" t="s">
        <v>161</v>
      </c>
      <c r="E112" s="204" t="s">
        <v>33</v>
      </c>
      <c r="F112" s="205" t="s">
        <v>939</v>
      </c>
      <c r="G112" s="202"/>
      <c r="H112" s="206">
        <v>1.3</v>
      </c>
      <c r="I112" s="207"/>
      <c r="J112" s="202"/>
      <c r="K112" s="202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161</v>
      </c>
      <c r="AU112" s="212" t="s">
        <v>88</v>
      </c>
      <c r="AV112" s="13" t="s">
        <v>88</v>
      </c>
      <c r="AW112" s="13" t="s">
        <v>40</v>
      </c>
      <c r="AX112" s="13" t="s">
        <v>79</v>
      </c>
      <c r="AY112" s="212" t="s">
        <v>152</v>
      </c>
    </row>
    <row r="113" spans="2:51" s="14" customFormat="1" ht="11.25">
      <c r="B113" s="213"/>
      <c r="C113" s="214"/>
      <c r="D113" s="203" t="s">
        <v>161</v>
      </c>
      <c r="E113" s="215" t="s">
        <v>905</v>
      </c>
      <c r="F113" s="216" t="s">
        <v>166</v>
      </c>
      <c r="G113" s="214"/>
      <c r="H113" s="217">
        <v>96.4</v>
      </c>
      <c r="I113" s="218"/>
      <c r="J113" s="214"/>
      <c r="K113" s="214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161</v>
      </c>
      <c r="AU113" s="223" t="s">
        <v>88</v>
      </c>
      <c r="AV113" s="14" t="s">
        <v>159</v>
      </c>
      <c r="AW113" s="14" t="s">
        <v>40</v>
      </c>
      <c r="AX113" s="14" t="s">
        <v>8</v>
      </c>
      <c r="AY113" s="223" t="s">
        <v>152</v>
      </c>
    </row>
    <row r="114" spans="1:65" s="2" customFormat="1" ht="33" customHeight="1">
      <c r="A114" s="35"/>
      <c r="B114" s="36"/>
      <c r="C114" s="189" t="s">
        <v>175</v>
      </c>
      <c r="D114" s="189" t="s">
        <v>154</v>
      </c>
      <c r="E114" s="190" t="s">
        <v>176</v>
      </c>
      <c r="F114" s="191" t="s">
        <v>177</v>
      </c>
      <c r="G114" s="192" t="s">
        <v>169</v>
      </c>
      <c r="H114" s="193">
        <v>52.3</v>
      </c>
      <c r="I114" s="194"/>
      <c r="J114" s="193">
        <f>ROUND(I114*H114,0)</f>
        <v>0</v>
      </c>
      <c r="K114" s="191" t="s">
        <v>158</v>
      </c>
      <c r="L114" s="40"/>
      <c r="M114" s="195" t="s">
        <v>33</v>
      </c>
      <c r="N114" s="196" t="s">
        <v>50</v>
      </c>
      <c r="O114" s="65"/>
      <c r="P114" s="197">
        <f>O114*H114</f>
        <v>0</v>
      </c>
      <c r="Q114" s="197">
        <v>0</v>
      </c>
      <c r="R114" s="197">
        <f>Q114*H114</f>
        <v>0</v>
      </c>
      <c r="S114" s="197">
        <v>0.29</v>
      </c>
      <c r="T114" s="198">
        <f>S114*H114</f>
        <v>15.166999999999998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9" t="s">
        <v>159</v>
      </c>
      <c r="AT114" s="199" t="s">
        <v>154</v>
      </c>
      <c r="AU114" s="199" t="s">
        <v>88</v>
      </c>
      <c r="AY114" s="17" t="s">
        <v>152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17" t="s">
        <v>8</v>
      </c>
      <c r="BK114" s="200">
        <f>ROUND(I114*H114,0)</f>
        <v>0</v>
      </c>
      <c r="BL114" s="17" t="s">
        <v>159</v>
      </c>
      <c r="BM114" s="199" t="s">
        <v>940</v>
      </c>
    </row>
    <row r="115" spans="2:51" s="13" customFormat="1" ht="11.25">
      <c r="B115" s="201"/>
      <c r="C115" s="202"/>
      <c r="D115" s="203" t="s">
        <v>161</v>
      </c>
      <c r="E115" s="204" t="s">
        <v>33</v>
      </c>
      <c r="F115" s="205" t="s">
        <v>753</v>
      </c>
      <c r="G115" s="202"/>
      <c r="H115" s="206">
        <v>1.3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161</v>
      </c>
      <c r="AU115" s="212" t="s">
        <v>88</v>
      </c>
      <c r="AV115" s="13" t="s">
        <v>88</v>
      </c>
      <c r="AW115" s="13" t="s">
        <v>40</v>
      </c>
      <c r="AX115" s="13" t="s">
        <v>79</v>
      </c>
      <c r="AY115" s="212" t="s">
        <v>152</v>
      </c>
    </row>
    <row r="116" spans="2:51" s="13" customFormat="1" ht="11.25">
      <c r="B116" s="201"/>
      <c r="C116" s="202"/>
      <c r="D116" s="203" t="s">
        <v>161</v>
      </c>
      <c r="E116" s="204" t="s">
        <v>33</v>
      </c>
      <c r="F116" s="205" t="s">
        <v>941</v>
      </c>
      <c r="G116" s="202"/>
      <c r="H116" s="206">
        <v>3</v>
      </c>
      <c r="I116" s="207"/>
      <c r="J116" s="202"/>
      <c r="K116" s="202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161</v>
      </c>
      <c r="AU116" s="212" t="s">
        <v>88</v>
      </c>
      <c r="AV116" s="13" t="s">
        <v>88</v>
      </c>
      <c r="AW116" s="13" t="s">
        <v>40</v>
      </c>
      <c r="AX116" s="13" t="s">
        <v>79</v>
      </c>
      <c r="AY116" s="212" t="s">
        <v>152</v>
      </c>
    </row>
    <row r="117" spans="2:51" s="13" customFormat="1" ht="11.25">
      <c r="B117" s="201"/>
      <c r="C117" s="202"/>
      <c r="D117" s="203" t="s">
        <v>161</v>
      </c>
      <c r="E117" s="204" t="s">
        <v>33</v>
      </c>
      <c r="F117" s="205" t="s">
        <v>942</v>
      </c>
      <c r="G117" s="202"/>
      <c r="H117" s="206">
        <v>3</v>
      </c>
      <c r="I117" s="207"/>
      <c r="J117" s="202"/>
      <c r="K117" s="202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161</v>
      </c>
      <c r="AU117" s="212" t="s">
        <v>88</v>
      </c>
      <c r="AV117" s="13" t="s">
        <v>88</v>
      </c>
      <c r="AW117" s="13" t="s">
        <v>40</v>
      </c>
      <c r="AX117" s="13" t="s">
        <v>79</v>
      </c>
      <c r="AY117" s="212" t="s">
        <v>152</v>
      </c>
    </row>
    <row r="118" spans="2:51" s="13" customFormat="1" ht="11.25">
      <c r="B118" s="201"/>
      <c r="C118" s="202"/>
      <c r="D118" s="203" t="s">
        <v>161</v>
      </c>
      <c r="E118" s="204" t="s">
        <v>33</v>
      </c>
      <c r="F118" s="205" t="s">
        <v>943</v>
      </c>
      <c r="G118" s="202"/>
      <c r="H118" s="206">
        <v>3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161</v>
      </c>
      <c r="AU118" s="212" t="s">
        <v>88</v>
      </c>
      <c r="AV118" s="13" t="s">
        <v>88</v>
      </c>
      <c r="AW118" s="13" t="s">
        <v>40</v>
      </c>
      <c r="AX118" s="13" t="s">
        <v>79</v>
      </c>
      <c r="AY118" s="212" t="s">
        <v>152</v>
      </c>
    </row>
    <row r="119" spans="2:51" s="13" customFormat="1" ht="11.25">
      <c r="B119" s="201"/>
      <c r="C119" s="202"/>
      <c r="D119" s="203" t="s">
        <v>161</v>
      </c>
      <c r="E119" s="204" t="s">
        <v>33</v>
      </c>
      <c r="F119" s="205" t="s">
        <v>944</v>
      </c>
      <c r="G119" s="202"/>
      <c r="H119" s="206">
        <v>3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161</v>
      </c>
      <c r="AU119" s="212" t="s">
        <v>88</v>
      </c>
      <c r="AV119" s="13" t="s">
        <v>88</v>
      </c>
      <c r="AW119" s="13" t="s">
        <v>40</v>
      </c>
      <c r="AX119" s="13" t="s">
        <v>79</v>
      </c>
      <c r="AY119" s="212" t="s">
        <v>152</v>
      </c>
    </row>
    <row r="120" spans="2:51" s="13" customFormat="1" ht="11.25">
      <c r="B120" s="201"/>
      <c r="C120" s="202"/>
      <c r="D120" s="203" t="s">
        <v>161</v>
      </c>
      <c r="E120" s="204" t="s">
        <v>33</v>
      </c>
      <c r="F120" s="205" t="s">
        <v>945</v>
      </c>
      <c r="G120" s="202"/>
      <c r="H120" s="206">
        <v>3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161</v>
      </c>
      <c r="AU120" s="212" t="s">
        <v>88</v>
      </c>
      <c r="AV120" s="13" t="s">
        <v>88</v>
      </c>
      <c r="AW120" s="13" t="s">
        <v>40</v>
      </c>
      <c r="AX120" s="13" t="s">
        <v>79</v>
      </c>
      <c r="AY120" s="212" t="s">
        <v>152</v>
      </c>
    </row>
    <row r="121" spans="2:51" s="13" customFormat="1" ht="11.25">
      <c r="B121" s="201"/>
      <c r="C121" s="202"/>
      <c r="D121" s="203" t="s">
        <v>161</v>
      </c>
      <c r="E121" s="204" t="s">
        <v>33</v>
      </c>
      <c r="F121" s="205" t="s">
        <v>946</v>
      </c>
      <c r="G121" s="202"/>
      <c r="H121" s="206">
        <v>3</v>
      </c>
      <c r="I121" s="207"/>
      <c r="J121" s="202"/>
      <c r="K121" s="202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161</v>
      </c>
      <c r="AU121" s="212" t="s">
        <v>88</v>
      </c>
      <c r="AV121" s="13" t="s">
        <v>88</v>
      </c>
      <c r="AW121" s="13" t="s">
        <v>40</v>
      </c>
      <c r="AX121" s="13" t="s">
        <v>79</v>
      </c>
      <c r="AY121" s="212" t="s">
        <v>152</v>
      </c>
    </row>
    <row r="122" spans="2:51" s="13" customFormat="1" ht="11.25">
      <c r="B122" s="201"/>
      <c r="C122" s="202"/>
      <c r="D122" s="203" t="s">
        <v>161</v>
      </c>
      <c r="E122" s="204" t="s">
        <v>33</v>
      </c>
      <c r="F122" s="205" t="s">
        <v>947</v>
      </c>
      <c r="G122" s="202"/>
      <c r="H122" s="206">
        <v>3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161</v>
      </c>
      <c r="AU122" s="212" t="s">
        <v>88</v>
      </c>
      <c r="AV122" s="13" t="s">
        <v>88</v>
      </c>
      <c r="AW122" s="13" t="s">
        <v>40</v>
      </c>
      <c r="AX122" s="13" t="s">
        <v>79</v>
      </c>
      <c r="AY122" s="212" t="s">
        <v>152</v>
      </c>
    </row>
    <row r="123" spans="2:51" s="13" customFormat="1" ht="11.25">
      <c r="B123" s="201"/>
      <c r="C123" s="202"/>
      <c r="D123" s="203" t="s">
        <v>161</v>
      </c>
      <c r="E123" s="204" t="s">
        <v>33</v>
      </c>
      <c r="F123" s="205" t="s">
        <v>948</v>
      </c>
      <c r="G123" s="202"/>
      <c r="H123" s="206">
        <v>30</v>
      </c>
      <c r="I123" s="207"/>
      <c r="J123" s="202"/>
      <c r="K123" s="202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161</v>
      </c>
      <c r="AU123" s="212" t="s">
        <v>88</v>
      </c>
      <c r="AV123" s="13" t="s">
        <v>88</v>
      </c>
      <c r="AW123" s="13" t="s">
        <v>40</v>
      </c>
      <c r="AX123" s="13" t="s">
        <v>79</v>
      </c>
      <c r="AY123" s="212" t="s">
        <v>152</v>
      </c>
    </row>
    <row r="124" spans="2:51" s="14" customFormat="1" ht="11.25">
      <c r="B124" s="213"/>
      <c r="C124" s="214"/>
      <c r="D124" s="203" t="s">
        <v>161</v>
      </c>
      <c r="E124" s="215" t="s">
        <v>910</v>
      </c>
      <c r="F124" s="216" t="s">
        <v>166</v>
      </c>
      <c r="G124" s="214"/>
      <c r="H124" s="217">
        <v>52.3</v>
      </c>
      <c r="I124" s="218"/>
      <c r="J124" s="214"/>
      <c r="K124" s="214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161</v>
      </c>
      <c r="AU124" s="223" t="s">
        <v>88</v>
      </c>
      <c r="AV124" s="14" t="s">
        <v>159</v>
      </c>
      <c r="AW124" s="14" t="s">
        <v>40</v>
      </c>
      <c r="AX124" s="14" t="s">
        <v>8</v>
      </c>
      <c r="AY124" s="223" t="s">
        <v>152</v>
      </c>
    </row>
    <row r="125" spans="1:65" s="2" customFormat="1" ht="21.75" customHeight="1">
      <c r="A125" s="35"/>
      <c r="B125" s="36"/>
      <c r="C125" s="189" t="s">
        <v>159</v>
      </c>
      <c r="D125" s="189" t="s">
        <v>154</v>
      </c>
      <c r="E125" s="190" t="s">
        <v>184</v>
      </c>
      <c r="F125" s="191" t="s">
        <v>185</v>
      </c>
      <c r="G125" s="192" t="s">
        <v>186</v>
      </c>
      <c r="H125" s="193">
        <v>28.3</v>
      </c>
      <c r="I125" s="194"/>
      <c r="J125" s="193">
        <f>ROUND(I125*H125,0)</f>
        <v>0</v>
      </c>
      <c r="K125" s="191" t="s">
        <v>158</v>
      </c>
      <c r="L125" s="40"/>
      <c r="M125" s="195" t="s">
        <v>33</v>
      </c>
      <c r="N125" s="196" t="s">
        <v>50</v>
      </c>
      <c r="O125" s="65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9" t="s">
        <v>159</v>
      </c>
      <c r="AT125" s="199" t="s">
        <v>154</v>
      </c>
      <c r="AU125" s="199" t="s">
        <v>88</v>
      </c>
      <c r="AY125" s="17" t="s">
        <v>152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8</v>
      </c>
      <c r="BK125" s="200">
        <f>ROUND(I125*H125,0)</f>
        <v>0</v>
      </c>
      <c r="BL125" s="17" t="s">
        <v>159</v>
      </c>
      <c r="BM125" s="199" t="s">
        <v>949</v>
      </c>
    </row>
    <row r="126" spans="2:51" s="13" customFormat="1" ht="11.25">
      <c r="B126" s="201"/>
      <c r="C126" s="202"/>
      <c r="D126" s="203" t="s">
        <v>161</v>
      </c>
      <c r="E126" s="204" t="s">
        <v>33</v>
      </c>
      <c r="F126" s="205" t="s">
        <v>758</v>
      </c>
      <c r="G126" s="202"/>
      <c r="H126" s="206">
        <v>4.6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161</v>
      </c>
      <c r="AU126" s="212" t="s">
        <v>88</v>
      </c>
      <c r="AV126" s="13" t="s">
        <v>88</v>
      </c>
      <c r="AW126" s="13" t="s">
        <v>40</v>
      </c>
      <c r="AX126" s="13" t="s">
        <v>79</v>
      </c>
      <c r="AY126" s="212" t="s">
        <v>152</v>
      </c>
    </row>
    <row r="127" spans="2:51" s="13" customFormat="1" ht="11.25">
      <c r="B127" s="201"/>
      <c r="C127" s="202"/>
      <c r="D127" s="203" t="s">
        <v>161</v>
      </c>
      <c r="E127" s="204" t="s">
        <v>33</v>
      </c>
      <c r="F127" s="205" t="s">
        <v>950</v>
      </c>
      <c r="G127" s="202"/>
      <c r="H127" s="206">
        <v>3</v>
      </c>
      <c r="I127" s="207"/>
      <c r="J127" s="202"/>
      <c r="K127" s="202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161</v>
      </c>
      <c r="AU127" s="212" t="s">
        <v>88</v>
      </c>
      <c r="AV127" s="13" t="s">
        <v>88</v>
      </c>
      <c r="AW127" s="13" t="s">
        <v>40</v>
      </c>
      <c r="AX127" s="13" t="s">
        <v>79</v>
      </c>
      <c r="AY127" s="212" t="s">
        <v>152</v>
      </c>
    </row>
    <row r="128" spans="2:51" s="13" customFormat="1" ht="11.25">
      <c r="B128" s="201"/>
      <c r="C128" s="202"/>
      <c r="D128" s="203" t="s">
        <v>161</v>
      </c>
      <c r="E128" s="204" t="s">
        <v>33</v>
      </c>
      <c r="F128" s="205" t="s">
        <v>951</v>
      </c>
      <c r="G128" s="202"/>
      <c r="H128" s="206">
        <v>20.7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161</v>
      </c>
      <c r="AU128" s="212" t="s">
        <v>88</v>
      </c>
      <c r="AV128" s="13" t="s">
        <v>88</v>
      </c>
      <c r="AW128" s="13" t="s">
        <v>40</v>
      </c>
      <c r="AX128" s="13" t="s">
        <v>79</v>
      </c>
      <c r="AY128" s="212" t="s">
        <v>152</v>
      </c>
    </row>
    <row r="129" spans="2:51" s="14" customFormat="1" ht="11.25">
      <c r="B129" s="213"/>
      <c r="C129" s="214"/>
      <c r="D129" s="203" t="s">
        <v>161</v>
      </c>
      <c r="E129" s="215" t="s">
        <v>907</v>
      </c>
      <c r="F129" s="216" t="s">
        <v>166</v>
      </c>
      <c r="G129" s="214"/>
      <c r="H129" s="217">
        <v>28.3</v>
      </c>
      <c r="I129" s="218"/>
      <c r="J129" s="214"/>
      <c r="K129" s="214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161</v>
      </c>
      <c r="AU129" s="223" t="s">
        <v>88</v>
      </c>
      <c r="AV129" s="14" t="s">
        <v>159</v>
      </c>
      <c r="AW129" s="14" t="s">
        <v>40</v>
      </c>
      <c r="AX129" s="14" t="s">
        <v>8</v>
      </c>
      <c r="AY129" s="223" t="s">
        <v>152</v>
      </c>
    </row>
    <row r="130" spans="1:65" s="2" customFormat="1" ht="16.5" customHeight="1">
      <c r="A130" s="35"/>
      <c r="B130" s="36"/>
      <c r="C130" s="189" t="s">
        <v>191</v>
      </c>
      <c r="D130" s="189" t="s">
        <v>154</v>
      </c>
      <c r="E130" s="190" t="s">
        <v>192</v>
      </c>
      <c r="F130" s="191" t="s">
        <v>193</v>
      </c>
      <c r="G130" s="192" t="s">
        <v>169</v>
      </c>
      <c r="H130" s="193">
        <v>22</v>
      </c>
      <c r="I130" s="194"/>
      <c r="J130" s="193">
        <f>ROUND(I130*H130,0)</f>
        <v>0</v>
      </c>
      <c r="K130" s="191" t="s">
        <v>158</v>
      </c>
      <c r="L130" s="40"/>
      <c r="M130" s="195" t="s">
        <v>33</v>
      </c>
      <c r="N130" s="196" t="s">
        <v>50</v>
      </c>
      <c r="O130" s="65"/>
      <c r="P130" s="197">
        <f>O130*H130</f>
        <v>0</v>
      </c>
      <c r="Q130" s="197">
        <v>0.00083851</v>
      </c>
      <c r="R130" s="197">
        <f>Q130*H130</f>
        <v>0.01844722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159</v>
      </c>
      <c r="AT130" s="199" t="s">
        <v>154</v>
      </c>
      <c r="AU130" s="199" t="s">
        <v>88</v>
      </c>
      <c r="AY130" s="17" t="s">
        <v>152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</v>
      </c>
      <c r="BK130" s="200">
        <f>ROUND(I130*H130,0)</f>
        <v>0</v>
      </c>
      <c r="BL130" s="17" t="s">
        <v>159</v>
      </c>
      <c r="BM130" s="199" t="s">
        <v>952</v>
      </c>
    </row>
    <row r="131" spans="2:51" s="13" customFormat="1" ht="11.25">
      <c r="B131" s="201"/>
      <c r="C131" s="202"/>
      <c r="D131" s="203" t="s">
        <v>161</v>
      </c>
      <c r="E131" s="204" t="s">
        <v>33</v>
      </c>
      <c r="F131" s="205" t="s">
        <v>953</v>
      </c>
      <c r="G131" s="202"/>
      <c r="H131" s="206">
        <v>22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161</v>
      </c>
      <c r="AU131" s="212" t="s">
        <v>88</v>
      </c>
      <c r="AV131" s="13" t="s">
        <v>88</v>
      </c>
      <c r="AW131" s="13" t="s">
        <v>40</v>
      </c>
      <c r="AX131" s="13" t="s">
        <v>8</v>
      </c>
      <c r="AY131" s="212" t="s">
        <v>152</v>
      </c>
    </row>
    <row r="132" spans="1:65" s="2" customFormat="1" ht="21.75" customHeight="1">
      <c r="A132" s="35"/>
      <c r="B132" s="36"/>
      <c r="C132" s="189" t="s">
        <v>196</v>
      </c>
      <c r="D132" s="189" t="s">
        <v>154</v>
      </c>
      <c r="E132" s="190" t="s">
        <v>197</v>
      </c>
      <c r="F132" s="191" t="s">
        <v>198</v>
      </c>
      <c r="G132" s="192" t="s">
        <v>169</v>
      </c>
      <c r="H132" s="193">
        <v>22</v>
      </c>
      <c r="I132" s="194"/>
      <c r="J132" s="193">
        <f>ROUND(I132*H132,0)</f>
        <v>0</v>
      </c>
      <c r="K132" s="191" t="s">
        <v>158</v>
      </c>
      <c r="L132" s="40"/>
      <c r="M132" s="195" t="s">
        <v>33</v>
      </c>
      <c r="N132" s="196" t="s">
        <v>50</v>
      </c>
      <c r="O132" s="65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9" t="s">
        <v>159</v>
      </c>
      <c r="AT132" s="199" t="s">
        <v>154</v>
      </c>
      <c r="AU132" s="199" t="s">
        <v>88</v>
      </c>
      <c r="AY132" s="17" t="s">
        <v>152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</v>
      </c>
      <c r="BK132" s="200">
        <f>ROUND(I132*H132,0)</f>
        <v>0</v>
      </c>
      <c r="BL132" s="17" t="s">
        <v>159</v>
      </c>
      <c r="BM132" s="199" t="s">
        <v>954</v>
      </c>
    </row>
    <row r="133" spans="1:65" s="2" customFormat="1" ht="33" customHeight="1">
      <c r="A133" s="35"/>
      <c r="B133" s="36"/>
      <c r="C133" s="189" t="s">
        <v>200</v>
      </c>
      <c r="D133" s="189" t="s">
        <v>154</v>
      </c>
      <c r="E133" s="190" t="s">
        <v>205</v>
      </c>
      <c r="F133" s="191" t="s">
        <v>206</v>
      </c>
      <c r="G133" s="192" t="s">
        <v>186</v>
      </c>
      <c r="H133" s="193">
        <v>36.1</v>
      </c>
      <c r="I133" s="194"/>
      <c r="J133" s="193">
        <f>ROUND(I133*H133,0)</f>
        <v>0</v>
      </c>
      <c r="K133" s="191" t="s">
        <v>158</v>
      </c>
      <c r="L133" s="40"/>
      <c r="M133" s="195" t="s">
        <v>33</v>
      </c>
      <c r="N133" s="196" t="s">
        <v>50</v>
      </c>
      <c r="O133" s="65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159</v>
      </c>
      <c r="AT133" s="199" t="s">
        <v>154</v>
      </c>
      <c r="AU133" s="199" t="s">
        <v>88</v>
      </c>
      <c r="AY133" s="17" t="s">
        <v>152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</v>
      </c>
      <c r="BK133" s="200">
        <f>ROUND(I133*H133,0)</f>
        <v>0</v>
      </c>
      <c r="BL133" s="17" t="s">
        <v>159</v>
      </c>
      <c r="BM133" s="199" t="s">
        <v>955</v>
      </c>
    </row>
    <row r="134" spans="2:51" s="13" customFormat="1" ht="11.25">
      <c r="B134" s="201"/>
      <c r="C134" s="202"/>
      <c r="D134" s="203" t="s">
        <v>161</v>
      </c>
      <c r="E134" s="204" t="s">
        <v>912</v>
      </c>
      <c r="F134" s="205" t="s">
        <v>956</v>
      </c>
      <c r="G134" s="202"/>
      <c r="H134" s="206">
        <v>36.1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161</v>
      </c>
      <c r="AU134" s="212" t="s">
        <v>88</v>
      </c>
      <c r="AV134" s="13" t="s">
        <v>88</v>
      </c>
      <c r="AW134" s="13" t="s">
        <v>40</v>
      </c>
      <c r="AX134" s="13" t="s">
        <v>8</v>
      </c>
      <c r="AY134" s="212" t="s">
        <v>152</v>
      </c>
    </row>
    <row r="135" spans="1:65" s="2" customFormat="1" ht="21.75" customHeight="1">
      <c r="A135" s="35"/>
      <c r="B135" s="36"/>
      <c r="C135" s="189" t="s">
        <v>204</v>
      </c>
      <c r="D135" s="189" t="s">
        <v>154</v>
      </c>
      <c r="E135" s="190" t="s">
        <v>210</v>
      </c>
      <c r="F135" s="191" t="s">
        <v>211</v>
      </c>
      <c r="G135" s="192" t="s">
        <v>186</v>
      </c>
      <c r="H135" s="193">
        <v>36.1</v>
      </c>
      <c r="I135" s="194"/>
      <c r="J135" s="193">
        <f>ROUND(I135*H135,0)</f>
        <v>0</v>
      </c>
      <c r="K135" s="191" t="s">
        <v>158</v>
      </c>
      <c r="L135" s="40"/>
      <c r="M135" s="195" t="s">
        <v>33</v>
      </c>
      <c r="N135" s="196" t="s">
        <v>50</v>
      </c>
      <c r="O135" s="65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9" t="s">
        <v>159</v>
      </c>
      <c r="AT135" s="199" t="s">
        <v>154</v>
      </c>
      <c r="AU135" s="199" t="s">
        <v>88</v>
      </c>
      <c r="AY135" s="17" t="s">
        <v>152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</v>
      </c>
      <c r="BK135" s="200">
        <f>ROUND(I135*H135,0)</f>
        <v>0</v>
      </c>
      <c r="BL135" s="17" t="s">
        <v>159</v>
      </c>
      <c r="BM135" s="199" t="s">
        <v>957</v>
      </c>
    </row>
    <row r="136" spans="2:51" s="13" customFormat="1" ht="11.25">
      <c r="B136" s="201"/>
      <c r="C136" s="202"/>
      <c r="D136" s="203" t="s">
        <v>161</v>
      </c>
      <c r="E136" s="204" t="s">
        <v>33</v>
      </c>
      <c r="F136" s="205" t="s">
        <v>912</v>
      </c>
      <c r="G136" s="202"/>
      <c r="H136" s="206">
        <v>36.1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161</v>
      </c>
      <c r="AU136" s="212" t="s">
        <v>88</v>
      </c>
      <c r="AV136" s="13" t="s">
        <v>88</v>
      </c>
      <c r="AW136" s="13" t="s">
        <v>40</v>
      </c>
      <c r="AX136" s="13" t="s">
        <v>8</v>
      </c>
      <c r="AY136" s="212" t="s">
        <v>152</v>
      </c>
    </row>
    <row r="137" spans="1:65" s="2" customFormat="1" ht="21.75" customHeight="1">
      <c r="A137" s="35"/>
      <c r="B137" s="36"/>
      <c r="C137" s="189" t="s">
        <v>209</v>
      </c>
      <c r="D137" s="189" t="s">
        <v>154</v>
      </c>
      <c r="E137" s="190" t="s">
        <v>214</v>
      </c>
      <c r="F137" s="191" t="s">
        <v>215</v>
      </c>
      <c r="G137" s="192" t="s">
        <v>216</v>
      </c>
      <c r="H137" s="193">
        <v>65</v>
      </c>
      <c r="I137" s="194"/>
      <c r="J137" s="193">
        <f>ROUND(I137*H137,0)</f>
        <v>0</v>
      </c>
      <c r="K137" s="191" t="s">
        <v>158</v>
      </c>
      <c r="L137" s="40"/>
      <c r="M137" s="195" t="s">
        <v>33</v>
      </c>
      <c r="N137" s="196" t="s">
        <v>50</v>
      </c>
      <c r="O137" s="65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159</v>
      </c>
      <c r="AT137" s="199" t="s">
        <v>154</v>
      </c>
      <c r="AU137" s="199" t="s">
        <v>88</v>
      </c>
      <c r="AY137" s="17" t="s">
        <v>152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</v>
      </c>
      <c r="BK137" s="200">
        <f>ROUND(I137*H137,0)</f>
        <v>0</v>
      </c>
      <c r="BL137" s="17" t="s">
        <v>159</v>
      </c>
      <c r="BM137" s="199" t="s">
        <v>958</v>
      </c>
    </row>
    <row r="138" spans="2:51" s="13" customFormat="1" ht="11.25">
      <c r="B138" s="201"/>
      <c r="C138" s="202"/>
      <c r="D138" s="203" t="s">
        <v>161</v>
      </c>
      <c r="E138" s="204" t="s">
        <v>33</v>
      </c>
      <c r="F138" s="205" t="s">
        <v>959</v>
      </c>
      <c r="G138" s="202"/>
      <c r="H138" s="206">
        <v>65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161</v>
      </c>
      <c r="AU138" s="212" t="s">
        <v>88</v>
      </c>
      <c r="AV138" s="13" t="s">
        <v>88</v>
      </c>
      <c r="AW138" s="13" t="s">
        <v>40</v>
      </c>
      <c r="AX138" s="13" t="s">
        <v>8</v>
      </c>
      <c r="AY138" s="212" t="s">
        <v>152</v>
      </c>
    </row>
    <row r="139" spans="1:65" s="2" customFormat="1" ht="16.5" customHeight="1">
      <c r="A139" s="35"/>
      <c r="B139" s="36"/>
      <c r="C139" s="189" t="s">
        <v>213</v>
      </c>
      <c r="D139" s="189" t="s">
        <v>154</v>
      </c>
      <c r="E139" s="190" t="s">
        <v>220</v>
      </c>
      <c r="F139" s="191" t="s">
        <v>221</v>
      </c>
      <c r="G139" s="192" t="s">
        <v>186</v>
      </c>
      <c r="H139" s="193">
        <v>1.2</v>
      </c>
      <c r="I139" s="194"/>
      <c r="J139" s="193">
        <f>ROUND(I139*H139,0)</f>
        <v>0</v>
      </c>
      <c r="K139" s="191" t="s">
        <v>158</v>
      </c>
      <c r="L139" s="40"/>
      <c r="M139" s="195" t="s">
        <v>33</v>
      </c>
      <c r="N139" s="196" t="s">
        <v>50</v>
      </c>
      <c r="O139" s="65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159</v>
      </c>
      <c r="AT139" s="199" t="s">
        <v>154</v>
      </c>
      <c r="AU139" s="199" t="s">
        <v>88</v>
      </c>
      <c r="AY139" s="17" t="s">
        <v>152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</v>
      </c>
      <c r="BK139" s="200">
        <f>ROUND(I139*H139,0)</f>
        <v>0</v>
      </c>
      <c r="BL139" s="17" t="s">
        <v>159</v>
      </c>
      <c r="BM139" s="199" t="s">
        <v>960</v>
      </c>
    </row>
    <row r="140" spans="2:51" s="13" customFormat="1" ht="11.25">
      <c r="B140" s="201"/>
      <c r="C140" s="202"/>
      <c r="D140" s="203" t="s">
        <v>161</v>
      </c>
      <c r="E140" s="204" t="s">
        <v>914</v>
      </c>
      <c r="F140" s="205" t="s">
        <v>961</v>
      </c>
      <c r="G140" s="202"/>
      <c r="H140" s="206">
        <v>1.2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161</v>
      </c>
      <c r="AU140" s="212" t="s">
        <v>88</v>
      </c>
      <c r="AV140" s="13" t="s">
        <v>88</v>
      </c>
      <c r="AW140" s="13" t="s">
        <v>40</v>
      </c>
      <c r="AX140" s="13" t="s">
        <v>8</v>
      </c>
      <c r="AY140" s="212" t="s">
        <v>152</v>
      </c>
    </row>
    <row r="141" spans="1:65" s="2" customFormat="1" ht="33" customHeight="1">
      <c r="A141" s="35"/>
      <c r="B141" s="36"/>
      <c r="C141" s="189" t="s">
        <v>219</v>
      </c>
      <c r="D141" s="189" t="s">
        <v>154</v>
      </c>
      <c r="E141" s="190" t="s">
        <v>225</v>
      </c>
      <c r="F141" s="191" t="s">
        <v>226</v>
      </c>
      <c r="G141" s="192" t="s">
        <v>186</v>
      </c>
      <c r="H141" s="193">
        <v>1.8</v>
      </c>
      <c r="I141" s="194"/>
      <c r="J141" s="193">
        <f>ROUND(I141*H141,0)</f>
        <v>0</v>
      </c>
      <c r="K141" s="191" t="s">
        <v>158</v>
      </c>
      <c r="L141" s="40"/>
      <c r="M141" s="195" t="s">
        <v>33</v>
      </c>
      <c r="N141" s="196" t="s">
        <v>50</v>
      </c>
      <c r="O141" s="65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159</v>
      </c>
      <c r="AT141" s="199" t="s">
        <v>154</v>
      </c>
      <c r="AU141" s="199" t="s">
        <v>88</v>
      </c>
      <c r="AY141" s="17" t="s">
        <v>152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</v>
      </c>
      <c r="BK141" s="200">
        <f>ROUND(I141*H141,0)</f>
        <v>0</v>
      </c>
      <c r="BL141" s="17" t="s">
        <v>159</v>
      </c>
      <c r="BM141" s="199" t="s">
        <v>962</v>
      </c>
    </row>
    <row r="142" spans="2:51" s="13" customFormat="1" ht="11.25">
      <c r="B142" s="201"/>
      <c r="C142" s="202"/>
      <c r="D142" s="203" t="s">
        <v>161</v>
      </c>
      <c r="E142" s="204" t="s">
        <v>916</v>
      </c>
      <c r="F142" s="205" t="s">
        <v>963</v>
      </c>
      <c r="G142" s="202"/>
      <c r="H142" s="206">
        <v>1.8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161</v>
      </c>
      <c r="AU142" s="212" t="s">
        <v>88</v>
      </c>
      <c r="AV142" s="13" t="s">
        <v>88</v>
      </c>
      <c r="AW142" s="13" t="s">
        <v>40</v>
      </c>
      <c r="AX142" s="13" t="s">
        <v>8</v>
      </c>
      <c r="AY142" s="212" t="s">
        <v>152</v>
      </c>
    </row>
    <row r="143" spans="1:65" s="2" customFormat="1" ht="16.5" customHeight="1">
      <c r="A143" s="35"/>
      <c r="B143" s="36"/>
      <c r="C143" s="224" t="s">
        <v>224</v>
      </c>
      <c r="D143" s="224" t="s">
        <v>230</v>
      </c>
      <c r="E143" s="225" t="s">
        <v>231</v>
      </c>
      <c r="F143" s="226" t="s">
        <v>232</v>
      </c>
      <c r="G143" s="227" t="s">
        <v>216</v>
      </c>
      <c r="H143" s="228">
        <v>3.4</v>
      </c>
      <c r="I143" s="229"/>
      <c r="J143" s="228">
        <f>ROUND(I143*H143,0)</f>
        <v>0</v>
      </c>
      <c r="K143" s="226" t="s">
        <v>158</v>
      </c>
      <c r="L143" s="230"/>
      <c r="M143" s="231" t="s">
        <v>33</v>
      </c>
      <c r="N143" s="232" t="s">
        <v>50</v>
      </c>
      <c r="O143" s="65"/>
      <c r="P143" s="197">
        <f>O143*H143</f>
        <v>0</v>
      </c>
      <c r="Q143" s="197">
        <v>1</v>
      </c>
      <c r="R143" s="197">
        <f>Q143*H143</f>
        <v>3.4</v>
      </c>
      <c r="S143" s="197">
        <v>0</v>
      </c>
      <c r="T143" s="19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9" t="s">
        <v>204</v>
      </c>
      <c r="AT143" s="199" t="s">
        <v>230</v>
      </c>
      <c r="AU143" s="199" t="s">
        <v>88</v>
      </c>
      <c r="AY143" s="17" t="s">
        <v>152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</v>
      </c>
      <c r="BK143" s="200">
        <f>ROUND(I143*H143,0)</f>
        <v>0</v>
      </c>
      <c r="BL143" s="17" t="s">
        <v>159</v>
      </c>
      <c r="BM143" s="199" t="s">
        <v>964</v>
      </c>
    </row>
    <row r="144" spans="2:51" s="13" customFormat="1" ht="11.25">
      <c r="B144" s="201"/>
      <c r="C144" s="202"/>
      <c r="D144" s="203" t="s">
        <v>161</v>
      </c>
      <c r="E144" s="204" t="s">
        <v>33</v>
      </c>
      <c r="F144" s="205" t="s">
        <v>965</v>
      </c>
      <c r="G144" s="202"/>
      <c r="H144" s="206">
        <v>3.4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161</v>
      </c>
      <c r="AU144" s="212" t="s">
        <v>88</v>
      </c>
      <c r="AV144" s="13" t="s">
        <v>88</v>
      </c>
      <c r="AW144" s="13" t="s">
        <v>40</v>
      </c>
      <c r="AX144" s="13" t="s">
        <v>8</v>
      </c>
      <c r="AY144" s="212" t="s">
        <v>152</v>
      </c>
    </row>
    <row r="145" spans="1:65" s="2" customFormat="1" ht="21.75" customHeight="1">
      <c r="A145" s="35"/>
      <c r="B145" s="36"/>
      <c r="C145" s="189" t="s">
        <v>229</v>
      </c>
      <c r="D145" s="189" t="s">
        <v>154</v>
      </c>
      <c r="E145" s="190" t="s">
        <v>236</v>
      </c>
      <c r="F145" s="191" t="s">
        <v>237</v>
      </c>
      <c r="G145" s="192" t="s">
        <v>186</v>
      </c>
      <c r="H145" s="193">
        <v>25.3</v>
      </c>
      <c r="I145" s="194"/>
      <c r="J145" s="193">
        <f>ROUND(I145*H145,0)</f>
        <v>0</v>
      </c>
      <c r="K145" s="191" t="s">
        <v>158</v>
      </c>
      <c r="L145" s="40"/>
      <c r="M145" s="195" t="s">
        <v>33</v>
      </c>
      <c r="N145" s="196" t="s">
        <v>50</v>
      </c>
      <c r="O145" s="65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159</v>
      </c>
      <c r="AT145" s="199" t="s">
        <v>154</v>
      </c>
      <c r="AU145" s="199" t="s">
        <v>88</v>
      </c>
      <c r="AY145" s="17" t="s">
        <v>152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</v>
      </c>
      <c r="BK145" s="200">
        <f>ROUND(I145*H145,0)</f>
        <v>0</v>
      </c>
      <c r="BL145" s="17" t="s">
        <v>159</v>
      </c>
      <c r="BM145" s="199" t="s">
        <v>966</v>
      </c>
    </row>
    <row r="146" spans="2:51" s="13" customFormat="1" ht="11.25">
      <c r="B146" s="201"/>
      <c r="C146" s="202"/>
      <c r="D146" s="203" t="s">
        <v>161</v>
      </c>
      <c r="E146" s="204" t="s">
        <v>918</v>
      </c>
      <c r="F146" s="205" t="s">
        <v>967</v>
      </c>
      <c r="G146" s="202"/>
      <c r="H146" s="206">
        <v>25.3</v>
      </c>
      <c r="I146" s="207"/>
      <c r="J146" s="202"/>
      <c r="K146" s="202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161</v>
      </c>
      <c r="AU146" s="212" t="s">
        <v>88</v>
      </c>
      <c r="AV146" s="13" t="s">
        <v>88</v>
      </c>
      <c r="AW146" s="13" t="s">
        <v>40</v>
      </c>
      <c r="AX146" s="13" t="s">
        <v>8</v>
      </c>
      <c r="AY146" s="212" t="s">
        <v>152</v>
      </c>
    </row>
    <row r="147" spans="1:65" s="2" customFormat="1" ht="16.5" customHeight="1">
      <c r="A147" s="35"/>
      <c r="B147" s="36"/>
      <c r="C147" s="224" t="s">
        <v>235</v>
      </c>
      <c r="D147" s="224" t="s">
        <v>230</v>
      </c>
      <c r="E147" s="225" t="s">
        <v>240</v>
      </c>
      <c r="F147" s="226" t="s">
        <v>241</v>
      </c>
      <c r="G147" s="227" t="s">
        <v>216</v>
      </c>
      <c r="H147" s="228">
        <v>45.5</v>
      </c>
      <c r="I147" s="229"/>
      <c r="J147" s="228">
        <f>ROUND(I147*H147,0)</f>
        <v>0</v>
      </c>
      <c r="K147" s="226" t="s">
        <v>158</v>
      </c>
      <c r="L147" s="230"/>
      <c r="M147" s="231" t="s">
        <v>33</v>
      </c>
      <c r="N147" s="232" t="s">
        <v>50</v>
      </c>
      <c r="O147" s="65"/>
      <c r="P147" s="197">
        <f>O147*H147</f>
        <v>0</v>
      </c>
      <c r="Q147" s="197">
        <v>1</v>
      </c>
      <c r="R147" s="197">
        <f>Q147*H147</f>
        <v>45.5</v>
      </c>
      <c r="S147" s="197">
        <v>0</v>
      </c>
      <c r="T147" s="19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204</v>
      </c>
      <c r="AT147" s="199" t="s">
        <v>230</v>
      </c>
      <c r="AU147" s="199" t="s">
        <v>88</v>
      </c>
      <c r="AY147" s="17" t="s">
        <v>152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</v>
      </c>
      <c r="BK147" s="200">
        <f>ROUND(I147*H147,0)</f>
        <v>0</v>
      </c>
      <c r="BL147" s="17" t="s">
        <v>159</v>
      </c>
      <c r="BM147" s="199" t="s">
        <v>968</v>
      </c>
    </row>
    <row r="148" spans="2:51" s="13" customFormat="1" ht="11.25">
      <c r="B148" s="201"/>
      <c r="C148" s="202"/>
      <c r="D148" s="203" t="s">
        <v>161</v>
      </c>
      <c r="E148" s="204" t="s">
        <v>33</v>
      </c>
      <c r="F148" s="205" t="s">
        <v>969</v>
      </c>
      <c r="G148" s="202"/>
      <c r="H148" s="206">
        <v>45.5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161</v>
      </c>
      <c r="AU148" s="212" t="s">
        <v>88</v>
      </c>
      <c r="AV148" s="13" t="s">
        <v>88</v>
      </c>
      <c r="AW148" s="13" t="s">
        <v>40</v>
      </c>
      <c r="AX148" s="13" t="s">
        <v>8</v>
      </c>
      <c r="AY148" s="212" t="s">
        <v>152</v>
      </c>
    </row>
    <row r="149" spans="1:65" s="2" customFormat="1" ht="21.75" customHeight="1">
      <c r="A149" s="35"/>
      <c r="B149" s="36"/>
      <c r="C149" s="189" t="s">
        <v>9</v>
      </c>
      <c r="D149" s="189" t="s">
        <v>154</v>
      </c>
      <c r="E149" s="190" t="s">
        <v>245</v>
      </c>
      <c r="F149" s="191" t="s">
        <v>246</v>
      </c>
      <c r="G149" s="192" t="s">
        <v>216</v>
      </c>
      <c r="H149" s="193">
        <v>18.3</v>
      </c>
      <c r="I149" s="194"/>
      <c r="J149" s="193">
        <f>ROUND(I149*H149,0)</f>
        <v>0</v>
      </c>
      <c r="K149" s="191" t="s">
        <v>158</v>
      </c>
      <c r="L149" s="40"/>
      <c r="M149" s="195" t="s">
        <v>33</v>
      </c>
      <c r="N149" s="196" t="s">
        <v>50</v>
      </c>
      <c r="O149" s="65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159</v>
      </c>
      <c r="AT149" s="199" t="s">
        <v>154</v>
      </c>
      <c r="AU149" s="199" t="s">
        <v>88</v>
      </c>
      <c r="AY149" s="17" t="s">
        <v>152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</v>
      </c>
      <c r="BK149" s="200">
        <f>ROUND(I149*H149,0)</f>
        <v>0</v>
      </c>
      <c r="BL149" s="17" t="s">
        <v>159</v>
      </c>
      <c r="BM149" s="199" t="s">
        <v>970</v>
      </c>
    </row>
    <row r="150" spans="2:51" s="13" customFormat="1" ht="11.25">
      <c r="B150" s="201"/>
      <c r="C150" s="202"/>
      <c r="D150" s="203" t="s">
        <v>161</v>
      </c>
      <c r="E150" s="204" t="s">
        <v>33</v>
      </c>
      <c r="F150" s="205" t="s">
        <v>971</v>
      </c>
      <c r="G150" s="202"/>
      <c r="H150" s="206">
        <v>18.3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161</v>
      </c>
      <c r="AU150" s="212" t="s">
        <v>88</v>
      </c>
      <c r="AV150" s="13" t="s">
        <v>88</v>
      </c>
      <c r="AW150" s="13" t="s">
        <v>40</v>
      </c>
      <c r="AX150" s="13" t="s">
        <v>8</v>
      </c>
      <c r="AY150" s="212" t="s">
        <v>152</v>
      </c>
    </row>
    <row r="151" spans="1:65" s="2" customFormat="1" ht="21.75" customHeight="1">
      <c r="A151" s="35"/>
      <c r="B151" s="36"/>
      <c r="C151" s="189" t="s">
        <v>244</v>
      </c>
      <c r="D151" s="189" t="s">
        <v>154</v>
      </c>
      <c r="E151" s="190" t="s">
        <v>250</v>
      </c>
      <c r="F151" s="191" t="s">
        <v>251</v>
      </c>
      <c r="G151" s="192" t="s">
        <v>157</v>
      </c>
      <c r="H151" s="193">
        <v>528.8</v>
      </c>
      <c r="I151" s="194"/>
      <c r="J151" s="193">
        <f>ROUND(I151*H151,0)</f>
        <v>0</v>
      </c>
      <c r="K151" s="191" t="s">
        <v>158</v>
      </c>
      <c r="L151" s="40"/>
      <c r="M151" s="195" t="s">
        <v>33</v>
      </c>
      <c r="N151" s="196" t="s">
        <v>50</v>
      </c>
      <c r="O151" s="65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252</v>
      </c>
      <c r="AT151" s="199" t="s">
        <v>154</v>
      </c>
      <c r="AU151" s="199" t="s">
        <v>88</v>
      </c>
      <c r="AY151" s="17" t="s">
        <v>152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</v>
      </c>
      <c r="BK151" s="200">
        <f>ROUND(I151*H151,0)</f>
        <v>0</v>
      </c>
      <c r="BL151" s="17" t="s">
        <v>252</v>
      </c>
      <c r="BM151" s="199" t="s">
        <v>972</v>
      </c>
    </row>
    <row r="152" spans="2:51" s="13" customFormat="1" ht="11.25">
      <c r="B152" s="201"/>
      <c r="C152" s="202"/>
      <c r="D152" s="203" t="s">
        <v>161</v>
      </c>
      <c r="E152" s="204" t="s">
        <v>33</v>
      </c>
      <c r="F152" s="205" t="s">
        <v>973</v>
      </c>
      <c r="G152" s="202"/>
      <c r="H152" s="206">
        <v>100.8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161</v>
      </c>
      <c r="AU152" s="212" t="s">
        <v>88</v>
      </c>
      <c r="AV152" s="13" t="s">
        <v>88</v>
      </c>
      <c r="AW152" s="13" t="s">
        <v>40</v>
      </c>
      <c r="AX152" s="13" t="s">
        <v>79</v>
      </c>
      <c r="AY152" s="212" t="s">
        <v>152</v>
      </c>
    </row>
    <row r="153" spans="2:51" s="13" customFormat="1" ht="11.25">
      <c r="B153" s="201"/>
      <c r="C153" s="202"/>
      <c r="D153" s="203" t="s">
        <v>161</v>
      </c>
      <c r="E153" s="204" t="s">
        <v>33</v>
      </c>
      <c r="F153" s="205" t="s">
        <v>974</v>
      </c>
      <c r="G153" s="202"/>
      <c r="H153" s="206">
        <v>100.6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161</v>
      </c>
      <c r="AU153" s="212" t="s">
        <v>88</v>
      </c>
      <c r="AV153" s="13" t="s">
        <v>88</v>
      </c>
      <c r="AW153" s="13" t="s">
        <v>40</v>
      </c>
      <c r="AX153" s="13" t="s">
        <v>79</v>
      </c>
      <c r="AY153" s="212" t="s">
        <v>152</v>
      </c>
    </row>
    <row r="154" spans="2:51" s="13" customFormat="1" ht="11.25">
      <c r="B154" s="201"/>
      <c r="C154" s="202"/>
      <c r="D154" s="203" t="s">
        <v>161</v>
      </c>
      <c r="E154" s="204" t="s">
        <v>33</v>
      </c>
      <c r="F154" s="205" t="s">
        <v>975</v>
      </c>
      <c r="G154" s="202"/>
      <c r="H154" s="206">
        <v>107</v>
      </c>
      <c r="I154" s="207"/>
      <c r="J154" s="202"/>
      <c r="K154" s="202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161</v>
      </c>
      <c r="AU154" s="212" t="s">
        <v>88</v>
      </c>
      <c r="AV154" s="13" t="s">
        <v>88</v>
      </c>
      <c r="AW154" s="13" t="s">
        <v>40</v>
      </c>
      <c r="AX154" s="13" t="s">
        <v>79</v>
      </c>
      <c r="AY154" s="212" t="s">
        <v>152</v>
      </c>
    </row>
    <row r="155" spans="2:51" s="13" customFormat="1" ht="11.25">
      <c r="B155" s="201"/>
      <c r="C155" s="202"/>
      <c r="D155" s="203" t="s">
        <v>161</v>
      </c>
      <c r="E155" s="204" t="s">
        <v>33</v>
      </c>
      <c r="F155" s="205" t="s">
        <v>976</v>
      </c>
      <c r="G155" s="202"/>
      <c r="H155" s="206">
        <v>63.7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161</v>
      </c>
      <c r="AU155" s="212" t="s">
        <v>88</v>
      </c>
      <c r="AV155" s="13" t="s">
        <v>88</v>
      </c>
      <c r="AW155" s="13" t="s">
        <v>40</v>
      </c>
      <c r="AX155" s="13" t="s">
        <v>79</v>
      </c>
      <c r="AY155" s="212" t="s">
        <v>152</v>
      </c>
    </row>
    <row r="156" spans="2:51" s="13" customFormat="1" ht="11.25">
      <c r="B156" s="201"/>
      <c r="C156" s="202"/>
      <c r="D156" s="203" t="s">
        <v>161</v>
      </c>
      <c r="E156" s="204" t="s">
        <v>33</v>
      </c>
      <c r="F156" s="205" t="s">
        <v>977</v>
      </c>
      <c r="G156" s="202"/>
      <c r="H156" s="206">
        <v>69.3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161</v>
      </c>
      <c r="AU156" s="212" t="s">
        <v>88</v>
      </c>
      <c r="AV156" s="13" t="s">
        <v>88</v>
      </c>
      <c r="AW156" s="13" t="s">
        <v>40</v>
      </c>
      <c r="AX156" s="13" t="s">
        <v>79</v>
      </c>
      <c r="AY156" s="212" t="s">
        <v>152</v>
      </c>
    </row>
    <row r="157" spans="2:51" s="13" customFormat="1" ht="11.25">
      <c r="B157" s="201"/>
      <c r="C157" s="202"/>
      <c r="D157" s="203" t="s">
        <v>161</v>
      </c>
      <c r="E157" s="204" t="s">
        <v>33</v>
      </c>
      <c r="F157" s="205" t="s">
        <v>978</v>
      </c>
      <c r="G157" s="202"/>
      <c r="H157" s="206">
        <v>87.4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161</v>
      </c>
      <c r="AU157" s="212" t="s">
        <v>88</v>
      </c>
      <c r="AV157" s="13" t="s">
        <v>88</v>
      </c>
      <c r="AW157" s="13" t="s">
        <v>40</v>
      </c>
      <c r="AX157" s="13" t="s">
        <v>79</v>
      </c>
      <c r="AY157" s="212" t="s">
        <v>152</v>
      </c>
    </row>
    <row r="158" spans="2:51" s="14" customFormat="1" ht="11.25">
      <c r="B158" s="213"/>
      <c r="C158" s="214"/>
      <c r="D158" s="203" t="s">
        <v>161</v>
      </c>
      <c r="E158" s="215" t="s">
        <v>33</v>
      </c>
      <c r="F158" s="216" t="s">
        <v>166</v>
      </c>
      <c r="G158" s="214"/>
      <c r="H158" s="217">
        <v>528.8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161</v>
      </c>
      <c r="AU158" s="223" t="s">
        <v>88</v>
      </c>
      <c r="AV158" s="14" t="s">
        <v>159</v>
      </c>
      <c r="AW158" s="14" t="s">
        <v>40</v>
      </c>
      <c r="AX158" s="14" t="s">
        <v>8</v>
      </c>
      <c r="AY158" s="223" t="s">
        <v>152</v>
      </c>
    </row>
    <row r="159" spans="2:63" s="12" customFormat="1" ht="22.9" customHeight="1">
      <c r="B159" s="173"/>
      <c r="C159" s="174"/>
      <c r="D159" s="175" t="s">
        <v>78</v>
      </c>
      <c r="E159" s="187" t="s">
        <v>191</v>
      </c>
      <c r="F159" s="187" t="s">
        <v>257</v>
      </c>
      <c r="G159" s="174"/>
      <c r="H159" s="174"/>
      <c r="I159" s="177"/>
      <c r="J159" s="188">
        <f>BK159</f>
        <v>0</v>
      </c>
      <c r="K159" s="174"/>
      <c r="L159" s="179"/>
      <c r="M159" s="180"/>
      <c r="N159" s="181"/>
      <c r="O159" s="181"/>
      <c r="P159" s="182">
        <f>SUM(P160:P171)</f>
        <v>0</v>
      </c>
      <c r="Q159" s="181"/>
      <c r="R159" s="182">
        <f>SUM(R160:R171)</f>
        <v>1.874363</v>
      </c>
      <c r="S159" s="181"/>
      <c r="T159" s="183">
        <f>SUM(T160:T171)</f>
        <v>0</v>
      </c>
      <c r="AR159" s="184" t="s">
        <v>8</v>
      </c>
      <c r="AT159" s="185" t="s">
        <v>78</v>
      </c>
      <c r="AU159" s="185" t="s">
        <v>8</v>
      </c>
      <c r="AY159" s="184" t="s">
        <v>152</v>
      </c>
      <c r="BK159" s="186">
        <f>SUM(BK160:BK171)</f>
        <v>0</v>
      </c>
    </row>
    <row r="160" spans="1:65" s="2" customFormat="1" ht="16.5" customHeight="1">
      <c r="A160" s="35"/>
      <c r="B160" s="36"/>
      <c r="C160" s="189" t="s">
        <v>249</v>
      </c>
      <c r="D160" s="189" t="s">
        <v>154</v>
      </c>
      <c r="E160" s="190" t="s">
        <v>259</v>
      </c>
      <c r="F160" s="191" t="s">
        <v>260</v>
      </c>
      <c r="G160" s="192" t="s">
        <v>169</v>
      </c>
      <c r="H160" s="193">
        <v>52.3</v>
      </c>
      <c r="I160" s="194"/>
      <c r="J160" s="193">
        <f>ROUND(I160*H160,0)</f>
        <v>0</v>
      </c>
      <c r="K160" s="191" t="s">
        <v>158</v>
      </c>
      <c r="L160" s="40"/>
      <c r="M160" s="195" t="s">
        <v>33</v>
      </c>
      <c r="N160" s="196" t="s">
        <v>50</v>
      </c>
      <c r="O160" s="65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9" t="s">
        <v>159</v>
      </c>
      <c r="AT160" s="199" t="s">
        <v>154</v>
      </c>
      <c r="AU160" s="199" t="s">
        <v>88</v>
      </c>
      <c r="AY160" s="17" t="s">
        <v>152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</v>
      </c>
      <c r="BK160" s="200">
        <f>ROUND(I160*H160,0)</f>
        <v>0</v>
      </c>
      <c r="BL160" s="17" t="s">
        <v>159</v>
      </c>
      <c r="BM160" s="199" t="s">
        <v>979</v>
      </c>
    </row>
    <row r="161" spans="2:51" s="13" customFormat="1" ht="11.25">
      <c r="B161" s="201"/>
      <c r="C161" s="202"/>
      <c r="D161" s="203" t="s">
        <v>161</v>
      </c>
      <c r="E161" s="204" t="s">
        <v>33</v>
      </c>
      <c r="F161" s="205" t="s">
        <v>910</v>
      </c>
      <c r="G161" s="202"/>
      <c r="H161" s="206">
        <v>52.3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161</v>
      </c>
      <c r="AU161" s="212" t="s">
        <v>88</v>
      </c>
      <c r="AV161" s="13" t="s">
        <v>88</v>
      </c>
      <c r="AW161" s="13" t="s">
        <v>40</v>
      </c>
      <c r="AX161" s="13" t="s">
        <v>8</v>
      </c>
      <c r="AY161" s="212" t="s">
        <v>152</v>
      </c>
    </row>
    <row r="162" spans="1:65" s="2" customFormat="1" ht="21.75" customHeight="1">
      <c r="A162" s="35"/>
      <c r="B162" s="36"/>
      <c r="C162" s="189" t="s">
        <v>258</v>
      </c>
      <c r="D162" s="189" t="s">
        <v>154</v>
      </c>
      <c r="E162" s="190" t="s">
        <v>263</v>
      </c>
      <c r="F162" s="191" t="s">
        <v>264</v>
      </c>
      <c r="G162" s="192" t="s">
        <v>169</v>
      </c>
      <c r="H162" s="193">
        <v>52.3</v>
      </c>
      <c r="I162" s="194"/>
      <c r="J162" s="193">
        <f>ROUND(I162*H162,0)</f>
        <v>0</v>
      </c>
      <c r="K162" s="191" t="s">
        <v>158</v>
      </c>
      <c r="L162" s="40"/>
      <c r="M162" s="195" t="s">
        <v>33</v>
      </c>
      <c r="N162" s="196" t="s">
        <v>50</v>
      </c>
      <c r="O162" s="65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159</v>
      </c>
      <c r="AT162" s="199" t="s">
        <v>154</v>
      </c>
      <c r="AU162" s="199" t="s">
        <v>88</v>
      </c>
      <c r="AY162" s="17" t="s">
        <v>152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</v>
      </c>
      <c r="BK162" s="200">
        <f>ROUND(I162*H162,0)</f>
        <v>0</v>
      </c>
      <c r="BL162" s="17" t="s">
        <v>159</v>
      </c>
      <c r="BM162" s="199" t="s">
        <v>980</v>
      </c>
    </row>
    <row r="163" spans="2:51" s="13" customFormat="1" ht="11.25">
      <c r="B163" s="201"/>
      <c r="C163" s="202"/>
      <c r="D163" s="203" t="s">
        <v>161</v>
      </c>
      <c r="E163" s="204" t="s">
        <v>33</v>
      </c>
      <c r="F163" s="205" t="s">
        <v>910</v>
      </c>
      <c r="G163" s="202"/>
      <c r="H163" s="206">
        <v>52.3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161</v>
      </c>
      <c r="AU163" s="212" t="s">
        <v>88</v>
      </c>
      <c r="AV163" s="13" t="s">
        <v>88</v>
      </c>
      <c r="AW163" s="13" t="s">
        <v>40</v>
      </c>
      <c r="AX163" s="13" t="s">
        <v>8</v>
      </c>
      <c r="AY163" s="212" t="s">
        <v>152</v>
      </c>
    </row>
    <row r="164" spans="1:65" s="2" customFormat="1" ht="16.5" customHeight="1">
      <c r="A164" s="35"/>
      <c r="B164" s="36"/>
      <c r="C164" s="189" t="s">
        <v>270</v>
      </c>
      <c r="D164" s="189" t="s">
        <v>154</v>
      </c>
      <c r="E164" s="190" t="s">
        <v>267</v>
      </c>
      <c r="F164" s="191" t="s">
        <v>268</v>
      </c>
      <c r="G164" s="192" t="s">
        <v>169</v>
      </c>
      <c r="H164" s="193">
        <v>52.3</v>
      </c>
      <c r="I164" s="194"/>
      <c r="J164" s="193">
        <f>ROUND(I164*H164,0)</f>
        <v>0</v>
      </c>
      <c r="K164" s="191" t="s">
        <v>158</v>
      </c>
      <c r="L164" s="40"/>
      <c r="M164" s="195" t="s">
        <v>33</v>
      </c>
      <c r="N164" s="196" t="s">
        <v>50</v>
      </c>
      <c r="O164" s="65"/>
      <c r="P164" s="197">
        <f>O164*H164</f>
        <v>0</v>
      </c>
      <c r="Q164" s="197">
        <v>0.00601</v>
      </c>
      <c r="R164" s="197">
        <f>Q164*H164</f>
        <v>0.31432299999999996</v>
      </c>
      <c r="S164" s="197">
        <v>0</v>
      </c>
      <c r="T164" s="19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9" t="s">
        <v>159</v>
      </c>
      <c r="AT164" s="199" t="s">
        <v>154</v>
      </c>
      <c r="AU164" s="199" t="s">
        <v>88</v>
      </c>
      <c r="AY164" s="17" t="s">
        <v>152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</v>
      </c>
      <c r="BK164" s="200">
        <f>ROUND(I164*H164,0)</f>
        <v>0</v>
      </c>
      <c r="BL164" s="17" t="s">
        <v>159</v>
      </c>
      <c r="BM164" s="199" t="s">
        <v>981</v>
      </c>
    </row>
    <row r="165" spans="2:51" s="13" customFormat="1" ht="11.25">
      <c r="B165" s="201"/>
      <c r="C165" s="202"/>
      <c r="D165" s="203" t="s">
        <v>161</v>
      </c>
      <c r="E165" s="204" t="s">
        <v>33</v>
      </c>
      <c r="F165" s="205" t="s">
        <v>910</v>
      </c>
      <c r="G165" s="202"/>
      <c r="H165" s="206">
        <v>52.3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161</v>
      </c>
      <c r="AU165" s="212" t="s">
        <v>88</v>
      </c>
      <c r="AV165" s="13" t="s">
        <v>88</v>
      </c>
      <c r="AW165" s="13" t="s">
        <v>40</v>
      </c>
      <c r="AX165" s="13" t="s">
        <v>8</v>
      </c>
      <c r="AY165" s="212" t="s">
        <v>152</v>
      </c>
    </row>
    <row r="166" spans="1:65" s="2" customFormat="1" ht="21.75" customHeight="1">
      <c r="A166" s="35"/>
      <c r="B166" s="36"/>
      <c r="C166" s="189" t="s">
        <v>262</v>
      </c>
      <c r="D166" s="189" t="s">
        <v>154</v>
      </c>
      <c r="E166" s="190" t="s">
        <v>271</v>
      </c>
      <c r="F166" s="191" t="s">
        <v>272</v>
      </c>
      <c r="G166" s="192" t="s">
        <v>169</v>
      </c>
      <c r="H166" s="193">
        <v>96.4</v>
      </c>
      <c r="I166" s="194"/>
      <c r="J166" s="193">
        <f>ROUND(I166*H166,0)</f>
        <v>0</v>
      </c>
      <c r="K166" s="191" t="s">
        <v>158</v>
      </c>
      <c r="L166" s="40"/>
      <c r="M166" s="195" t="s">
        <v>33</v>
      </c>
      <c r="N166" s="196" t="s">
        <v>50</v>
      </c>
      <c r="O166" s="65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9" t="s">
        <v>159</v>
      </c>
      <c r="AT166" s="199" t="s">
        <v>154</v>
      </c>
      <c r="AU166" s="199" t="s">
        <v>88</v>
      </c>
      <c r="AY166" s="17" t="s">
        <v>152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</v>
      </c>
      <c r="BK166" s="200">
        <f>ROUND(I166*H166,0)</f>
        <v>0</v>
      </c>
      <c r="BL166" s="17" t="s">
        <v>159</v>
      </c>
      <c r="BM166" s="199" t="s">
        <v>982</v>
      </c>
    </row>
    <row r="167" spans="2:51" s="13" customFormat="1" ht="11.25">
      <c r="B167" s="201"/>
      <c r="C167" s="202"/>
      <c r="D167" s="203" t="s">
        <v>161</v>
      </c>
      <c r="E167" s="204" t="s">
        <v>33</v>
      </c>
      <c r="F167" s="205" t="s">
        <v>905</v>
      </c>
      <c r="G167" s="202"/>
      <c r="H167" s="206">
        <v>96.4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161</v>
      </c>
      <c r="AU167" s="212" t="s">
        <v>88</v>
      </c>
      <c r="AV167" s="13" t="s">
        <v>88</v>
      </c>
      <c r="AW167" s="13" t="s">
        <v>40</v>
      </c>
      <c r="AX167" s="13" t="s">
        <v>8</v>
      </c>
      <c r="AY167" s="212" t="s">
        <v>152</v>
      </c>
    </row>
    <row r="168" spans="1:65" s="2" customFormat="1" ht="21.75" customHeight="1">
      <c r="A168" s="35"/>
      <c r="B168" s="36"/>
      <c r="C168" s="189" t="s">
        <v>266</v>
      </c>
      <c r="D168" s="189" t="s">
        <v>154</v>
      </c>
      <c r="E168" s="190" t="s">
        <v>274</v>
      </c>
      <c r="F168" s="191" t="s">
        <v>275</v>
      </c>
      <c r="G168" s="192" t="s">
        <v>169</v>
      </c>
      <c r="H168" s="193">
        <v>96.4</v>
      </c>
      <c r="I168" s="194"/>
      <c r="J168" s="193">
        <f>ROUND(I168*H168,0)</f>
        <v>0</v>
      </c>
      <c r="K168" s="191" t="s">
        <v>158</v>
      </c>
      <c r="L168" s="40"/>
      <c r="M168" s="195" t="s">
        <v>33</v>
      </c>
      <c r="N168" s="196" t="s">
        <v>50</v>
      </c>
      <c r="O168" s="65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9" t="s">
        <v>159</v>
      </c>
      <c r="AT168" s="199" t="s">
        <v>154</v>
      </c>
      <c r="AU168" s="199" t="s">
        <v>88</v>
      </c>
      <c r="AY168" s="17" t="s">
        <v>152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8</v>
      </c>
      <c r="BK168" s="200">
        <f>ROUND(I168*H168,0)</f>
        <v>0</v>
      </c>
      <c r="BL168" s="17" t="s">
        <v>159</v>
      </c>
      <c r="BM168" s="199" t="s">
        <v>983</v>
      </c>
    </row>
    <row r="169" spans="2:51" s="13" customFormat="1" ht="11.25">
      <c r="B169" s="201"/>
      <c r="C169" s="202"/>
      <c r="D169" s="203" t="s">
        <v>161</v>
      </c>
      <c r="E169" s="204" t="s">
        <v>33</v>
      </c>
      <c r="F169" s="205" t="s">
        <v>905</v>
      </c>
      <c r="G169" s="202"/>
      <c r="H169" s="206">
        <v>96.4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161</v>
      </c>
      <c r="AU169" s="212" t="s">
        <v>88</v>
      </c>
      <c r="AV169" s="13" t="s">
        <v>88</v>
      </c>
      <c r="AW169" s="13" t="s">
        <v>40</v>
      </c>
      <c r="AX169" s="13" t="s">
        <v>8</v>
      </c>
      <c r="AY169" s="212" t="s">
        <v>152</v>
      </c>
    </row>
    <row r="170" spans="1:65" s="2" customFormat="1" ht="16.5" customHeight="1">
      <c r="A170" s="35"/>
      <c r="B170" s="36"/>
      <c r="C170" s="189" t="s">
        <v>7</v>
      </c>
      <c r="D170" s="189" t="s">
        <v>154</v>
      </c>
      <c r="E170" s="190" t="s">
        <v>278</v>
      </c>
      <c r="F170" s="191" t="s">
        <v>279</v>
      </c>
      <c r="G170" s="192" t="s">
        <v>157</v>
      </c>
      <c r="H170" s="193">
        <v>87.7</v>
      </c>
      <c r="I170" s="194"/>
      <c r="J170" s="193">
        <f>ROUND(I170*H170,0)</f>
        <v>0</v>
      </c>
      <c r="K170" s="191" t="s">
        <v>158</v>
      </c>
      <c r="L170" s="40"/>
      <c r="M170" s="195" t="s">
        <v>33</v>
      </c>
      <c r="N170" s="196" t="s">
        <v>50</v>
      </c>
      <c r="O170" s="65"/>
      <c r="P170" s="197">
        <f>O170*H170</f>
        <v>0</v>
      </c>
      <c r="Q170" s="197">
        <v>0.0036</v>
      </c>
      <c r="R170" s="197">
        <f>Q170*H170</f>
        <v>0.31572</v>
      </c>
      <c r="S170" s="197">
        <v>0</v>
      </c>
      <c r="T170" s="198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9" t="s">
        <v>159</v>
      </c>
      <c r="AT170" s="199" t="s">
        <v>154</v>
      </c>
      <c r="AU170" s="199" t="s">
        <v>88</v>
      </c>
      <c r="AY170" s="17" t="s">
        <v>152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</v>
      </c>
      <c r="BK170" s="200">
        <f>ROUND(I170*H170,0)</f>
        <v>0</v>
      </c>
      <c r="BL170" s="17" t="s">
        <v>159</v>
      </c>
      <c r="BM170" s="199" t="s">
        <v>984</v>
      </c>
    </row>
    <row r="171" spans="1:65" s="2" customFormat="1" ht="21.75" customHeight="1">
      <c r="A171" s="35"/>
      <c r="B171" s="36"/>
      <c r="C171" s="189" t="s">
        <v>277</v>
      </c>
      <c r="D171" s="189" t="s">
        <v>154</v>
      </c>
      <c r="E171" s="190" t="s">
        <v>282</v>
      </c>
      <c r="F171" s="191" t="s">
        <v>283</v>
      </c>
      <c r="G171" s="192" t="s">
        <v>284</v>
      </c>
      <c r="H171" s="193">
        <v>4</v>
      </c>
      <c r="I171" s="194"/>
      <c r="J171" s="193">
        <f>ROUND(I171*H171,0)</f>
        <v>0</v>
      </c>
      <c r="K171" s="191" t="s">
        <v>158</v>
      </c>
      <c r="L171" s="40"/>
      <c r="M171" s="195" t="s">
        <v>33</v>
      </c>
      <c r="N171" s="196" t="s">
        <v>50</v>
      </c>
      <c r="O171" s="65"/>
      <c r="P171" s="197">
        <f>O171*H171</f>
        <v>0</v>
      </c>
      <c r="Q171" s="197">
        <v>0.31108</v>
      </c>
      <c r="R171" s="197">
        <f>Q171*H171</f>
        <v>1.24432</v>
      </c>
      <c r="S171" s="197">
        <v>0</v>
      </c>
      <c r="T171" s="198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9" t="s">
        <v>159</v>
      </c>
      <c r="AT171" s="199" t="s">
        <v>154</v>
      </c>
      <c r="AU171" s="199" t="s">
        <v>88</v>
      </c>
      <c r="AY171" s="17" t="s">
        <v>152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8</v>
      </c>
      <c r="BK171" s="200">
        <f>ROUND(I171*H171,0)</f>
        <v>0</v>
      </c>
      <c r="BL171" s="17" t="s">
        <v>159</v>
      </c>
      <c r="BM171" s="199" t="s">
        <v>985</v>
      </c>
    </row>
    <row r="172" spans="2:63" s="12" customFormat="1" ht="22.9" customHeight="1">
      <c r="B172" s="173"/>
      <c r="C172" s="174"/>
      <c r="D172" s="175" t="s">
        <v>78</v>
      </c>
      <c r="E172" s="187" t="s">
        <v>204</v>
      </c>
      <c r="F172" s="187" t="s">
        <v>286</v>
      </c>
      <c r="G172" s="174"/>
      <c r="H172" s="174"/>
      <c r="I172" s="177"/>
      <c r="J172" s="188">
        <f>BK172</f>
        <v>0</v>
      </c>
      <c r="K172" s="174"/>
      <c r="L172" s="179"/>
      <c r="M172" s="180"/>
      <c r="N172" s="181"/>
      <c r="O172" s="181"/>
      <c r="P172" s="182">
        <f>SUM(P173:P215)</f>
        <v>0</v>
      </c>
      <c r="Q172" s="181"/>
      <c r="R172" s="182">
        <f>SUM(R173:R215)</f>
        <v>3.6373900000000003</v>
      </c>
      <c r="S172" s="181"/>
      <c r="T172" s="183">
        <f>SUM(T173:T215)</f>
        <v>0</v>
      </c>
      <c r="AR172" s="184" t="s">
        <v>8</v>
      </c>
      <c r="AT172" s="185" t="s">
        <v>78</v>
      </c>
      <c r="AU172" s="185" t="s">
        <v>8</v>
      </c>
      <c r="AY172" s="184" t="s">
        <v>152</v>
      </c>
      <c r="BK172" s="186">
        <f>SUM(BK173:BK215)</f>
        <v>0</v>
      </c>
    </row>
    <row r="173" spans="1:65" s="2" customFormat="1" ht="16.5" customHeight="1">
      <c r="A173" s="35"/>
      <c r="B173" s="36"/>
      <c r="C173" s="189" t="s">
        <v>281</v>
      </c>
      <c r="D173" s="189" t="s">
        <v>154</v>
      </c>
      <c r="E173" s="190" t="s">
        <v>288</v>
      </c>
      <c r="F173" s="191" t="s">
        <v>289</v>
      </c>
      <c r="G173" s="192" t="s">
        <v>284</v>
      </c>
      <c r="H173" s="193">
        <v>1</v>
      </c>
      <c r="I173" s="194"/>
      <c r="J173" s="193">
        <f aca="true" t="shared" si="0" ref="J173:J196">ROUND(I173*H173,0)</f>
        <v>0</v>
      </c>
      <c r="K173" s="191" t="s">
        <v>158</v>
      </c>
      <c r="L173" s="40"/>
      <c r="M173" s="195" t="s">
        <v>33</v>
      </c>
      <c r="N173" s="196" t="s">
        <v>50</v>
      </c>
      <c r="O173" s="65"/>
      <c r="P173" s="197">
        <f aca="true" t="shared" si="1" ref="P173:P196">O173*H173</f>
        <v>0</v>
      </c>
      <c r="Q173" s="197">
        <v>0</v>
      </c>
      <c r="R173" s="197">
        <f aca="true" t="shared" si="2" ref="R173:R196">Q173*H173</f>
        <v>0</v>
      </c>
      <c r="S173" s="197">
        <v>0</v>
      </c>
      <c r="T173" s="198">
        <f aca="true" t="shared" si="3" ref="T173:T196"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159</v>
      </c>
      <c r="AT173" s="199" t="s">
        <v>154</v>
      </c>
      <c r="AU173" s="199" t="s">
        <v>88</v>
      </c>
      <c r="AY173" s="17" t="s">
        <v>152</v>
      </c>
      <c r="BE173" s="200">
        <f aca="true" t="shared" si="4" ref="BE173:BE196">IF(N173="základní",J173,0)</f>
        <v>0</v>
      </c>
      <c r="BF173" s="200">
        <f aca="true" t="shared" si="5" ref="BF173:BF196">IF(N173="snížená",J173,0)</f>
        <v>0</v>
      </c>
      <c r="BG173" s="200">
        <f aca="true" t="shared" si="6" ref="BG173:BG196">IF(N173="zákl. přenesená",J173,0)</f>
        <v>0</v>
      </c>
      <c r="BH173" s="200">
        <f aca="true" t="shared" si="7" ref="BH173:BH196">IF(N173="sníž. přenesená",J173,0)</f>
        <v>0</v>
      </c>
      <c r="BI173" s="200">
        <f aca="true" t="shared" si="8" ref="BI173:BI196">IF(N173="nulová",J173,0)</f>
        <v>0</v>
      </c>
      <c r="BJ173" s="17" t="s">
        <v>8</v>
      </c>
      <c r="BK173" s="200">
        <f aca="true" t="shared" si="9" ref="BK173:BK196">ROUND(I173*H173,0)</f>
        <v>0</v>
      </c>
      <c r="BL173" s="17" t="s">
        <v>159</v>
      </c>
      <c r="BM173" s="199" t="s">
        <v>986</v>
      </c>
    </row>
    <row r="174" spans="1:65" s="2" customFormat="1" ht="21.75" customHeight="1">
      <c r="A174" s="35"/>
      <c r="B174" s="36"/>
      <c r="C174" s="189" t="s">
        <v>287</v>
      </c>
      <c r="D174" s="189" t="s">
        <v>154</v>
      </c>
      <c r="E174" s="190" t="s">
        <v>987</v>
      </c>
      <c r="F174" s="191" t="s">
        <v>988</v>
      </c>
      <c r="G174" s="192" t="s">
        <v>284</v>
      </c>
      <c r="H174" s="193">
        <v>2</v>
      </c>
      <c r="I174" s="194"/>
      <c r="J174" s="193">
        <f t="shared" si="0"/>
        <v>0</v>
      </c>
      <c r="K174" s="191" t="s">
        <v>158</v>
      </c>
      <c r="L174" s="40"/>
      <c r="M174" s="195" t="s">
        <v>33</v>
      </c>
      <c r="N174" s="196" t="s">
        <v>50</v>
      </c>
      <c r="O174" s="65"/>
      <c r="P174" s="197">
        <f t="shared" si="1"/>
        <v>0</v>
      </c>
      <c r="Q174" s="197">
        <v>0.00167</v>
      </c>
      <c r="R174" s="197">
        <f t="shared" si="2"/>
        <v>0.00334</v>
      </c>
      <c r="S174" s="197">
        <v>0</v>
      </c>
      <c r="T174" s="198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9" t="s">
        <v>159</v>
      </c>
      <c r="AT174" s="199" t="s">
        <v>154</v>
      </c>
      <c r="AU174" s="199" t="s">
        <v>88</v>
      </c>
      <c r="AY174" s="17" t="s">
        <v>152</v>
      </c>
      <c r="BE174" s="200">
        <f t="shared" si="4"/>
        <v>0</v>
      </c>
      <c r="BF174" s="200">
        <f t="shared" si="5"/>
        <v>0</v>
      </c>
      <c r="BG174" s="200">
        <f t="shared" si="6"/>
        <v>0</v>
      </c>
      <c r="BH174" s="200">
        <f t="shared" si="7"/>
        <v>0</v>
      </c>
      <c r="BI174" s="200">
        <f t="shared" si="8"/>
        <v>0</v>
      </c>
      <c r="BJ174" s="17" t="s">
        <v>8</v>
      </c>
      <c r="BK174" s="200">
        <f t="shared" si="9"/>
        <v>0</v>
      </c>
      <c r="BL174" s="17" t="s">
        <v>159</v>
      </c>
      <c r="BM174" s="199" t="s">
        <v>989</v>
      </c>
    </row>
    <row r="175" spans="1:65" s="2" customFormat="1" ht="16.5" customHeight="1">
      <c r="A175" s="35"/>
      <c r="B175" s="36"/>
      <c r="C175" s="224" t="s">
        <v>291</v>
      </c>
      <c r="D175" s="224" t="s">
        <v>230</v>
      </c>
      <c r="E175" s="225" t="s">
        <v>990</v>
      </c>
      <c r="F175" s="226" t="s">
        <v>991</v>
      </c>
      <c r="G175" s="227" t="s">
        <v>284</v>
      </c>
      <c r="H175" s="228">
        <v>2</v>
      </c>
      <c r="I175" s="229"/>
      <c r="J175" s="228">
        <f t="shared" si="0"/>
        <v>0</v>
      </c>
      <c r="K175" s="226" t="s">
        <v>158</v>
      </c>
      <c r="L175" s="230"/>
      <c r="M175" s="231" t="s">
        <v>33</v>
      </c>
      <c r="N175" s="232" t="s">
        <v>50</v>
      </c>
      <c r="O175" s="65"/>
      <c r="P175" s="197">
        <f t="shared" si="1"/>
        <v>0</v>
      </c>
      <c r="Q175" s="197">
        <v>0.008</v>
      </c>
      <c r="R175" s="197">
        <f t="shared" si="2"/>
        <v>0.016</v>
      </c>
      <c r="S175" s="197">
        <v>0</v>
      </c>
      <c r="T175" s="198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9" t="s">
        <v>204</v>
      </c>
      <c r="AT175" s="199" t="s">
        <v>230</v>
      </c>
      <c r="AU175" s="199" t="s">
        <v>88</v>
      </c>
      <c r="AY175" s="17" t="s">
        <v>152</v>
      </c>
      <c r="BE175" s="200">
        <f t="shared" si="4"/>
        <v>0</v>
      </c>
      <c r="BF175" s="200">
        <f t="shared" si="5"/>
        <v>0</v>
      </c>
      <c r="BG175" s="200">
        <f t="shared" si="6"/>
        <v>0</v>
      </c>
      <c r="BH175" s="200">
        <f t="shared" si="7"/>
        <v>0</v>
      </c>
      <c r="BI175" s="200">
        <f t="shared" si="8"/>
        <v>0</v>
      </c>
      <c r="BJ175" s="17" t="s">
        <v>8</v>
      </c>
      <c r="BK175" s="200">
        <f t="shared" si="9"/>
        <v>0</v>
      </c>
      <c r="BL175" s="17" t="s">
        <v>159</v>
      </c>
      <c r="BM175" s="199" t="s">
        <v>992</v>
      </c>
    </row>
    <row r="176" spans="1:65" s="2" customFormat="1" ht="21.75" customHeight="1">
      <c r="A176" s="35"/>
      <c r="B176" s="36"/>
      <c r="C176" s="189" t="s">
        <v>296</v>
      </c>
      <c r="D176" s="189" t="s">
        <v>154</v>
      </c>
      <c r="E176" s="190" t="s">
        <v>309</v>
      </c>
      <c r="F176" s="191" t="s">
        <v>310</v>
      </c>
      <c r="G176" s="192" t="s">
        <v>284</v>
      </c>
      <c r="H176" s="193">
        <v>1</v>
      </c>
      <c r="I176" s="194"/>
      <c r="J176" s="193">
        <f t="shared" si="0"/>
        <v>0</v>
      </c>
      <c r="K176" s="191" t="s">
        <v>158</v>
      </c>
      <c r="L176" s="40"/>
      <c r="M176" s="195" t="s">
        <v>33</v>
      </c>
      <c r="N176" s="196" t="s">
        <v>50</v>
      </c>
      <c r="O176" s="65"/>
      <c r="P176" s="197">
        <f t="shared" si="1"/>
        <v>0</v>
      </c>
      <c r="Q176" s="197">
        <v>0.00167</v>
      </c>
      <c r="R176" s="197">
        <f t="shared" si="2"/>
        <v>0.00167</v>
      </c>
      <c r="S176" s="197">
        <v>0</v>
      </c>
      <c r="T176" s="198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9" t="s">
        <v>159</v>
      </c>
      <c r="AT176" s="199" t="s">
        <v>154</v>
      </c>
      <c r="AU176" s="199" t="s">
        <v>88</v>
      </c>
      <c r="AY176" s="17" t="s">
        <v>152</v>
      </c>
      <c r="BE176" s="200">
        <f t="shared" si="4"/>
        <v>0</v>
      </c>
      <c r="BF176" s="200">
        <f t="shared" si="5"/>
        <v>0</v>
      </c>
      <c r="BG176" s="200">
        <f t="shared" si="6"/>
        <v>0</v>
      </c>
      <c r="BH176" s="200">
        <f t="shared" si="7"/>
        <v>0</v>
      </c>
      <c r="BI176" s="200">
        <f t="shared" si="8"/>
        <v>0</v>
      </c>
      <c r="BJ176" s="17" t="s">
        <v>8</v>
      </c>
      <c r="BK176" s="200">
        <f t="shared" si="9"/>
        <v>0</v>
      </c>
      <c r="BL176" s="17" t="s">
        <v>159</v>
      </c>
      <c r="BM176" s="199" t="s">
        <v>993</v>
      </c>
    </row>
    <row r="177" spans="1:65" s="2" customFormat="1" ht="16.5" customHeight="1">
      <c r="A177" s="35"/>
      <c r="B177" s="36"/>
      <c r="C177" s="224" t="s">
        <v>300</v>
      </c>
      <c r="D177" s="224" t="s">
        <v>230</v>
      </c>
      <c r="E177" s="225" t="s">
        <v>317</v>
      </c>
      <c r="F177" s="226" t="s">
        <v>318</v>
      </c>
      <c r="G177" s="227" t="s">
        <v>284</v>
      </c>
      <c r="H177" s="228">
        <v>1</v>
      </c>
      <c r="I177" s="229"/>
      <c r="J177" s="228">
        <f t="shared" si="0"/>
        <v>0</v>
      </c>
      <c r="K177" s="226" t="s">
        <v>158</v>
      </c>
      <c r="L177" s="230"/>
      <c r="M177" s="231" t="s">
        <v>33</v>
      </c>
      <c r="N177" s="232" t="s">
        <v>50</v>
      </c>
      <c r="O177" s="65"/>
      <c r="P177" s="197">
        <f t="shared" si="1"/>
        <v>0</v>
      </c>
      <c r="Q177" s="197">
        <v>0.0141</v>
      </c>
      <c r="R177" s="197">
        <f t="shared" si="2"/>
        <v>0.0141</v>
      </c>
      <c r="S177" s="197">
        <v>0</v>
      </c>
      <c r="T177" s="198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204</v>
      </c>
      <c r="AT177" s="199" t="s">
        <v>230</v>
      </c>
      <c r="AU177" s="199" t="s">
        <v>88</v>
      </c>
      <c r="AY177" s="17" t="s">
        <v>152</v>
      </c>
      <c r="BE177" s="200">
        <f t="shared" si="4"/>
        <v>0</v>
      </c>
      <c r="BF177" s="200">
        <f t="shared" si="5"/>
        <v>0</v>
      </c>
      <c r="BG177" s="200">
        <f t="shared" si="6"/>
        <v>0</v>
      </c>
      <c r="BH177" s="200">
        <f t="shared" si="7"/>
        <v>0</v>
      </c>
      <c r="BI177" s="200">
        <f t="shared" si="8"/>
        <v>0</v>
      </c>
      <c r="BJ177" s="17" t="s">
        <v>8</v>
      </c>
      <c r="BK177" s="200">
        <f t="shared" si="9"/>
        <v>0</v>
      </c>
      <c r="BL177" s="17" t="s">
        <v>159</v>
      </c>
      <c r="BM177" s="199" t="s">
        <v>994</v>
      </c>
    </row>
    <row r="178" spans="1:65" s="2" customFormat="1" ht="21.75" customHeight="1">
      <c r="A178" s="35"/>
      <c r="B178" s="36"/>
      <c r="C178" s="189" t="s">
        <v>304</v>
      </c>
      <c r="D178" s="189" t="s">
        <v>154</v>
      </c>
      <c r="E178" s="190" t="s">
        <v>321</v>
      </c>
      <c r="F178" s="191" t="s">
        <v>322</v>
      </c>
      <c r="G178" s="192" t="s">
        <v>284</v>
      </c>
      <c r="H178" s="193">
        <v>1</v>
      </c>
      <c r="I178" s="194"/>
      <c r="J178" s="193">
        <f t="shared" si="0"/>
        <v>0</v>
      </c>
      <c r="K178" s="191" t="s">
        <v>158</v>
      </c>
      <c r="L178" s="40"/>
      <c r="M178" s="195" t="s">
        <v>33</v>
      </c>
      <c r="N178" s="196" t="s">
        <v>50</v>
      </c>
      <c r="O178" s="65"/>
      <c r="P178" s="197">
        <f t="shared" si="1"/>
        <v>0</v>
      </c>
      <c r="Q178" s="197">
        <v>0.00171</v>
      </c>
      <c r="R178" s="197">
        <f t="shared" si="2"/>
        <v>0.00171</v>
      </c>
      <c r="S178" s="197">
        <v>0</v>
      </c>
      <c r="T178" s="198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9" t="s">
        <v>159</v>
      </c>
      <c r="AT178" s="199" t="s">
        <v>154</v>
      </c>
      <c r="AU178" s="199" t="s">
        <v>88</v>
      </c>
      <c r="AY178" s="17" t="s">
        <v>152</v>
      </c>
      <c r="BE178" s="200">
        <f t="shared" si="4"/>
        <v>0</v>
      </c>
      <c r="BF178" s="200">
        <f t="shared" si="5"/>
        <v>0</v>
      </c>
      <c r="BG178" s="200">
        <f t="shared" si="6"/>
        <v>0</v>
      </c>
      <c r="BH178" s="200">
        <f t="shared" si="7"/>
        <v>0</v>
      </c>
      <c r="BI178" s="200">
        <f t="shared" si="8"/>
        <v>0</v>
      </c>
      <c r="BJ178" s="17" t="s">
        <v>8</v>
      </c>
      <c r="BK178" s="200">
        <f t="shared" si="9"/>
        <v>0</v>
      </c>
      <c r="BL178" s="17" t="s">
        <v>159</v>
      </c>
      <c r="BM178" s="199" t="s">
        <v>995</v>
      </c>
    </row>
    <row r="179" spans="1:65" s="2" customFormat="1" ht="16.5" customHeight="1">
      <c r="A179" s="35"/>
      <c r="B179" s="36"/>
      <c r="C179" s="224" t="s">
        <v>308</v>
      </c>
      <c r="D179" s="224" t="s">
        <v>230</v>
      </c>
      <c r="E179" s="225" t="s">
        <v>325</v>
      </c>
      <c r="F179" s="226" t="s">
        <v>326</v>
      </c>
      <c r="G179" s="227" t="s">
        <v>284</v>
      </c>
      <c r="H179" s="228">
        <v>1</v>
      </c>
      <c r="I179" s="229"/>
      <c r="J179" s="228">
        <f t="shared" si="0"/>
        <v>0</v>
      </c>
      <c r="K179" s="226" t="s">
        <v>158</v>
      </c>
      <c r="L179" s="230"/>
      <c r="M179" s="231" t="s">
        <v>33</v>
      </c>
      <c r="N179" s="232" t="s">
        <v>50</v>
      </c>
      <c r="O179" s="65"/>
      <c r="P179" s="197">
        <f t="shared" si="1"/>
        <v>0</v>
      </c>
      <c r="Q179" s="197">
        <v>0.0149</v>
      </c>
      <c r="R179" s="197">
        <f t="shared" si="2"/>
        <v>0.0149</v>
      </c>
      <c r="S179" s="197">
        <v>0</v>
      </c>
      <c r="T179" s="198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204</v>
      </c>
      <c r="AT179" s="199" t="s">
        <v>230</v>
      </c>
      <c r="AU179" s="199" t="s">
        <v>88</v>
      </c>
      <c r="AY179" s="17" t="s">
        <v>152</v>
      </c>
      <c r="BE179" s="200">
        <f t="shared" si="4"/>
        <v>0</v>
      </c>
      <c r="BF179" s="200">
        <f t="shared" si="5"/>
        <v>0</v>
      </c>
      <c r="BG179" s="200">
        <f t="shared" si="6"/>
        <v>0</v>
      </c>
      <c r="BH179" s="200">
        <f t="shared" si="7"/>
        <v>0</v>
      </c>
      <c r="BI179" s="200">
        <f t="shared" si="8"/>
        <v>0</v>
      </c>
      <c r="BJ179" s="17" t="s">
        <v>8</v>
      </c>
      <c r="BK179" s="200">
        <f t="shared" si="9"/>
        <v>0</v>
      </c>
      <c r="BL179" s="17" t="s">
        <v>159</v>
      </c>
      <c r="BM179" s="199" t="s">
        <v>996</v>
      </c>
    </row>
    <row r="180" spans="1:65" s="2" customFormat="1" ht="21.75" customHeight="1">
      <c r="A180" s="35"/>
      <c r="B180" s="36"/>
      <c r="C180" s="189" t="s">
        <v>312</v>
      </c>
      <c r="D180" s="189" t="s">
        <v>154</v>
      </c>
      <c r="E180" s="190" t="s">
        <v>574</v>
      </c>
      <c r="F180" s="191" t="s">
        <v>575</v>
      </c>
      <c r="G180" s="192" t="s">
        <v>284</v>
      </c>
      <c r="H180" s="193">
        <v>1</v>
      </c>
      <c r="I180" s="194"/>
      <c r="J180" s="193">
        <f t="shared" si="0"/>
        <v>0</v>
      </c>
      <c r="K180" s="191" t="s">
        <v>158</v>
      </c>
      <c r="L180" s="40"/>
      <c r="M180" s="195" t="s">
        <v>33</v>
      </c>
      <c r="N180" s="196" t="s">
        <v>50</v>
      </c>
      <c r="O180" s="65"/>
      <c r="P180" s="197">
        <f t="shared" si="1"/>
        <v>0</v>
      </c>
      <c r="Q180" s="197">
        <v>0</v>
      </c>
      <c r="R180" s="197">
        <f t="shared" si="2"/>
        <v>0</v>
      </c>
      <c r="S180" s="197">
        <v>0</v>
      </c>
      <c r="T180" s="198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9" t="s">
        <v>159</v>
      </c>
      <c r="AT180" s="199" t="s">
        <v>154</v>
      </c>
      <c r="AU180" s="199" t="s">
        <v>88</v>
      </c>
      <c r="AY180" s="17" t="s">
        <v>152</v>
      </c>
      <c r="BE180" s="200">
        <f t="shared" si="4"/>
        <v>0</v>
      </c>
      <c r="BF180" s="200">
        <f t="shared" si="5"/>
        <v>0</v>
      </c>
      <c r="BG180" s="200">
        <f t="shared" si="6"/>
        <v>0</v>
      </c>
      <c r="BH180" s="200">
        <f t="shared" si="7"/>
        <v>0</v>
      </c>
      <c r="BI180" s="200">
        <f t="shared" si="8"/>
        <v>0</v>
      </c>
      <c r="BJ180" s="17" t="s">
        <v>8</v>
      </c>
      <c r="BK180" s="200">
        <f t="shared" si="9"/>
        <v>0</v>
      </c>
      <c r="BL180" s="17" t="s">
        <v>159</v>
      </c>
      <c r="BM180" s="199" t="s">
        <v>997</v>
      </c>
    </row>
    <row r="181" spans="1:65" s="2" customFormat="1" ht="16.5" customHeight="1">
      <c r="A181" s="35"/>
      <c r="B181" s="36"/>
      <c r="C181" s="224" t="s">
        <v>316</v>
      </c>
      <c r="D181" s="224" t="s">
        <v>230</v>
      </c>
      <c r="E181" s="225" t="s">
        <v>577</v>
      </c>
      <c r="F181" s="226" t="s">
        <v>578</v>
      </c>
      <c r="G181" s="227" t="s">
        <v>284</v>
      </c>
      <c r="H181" s="228">
        <v>1</v>
      </c>
      <c r="I181" s="229"/>
      <c r="J181" s="228">
        <f t="shared" si="0"/>
        <v>0</v>
      </c>
      <c r="K181" s="226" t="s">
        <v>158</v>
      </c>
      <c r="L181" s="230"/>
      <c r="M181" s="231" t="s">
        <v>33</v>
      </c>
      <c r="N181" s="232" t="s">
        <v>50</v>
      </c>
      <c r="O181" s="65"/>
      <c r="P181" s="197">
        <f t="shared" si="1"/>
        <v>0</v>
      </c>
      <c r="Q181" s="197">
        <v>0.00145</v>
      </c>
      <c r="R181" s="197">
        <f t="shared" si="2"/>
        <v>0.00145</v>
      </c>
      <c r="S181" s="197">
        <v>0</v>
      </c>
      <c r="T181" s="198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9" t="s">
        <v>204</v>
      </c>
      <c r="AT181" s="199" t="s">
        <v>230</v>
      </c>
      <c r="AU181" s="199" t="s">
        <v>88</v>
      </c>
      <c r="AY181" s="17" t="s">
        <v>152</v>
      </c>
      <c r="BE181" s="200">
        <f t="shared" si="4"/>
        <v>0</v>
      </c>
      <c r="BF181" s="200">
        <f t="shared" si="5"/>
        <v>0</v>
      </c>
      <c r="BG181" s="200">
        <f t="shared" si="6"/>
        <v>0</v>
      </c>
      <c r="BH181" s="200">
        <f t="shared" si="7"/>
        <v>0</v>
      </c>
      <c r="BI181" s="200">
        <f t="shared" si="8"/>
        <v>0</v>
      </c>
      <c r="BJ181" s="17" t="s">
        <v>8</v>
      </c>
      <c r="BK181" s="200">
        <f t="shared" si="9"/>
        <v>0</v>
      </c>
      <c r="BL181" s="17" t="s">
        <v>159</v>
      </c>
      <c r="BM181" s="199" t="s">
        <v>998</v>
      </c>
    </row>
    <row r="182" spans="1:65" s="2" customFormat="1" ht="16.5" customHeight="1">
      <c r="A182" s="35"/>
      <c r="B182" s="36"/>
      <c r="C182" s="189" t="s">
        <v>320</v>
      </c>
      <c r="D182" s="189" t="s">
        <v>154</v>
      </c>
      <c r="E182" s="190" t="s">
        <v>329</v>
      </c>
      <c r="F182" s="191" t="s">
        <v>330</v>
      </c>
      <c r="G182" s="192" t="s">
        <v>284</v>
      </c>
      <c r="H182" s="193">
        <v>1</v>
      </c>
      <c r="I182" s="194"/>
      <c r="J182" s="193">
        <f t="shared" si="0"/>
        <v>0</v>
      </c>
      <c r="K182" s="191" t="s">
        <v>158</v>
      </c>
      <c r="L182" s="40"/>
      <c r="M182" s="195" t="s">
        <v>33</v>
      </c>
      <c r="N182" s="196" t="s">
        <v>50</v>
      </c>
      <c r="O182" s="65"/>
      <c r="P182" s="197">
        <f t="shared" si="1"/>
        <v>0</v>
      </c>
      <c r="Q182" s="197">
        <v>0.00034</v>
      </c>
      <c r="R182" s="197">
        <f t="shared" si="2"/>
        <v>0.00034</v>
      </c>
      <c r="S182" s="197">
        <v>0</v>
      </c>
      <c r="T182" s="198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9" t="s">
        <v>159</v>
      </c>
      <c r="AT182" s="199" t="s">
        <v>154</v>
      </c>
      <c r="AU182" s="199" t="s">
        <v>88</v>
      </c>
      <c r="AY182" s="17" t="s">
        <v>152</v>
      </c>
      <c r="BE182" s="200">
        <f t="shared" si="4"/>
        <v>0</v>
      </c>
      <c r="BF182" s="200">
        <f t="shared" si="5"/>
        <v>0</v>
      </c>
      <c r="BG182" s="200">
        <f t="shared" si="6"/>
        <v>0</v>
      </c>
      <c r="BH182" s="200">
        <f t="shared" si="7"/>
        <v>0</v>
      </c>
      <c r="BI182" s="200">
        <f t="shared" si="8"/>
        <v>0</v>
      </c>
      <c r="BJ182" s="17" t="s">
        <v>8</v>
      </c>
      <c r="BK182" s="200">
        <f t="shared" si="9"/>
        <v>0</v>
      </c>
      <c r="BL182" s="17" t="s">
        <v>159</v>
      </c>
      <c r="BM182" s="199" t="s">
        <v>999</v>
      </c>
    </row>
    <row r="183" spans="1:65" s="2" customFormat="1" ht="16.5" customHeight="1">
      <c r="A183" s="35"/>
      <c r="B183" s="36"/>
      <c r="C183" s="224" t="s">
        <v>324</v>
      </c>
      <c r="D183" s="224" t="s">
        <v>230</v>
      </c>
      <c r="E183" s="225" t="s">
        <v>333</v>
      </c>
      <c r="F183" s="226" t="s">
        <v>334</v>
      </c>
      <c r="G183" s="227" t="s">
        <v>284</v>
      </c>
      <c r="H183" s="228">
        <v>1</v>
      </c>
      <c r="I183" s="229"/>
      <c r="J183" s="228">
        <f t="shared" si="0"/>
        <v>0</v>
      </c>
      <c r="K183" s="226" t="s">
        <v>158</v>
      </c>
      <c r="L183" s="230"/>
      <c r="M183" s="231" t="s">
        <v>33</v>
      </c>
      <c r="N183" s="232" t="s">
        <v>50</v>
      </c>
      <c r="O183" s="65"/>
      <c r="P183" s="197">
        <f t="shared" si="1"/>
        <v>0</v>
      </c>
      <c r="Q183" s="197">
        <v>0.043</v>
      </c>
      <c r="R183" s="197">
        <f t="shared" si="2"/>
        <v>0.043</v>
      </c>
      <c r="S183" s="197">
        <v>0</v>
      </c>
      <c r="T183" s="198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9" t="s">
        <v>204</v>
      </c>
      <c r="AT183" s="199" t="s">
        <v>230</v>
      </c>
      <c r="AU183" s="199" t="s">
        <v>88</v>
      </c>
      <c r="AY183" s="17" t="s">
        <v>152</v>
      </c>
      <c r="BE183" s="200">
        <f t="shared" si="4"/>
        <v>0</v>
      </c>
      <c r="BF183" s="200">
        <f t="shared" si="5"/>
        <v>0</v>
      </c>
      <c r="BG183" s="200">
        <f t="shared" si="6"/>
        <v>0</v>
      </c>
      <c r="BH183" s="200">
        <f t="shared" si="7"/>
        <v>0</v>
      </c>
      <c r="BI183" s="200">
        <f t="shared" si="8"/>
        <v>0</v>
      </c>
      <c r="BJ183" s="17" t="s">
        <v>8</v>
      </c>
      <c r="BK183" s="200">
        <f t="shared" si="9"/>
        <v>0</v>
      </c>
      <c r="BL183" s="17" t="s">
        <v>159</v>
      </c>
      <c r="BM183" s="199" t="s">
        <v>1000</v>
      </c>
    </row>
    <row r="184" spans="1:65" s="2" customFormat="1" ht="16.5" customHeight="1">
      <c r="A184" s="35"/>
      <c r="B184" s="36"/>
      <c r="C184" s="224" t="s">
        <v>328</v>
      </c>
      <c r="D184" s="224" t="s">
        <v>230</v>
      </c>
      <c r="E184" s="225" t="s">
        <v>337</v>
      </c>
      <c r="F184" s="226" t="s">
        <v>338</v>
      </c>
      <c r="G184" s="227" t="s">
        <v>339</v>
      </c>
      <c r="H184" s="228">
        <v>1</v>
      </c>
      <c r="I184" s="229"/>
      <c r="J184" s="228">
        <f t="shared" si="0"/>
        <v>0</v>
      </c>
      <c r="K184" s="226" t="s">
        <v>33</v>
      </c>
      <c r="L184" s="230"/>
      <c r="M184" s="231" t="s">
        <v>33</v>
      </c>
      <c r="N184" s="232" t="s">
        <v>50</v>
      </c>
      <c r="O184" s="65"/>
      <c r="P184" s="197">
        <f t="shared" si="1"/>
        <v>0</v>
      </c>
      <c r="Q184" s="197">
        <v>0</v>
      </c>
      <c r="R184" s="197">
        <f t="shared" si="2"/>
        <v>0</v>
      </c>
      <c r="S184" s="197">
        <v>0</v>
      </c>
      <c r="T184" s="198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9" t="s">
        <v>204</v>
      </c>
      <c r="AT184" s="199" t="s">
        <v>230</v>
      </c>
      <c r="AU184" s="199" t="s">
        <v>88</v>
      </c>
      <c r="AY184" s="17" t="s">
        <v>152</v>
      </c>
      <c r="BE184" s="200">
        <f t="shared" si="4"/>
        <v>0</v>
      </c>
      <c r="BF184" s="200">
        <f t="shared" si="5"/>
        <v>0</v>
      </c>
      <c r="BG184" s="200">
        <f t="shared" si="6"/>
        <v>0</v>
      </c>
      <c r="BH184" s="200">
        <f t="shared" si="7"/>
        <v>0</v>
      </c>
      <c r="BI184" s="200">
        <f t="shared" si="8"/>
        <v>0</v>
      </c>
      <c r="BJ184" s="17" t="s">
        <v>8</v>
      </c>
      <c r="BK184" s="200">
        <f t="shared" si="9"/>
        <v>0</v>
      </c>
      <c r="BL184" s="17" t="s">
        <v>159</v>
      </c>
      <c r="BM184" s="199" t="s">
        <v>1001</v>
      </c>
    </row>
    <row r="185" spans="1:65" s="2" customFormat="1" ht="21.75" customHeight="1">
      <c r="A185" s="35"/>
      <c r="B185" s="36"/>
      <c r="C185" s="189" t="s">
        <v>332</v>
      </c>
      <c r="D185" s="189" t="s">
        <v>154</v>
      </c>
      <c r="E185" s="190" t="s">
        <v>343</v>
      </c>
      <c r="F185" s="191" t="s">
        <v>344</v>
      </c>
      <c r="G185" s="192" t="s">
        <v>284</v>
      </c>
      <c r="H185" s="193">
        <v>9</v>
      </c>
      <c r="I185" s="194"/>
      <c r="J185" s="193">
        <f t="shared" si="0"/>
        <v>0</v>
      </c>
      <c r="K185" s="191" t="s">
        <v>33</v>
      </c>
      <c r="L185" s="40"/>
      <c r="M185" s="195" t="s">
        <v>33</v>
      </c>
      <c r="N185" s="196" t="s">
        <v>50</v>
      </c>
      <c r="O185" s="65"/>
      <c r="P185" s="197">
        <f t="shared" si="1"/>
        <v>0</v>
      </c>
      <c r="Q185" s="197">
        <v>0</v>
      </c>
      <c r="R185" s="197">
        <f t="shared" si="2"/>
        <v>0</v>
      </c>
      <c r="S185" s="197">
        <v>0</v>
      </c>
      <c r="T185" s="198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9" t="s">
        <v>159</v>
      </c>
      <c r="AT185" s="199" t="s">
        <v>154</v>
      </c>
      <c r="AU185" s="199" t="s">
        <v>88</v>
      </c>
      <c r="AY185" s="17" t="s">
        <v>152</v>
      </c>
      <c r="BE185" s="200">
        <f t="shared" si="4"/>
        <v>0</v>
      </c>
      <c r="BF185" s="200">
        <f t="shared" si="5"/>
        <v>0</v>
      </c>
      <c r="BG185" s="200">
        <f t="shared" si="6"/>
        <v>0</v>
      </c>
      <c r="BH185" s="200">
        <f t="shared" si="7"/>
        <v>0</v>
      </c>
      <c r="BI185" s="200">
        <f t="shared" si="8"/>
        <v>0</v>
      </c>
      <c r="BJ185" s="17" t="s">
        <v>8</v>
      </c>
      <c r="BK185" s="200">
        <f t="shared" si="9"/>
        <v>0</v>
      </c>
      <c r="BL185" s="17" t="s">
        <v>159</v>
      </c>
      <c r="BM185" s="199" t="s">
        <v>1002</v>
      </c>
    </row>
    <row r="186" spans="1:65" s="2" customFormat="1" ht="16.5" customHeight="1">
      <c r="A186" s="35"/>
      <c r="B186" s="36"/>
      <c r="C186" s="224" t="s">
        <v>336</v>
      </c>
      <c r="D186" s="224" t="s">
        <v>230</v>
      </c>
      <c r="E186" s="225" t="s">
        <v>347</v>
      </c>
      <c r="F186" s="226" t="s">
        <v>348</v>
      </c>
      <c r="G186" s="227" t="s">
        <v>284</v>
      </c>
      <c r="H186" s="228">
        <v>9</v>
      </c>
      <c r="I186" s="229"/>
      <c r="J186" s="228">
        <f t="shared" si="0"/>
        <v>0</v>
      </c>
      <c r="K186" s="226" t="s">
        <v>158</v>
      </c>
      <c r="L186" s="230"/>
      <c r="M186" s="231" t="s">
        <v>33</v>
      </c>
      <c r="N186" s="232" t="s">
        <v>50</v>
      </c>
      <c r="O186" s="65"/>
      <c r="P186" s="197">
        <f t="shared" si="1"/>
        <v>0</v>
      </c>
      <c r="Q186" s="197">
        <v>0.00039</v>
      </c>
      <c r="R186" s="197">
        <f t="shared" si="2"/>
        <v>0.00351</v>
      </c>
      <c r="S186" s="197">
        <v>0</v>
      </c>
      <c r="T186" s="198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9" t="s">
        <v>204</v>
      </c>
      <c r="AT186" s="199" t="s">
        <v>230</v>
      </c>
      <c r="AU186" s="199" t="s">
        <v>88</v>
      </c>
      <c r="AY186" s="17" t="s">
        <v>152</v>
      </c>
      <c r="BE186" s="200">
        <f t="shared" si="4"/>
        <v>0</v>
      </c>
      <c r="BF186" s="200">
        <f t="shared" si="5"/>
        <v>0</v>
      </c>
      <c r="BG186" s="200">
        <f t="shared" si="6"/>
        <v>0</v>
      </c>
      <c r="BH186" s="200">
        <f t="shared" si="7"/>
        <v>0</v>
      </c>
      <c r="BI186" s="200">
        <f t="shared" si="8"/>
        <v>0</v>
      </c>
      <c r="BJ186" s="17" t="s">
        <v>8</v>
      </c>
      <c r="BK186" s="200">
        <f t="shared" si="9"/>
        <v>0</v>
      </c>
      <c r="BL186" s="17" t="s">
        <v>159</v>
      </c>
      <c r="BM186" s="199" t="s">
        <v>1003</v>
      </c>
    </row>
    <row r="187" spans="1:65" s="2" customFormat="1" ht="16.5" customHeight="1">
      <c r="A187" s="35"/>
      <c r="B187" s="36"/>
      <c r="C187" s="224" t="s">
        <v>342</v>
      </c>
      <c r="D187" s="224" t="s">
        <v>230</v>
      </c>
      <c r="E187" s="225" t="s">
        <v>351</v>
      </c>
      <c r="F187" s="226" t="s">
        <v>352</v>
      </c>
      <c r="G187" s="227" t="s">
        <v>284</v>
      </c>
      <c r="H187" s="228">
        <v>3</v>
      </c>
      <c r="I187" s="229"/>
      <c r="J187" s="228">
        <f t="shared" si="0"/>
        <v>0</v>
      </c>
      <c r="K187" s="226" t="s">
        <v>158</v>
      </c>
      <c r="L187" s="230"/>
      <c r="M187" s="231" t="s">
        <v>33</v>
      </c>
      <c r="N187" s="232" t="s">
        <v>50</v>
      </c>
      <c r="O187" s="65"/>
      <c r="P187" s="197">
        <f t="shared" si="1"/>
        <v>0</v>
      </c>
      <c r="Q187" s="197">
        <v>0.00048</v>
      </c>
      <c r="R187" s="197">
        <f t="shared" si="2"/>
        <v>0.00144</v>
      </c>
      <c r="S187" s="197">
        <v>0</v>
      </c>
      <c r="T187" s="198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9" t="s">
        <v>204</v>
      </c>
      <c r="AT187" s="199" t="s">
        <v>230</v>
      </c>
      <c r="AU187" s="199" t="s">
        <v>88</v>
      </c>
      <c r="AY187" s="17" t="s">
        <v>152</v>
      </c>
      <c r="BE187" s="200">
        <f t="shared" si="4"/>
        <v>0</v>
      </c>
      <c r="BF187" s="200">
        <f t="shared" si="5"/>
        <v>0</v>
      </c>
      <c r="BG187" s="200">
        <f t="shared" si="6"/>
        <v>0</v>
      </c>
      <c r="BH187" s="200">
        <f t="shared" si="7"/>
        <v>0</v>
      </c>
      <c r="BI187" s="200">
        <f t="shared" si="8"/>
        <v>0</v>
      </c>
      <c r="BJ187" s="17" t="s">
        <v>8</v>
      </c>
      <c r="BK187" s="200">
        <f t="shared" si="9"/>
        <v>0</v>
      </c>
      <c r="BL187" s="17" t="s">
        <v>159</v>
      </c>
      <c r="BM187" s="199" t="s">
        <v>1004</v>
      </c>
    </row>
    <row r="188" spans="1:65" s="2" customFormat="1" ht="16.5" customHeight="1">
      <c r="A188" s="35"/>
      <c r="B188" s="36"/>
      <c r="C188" s="224" t="s">
        <v>346</v>
      </c>
      <c r="D188" s="224" t="s">
        <v>230</v>
      </c>
      <c r="E188" s="225" t="s">
        <v>355</v>
      </c>
      <c r="F188" s="226" t="s">
        <v>356</v>
      </c>
      <c r="G188" s="227" t="s">
        <v>284</v>
      </c>
      <c r="H188" s="228">
        <v>3</v>
      </c>
      <c r="I188" s="229"/>
      <c r="J188" s="228">
        <f t="shared" si="0"/>
        <v>0</v>
      </c>
      <c r="K188" s="226" t="s">
        <v>158</v>
      </c>
      <c r="L188" s="230"/>
      <c r="M188" s="231" t="s">
        <v>33</v>
      </c>
      <c r="N188" s="232" t="s">
        <v>50</v>
      </c>
      <c r="O188" s="65"/>
      <c r="P188" s="197">
        <f t="shared" si="1"/>
        <v>0</v>
      </c>
      <c r="Q188" s="197">
        <v>0.0036</v>
      </c>
      <c r="R188" s="197">
        <f t="shared" si="2"/>
        <v>0.0108</v>
      </c>
      <c r="S188" s="197">
        <v>0</v>
      </c>
      <c r="T188" s="198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9" t="s">
        <v>204</v>
      </c>
      <c r="AT188" s="199" t="s">
        <v>230</v>
      </c>
      <c r="AU188" s="199" t="s">
        <v>88</v>
      </c>
      <c r="AY188" s="17" t="s">
        <v>152</v>
      </c>
      <c r="BE188" s="200">
        <f t="shared" si="4"/>
        <v>0</v>
      </c>
      <c r="BF188" s="200">
        <f t="shared" si="5"/>
        <v>0</v>
      </c>
      <c r="BG188" s="200">
        <f t="shared" si="6"/>
        <v>0</v>
      </c>
      <c r="BH188" s="200">
        <f t="shared" si="7"/>
        <v>0</v>
      </c>
      <c r="BI188" s="200">
        <f t="shared" si="8"/>
        <v>0</v>
      </c>
      <c r="BJ188" s="17" t="s">
        <v>8</v>
      </c>
      <c r="BK188" s="200">
        <f t="shared" si="9"/>
        <v>0</v>
      </c>
      <c r="BL188" s="17" t="s">
        <v>159</v>
      </c>
      <c r="BM188" s="199" t="s">
        <v>1005</v>
      </c>
    </row>
    <row r="189" spans="1:65" s="2" customFormat="1" ht="21.75" customHeight="1">
      <c r="A189" s="35"/>
      <c r="B189" s="36"/>
      <c r="C189" s="189" t="s">
        <v>350</v>
      </c>
      <c r="D189" s="189" t="s">
        <v>154</v>
      </c>
      <c r="E189" s="190" t="s">
        <v>359</v>
      </c>
      <c r="F189" s="191" t="s">
        <v>360</v>
      </c>
      <c r="G189" s="192" t="s">
        <v>284</v>
      </c>
      <c r="H189" s="193">
        <v>3</v>
      </c>
      <c r="I189" s="194"/>
      <c r="J189" s="193">
        <f t="shared" si="0"/>
        <v>0</v>
      </c>
      <c r="K189" s="191" t="s">
        <v>158</v>
      </c>
      <c r="L189" s="40"/>
      <c r="M189" s="195" t="s">
        <v>33</v>
      </c>
      <c r="N189" s="196" t="s">
        <v>50</v>
      </c>
      <c r="O189" s="65"/>
      <c r="P189" s="197">
        <f t="shared" si="1"/>
        <v>0</v>
      </c>
      <c r="Q189" s="197">
        <v>0.00162</v>
      </c>
      <c r="R189" s="197">
        <f t="shared" si="2"/>
        <v>0.00486</v>
      </c>
      <c r="S189" s="197">
        <v>0</v>
      </c>
      <c r="T189" s="198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9" t="s">
        <v>159</v>
      </c>
      <c r="AT189" s="199" t="s">
        <v>154</v>
      </c>
      <c r="AU189" s="199" t="s">
        <v>88</v>
      </c>
      <c r="AY189" s="17" t="s">
        <v>152</v>
      </c>
      <c r="BE189" s="200">
        <f t="shared" si="4"/>
        <v>0</v>
      </c>
      <c r="BF189" s="200">
        <f t="shared" si="5"/>
        <v>0</v>
      </c>
      <c r="BG189" s="200">
        <f t="shared" si="6"/>
        <v>0</v>
      </c>
      <c r="BH189" s="200">
        <f t="shared" si="7"/>
        <v>0</v>
      </c>
      <c r="BI189" s="200">
        <f t="shared" si="8"/>
        <v>0</v>
      </c>
      <c r="BJ189" s="17" t="s">
        <v>8</v>
      </c>
      <c r="BK189" s="200">
        <f t="shared" si="9"/>
        <v>0</v>
      </c>
      <c r="BL189" s="17" t="s">
        <v>159</v>
      </c>
      <c r="BM189" s="199" t="s">
        <v>1006</v>
      </c>
    </row>
    <row r="190" spans="1:65" s="2" customFormat="1" ht="16.5" customHeight="1">
      <c r="A190" s="35"/>
      <c r="B190" s="36"/>
      <c r="C190" s="224" t="s">
        <v>354</v>
      </c>
      <c r="D190" s="224" t="s">
        <v>230</v>
      </c>
      <c r="E190" s="225" t="s">
        <v>362</v>
      </c>
      <c r="F190" s="226" t="s">
        <v>363</v>
      </c>
      <c r="G190" s="227" t="s">
        <v>284</v>
      </c>
      <c r="H190" s="228">
        <v>3</v>
      </c>
      <c r="I190" s="229"/>
      <c r="J190" s="228">
        <f t="shared" si="0"/>
        <v>0</v>
      </c>
      <c r="K190" s="226" t="s">
        <v>158</v>
      </c>
      <c r="L190" s="230"/>
      <c r="M190" s="231" t="s">
        <v>33</v>
      </c>
      <c r="N190" s="232" t="s">
        <v>50</v>
      </c>
      <c r="O190" s="65"/>
      <c r="P190" s="197">
        <f t="shared" si="1"/>
        <v>0</v>
      </c>
      <c r="Q190" s="197">
        <v>0.018</v>
      </c>
      <c r="R190" s="197">
        <f t="shared" si="2"/>
        <v>0.05399999999999999</v>
      </c>
      <c r="S190" s="197">
        <v>0</v>
      </c>
      <c r="T190" s="198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9" t="s">
        <v>204</v>
      </c>
      <c r="AT190" s="199" t="s">
        <v>230</v>
      </c>
      <c r="AU190" s="199" t="s">
        <v>88</v>
      </c>
      <c r="AY190" s="17" t="s">
        <v>152</v>
      </c>
      <c r="BE190" s="200">
        <f t="shared" si="4"/>
        <v>0</v>
      </c>
      <c r="BF190" s="200">
        <f t="shared" si="5"/>
        <v>0</v>
      </c>
      <c r="BG190" s="200">
        <f t="shared" si="6"/>
        <v>0</v>
      </c>
      <c r="BH190" s="200">
        <f t="shared" si="7"/>
        <v>0</v>
      </c>
      <c r="BI190" s="200">
        <f t="shared" si="8"/>
        <v>0</v>
      </c>
      <c r="BJ190" s="17" t="s">
        <v>8</v>
      </c>
      <c r="BK190" s="200">
        <f t="shared" si="9"/>
        <v>0</v>
      </c>
      <c r="BL190" s="17" t="s">
        <v>159</v>
      </c>
      <c r="BM190" s="199" t="s">
        <v>1007</v>
      </c>
    </row>
    <row r="191" spans="1:65" s="2" customFormat="1" ht="21.75" customHeight="1">
      <c r="A191" s="35"/>
      <c r="B191" s="36"/>
      <c r="C191" s="189" t="s">
        <v>358</v>
      </c>
      <c r="D191" s="189" t="s">
        <v>154</v>
      </c>
      <c r="E191" s="190" t="s">
        <v>366</v>
      </c>
      <c r="F191" s="191" t="s">
        <v>367</v>
      </c>
      <c r="G191" s="192" t="s">
        <v>284</v>
      </c>
      <c r="H191" s="193">
        <v>5</v>
      </c>
      <c r="I191" s="194"/>
      <c r="J191" s="193">
        <f t="shared" si="0"/>
        <v>0</v>
      </c>
      <c r="K191" s="191" t="s">
        <v>158</v>
      </c>
      <c r="L191" s="40"/>
      <c r="M191" s="195" t="s">
        <v>33</v>
      </c>
      <c r="N191" s="196" t="s">
        <v>50</v>
      </c>
      <c r="O191" s="65"/>
      <c r="P191" s="197">
        <f t="shared" si="1"/>
        <v>0</v>
      </c>
      <c r="Q191" s="197">
        <v>0</v>
      </c>
      <c r="R191" s="197">
        <f t="shared" si="2"/>
        <v>0</v>
      </c>
      <c r="S191" s="197">
        <v>0</v>
      </c>
      <c r="T191" s="198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9" t="s">
        <v>159</v>
      </c>
      <c r="AT191" s="199" t="s">
        <v>154</v>
      </c>
      <c r="AU191" s="199" t="s">
        <v>88</v>
      </c>
      <c r="AY191" s="17" t="s">
        <v>152</v>
      </c>
      <c r="BE191" s="200">
        <f t="shared" si="4"/>
        <v>0</v>
      </c>
      <c r="BF191" s="200">
        <f t="shared" si="5"/>
        <v>0</v>
      </c>
      <c r="BG191" s="200">
        <f t="shared" si="6"/>
        <v>0</v>
      </c>
      <c r="BH191" s="200">
        <f t="shared" si="7"/>
        <v>0</v>
      </c>
      <c r="BI191" s="200">
        <f t="shared" si="8"/>
        <v>0</v>
      </c>
      <c r="BJ191" s="17" t="s">
        <v>8</v>
      </c>
      <c r="BK191" s="200">
        <f t="shared" si="9"/>
        <v>0</v>
      </c>
      <c r="BL191" s="17" t="s">
        <v>159</v>
      </c>
      <c r="BM191" s="199" t="s">
        <v>1008</v>
      </c>
    </row>
    <row r="192" spans="1:65" s="2" customFormat="1" ht="16.5" customHeight="1">
      <c r="A192" s="35"/>
      <c r="B192" s="36"/>
      <c r="C192" s="224" t="s">
        <v>30</v>
      </c>
      <c r="D192" s="224" t="s">
        <v>230</v>
      </c>
      <c r="E192" s="225" t="s">
        <v>590</v>
      </c>
      <c r="F192" s="226" t="s">
        <v>591</v>
      </c>
      <c r="G192" s="227" t="s">
        <v>284</v>
      </c>
      <c r="H192" s="228">
        <v>3</v>
      </c>
      <c r="I192" s="229"/>
      <c r="J192" s="228">
        <f t="shared" si="0"/>
        <v>0</v>
      </c>
      <c r="K192" s="226" t="s">
        <v>158</v>
      </c>
      <c r="L192" s="230"/>
      <c r="M192" s="231" t="s">
        <v>33</v>
      </c>
      <c r="N192" s="232" t="s">
        <v>50</v>
      </c>
      <c r="O192" s="65"/>
      <c r="P192" s="197">
        <f t="shared" si="1"/>
        <v>0</v>
      </c>
      <c r="Q192" s="197">
        <v>0.00072</v>
      </c>
      <c r="R192" s="197">
        <f t="shared" si="2"/>
        <v>0.00216</v>
      </c>
      <c r="S192" s="197">
        <v>0</v>
      </c>
      <c r="T192" s="198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9" t="s">
        <v>204</v>
      </c>
      <c r="AT192" s="199" t="s">
        <v>230</v>
      </c>
      <c r="AU192" s="199" t="s">
        <v>88</v>
      </c>
      <c r="AY192" s="17" t="s">
        <v>152</v>
      </c>
      <c r="BE192" s="200">
        <f t="shared" si="4"/>
        <v>0</v>
      </c>
      <c r="BF192" s="200">
        <f t="shared" si="5"/>
        <v>0</v>
      </c>
      <c r="BG192" s="200">
        <f t="shared" si="6"/>
        <v>0</v>
      </c>
      <c r="BH192" s="200">
        <f t="shared" si="7"/>
        <v>0</v>
      </c>
      <c r="BI192" s="200">
        <f t="shared" si="8"/>
        <v>0</v>
      </c>
      <c r="BJ192" s="17" t="s">
        <v>8</v>
      </c>
      <c r="BK192" s="200">
        <f t="shared" si="9"/>
        <v>0</v>
      </c>
      <c r="BL192" s="17" t="s">
        <v>159</v>
      </c>
      <c r="BM192" s="199" t="s">
        <v>1009</v>
      </c>
    </row>
    <row r="193" spans="1:65" s="2" customFormat="1" ht="16.5" customHeight="1">
      <c r="A193" s="35"/>
      <c r="B193" s="36"/>
      <c r="C193" s="224" t="s">
        <v>365</v>
      </c>
      <c r="D193" s="224" t="s">
        <v>230</v>
      </c>
      <c r="E193" s="225" t="s">
        <v>593</v>
      </c>
      <c r="F193" s="226" t="s">
        <v>594</v>
      </c>
      <c r="G193" s="227" t="s">
        <v>284</v>
      </c>
      <c r="H193" s="228">
        <v>1</v>
      </c>
      <c r="I193" s="229"/>
      <c r="J193" s="228">
        <f t="shared" si="0"/>
        <v>0</v>
      </c>
      <c r="K193" s="226" t="s">
        <v>158</v>
      </c>
      <c r="L193" s="230"/>
      <c r="M193" s="231" t="s">
        <v>33</v>
      </c>
      <c r="N193" s="232" t="s">
        <v>50</v>
      </c>
      <c r="O193" s="65"/>
      <c r="P193" s="197">
        <f t="shared" si="1"/>
        <v>0</v>
      </c>
      <c r="Q193" s="197">
        <v>0.00084</v>
      </c>
      <c r="R193" s="197">
        <f t="shared" si="2"/>
        <v>0.00084</v>
      </c>
      <c r="S193" s="197">
        <v>0</v>
      </c>
      <c r="T193" s="198">
        <f t="shared" si="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9" t="s">
        <v>204</v>
      </c>
      <c r="AT193" s="199" t="s">
        <v>230</v>
      </c>
      <c r="AU193" s="199" t="s">
        <v>88</v>
      </c>
      <c r="AY193" s="17" t="s">
        <v>152</v>
      </c>
      <c r="BE193" s="200">
        <f t="shared" si="4"/>
        <v>0</v>
      </c>
      <c r="BF193" s="200">
        <f t="shared" si="5"/>
        <v>0</v>
      </c>
      <c r="BG193" s="200">
        <f t="shared" si="6"/>
        <v>0</v>
      </c>
      <c r="BH193" s="200">
        <f t="shared" si="7"/>
        <v>0</v>
      </c>
      <c r="BI193" s="200">
        <f t="shared" si="8"/>
        <v>0</v>
      </c>
      <c r="BJ193" s="17" t="s">
        <v>8</v>
      </c>
      <c r="BK193" s="200">
        <f t="shared" si="9"/>
        <v>0</v>
      </c>
      <c r="BL193" s="17" t="s">
        <v>159</v>
      </c>
      <c r="BM193" s="199" t="s">
        <v>1010</v>
      </c>
    </row>
    <row r="194" spans="1:65" s="2" customFormat="1" ht="16.5" customHeight="1">
      <c r="A194" s="35"/>
      <c r="B194" s="36"/>
      <c r="C194" s="224" t="s">
        <v>369</v>
      </c>
      <c r="D194" s="224" t="s">
        <v>230</v>
      </c>
      <c r="E194" s="225" t="s">
        <v>688</v>
      </c>
      <c r="F194" s="226" t="s">
        <v>689</v>
      </c>
      <c r="G194" s="227" t="s">
        <v>284</v>
      </c>
      <c r="H194" s="228">
        <v>1</v>
      </c>
      <c r="I194" s="229"/>
      <c r="J194" s="228">
        <f t="shared" si="0"/>
        <v>0</v>
      </c>
      <c r="K194" s="226" t="s">
        <v>158</v>
      </c>
      <c r="L194" s="230"/>
      <c r="M194" s="231" t="s">
        <v>33</v>
      </c>
      <c r="N194" s="232" t="s">
        <v>50</v>
      </c>
      <c r="O194" s="65"/>
      <c r="P194" s="197">
        <f t="shared" si="1"/>
        <v>0</v>
      </c>
      <c r="Q194" s="197">
        <v>0.00049</v>
      </c>
      <c r="R194" s="197">
        <f t="shared" si="2"/>
        <v>0.00049</v>
      </c>
      <c r="S194" s="197">
        <v>0</v>
      </c>
      <c r="T194" s="198">
        <f t="shared" si="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9" t="s">
        <v>204</v>
      </c>
      <c r="AT194" s="199" t="s">
        <v>230</v>
      </c>
      <c r="AU194" s="199" t="s">
        <v>88</v>
      </c>
      <c r="AY194" s="17" t="s">
        <v>152</v>
      </c>
      <c r="BE194" s="200">
        <f t="shared" si="4"/>
        <v>0</v>
      </c>
      <c r="BF194" s="200">
        <f t="shared" si="5"/>
        <v>0</v>
      </c>
      <c r="BG194" s="200">
        <f t="shared" si="6"/>
        <v>0</v>
      </c>
      <c r="BH194" s="200">
        <f t="shared" si="7"/>
        <v>0</v>
      </c>
      <c r="BI194" s="200">
        <f t="shared" si="8"/>
        <v>0</v>
      </c>
      <c r="BJ194" s="17" t="s">
        <v>8</v>
      </c>
      <c r="BK194" s="200">
        <f t="shared" si="9"/>
        <v>0</v>
      </c>
      <c r="BL194" s="17" t="s">
        <v>159</v>
      </c>
      <c r="BM194" s="199" t="s">
        <v>1011</v>
      </c>
    </row>
    <row r="195" spans="1:65" s="2" customFormat="1" ht="21.75" customHeight="1">
      <c r="A195" s="35"/>
      <c r="B195" s="36"/>
      <c r="C195" s="189" t="s">
        <v>373</v>
      </c>
      <c r="D195" s="189" t="s">
        <v>154</v>
      </c>
      <c r="E195" s="190" t="s">
        <v>374</v>
      </c>
      <c r="F195" s="191" t="s">
        <v>375</v>
      </c>
      <c r="G195" s="192" t="s">
        <v>157</v>
      </c>
      <c r="H195" s="193">
        <v>557.6</v>
      </c>
      <c r="I195" s="194"/>
      <c r="J195" s="193">
        <f t="shared" si="0"/>
        <v>0</v>
      </c>
      <c r="K195" s="191" t="s">
        <v>158</v>
      </c>
      <c r="L195" s="40"/>
      <c r="M195" s="195" t="s">
        <v>33</v>
      </c>
      <c r="N195" s="196" t="s">
        <v>50</v>
      </c>
      <c r="O195" s="65"/>
      <c r="P195" s="197">
        <f t="shared" si="1"/>
        <v>0</v>
      </c>
      <c r="Q195" s="197">
        <v>0</v>
      </c>
      <c r="R195" s="197">
        <f t="shared" si="2"/>
        <v>0</v>
      </c>
      <c r="S195" s="197">
        <v>0</v>
      </c>
      <c r="T195" s="198">
        <f t="shared" si="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9" t="s">
        <v>159</v>
      </c>
      <c r="AT195" s="199" t="s">
        <v>154</v>
      </c>
      <c r="AU195" s="199" t="s">
        <v>88</v>
      </c>
      <c r="AY195" s="17" t="s">
        <v>152</v>
      </c>
      <c r="BE195" s="200">
        <f t="shared" si="4"/>
        <v>0</v>
      </c>
      <c r="BF195" s="200">
        <f t="shared" si="5"/>
        <v>0</v>
      </c>
      <c r="BG195" s="200">
        <f t="shared" si="6"/>
        <v>0</v>
      </c>
      <c r="BH195" s="200">
        <f t="shared" si="7"/>
        <v>0</v>
      </c>
      <c r="BI195" s="200">
        <f t="shared" si="8"/>
        <v>0</v>
      </c>
      <c r="BJ195" s="17" t="s">
        <v>8</v>
      </c>
      <c r="BK195" s="200">
        <f t="shared" si="9"/>
        <v>0</v>
      </c>
      <c r="BL195" s="17" t="s">
        <v>159</v>
      </c>
      <c r="BM195" s="199" t="s">
        <v>1012</v>
      </c>
    </row>
    <row r="196" spans="1:65" s="2" customFormat="1" ht="16.5" customHeight="1">
      <c r="A196" s="35"/>
      <c r="B196" s="36"/>
      <c r="C196" s="224" t="s">
        <v>377</v>
      </c>
      <c r="D196" s="224" t="s">
        <v>230</v>
      </c>
      <c r="E196" s="225" t="s">
        <v>378</v>
      </c>
      <c r="F196" s="226" t="s">
        <v>379</v>
      </c>
      <c r="G196" s="227" t="s">
        <v>157</v>
      </c>
      <c r="H196" s="228">
        <v>585.5</v>
      </c>
      <c r="I196" s="229"/>
      <c r="J196" s="228">
        <f t="shared" si="0"/>
        <v>0</v>
      </c>
      <c r="K196" s="226" t="s">
        <v>158</v>
      </c>
      <c r="L196" s="230"/>
      <c r="M196" s="231" t="s">
        <v>33</v>
      </c>
      <c r="N196" s="232" t="s">
        <v>50</v>
      </c>
      <c r="O196" s="65"/>
      <c r="P196" s="197">
        <f t="shared" si="1"/>
        <v>0</v>
      </c>
      <c r="Q196" s="197">
        <v>0.0027</v>
      </c>
      <c r="R196" s="197">
        <f t="shared" si="2"/>
        <v>1.58085</v>
      </c>
      <c r="S196" s="197">
        <v>0</v>
      </c>
      <c r="T196" s="198">
        <f t="shared" si="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9" t="s">
        <v>204</v>
      </c>
      <c r="AT196" s="199" t="s">
        <v>230</v>
      </c>
      <c r="AU196" s="199" t="s">
        <v>88</v>
      </c>
      <c r="AY196" s="17" t="s">
        <v>152</v>
      </c>
      <c r="BE196" s="200">
        <f t="shared" si="4"/>
        <v>0</v>
      </c>
      <c r="BF196" s="200">
        <f t="shared" si="5"/>
        <v>0</v>
      </c>
      <c r="BG196" s="200">
        <f t="shared" si="6"/>
        <v>0</v>
      </c>
      <c r="BH196" s="200">
        <f t="shared" si="7"/>
        <v>0</v>
      </c>
      <c r="BI196" s="200">
        <f t="shared" si="8"/>
        <v>0</v>
      </c>
      <c r="BJ196" s="17" t="s">
        <v>8</v>
      </c>
      <c r="BK196" s="200">
        <f t="shared" si="9"/>
        <v>0</v>
      </c>
      <c r="BL196" s="17" t="s">
        <v>159</v>
      </c>
      <c r="BM196" s="199" t="s">
        <v>1013</v>
      </c>
    </row>
    <row r="197" spans="1:47" s="2" customFormat="1" ht="19.5">
      <c r="A197" s="35"/>
      <c r="B197" s="36"/>
      <c r="C197" s="37"/>
      <c r="D197" s="203" t="s">
        <v>381</v>
      </c>
      <c r="E197" s="37"/>
      <c r="F197" s="233" t="s">
        <v>382</v>
      </c>
      <c r="G197" s="37"/>
      <c r="H197" s="37"/>
      <c r="I197" s="110"/>
      <c r="J197" s="37"/>
      <c r="K197" s="37"/>
      <c r="L197" s="40"/>
      <c r="M197" s="234"/>
      <c r="N197" s="235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7" t="s">
        <v>381</v>
      </c>
      <c r="AU197" s="17" t="s">
        <v>88</v>
      </c>
    </row>
    <row r="198" spans="2:51" s="13" customFormat="1" ht="11.25">
      <c r="B198" s="201"/>
      <c r="C198" s="202"/>
      <c r="D198" s="203" t="s">
        <v>161</v>
      </c>
      <c r="E198" s="204" t="s">
        <v>33</v>
      </c>
      <c r="F198" s="205" t="s">
        <v>1014</v>
      </c>
      <c r="G198" s="202"/>
      <c r="H198" s="206">
        <v>557.6</v>
      </c>
      <c r="I198" s="207"/>
      <c r="J198" s="202"/>
      <c r="K198" s="202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161</v>
      </c>
      <c r="AU198" s="212" t="s">
        <v>88</v>
      </c>
      <c r="AV198" s="13" t="s">
        <v>88</v>
      </c>
      <c r="AW198" s="13" t="s">
        <v>40</v>
      </c>
      <c r="AX198" s="13" t="s">
        <v>8</v>
      </c>
      <c r="AY198" s="212" t="s">
        <v>152</v>
      </c>
    </row>
    <row r="199" spans="2:51" s="13" customFormat="1" ht="11.25">
      <c r="B199" s="201"/>
      <c r="C199" s="202"/>
      <c r="D199" s="203" t="s">
        <v>161</v>
      </c>
      <c r="E199" s="202"/>
      <c r="F199" s="205" t="s">
        <v>1015</v>
      </c>
      <c r="G199" s="202"/>
      <c r="H199" s="206">
        <v>585.5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161</v>
      </c>
      <c r="AU199" s="212" t="s">
        <v>88</v>
      </c>
      <c r="AV199" s="13" t="s">
        <v>88</v>
      </c>
      <c r="AW199" s="13" t="s">
        <v>4</v>
      </c>
      <c r="AX199" s="13" t="s">
        <v>8</v>
      </c>
      <c r="AY199" s="212" t="s">
        <v>152</v>
      </c>
    </row>
    <row r="200" spans="1:65" s="2" customFormat="1" ht="16.5" customHeight="1">
      <c r="A200" s="35"/>
      <c r="B200" s="36"/>
      <c r="C200" s="189" t="s">
        <v>384</v>
      </c>
      <c r="D200" s="189" t="s">
        <v>154</v>
      </c>
      <c r="E200" s="190" t="s">
        <v>385</v>
      </c>
      <c r="F200" s="191" t="s">
        <v>386</v>
      </c>
      <c r="G200" s="192" t="s">
        <v>284</v>
      </c>
      <c r="H200" s="193">
        <v>3</v>
      </c>
      <c r="I200" s="194"/>
      <c r="J200" s="193">
        <f aca="true" t="shared" si="10" ref="J200:J215">ROUND(I200*H200,0)</f>
        <v>0</v>
      </c>
      <c r="K200" s="191" t="s">
        <v>158</v>
      </c>
      <c r="L200" s="40"/>
      <c r="M200" s="195" t="s">
        <v>33</v>
      </c>
      <c r="N200" s="196" t="s">
        <v>50</v>
      </c>
      <c r="O200" s="65"/>
      <c r="P200" s="197">
        <f aca="true" t="shared" si="11" ref="P200:P215">O200*H200</f>
        <v>0</v>
      </c>
      <c r="Q200" s="197">
        <v>0.12303</v>
      </c>
      <c r="R200" s="197">
        <f aca="true" t="shared" si="12" ref="R200:R215">Q200*H200</f>
        <v>0.36909000000000003</v>
      </c>
      <c r="S200" s="197">
        <v>0</v>
      </c>
      <c r="T200" s="198">
        <f aca="true" t="shared" si="13" ref="T200:T215"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9" t="s">
        <v>159</v>
      </c>
      <c r="AT200" s="199" t="s">
        <v>154</v>
      </c>
      <c r="AU200" s="199" t="s">
        <v>88</v>
      </c>
      <c r="AY200" s="17" t="s">
        <v>152</v>
      </c>
      <c r="BE200" s="200">
        <f aca="true" t="shared" si="14" ref="BE200:BE215">IF(N200="základní",J200,0)</f>
        <v>0</v>
      </c>
      <c r="BF200" s="200">
        <f aca="true" t="shared" si="15" ref="BF200:BF215">IF(N200="snížená",J200,0)</f>
        <v>0</v>
      </c>
      <c r="BG200" s="200">
        <f aca="true" t="shared" si="16" ref="BG200:BG215">IF(N200="zákl. přenesená",J200,0)</f>
        <v>0</v>
      </c>
      <c r="BH200" s="200">
        <f aca="true" t="shared" si="17" ref="BH200:BH215">IF(N200="sníž. přenesená",J200,0)</f>
        <v>0</v>
      </c>
      <c r="BI200" s="200">
        <f aca="true" t="shared" si="18" ref="BI200:BI215">IF(N200="nulová",J200,0)</f>
        <v>0</v>
      </c>
      <c r="BJ200" s="17" t="s">
        <v>8</v>
      </c>
      <c r="BK200" s="200">
        <f aca="true" t="shared" si="19" ref="BK200:BK215">ROUND(I200*H200,0)</f>
        <v>0</v>
      </c>
      <c r="BL200" s="17" t="s">
        <v>159</v>
      </c>
      <c r="BM200" s="199" t="s">
        <v>1016</v>
      </c>
    </row>
    <row r="201" spans="1:65" s="2" customFormat="1" ht="16.5" customHeight="1">
      <c r="A201" s="35"/>
      <c r="B201" s="36"/>
      <c r="C201" s="224" t="s">
        <v>388</v>
      </c>
      <c r="D201" s="224" t="s">
        <v>230</v>
      </c>
      <c r="E201" s="225" t="s">
        <v>389</v>
      </c>
      <c r="F201" s="226" t="s">
        <v>390</v>
      </c>
      <c r="G201" s="227" t="s">
        <v>284</v>
      </c>
      <c r="H201" s="228">
        <v>3</v>
      </c>
      <c r="I201" s="229"/>
      <c r="J201" s="228">
        <f t="shared" si="10"/>
        <v>0</v>
      </c>
      <c r="K201" s="226" t="s">
        <v>158</v>
      </c>
      <c r="L201" s="230"/>
      <c r="M201" s="231" t="s">
        <v>33</v>
      </c>
      <c r="N201" s="232" t="s">
        <v>50</v>
      </c>
      <c r="O201" s="65"/>
      <c r="P201" s="197">
        <f t="shared" si="11"/>
        <v>0</v>
      </c>
      <c r="Q201" s="197">
        <v>0.0009</v>
      </c>
      <c r="R201" s="197">
        <f t="shared" si="12"/>
        <v>0.0027</v>
      </c>
      <c r="S201" s="197">
        <v>0</v>
      </c>
      <c r="T201" s="198">
        <f t="shared" si="1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9" t="s">
        <v>204</v>
      </c>
      <c r="AT201" s="199" t="s">
        <v>230</v>
      </c>
      <c r="AU201" s="199" t="s">
        <v>88</v>
      </c>
      <c r="AY201" s="17" t="s">
        <v>152</v>
      </c>
      <c r="BE201" s="200">
        <f t="shared" si="14"/>
        <v>0</v>
      </c>
      <c r="BF201" s="200">
        <f t="shared" si="15"/>
        <v>0</v>
      </c>
      <c r="BG201" s="200">
        <f t="shared" si="16"/>
        <v>0</v>
      </c>
      <c r="BH201" s="200">
        <f t="shared" si="17"/>
        <v>0</v>
      </c>
      <c r="BI201" s="200">
        <f t="shared" si="18"/>
        <v>0</v>
      </c>
      <c r="BJ201" s="17" t="s">
        <v>8</v>
      </c>
      <c r="BK201" s="200">
        <f t="shared" si="19"/>
        <v>0</v>
      </c>
      <c r="BL201" s="17" t="s">
        <v>159</v>
      </c>
      <c r="BM201" s="199" t="s">
        <v>1017</v>
      </c>
    </row>
    <row r="202" spans="1:65" s="2" customFormat="1" ht="16.5" customHeight="1">
      <c r="A202" s="35"/>
      <c r="B202" s="36"/>
      <c r="C202" s="224" t="s">
        <v>393</v>
      </c>
      <c r="D202" s="224" t="s">
        <v>230</v>
      </c>
      <c r="E202" s="225" t="s">
        <v>394</v>
      </c>
      <c r="F202" s="226" t="s">
        <v>395</v>
      </c>
      <c r="G202" s="227" t="s">
        <v>284</v>
      </c>
      <c r="H202" s="228">
        <v>3</v>
      </c>
      <c r="I202" s="229"/>
      <c r="J202" s="228">
        <f t="shared" si="10"/>
        <v>0</v>
      </c>
      <c r="K202" s="226" t="s">
        <v>158</v>
      </c>
      <c r="L202" s="230"/>
      <c r="M202" s="231" t="s">
        <v>33</v>
      </c>
      <c r="N202" s="232" t="s">
        <v>50</v>
      </c>
      <c r="O202" s="65"/>
      <c r="P202" s="197">
        <f t="shared" si="11"/>
        <v>0</v>
      </c>
      <c r="Q202" s="197">
        <v>0.0069</v>
      </c>
      <c r="R202" s="197">
        <f t="shared" si="12"/>
        <v>0.0207</v>
      </c>
      <c r="S202" s="197">
        <v>0</v>
      </c>
      <c r="T202" s="198">
        <f t="shared" si="1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9" t="s">
        <v>204</v>
      </c>
      <c r="AT202" s="199" t="s">
        <v>230</v>
      </c>
      <c r="AU202" s="199" t="s">
        <v>88</v>
      </c>
      <c r="AY202" s="17" t="s">
        <v>152</v>
      </c>
      <c r="BE202" s="200">
        <f t="shared" si="14"/>
        <v>0</v>
      </c>
      <c r="BF202" s="200">
        <f t="shared" si="15"/>
        <v>0</v>
      </c>
      <c r="BG202" s="200">
        <f t="shared" si="16"/>
        <v>0</v>
      </c>
      <c r="BH202" s="200">
        <f t="shared" si="17"/>
        <v>0</v>
      </c>
      <c r="BI202" s="200">
        <f t="shared" si="18"/>
        <v>0</v>
      </c>
      <c r="BJ202" s="17" t="s">
        <v>8</v>
      </c>
      <c r="BK202" s="200">
        <f t="shared" si="19"/>
        <v>0</v>
      </c>
      <c r="BL202" s="17" t="s">
        <v>159</v>
      </c>
      <c r="BM202" s="199" t="s">
        <v>1018</v>
      </c>
    </row>
    <row r="203" spans="1:65" s="2" customFormat="1" ht="16.5" customHeight="1">
      <c r="A203" s="35"/>
      <c r="B203" s="36"/>
      <c r="C203" s="189" t="s">
        <v>397</v>
      </c>
      <c r="D203" s="189" t="s">
        <v>154</v>
      </c>
      <c r="E203" s="190" t="s">
        <v>398</v>
      </c>
      <c r="F203" s="191" t="s">
        <v>399</v>
      </c>
      <c r="G203" s="192" t="s">
        <v>284</v>
      </c>
      <c r="H203" s="193">
        <v>1</v>
      </c>
      <c r="I203" s="194"/>
      <c r="J203" s="193">
        <f t="shared" si="10"/>
        <v>0</v>
      </c>
      <c r="K203" s="191" t="s">
        <v>158</v>
      </c>
      <c r="L203" s="40"/>
      <c r="M203" s="195" t="s">
        <v>33</v>
      </c>
      <c r="N203" s="196" t="s">
        <v>50</v>
      </c>
      <c r="O203" s="65"/>
      <c r="P203" s="197">
        <f t="shared" si="11"/>
        <v>0</v>
      </c>
      <c r="Q203" s="197">
        <v>0.32906</v>
      </c>
      <c r="R203" s="197">
        <f t="shared" si="12"/>
        <v>0.32906</v>
      </c>
      <c r="S203" s="197">
        <v>0</v>
      </c>
      <c r="T203" s="198">
        <f t="shared" si="1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9" t="s">
        <v>159</v>
      </c>
      <c r="AT203" s="199" t="s">
        <v>154</v>
      </c>
      <c r="AU203" s="199" t="s">
        <v>88</v>
      </c>
      <c r="AY203" s="17" t="s">
        <v>152</v>
      </c>
      <c r="BE203" s="200">
        <f t="shared" si="14"/>
        <v>0</v>
      </c>
      <c r="BF203" s="200">
        <f t="shared" si="15"/>
        <v>0</v>
      </c>
      <c r="BG203" s="200">
        <f t="shared" si="16"/>
        <v>0</v>
      </c>
      <c r="BH203" s="200">
        <f t="shared" si="17"/>
        <v>0</v>
      </c>
      <c r="BI203" s="200">
        <f t="shared" si="18"/>
        <v>0</v>
      </c>
      <c r="BJ203" s="17" t="s">
        <v>8</v>
      </c>
      <c r="BK203" s="200">
        <f t="shared" si="19"/>
        <v>0</v>
      </c>
      <c r="BL203" s="17" t="s">
        <v>159</v>
      </c>
      <c r="BM203" s="199" t="s">
        <v>1019</v>
      </c>
    </row>
    <row r="204" spans="1:65" s="2" customFormat="1" ht="16.5" customHeight="1">
      <c r="A204" s="35"/>
      <c r="B204" s="36"/>
      <c r="C204" s="224" t="s">
        <v>401</v>
      </c>
      <c r="D204" s="224" t="s">
        <v>230</v>
      </c>
      <c r="E204" s="225" t="s">
        <v>402</v>
      </c>
      <c r="F204" s="226" t="s">
        <v>403</v>
      </c>
      <c r="G204" s="227" t="s">
        <v>284</v>
      </c>
      <c r="H204" s="228">
        <v>1</v>
      </c>
      <c r="I204" s="229"/>
      <c r="J204" s="228">
        <f t="shared" si="10"/>
        <v>0</v>
      </c>
      <c r="K204" s="226" t="s">
        <v>158</v>
      </c>
      <c r="L204" s="230"/>
      <c r="M204" s="231" t="s">
        <v>33</v>
      </c>
      <c r="N204" s="232" t="s">
        <v>50</v>
      </c>
      <c r="O204" s="65"/>
      <c r="P204" s="197">
        <f t="shared" si="11"/>
        <v>0</v>
      </c>
      <c r="Q204" s="197">
        <v>0.0019</v>
      </c>
      <c r="R204" s="197">
        <f t="shared" si="12"/>
        <v>0.0019</v>
      </c>
      <c r="S204" s="197">
        <v>0</v>
      </c>
      <c r="T204" s="198">
        <f t="shared" si="1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9" t="s">
        <v>204</v>
      </c>
      <c r="AT204" s="199" t="s">
        <v>230</v>
      </c>
      <c r="AU204" s="199" t="s">
        <v>88</v>
      </c>
      <c r="AY204" s="17" t="s">
        <v>152</v>
      </c>
      <c r="BE204" s="200">
        <f t="shared" si="14"/>
        <v>0</v>
      </c>
      <c r="BF204" s="200">
        <f t="shared" si="15"/>
        <v>0</v>
      </c>
      <c r="BG204" s="200">
        <f t="shared" si="16"/>
        <v>0</v>
      </c>
      <c r="BH204" s="200">
        <f t="shared" si="17"/>
        <v>0</v>
      </c>
      <c r="BI204" s="200">
        <f t="shared" si="18"/>
        <v>0</v>
      </c>
      <c r="BJ204" s="17" t="s">
        <v>8</v>
      </c>
      <c r="BK204" s="200">
        <f t="shared" si="19"/>
        <v>0</v>
      </c>
      <c r="BL204" s="17" t="s">
        <v>159</v>
      </c>
      <c r="BM204" s="199" t="s">
        <v>1020</v>
      </c>
    </row>
    <row r="205" spans="1:65" s="2" customFormat="1" ht="16.5" customHeight="1">
      <c r="A205" s="35"/>
      <c r="B205" s="36"/>
      <c r="C205" s="224" t="s">
        <v>406</v>
      </c>
      <c r="D205" s="224" t="s">
        <v>230</v>
      </c>
      <c r="E205" s="225" t="s">
        <v>407</v>
      </c>
      <c r="F205" s="226" t="s">
        <v>408</v>
      </c>
      <c r="G205" s="227" t="s">
        <v>284</v>
      </c>
      <c r="H205" s="228">
        <v>1</v>
      </c>
      <c r="I205" s="229"/>
      <c r="J205" s="228">
        <f t="shared" si="10"/>
        <v>0</v>
      </c>
      <c r="K205" s="226" t="s">
        <v>158</v>
      </c>
      <c r="L205" s="230"/>
      <c r="M205" s="231" t="s">
        <v>33</v>
      </c>
      <c r="N205" s="232" t="s">
        <v>50</v>
      </c>
      <c r="O205" s="65"/>
      <c r="P205" s="197">
        <f t="shared" si="11"/>
        <v>0</v>
      </c>
      <c r="Q205" s="197">
        <v>0.014</v>
      </c>
      <c r="R205" s="197">
        <f t="shared" si="12"/>
        <v>0.014</v>
      </c>
      <c r="S205" s="197">
        <v>0</v>
      </c>
      <c r="T205" s="198">
        <f t="shared" si="1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9" t="s">
        <v>204</v>
      </c>
      <c r="AT205" s="199" t="s">
        <v>230</v>
      </c>
      <c r="AU205" s="199" t="s">
        <v>88</v>
      </c>
      <c r="AY205" s="17" t="s">
        <v>152</v>
      </c>
      <c r="BE205" s="200">
        <f t="shared" si="14"/>
        <v>0</v>
      </c>
      <c r="BF205" s="200">
        <f t="shared" si="15"/>
        <v>0</v>
      </c>
      <c r="BG205" s="200">
        <f t="shared" si="16"/>
        <v>0</v>
      </c>
      <c r="BH205" s="200">
        <f t="shared" si="17"/>
        <v>0</v>
      </c>
      <c r="BI205" s="200">
        <f t="shared" si="18"/>
        <v>0</v>
      </c>
      <c r="BJ205" s="17" t="s">
        <v>8</v>
      </c>
      <c r="BK205" s="200">
        <f t="shared" si="19"/>
        <v>0</v>
      </c>
      <c r="BL205" s="17" t="s">
        <v>159</v>
      </c>
      <c r="BM205" s="199" t="s">
        <v>1021</v>
      </c>
    </row>
    <row r="206" spans="1:65" s="2" customFormat="1" ht="16.5" customHeight="1">
      <c r="A206" s="35"/>
      <c r="B206" s="36"/>
      <c r="C206" s="189" t="s">
        <v>410</v>
      </c>
      <c r="D206" s="189" t="s">
        <v>154</v>
      </c>
      <c r="E206" s="190" t="s">
        <v>411</v>
      </c>
      <c r="F206" s="191" t="s">
        <v>412</v>
      </c>
      <c r="G206" s="192" t="s">
        <v>284</v>
      </c>
      <c r="H206" s="193">
        <v>3</v>
      </c>
      <c r="I206" s="194"/>
      <c r="J206" s="193">
        <f t="shared" si="10"/>
        <v>0</v>
      </c>
      <c r="K206" s="191" t="s">
        <v>158</v>
      </c>
      <c r="L206" s="40"/>
      <c r="M206" s="195" t="s">
        <v>33</v>
      </c>
      <c r="N206" s="196" t="s">
        <v>50</v>
      </c>
      <c r="O206" s="65"/>
      <c r="P206" s="197">
        <f t="shared" si="11"/>
        <v>0</v>
      </c>
      <c r="Q206" s="197">
        <v>0</v>
      </c>
      <c r="R206" s="197">
        <f t="shared" si="12"/>
        <v>0</v>
      </c>
      <c r="S206" s="197">
        <v>0</v>
      </c>
      <c r="T206" s="198">
        <f t="shared" si="1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9" t="s">
        <v>252</v>
      </c>
      <c r="AT206" s="199" t="s">
        <v>154</v>
      </c>
      <c r="AU206" s="199" t="s">
        <v>88</v>
      </c>
      <c r="AY206" s="17" t="s">
        <v>152</v>
      </c>
      <c r="BE206" s="200">
        <f t="shared" si="14"/>
        <v>0</v>
      </c>
      <c r="BF206" s="200">
        <f t="shared" si="15"/>
        <v>0</v>
      </c>
      <c r="BG206" s="200">
        <f t="shared" si="16"/>
        <v>0</v>
      </c>
      <c r="BH206" s="200">
        <f t="shared" si="17"/>
        <v>0</v>
      </c>
      <c r="BI206" s="200">
        <f t="shared" si="18"/>
        <v>0</v>
      </c>
      <c r="BJ206" s="17" t="s">
        <v>8</v>
      </c>
      <c r="BK206" s="200">
        <f t="shared" si="19"/>
        <v>0</v>
      </c>
      <c r="BL206" s="17" t="s">
        <v>252</v>
      </c>
      <c r="BM206" s="199" t="s">
        <v>1022</v>
      </c>
    </row>
    <row r="207" spans="1:65" s="2" customFormat="1" ht="16.5" customHeight="1">
      <c r="A207" s="35"/>
      <c r="B207" s="36"/>
      <c r="C207" s="224" t="s">
        <v>414</v>
      </c>
      <c r="D207" s="224" t="s">
        <v>230</v>
      </c>
      <c r="E207" s="225" t="s">
        <v>415</v>
      </c>
      <c r="F207" s="226" t="s">
        <v>416</v>
      </c>
      <c r="G207" s="227" t="s">
        <v>284</v>
      </c>
      <c r="H207" s="228">
        <v>3</v>
      </c>
      <c r="I207" s="229"/>
      <c r="J207" s="228">
        <f t="shared" si="10"/>
        <v>0</v>
      </c>
      <c r="K207" s="226" t="s">
        <v>703</v>
      </c>
      <c r="L207" s="230"/>
      <c r="M207" s="231" t="s">
        <v>33</v>
      </c>
      <c r="N207" s="232" t="s">
        <v>50</v>
      </c>
      <c r="O207" s="65"/>
      <c r="P207" s="197">
        <f t="shared" si="11"/>
        <v>0</v>
      </c>
      <c r="Q207" s="197">
        <v>0.0035</v>
      </c>
      <c r="R207" s="197">
        <f t="shared" si="12"/>
        <v>0.0105</v>
      </c>
      <c r="S207" s="197">
        <v>0</v>
      </c>
      <c r="T207" s="198">
        <f t="shared" si="1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9" t="s">
        <v>417</v>
      </c>
      <c r="AT207" s="199" t="s">
        <v>230</v>
      </c>
      <c r="AU207" s="199" t="s">
        <v>88</v>
      </c>
      <c r="AY207" s="17" t="s">
        <v>152</v>
      </c>
      <c r="BE207" s="200">
        <f t="shared" si="14"/>
        <v>0</v>
      </c>
      <c r="BF207" s="200">
        <f t="shared" si="15"/>
        <v>0</v>
      </c>
      <c r="BG207" s="200">
        <f t="shared" si="16"/>
        <v>0</v>
      </c>
      <c r="BH207" s="200">
        <f t="shared" si="17"/>
        <v>0</v>
      </c>
      <c r="BI207" s="200">
        <f t="shared" si="18"/>
        <v>0</v>
      </c>
      <c r="BJ207" s="17" t="s">
        <v>8</v>
      </c>
      <c r="BK207" s="200">
        <f t="shared" si="19"/>
        <v>0</v>
      </c>
      <c r="BL207" s="17" t="s">
        <v>252</v>
      </c>
      <c r="BM207" s="199" t="s">
        <v>1023</v>
      </c>
    </row>
    <row r="208" spans="1:65" s="2" customFormat="1" ht="16.5" customHeight="1">
      <c r="A208" s="35"/>
      <c r="B208" s="36"/>
      <c r="C208" s="189" t="s">
        <v>419</v>
      </c>
      <c r="D208" s="189" t="s">
        <v>154</v>
      </c>
      <c r="E208" s="190" t="s">
        <v>420</v>
      </c>
      <c r="F208" s="191" t="s">
        <v>421</v>
      </c>
      <c r="G208" s="192" t="s">
        <v>284</v>
      </c>
      <c r="H208" s="193">
        <v>4</v>
      </c>
      <c r="I208" s="194"/>
      <c r="J208" s="193">
        <f t="shared" si="10"/>
        <v>0</v>
      </c>
      <c r="K208" s="191" t="s">
        <v>158</v>
      </c>
      <c r="L208" s="40"/>
      <c r="M208" s="195" t="s">
        <v>33</v>
      </c>
      <c r="N208" s="196" t="s">
        <v>50</v>
      </c>
      <c r="O208" s="65"/>
      <c r="P208" s="197">
        <f t="shared" si="11"/>
        <v>0</v>
      </c>
      <c r="Q208" s="197">
        <v>0.00016</v>
      </c>
      <c r="R208" s="197">
        <f t="shared" si="12"/>
        <v>0.00064</v>
      </c>
      <c r="S208" s="197">
        <v>0</v>
      </c>
      <c r="T208" s="198">
        <f t="shared" si="1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9" t="s">
        <v>159</v>
      </c>
      <c r="AT208" s="199" t="s">
        <v>154</v>
      </c>
      <c r="AU208" s="199" t="s">
        <v>88</v>
      </c>
      <c r="AY208" s="17" t="s">
        <v>152</v>
      </c>
      <c r="BE208" s="200">
        <f t="shared" si="14"/>
        <v>0</v>
      </c>
      <c r="BF208" s="200">
        <f t="shared" si="15"/>
        <v>0</v>
      </c>
      <c r="BG208" s="200">
        <f t="shared" si="16"/>
        <v>0</v>
      </c>
      <c r="BH208" s="200">
        <f t="shared" si="17"/>
        <v>0</v>
      </c>
      <c r="BI208" s="200">
        <f t="shared" si="18"/>
        <v>0</v>
      </c>
      <c r="BJ208" s="17" t="s">
        <v>8</v>
      </c>
      <c r="BK208" s="200">
        <f t="shared" si="19"/>
        <v>0</v>
      </c>
      <c r="BL208" s="17" t="s">
        <v>159</v>
      </c>
      <c r="BM208" s="199" t="s">
        <v>1024</v>
      </c>
    </row>
    <row r="209" spans="1:65" s="2" customFormat="1" ht="16.5" customHeight="1">
      <c r="A209" s="35"/>
      <c r="B209" s="36"/>
      <c r="C209" s="224" t="s">
        <v>423</v>
      </c>
      <c r="D209" s="224" t="s">
        <v>230</v>
      </c>
      <c r="E209" s="225" t="s">
        <v>424</v>
      </c>
      <c r="F209" s="226" t="s">
        <v>425</v>
      </c>
      <c r="G209" s="227" t="s">
        <v>339</v>
      </c>
      <c r="H209" s="228">
        <v>2</v>
      </c>
      <c r="I209" s="229"/>
      <c r="J209" s="228">
        <f t="shared" si="10"/>
        <v>0</v>
      </c>
      <c r="K209" s="226" t="s">
        <v>340</v>
      </c>
      <c r="L209" s="230"/>
      <c r="M209" s="231" t="s">
        <v>33</v>
      </c>
      <c r="N209" s="232" t="s">
        <v>50</v>
      </c>
      <c r="O209" s="65"/>
      <c r="P209" s="197">
        <f t="shared" si="11"/>
        <v>0</v>
      </c>
      <c r="Q209" s="197">
        <v>0</v>
      </c>
      <c r="R209" s="197">
        <f t="shared" si="12"/>
        <v>0</v>
      </c>
      <c r="S209" s="197">
        <v>0</v>
      </c>
      <c r="T209" s="198">
        <f t="shared" si="1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9" t="s">
        <v>204</v>
      </c>
      <c r="AT209" s="199" t="s">
        <v>230</v>
      </c>
      <c r="AU209" s="199" t="s">
        <v>88</v>
      </c>
      <c r="AY209" s="17" t="s">
        <v>152</v>
      </c>
      <c r="BE209" s="200">
        <f t="shared" si="14"/>
        <v>0</v>
      </c>
      <c r="BF209" s="200">
        <f t="shared" si="15"/>
        <v>0</v>
      </c>
      <c r="BG209" s="200">
        <f t="shared" si="16"/>
        <v>0</v>
      </c>
      <c r="BH209" s="200">
        <f t="shared" si="17"/>
        <v>0</v>
      </c>
      <c r="BI209" s="200">
        <f t="shared" si="18"/>
        <v>0</v>
      </c>
      <c r="BJ209" s="17" t="s">
        <v>8</v>
      </c>
      <c r="BK209" s="200">
        <f t="shared" si="19"/>
        <v>0</v>
      </c>
      <c r="BL209" s="17" t="s">
        <v>159</v>
      </c>
      <c r="BM209" s="199" t="s">
        <v>1025</v>
      </c>
    </row>
    <row r="210" spans="1:65" s="2" customFormat="1" ht="16.5" customHeight="1">
      <c r="A210" s="35"/>
      <c r="B210" s="36"/>
      <c r="C210" s="224" t="s">
        <v>428</v>
      </c>
      <c r="D210" s="224" t="s">
        <v>230</v>
      </c>
      <c r="E210" s="225" t="s">
        <v>429</v>
      </c>
      <c r="F210" s="226" t="s">
        <v>430</v>
      </c>
      <c r="G210" s="227" t="s">
        <v>339</v>
      </c>
      <c r="H210" s="228">
        <v>2</v>
      </c>
      <c r="I210" s="229"/>
      <c r="J210" s="228">
        <f t="shared" si="10"/>
        <v>0</v>
      </c>
      <c r="K210" s="226" t="s">
        <v>340</v>
      </c>
      <c r="L210" s="230"/>
      <c r="M210" s="231" t="s">
        <v>33</v>
      </c>
      <c r="N210" s="232" t="s">
        <v>50</v>
      </c>
      <c r="O210" s="65"/>
      <c r="P210" s="197">
        <f t="shared" si="11"/>
        <v>0</v>
      </c>
      <c r="Q210" s="197">
        <v>0</v>
      </c>
      <c r="R210" s="197">
        <f t="shared" si="12"/>
        <v>0</v>
      </c>
      <c r="S210" s="197">
        <v>0</v>
      </c>
      <c r="T210" s="198">
        <f t="shared" si="1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9" t="s">
        <v>204</v>
      </c>
      <c r="AT210" s="199" t="s">
        <v>230</v>
      </c>
      <c r="AU210" s="199" t="s">
        <v>88</v>
      </c>
      <c r="AY210" s="17" t="s">
        <v>152</v>
      </c>
      <c r="BE210" s="200">
        <f t="shared" si="14"/>
        <v>0</v>
      </c>
      <c r="BF210" s="200">
        <f t="shared" si="15"/>
        <v>0</v>
      </c>
      <c r="BG210" s="200">
        <f t="shared" si="16"/>
        <v>0</v>
      </c>
      <c r="BH210" s="200">
        <f t="shared" si="17"/>
        <v>0</v>
      </c>
      <c r="BI210" s="200">
        <f t="shared" si="18"/>
        <v>0</v>
      </c>
      <c r="BJ210" s="17" t="s">
        <v>8</v>
      </c>
      <c r="BK210" s="200">
        <f t="shared" si="19"/>
        <v>0</v>
      </c>
      <c r="BL210" s="17" t="s">
        <v>159</v>
      </c>
      <c r="BM210" s="199" t="s">
        <v>1026</v>
      </c>
    </row>
    <row r="211" spans="1:65" s="2" customFormat="1" ht="16.5" customHeight="1">
      <c r="A211" s="35"/>
      <c r="B211" s="36"/>
      <c r="C211" s="189" t="s">
        <v>432</v>
      </c>
      <c r="D211" s="189" t="s">
        <v>154</v>
      </c>
      <c r="E211" s="190" t="s">
        <v>433</v>
      </c>
      <c r="F211" s="191" t="s">
        <v>434</v>
      </c>
      <c r="G211" s="192" t="s">
        <v>157</v>
      </c>
      <c r="H211" s="193">
        <v>1120</v>
      </c>
      <c r="I211" s="194"/>
      <c r="J211" s="193">
        <f t="shared" si="10"/>
        <v>0</v>
      </c>
      <c r="K211" s="191" t="s">
        <v>158</v>
      </c>
      <c r="L211" s="40"/>
      <c r="M211" s="195" t="s">
        <v>33</v>
      </c>
      <c r="N211" s="196" t="s">
        <v>50</v>
      </c>
      <c r="O211" s="65"/>
      <c r="P211" s="197">
        <f t="shared" si="11"/>
        <v>0</v>
      </c>
      <c r="Q211" s="197">
        <v>0.00019</v>
      </c>
      <c r="R211" s="197">
        <f t="shared" si="12"/>
        <v>0.21280000000000002</v>
      </c>
      <c r="S211" s="197">
        <v>0</v>
      </c>
      <c r="T211" s="198">
        <f t="shared" si="1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9" t="s">
        <v>159</v>
      </c>
      <c r="AT211" s="199" t="s">
        <v>154</v>
      </c>
      <c r="AU211" s="199" t="s">
        <v>88</v>
      </c>
      <c r="AY211" s="17" t="s">
        <v>152</v>
      </c>
      <c r="BE211" s="200">
        <f t="shared" si="14"/>
        <v>0</v>
      </c>
      <c r="BF211" s="200">
        <f t="shared" si="15"/>
        <v>0</v>
      </c>
      <c r="BG211" s="200">
        <f t="shared" si="16"/>
        <v>0</v>
      </c>
      <c r="BH211" s="200">
        <f t="shared" si="17"/>
        <v>0</v>
      </c>
      <c r="BI211" s="200">
        <f t="shared" si="18"/>
        <v>0</v>
      </c>
      <c r="BJ211" s="17" t="s">
        <v>8</v>
      </c>
      <c r="BK211" s="200">
        <f t="shared" si="19"/>
        <v>0</v>
      </c>
      <c r="BL211" s="17" t="s">
        <v>159</v>
      </c>
      <c r="BM211" s="199" t="s">
        <v>1027</v>
      </c>
    </row>
    <row r="212" spans="1:65" s="2" customFormat="1" ht="16.5" customHeight="1">
      <c r="A212" s="35"/>
      <c r="B212" s="36"/>
      <c r="C212" s="189" t="s">
        <v>436</v>
      </c>
      <c r="D212" s="189" t="s">
        <v>154</v>
      </c>
      <c r="E212" s="190" t="s">
        <v>437</v>
      </c>
      <c r="F212" s="191" t="s">
        <v>438</v>
      </c>
      <c r="G212" s="192" t="s">
        <v>157</v>
      </c>
      <c r="H212" s="193">
        <v>30</v>
      </c>
      <c r="I212" s="194"/>
      <c r="J212" s="193">
        <f t="shared" si="10"/>
        <v>0</v>
      </c>
      <c r="K212" s="191" t="s">
        <v>158</v>
      </c>
      <c r="L212" s="40"/>
      <c r="M212" s="195" t="s">
        <v>33</v>
      </c>
      <c r="N212" s="196" t="s">
        <v>50</v>
      </c>
      <c r="O212" s="65"/>
      <c r="P212" s="197">
        <f t="shared" si="11"/>
        <v>0</v>
      </c>
      <c r="Q212" s="197">
        <v>6E-05</v>
      </c>
      <c r="R212" s="197">
        <f t="shared" si="12"/>
        <v>0.0018</v>
      </c>
      <c r="S212" s="197">
        <v>0</v>
      </c>
      <c r="T212" s="198">
        <f t="shared" si="1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9" t="s">
        <v>159</v>
      </c>
      <c r="AT212" s="199" t="s">
        <v>154</v>
      </c>
      <c r="AU212" s="199" t="s">
        <v>88</v>
      </c>
      <c r="AY212" s="17" t="s">
        <v>152</v>
      </c>
      <c r="BE212" s="200">
        <f t="shared" si="14"/>
        <v>0</v>
      </c>
      <c r="BF212" s="200">
        <f t="shared" si="15"/>
        <v>0</v>
      </c>
      <c r="BG212" s="200">
        <f t="shared" si="16"/>
        <v>0</v>
      </c>
      <c r="BH212" s="200">
        <f t="shared" si="17"/>
        <v>0</v>
      </c>
      <c r="BI212" s="200">
        <f t="shared" si="18"/>
        <v>0</v>
      </c>
      <c r="BJ212" s="17" t="s">
        <v>8</v>
      </c>
      <c r="BK212" s="200">
        <f t="shared" si="19"/>
        <v>0</v>
      </c>
      <c r="BL212" s="17" t="s">
        <v>159</v>
      </c>
      <c r="BM212" s="199" t="s">
        <v>1028</v>
      </c>
    </row>
    <row r="213" spans="1:65" s="2" customFormat="1" ht="16.5" customHeight="1">
      <c r="A213" s="35"/>
      <c r="B213" s="36"/>
      <c r="C213" s="189" t="s">
        <v>440</v>
      </c>
      <c r="D213" s="189" t="s">
        <v>154</v>
      </c>
      <c r="E213" s="190" t="s">
        <v>441</v>
      </c>
      <c r="F213" s="191" t="s">
        <v>442</v>
      </c>
      <c r="G213" s="192" t="s">
        <v>157</v>
      </c>
      <c r="H213" s="193">
        <v>557.6</v>
      </c>
      <c r="I213" s="194"/>
      <c r="J213" s="193">
        <f t="shared" si="10"/>
        <v>0</v>
      </c>
      <c r="K213" s="191" t="s">
        <v>158</v>
      </c>
      <c r="L213" s="40"/>
      <c r="M213" s="195" t="s">
        <v>33</v>
      </c>
      <c r="N213" s="196" t="s">
        <v>50</v>
      </c>
      <c r="O213" s="65"/>
      <c r="P213" s="197">
        <f t="shared" si="11"/>
        <v>0</v>
      </c>
      <c r="Q213" s="197">
        <v>0</v>
      </c>
      <c r="R213" s="197">
        <f t="shared" si="12"/>
        <v>0</v>
      </c>
      <c r="S213" s="197">
        <v>0</v>
      </c>
      <c r="T213" s="198">
        <f t="shared" si="1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9" t="s">
        <v>159</v>
      </c>
      <c r="AT213" s="199" t="s">
        <v>154</v>
      </c>
      <c r="AU213" s="199" t="s">
        <v>88</v>
      </c>
      <c r="AY213" s="17" t="s">
        <v>152</v>
      </c>
      <c r="BE213" s="200">
        <f t="shared" si="14"/>
        <v>0</v>
      </c>
      <c r="BF213" s="200">
        <f t="shared" si="15"/>
        <v>0</v>
      </c>
      <c r="BG213" s="200">
        <f t="shared" si="16"/>
        <v>0</v>
      </c>
      <c r="BH213" s="200">
        <f t="shared" si="17"/>
        <v>0</v>
      </c>
      <c r="BI213" s="200">
        <f t="shared" si="18"/>
        <v>0</v>
      </c>
      <c r="BJ213" s="17" t="s">
        <v>8</v>
      </c>
      <c r="BK213" s="200">
        <f t="shared" si="19"/>
        <v>0</v>
      </c>
      <c r="BL213" s="17" t="s">
        <v>159</v>
      </c>
      <c r="BM213" s="199" t="s">
        <v>1029</v>
      </c>
    </row>
    <row r="214" spans="1:65" s="2" customFormat="1" ht="16.5" customHeight="1">
      <c r="A214" s="35"/>
      <c r="B214" s="36"/>
      <c r="C214" s="189" t="s">
        <v>444</v>
      </c>
      <c r="D214" s="189" t="s">
        <v>154</v>
      </c>
      <c r="E214" s="190" t="s">
        <v>445</v>
      </c>
      <c r="F214" s="191" t="s">
        <v>446</v>
      </c>
      <c r="G214" s="192" t="s">
        <v>157</v>
      </c>
      <c r="H214" s="193">
        <v>557.6</v>
      </c>
      <c r="I214" s="194"/>
      <c r="J214" s="193">
        <f t="shared" si="10"/>
        <v>0</v>
      </c>
      <c r="K214" s="191" t="s">
        <v>158</v>
      </c>
      <c r="L214" s="40"/>
      <c r="M214" s="195" t="s">
        <v>33</v>
      </c>
      <c r="N214" s="196" t="s">
        <v>50</v>
      </c>
      <c r="O214" s="65"/>
      <c r="P214" s="197">
        <f t="shared" si="11"/>
        <v>0</v>
      </c>
      <c r="Q214" s="197">
        <v>0</v>
      </c>
      <c r="R214" s="197">
        <f t="shared" si="12"/>
        <v>0</v>
      </c>
      <c r="S214" s="197">
        <v>0</v>
      </c>
      <c r="T214" s="198">
        <f t="shared" si="1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9" t="s">
        <v>159</v>
      </c>
      <c r="AT214" s="199" t="s">
        <v>154</v>
      </c>
      <c r="AU214" s="199" t="s">
        <v>88</v>
      </c>
      <c r="AY214" s="17" t="s">
        <v>152</v>
      </c>
      <c r="BE214" s="200">
        <f t="shared" si="14"/>
        <v>0</v>
      </c>
      <c r="BF214" s="200">
        <f t="shared" si="15"/>
        <v>0</v>
      </c>
      <c r="BG214" s="200">
        <f t="shared" si="16"/>
        <v>0</v>
      </c>
      <c r="BH214" s="200">
        <f t="shared" si="17"/>
        <v>0</v>
      </c>
      <c r="BI214" s="200">
        <f t="shared" si="18"/>
        <v>0</v>
      </c>
      <c r="BJ214" s="17" t="s">
        <v>8</v>
      </c>
      <c r="BK214" s="200">
        <f t="shared" si="19"/>
        <v>0</v>
      </c>
      <c r="BL214" s="17" t="s">
        <v>159</v>
      </c>
      <c r="BM214" s="199" t="s">
        <v>1030</v>
      </c>
    </row>
    <row r="215" spans="1:65" s="2" customFormat="1" ht="16.5" customHeight="1">
      <c r="A215" s="35"/>
      <c r="B215" s="36"/>
      <c r="C215" s="189" t="s">
        <v>448</v>
      </c>
      <c r="D215" s="189" t="s">
        <v>154</v>
      </c>
      <c r="E215" s="190" t="s">
        <v>449</v>
      </c>
      <c r="F215" s="191" t="s">
        <v>450</v>
      </c>
      <c r="G215" s="192" t="s">
        <v>284</v>
      </c>
      <c r="H215" s="193">
        <v>2</v>
      </c>
      <c r="I215" s="194"/>
      <c r="J215" s="193">
        <f t="shared" si="10"/>
        <v>0</v>
      </c>
      <c r="K215" s="191" t="s">
        <v>158</v>
      </c>
      <c r="L215" s="40"/>
      <c r="M215" s="195" t="s">
        <v>33</v>
      </c>
      <c r="N215" s="196" t="s">
        <v>50</v>
      </c>
      <c r="O215" s="65"/>
      <c r="P215" s="197">
        <f t="shared" si="11"/>
        <v>0</v>
      </c>
      <c r="Q215" s="197">
        <v>0.45937</v>
      </c>
      <c r="R215" s="197">
        <f t="shared" si="12"/>
        <v>0.91874</v>
      </c>
      <c r="S215" s="197">
        <v>0</v>
      </c>
      <c r="T215" s="198">
        <f t="shared" si="1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159</v>
      </c>
      <c r="AT215" s="199" t="s">
        <v>154</v>
      </c>
      <c r="AU215" s="199" t="s">
        <v>88</v>
      </c>
      <c r="AY215" s="17" t="s">
        <v>152</v>
      </c>
      <c r="BE215" s="200">
        <f t="shared" si="14"/>
        <v>0</v>
      </c>
      <c r="BF215" s="200">
        <f t="shared" si="15"/>
        <v>0</v>
      </c>
      <c r="BG215" s="200">
        <f t="shared" si="16"/>
        <v>0</v>
      </c>
      <c r="BH215" s="200">
        <f t="shared" si="17"/>
        <v>0</v>
      </c>
      <c r="BI215" s="200">
        <f t="shared" si="18"/>
        <v>0</v>
      </c>
      <c r="BJ215" s="17" t="s">
        <v>8</v>
      </c>
      <c r="BK215" s="200">
        <f t="shared" si="19"/>
        <v>0</v>
      </c>
      <c r="BL215" s="17" t="s">
        <v>159</v>
      </c>
      <c r="BM215" s="199" t="s">
        <v>1031</v>
      </c>
    </row>
    <row r="216" spans="2:63" s="12" customFormat="1" ht="22.9" customHeight="1">
      <c r="B216" s="173"/>
      <c r="C216" s="174"/>
      <c r="D216" s="175" t="s">
        <v>78</v>
      </c>
      <c r="E216" s="187" t="s">
        <v>452</v>
      </c>
      <c r="F216" s="187" t="s">
        <v>453</v>
      </c>
      <c r="G216" s="174"/>
      <c r="H216" s="174"/>
      <c r="I216" s="177"/>
      <c r="J216" s="188">
        <f>BK216</f>
        <v>0</v>
      </c>
      <c r="K216" s="174"/>
      <c r="L216" s="179"/>
      <c r="M216" s="180"/>
      <c r="N216" s="181"/>
      <c r="O216" s="181"/>
      <c r="P216" s="182">
        <f>SUM(P217:P218)</f>
        <v>0</v>
      </c>
      <c r="Q216" s="181"/>
      <c r="R216" s="182">
        <f>SUM(R217:R218)</f>
        <v>0</v>
      </c>
      <c r="S216" s="181"/>
      <c r="T216" s="183">
        <f>SUM(T217:T218)</f>
        <v>0</v>
      </c>
      <c r="AR216" s="184" t="s">
        <v>8</v>
      </c>
      <c r="AT216" s="185" t="s">
        <v>78</v>
      </c>
      <c r="AU216" s="185" t="s">
        <v>8</v>
      </c>
      <c r="AY216" s="184" t="s">
        <v>152</v>
      </c>
      <c r="BK216" s="186">
        <f>SUM(BK217:BK218)</f>
        <v>0</v>
      </c>
    </row>
    <row r="217" spans="1:65" s="2" customFormat="1" ht="21.75" customHeight="1">
      <c r="A217" s="35"/>
      <c r="B217" s="36"/>
      <c r="C217" s="189" t="s">
        <v>454</v>
      </c>
      <c r="D217" s="189" t="s">
        <v>154</v>
      </c>
      <c r="E217" s="190" t="s">
        <v>455</v>
      </c>
      <c r="F217" s="191" t="s">
        <v>456</v>
      </c>
      <c r="G217" s="192" t="s">
        <v>216</v>
      </c>
      <c r="H217" s="193">
        <v>54.4</v>
      </c>
      <c r="I217" s="194"/>
      <c r="J217" s="193">
        <f>ROUND(I217*H217,0)</f>
        <v>0</v>
      </c>
      <c r="K217" s="191" t="s">
        <v>158</v>
      </c>
      <c r="L217" s="40"/>
      <c r="M217" s="195" t="s">
        <v>33</v>
      </c>
      <c r="N217" s="196" t="s">
        <v>50</v>
      </c>
      <c r="O217" s="65"/>
      <c r="P217" s="197">
        <f>O217*H217</f>
        <v>0</v>
      </c>
      <c r="Q217" s="197">
        <v>0</v>
      </c>
      <c r="R217" s="197">
        <f>Q217*H217</f>
        <v>0</v>
      </c>
      <c r="S217" s="197">
        <v>0</v>
      </c>
      <c r="T217" s="198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9" t="s">
        <v>159</v>
      </c>
      <c r="AT217" s="199" t="s">
        <v>154</v>
      </c>
      <c r="AU217" s="199" t="s">
        <v>88</v>
      </c>
      <c r="AY217" s="17" t="s">
        <v>152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8</v>
      </c>
      <c r="BK217" s="200">
        <f>ROUND(I217*H217,0)</f>
        <v>0</v>
      </c>
      <c r="BL217" s="17" t="s">
        <v>159</v>
      </c>
      <c r="BM217" s="199" t="s">
        <v>1032</v>
      </c>
    </row>
    <row r="218" spans="1:65" s="2" customFormat="1" ht="21.75" customHeight="1">
      <c r="A218" s="35"/>
      <c r="B218" s="36"/>
      <c r="C218" s="189" t="s">
        <v>252</v>
      </c>
      <c r="D218" s="189" t="s">
        <v>154</v>
      </c>
      <c r="E218" s="190" t="s">
        <v>458</v>
      </c>
      <c r="F218" s="191" t="s">
        <v>459</v>
      </c>
      <c r="G218" s="192" t="s">
        <v>216</v>
      </c>
      <c r="H218" s="193">
        <v>54.4</v>
      </c>
      <c r="I218" s="194"/>
      <c r="J218" s="193">
        <f>ROUND(I218*H218,0)</f>
        <v>0</v>
      </c>
      <c r="K218" s="191" t="s">
        <v>158</v>
      </c>
      <c r="L218" s="40"/>
      <c r="M218" s="195" t="s">
        <v>33</v>
      </c>
      <c r="N218" s="196" t="s">
        <v>50</v>
      </c>
      <c r="O218" s="65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9" t="s">
        <v>159</v>
      </c>
      <c r="AT218" s="199" t="s">
        <v>154</v>
      </c>
      <c r="AU218" s="199" t="s">
        <v>88</v>
      </c>
      <c r="AY218" s="17" t="s">
        <v>152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8</v>
      </c>
      <c r="BK218" s="200">
        <f>ROUND(I218*H218,0)</f>
        <v>0</v>
      </c>
      <c r="BL218" s="17" t="s">
        <v>159</v>
      </c>
      <c r="BM218" s="199" t="s">
        <v>1033</v>
      </c>
    </row>
    <row r="219" spans="2:63" s="12" customFormat="1" ht="25.9" customHeight="1">
      <c r="B219" s="173"/>
      <c r="C219" s="174"/>
      <c r="D219" s="175" t="s">
        <v>78</v>
      </c>
      <c r="E219" s="176" t="s">
        <v>461</v>
      </c>
      <c r="F219" s="176" t="s">
        <v>462</v>
      </c>
      <c r="G219" s="174"/>
      <c r="H219" s="174"/>
      <c r="I219" s="177"/>
      <c r="J219" s="178">
        <f>BK219</f>
        <v>0</v>
      </c>
      <c r="K219" s="174"/>
      <c r="L219" s="179"/>
      <c r="M219" s="180"/>
      <c r="N219" s="181"/>
      <c r="O219" s="181"/>
      <c r="P219" s="182">
        <f>P220+P226</f>
        <v>0</v>
      </c>
      <c r="Q219" s="181"/>
      <c r="R219" s="182">
        <f>R220+R226</f>
        <v>0.0099</v>
      </c>
      <c r="S219" s="181"/>
      <c r="T219" s="183">
        <f>T220+T226</f>
        <v>0</v>
      </c>
      <c r="AR219" s="184" t="s">
        <v>191</v>
      </c>
      <c r="AT219" s="185" t="s">
        <v>78</v>
      </c>
      <c r="AU219" s="185" t="s">
        <v>79</v>
      </c>
      <c r="AY219" s="184" t="s">
        <v>152</v>
      </c>
      <c r="BK219" s="186">
        <f>BK220+BK226</f>
        <v>0</v>
      </c>
    </row>
    <row r="220" spans="2:63" s="12" customFormat="1" ht="22.9" customHeight="1">
      <c r="B220" s="173"/>
      <c r="C220" s="174"/>
      <c r="D220" s="175" t="s">
        <v>78</v>
      </c>
      <c r="E220" s="187" t="s">
        <v>463</v>
      </c>
      <c r="F220" s="187" t="s">
        <v>464</v>
      </c>
      <c r="G220" s="174"/>
      <c r="H220" s="174"/>
      <c r="I220" s="177"/>
      <c r="J220" s="188">
        <f>BK220</f>
        <v>0</v>
      </c>
      <c r="K220" s="174"/>
      <c r="L220" s="179"/>
      <c r="M220" s="180"/>
      <c r="N220" s="181"/>
      <c r="O220" s="181"/>
      <c r="P220" s="182">
        <f>SUM(P221:P225)</f>
        <v>0</v>
      </c>
      <c r="Q220" s="181"/>
      <c r="R220" s="182">
        <f>SUM(R221:R225)</f>
        <v>0.0099</v>
      </c>
      <c r="S220" s="181"/>
      <c r="T220" s="183">
        <f>SUM(T221:T225)</f>
        <v>0</v>
      </c>
      <c r="AR220" s="184" t="s">
        <v>191</v>
      </c>
      <c r="AT220" s="185" t="s">
        <v>78</v>
      </c>
      <c r="AU220" s="185" t="s">
        <v>8</v>
      </c>
      <c r="AY220" s="184" t="s">
        <v>152</v>
      </c>
      <c r="BK220" s="186">
        <f>SUM(BK221:BK225)</f>
        <v>0</v>
      </c>
    </row>
    <row r="221" spans="1:65" s="2" customFormat="1" ht="16.5" customHeight="1">
      <c r="A221" s="35"/>
      <c r="B221" s="36"/>
      <c r="C221" s="189" t="s">
        <v>465</v>
      </c>
      <c r="D221" s="189" t="s">
        <v>154</v>
      </c>
      <c r="E221" s="190" t="s">
        <v>473</v>
      </c>
      <c r="F221" s="191" t="s">
        <v>474</v>
      </c>
      <c r="G221" s="192" t="s">
        <v>468</v>
      </c>
      <c r="H221" s="193">
        <v>1</v>
      </c>
      <c r="I221" s="194"/>
      <c r="J221" s="193">
        <f>ROUND(I221*H221,0)</f>
        <v>0</v>
      </c>
      <c r="K221" s="191" t="s">
        <v>158</v>
      </c>
      <c r="L221" s="40"/>
      <c r="M221" s="195" t="s">
        <v>33</v>
      </c>
      <c r="N221" s="196" t="s">
        <v>50</v>
      </c>
      <c r="O221" s="65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9" t="s">
        <v>469</v>
      </c>
      <c r="AT221" s="199" t="s">
        <v>154</v>
      </c>
      <c r="AU221" s="199" t="s">
        <v>88</v>
      </c>
      <c r="AY221" s="17" t="s">
        <v>152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8</v>
      </c>
      <c r="BK221" s="200">
        <f>ROUND(I221*H221,0)</f>
        <v>0</v>
      </c>
      <c r="BL221" s="17" t="s">
        <v>469</v>
      </c>
      <c r="BM221" s="199" t="s">
        <v>1034</v>
      </c>
    </row>
    <row r="222" spans="1:65" s="2" customFormat="1" ht="16.5" customHeight="1">
      <c r="A222" s="35"/>
      <c r="B222" s="36"/>
      <c r="C222" s="189" t="s">
        <v>472</v>
      </c>
      <c r="D222" s="189" t="s">
        <v>154</v>
      </c>
      <c r="E222" s="190" t="s">
        <v>477</v>
      </c>
      <c r="F222" s="191" t="s">
        <v>478</v>
      </c>
      <c r="G222" s="192" t="s">
        <v>468</v>
      </c>
      <c r="H222" s="193">
        <v>1</v>
      </c>
      <c r="I222" s="194"/>
      <c r="J222" s="193">
        <f>ROUND(I222*H222,0)</f>
        <v>0</v>
      </c>
      <c r="K222" s="191" t="s">
        <v>158</v>
      </c>
      <c r="L222" s="40"/>
      <c r="M222" s="195" t="s">
        <v>33</v>
      </c>
      <c r="N222" s="196" t="s">
        <v>50</v>
      </c>
      <c r="O222" s="65"/>
      <c r="P222" s="197">
        <f>O222*H222</f>
        <v>0</v>
      </c>
      <c r="Q222" s="197">
        <v>0</v>
      </c>
      <c r="R222" s="197">
        <f>Q222*H222</f>
        <v>0</v>
      </c>
      <c r="S222" s="197">
        <v>0</v>
      </c>
      <c r="T222" s="198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9" t="s">
        <v>469</v>
      </c>
      <c r="AT222" s="199" t="s">
        <v>154</v>
      </c>
      <c r="AU222" s="199" t="s">
        <v>88</v>
      </c>
      <c r="AY222" s="17" t="s">
        <v>152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8</v>
      </c>
      <c r="BK222" s="200">
        <f>ROUND(I222*H222,0)</f>
        <v>0</v>
      </c>
      <c r="BL222" s="17" t="s">
        <v>469</v>
      </c>
      <c r="BM222" s="199" t="s">
        <v>1035</v>
      </c>
    </row>
    <row r="223" spans="1:65" s="2" customFormat="1" ht="16.5" customHeight="1">
      <c r="A223" s="35"/>
      <c r="B223" s="36"/>
      <c r="C223" s="189" t="s">
        <v>476</v>
      </c>
      <c r="D223" s="189" t="s">
        <v>154</v>
      </c>
      <c r="E223" s="190" t="s">
        <v>466</v>
      </c>
      <c r="F223" s="191" t="s">
        <v>467</v>
      </c>
      <c r="G223" s="192" t="s">
        <v>468</v>
      </c>
      <c r="H223" s="193">
        <v>1</v>
      </c>
      <c r="I223" s="194"/>
      <c r="J223" s="193">
        <f>ROUND(I223*H223,0)</f>
        <v>0</v>
      </c>
      <c r="K223" s="191" t="s">
        <v>158</v>
      </c>
      <c r="L223" s="40"/>
      <c r="M223" s="195" t="s">
        <v>33</v>
      </c>
      <c r="N223" s="196" t="s">
        <v>50</v>
      </c>
      <c r="O223" s="65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9" t="s">
        <v>469</v>
      </c>
      <c r="AT223" s="199" t="s">
        <v>154</v>
      </c>
      <c r="AU223" s="199" t="s">
        <v>88</v>
      </c>
      <c r="AY223" s="17" t="s">
        <v>152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7" t="s">
        <v>8</v>
      </c>
      <c r="BK223" s="200">
        <f>ROUND(I223*H223,0)</f>
        <v>0</v>
      </c>
      <c r="BL223" s="17" t="s">
        <v>469</v>
      </c>
      <c r="BM223" s="199" t="s">
        <v>1036</v>
      </c>
    </row>
    <row r="224" spans="1:47" s="2" customFormat="1" ht="48.75">
      <c r="A224" s="35"/>
      <c r="B224" s="36"/>
      <c r="C224" s="37"/>
      <c r="D224" s="203" t="s">
        <v>381</v>
      </c>
      <c r="E224" s="37"/>
      <c r="F224" s="233" t="s">
        <v>471</v>
      </c>
      <c r="G224" s="37"/>
      <c r="H224" s="37"/>
      <c r="I224" s="110"/>
      <c r="J224" s="37"/>
      <c r="K224" s="37"/>
      <c r="L224" s="40"/>
      <c r="M224" s="234"/>
      <c r="N224" s="235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7" t="s">
        <v>381</v>
      </c>
      <c r="AU224" s="17" t="s">
        <v>88</v>
      </c>
    </row>
    <row r="225" spans="1:65" s="2" customFormat="1" ht="16.5" customHeight="1">
      <c r="A225" s="35"/>
      <c r="B225" s="36"/>
      <c r="C225" s="189" t="s">
        <v>480</v>
      </c>
      <c r="D225" s="189" t="s">
        <v>154</v>
      </c>
      <c r="E225" s="190" t="s">
        <v>481</v>
      </c>
      <c r="F225" s="191" t="s">
        <v>482</v>
      </c>
      <c r="G225" s="192" t="s">
        <v>483</v>
      </c>
      <c r="H225" s="193">
        <v>1</v>
      </c>
      <c r="I225" s="194"/>
      <c r="J225" s="193">
        <f>ROUND(I225*H225,0)</f>
        <v>0</v>
      </c>
      <c r="K225" s="191" t="s">
        <v>158</v>
      </c>
      <c r="L225" s="40"/>
      <c r="M225" s="195" t="s">
        <v>33</v>
      </c>
      <c r="N225" s="196" t="s">
        <v>50</v>
      </c>
      <c r="O225" s="65"/>
      <c r="P225" s="197">
        <f>O225*H225</f>
        <v>0</v>
      </c>
      <c r="Q225" s="197">
        <v>0.0099</v>
      </c>
      <c r="R225" s="197">
        <f>Q225*H225</f>
        <v>0.0099</v>
      </c>
      <c r="S225" s="197">
        <v>0</v>
      </c>
      <c r="T225" s="198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9" t="s">
        <v>252</v>
      </c>
      <c r="AT225" s="199" t="s">
        <v>154</v>
      </c>
      <c r="AU225" s="199" t="s">
        <v>88</v>
      </c>
      <c r="AY225" s="17" t="s">
        <v>152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</v>
      </c>
      <c r="BK225" s="200">
        <f>ROUND(I225*H225,0)</f>
        <v>0</v>
      </c>
      <c r="BL225" s="17" t="s">
        <v>252</v>
      </c>
      <c r="BM225" s="199" t="s">
        <v>1037</v>
      </c>
    </row>
    <row r="226" spans="2:63" s="12" customFormat="1" ht="22.9" customHeight="1">
      <c r="B226" s="173"/>
      <c r="C226" s="174"/>
      <c r="D226" s="175" t="s">
        <v>78</v>
      </c>
      <c r="E226" s="187" t="s">
        <v>485</v>
      </c>
      <c r="F226" s="187" t="s">
        <v>486</v>
      </c>
      <c r="G226" s="174"/>
      <c r="H226" s="174"/>
      <c r="I226" s="177"/>
      <c r="J226" s="188">
        <f>BK226</f>
        <v>0</v>
      </c>
      <c r="K226" s="174"/>
      <c r="L226" s="179"/>
      <c r="M226" s="180"/>
      <c r="N226" s="181"/>
      <c r="O226" s="181"/>
      <c r="P226" s="182">
        <f>P227</f>
        <v>0</v>
      </c>
      <c r="Q226" s="181"/>
      <c r="R226" s="182">
        <f>R227</f>
        <v>0</v>
      </c>
      <c r="S226" s="181"/>
      <c r="T226" s="183">
        <f>T227</f>
        <v>0</v>
      </c>
      <c r="AR226" s="184" t="s">
        <v>191</v>
      </c>
      <c r="AT226" s="185" t="s">
        <v>78</v>
      </c>
      <c r="AU226" s="185" t="s">
        <v>8</v>
      </c>
      <c r="AY226" s="184" t="s">
        <v>152</v>
      </c>
      <c r="BK226" s="186">
        <f>BK227</f>
        <v>0</v>
      </c>
    </row>
    <row r="227" spans="1:65" s="2" customFormat="1" ht="16.5" customHeight="1">
      <c r="A227" s="35"/>
      <c r="B227" s="36"/>
      <c r="C227" s="189" t="s">
        <v>487</v>
      </c>
      <c r="D227" s="189" t="s">
        <v>154</v>
      </c>
      <c r="E227" s="190" t="s">
        <v>488</v>
      </c>
      <c r="F227" s="191" t="s">
        <v>489</v>
      </c>
      <c r="G227" s="192" t="s">
        <v>468</v>
      </c>
      <c r="H227" s="193">
        <v>1</v>
      </c>
      <c r="I227" s="194"/>
      <c r="J227" s="193">
        <f>ROUND(I227*H227,0)</f>
        <v>0</v>
      </c>
      <c r="K227" s="191" t="s">
        <v>33</v>
      </c>
      <c r="L227" s="40"/>
      <c r="M227" s="236" t="s">
        <v>33</v>
      </c>
      <c r="N227" s="237" t="s">
        <v>50</v>
      </c>
      <c r="O227" s="238"/>
      <c r="P227" s="239">
        <f>O227*H227</f>
        <v>0</v>
      </c>
      <c r="Q227" s="239">
        <v>0</v>
      </c>
      <c r="R227" s="239">
        <f>Q227*H227</f>
        <v>0</v>
      </c>
      <c r="S227" s="239">
        <v>0</v>
      </c>
      <c r="T227" s="24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9" t="s">
        <v>469</v>
      </c>
      <c r="AT227" s="199" t="s">
        <v>154</v>
      </c>
      <c r="AU227" s="199" t="s">
        <v>88</v>
      </c>
      <c r="AY227" s="17" t="s">
        <v>152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8</v>
      </c>
      <c r="BK227" s="200">
        <f>ROUND(I227*H227,0)</f>
        <v>0</v>
      </c>
      <c r="BL227" s="17" t="s">
        <v>469</v>
      </c>
      <c r="BM227" s="199" t="s">
        <v>1038</v>
      </c>
    </row>
    <row r="228" spans="1:31" s="2" customFormat="1" ht="6.95" customHeight="1">
      <c r="A228" s="35"/>
      <c r="B228" s="48"/>
      <c r="C228" s="49"/>
      <c r="D228" s="49"/>
      <c r="E228" s="49"/>
      <c r="F228" s="49"/>
      <c r="G228" s="49"/>
      <c r="H228" s="49"/>
      <c r="I228" s="138"/>
      <c r="J228" s="49"/>
      <c r="K228" s="49"/>
      <c r="L228" s="40"/>
      <c r="M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</row>
  </sheetData>
  <sheetProtection algorithmName="SHA-512" hashValue="8Li4ahLQZ0f4ACSlOZQkWPRECj86B+/4dJHIXPxtg2lW8sRpI8ELpee8F0csXaJMx+mYZfR9Er9h0Z1k+yBGlA==" saltValue="ejDWz5fjgS9mbseELrPGEniVkBi+jyeQ40a0+2Iru6CCuy00dEBc3cedSe7jXuR/MJj4c8GOBpK4eN5cEyqHUg==" spinCount="100000" sheet="1" objects="1" scenarios="1" formatColumns="0" formatRows="0" autoFilter="0"/>
  <autoFilter ref="C86:K22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4"/>
      <c r="C3" s="105"/>
      <c r="D3" s="105"/>
      <c r="E3" s="105"/>
      <c r="F3" s="105"/>
      <c r="G3" s="105"/>
      <c r="H3" s="20"/>
    </row>
    <row r="4" spans="2:8" s="1" customFormat="1" ht="24.95" customHeight="1">
      <c r="B4" s="20"/>
      <c r="C4" s="107" t="s">
        <v>1039</v>
      </c>
      <c r="H4" s="20"/>
    </row>
    <row r="5" spans="2:8" s="1" customFormat="1" ht="12" customHeight="1">
      <c r="B5" s="20"/>
      <c r="C5" s="241" t="s">
        <v>14</v>
      </c>
      <c r="D5" s="379" t="s">
        <v>15</v>
      </c>
      <c r="E5" s="372"/>
      <c r="F5" s="372"/>
      <c r="H5" s="20"/>
    </row>
    <row r="6" spans="2:8" s="1" customFormat="1" ht="36.95" customHeight="1">
      <c r="B6" s="20"/>
      <c r="C6" s="242" t="s">
        <v>17</v>
      </c>
      <c r="D6" s="383" t="s">
        <v>18</v>
      </c>
      <c r="E6" s="372"/>
      <c r="F6" s="372"/>
      <c r="H6" s="20"/>
    </row>
    <row r="7" spans="2:8" s="1" customFormat="1" ht="16.5" customHeight="1">
      <c r="B7" s="20"/>
      <c r="C7" s="109" t="s">
        <v>25</v>
      </c>
      <c r="D7" s="114" t="str">
        <f>'Rekapitulace stavby'!AN8</f>
        <v>7. 2. 2020</v>
      </c>
      <c r="H7" s="20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61"/>
      <c r="B9" s="243"/>
      <c r="C9" s="244" t="s">
        <v>60</v>
      </c>
      <c r="D9" s="245" t="s">
        <v>61</v>
      </c>
      <c r="E9" s="245" t="s">
        <v>139</v>
      </c>
      <c r="F9" s="246" t="s">
        <v>1040</v>
      </c>
      <c r="G9" s="161"/>
      <c r="H9" s="243"/>
    </row>
    <row r="10" spans="1:8" s="2" customFormat="1" ht="26.45" customHeight="1">
      <c r="A10" s="35"/>
      <c r="B10" s="40"/>
      <c r="C10" s="247" t="s">
        <v>1041</v>
      </c>
      <c r="D10" s="247" t="s">
        <v>85</v>
      </c>
      <c r="E10" s="35"/>
      <c r="F10" s="35"/>
      <c r="G10" s="35"/>
      <c r="H10" s="40"/>
    </row>
    <row r="11" spans="1:8" s="2" customFormat="1" ht="16.9" customHeight="1">
      <c r="A11" s="35"/>
      <c r="B11" s="40"/>
      <c r="C11" s="248" t="s">
        <v>113</v>
      </c>
      <c r="D11" s="249" t="s">
        <v>33</v>
      </c>
      <c r="E11" s="250" t="s">
        <v>33</v>
      </c>
      <c r="F11" s="251">
        <v>55.4</v>
      </c>
      <c r="G11" s="35"/>
      <c r="H11" s="40"/>
    </row>
    <row r="12" spans="1:8" s="2" customFormat="1" ht="16.9" customHeight="1">
      <c r="A12" s="35"/>
      <c r="B12" s="40"/>
      <c r="C12" s="252" t="s">
        <v>33</v>
      </c>
      <c r="D12" s="252" t="s">
        <v>162</v>
      </c>
      <c r="E12" s="17" t="s">
        <v>33</v>
      </c>
      <c r="F12" s="253">
        <v>11</v>
      </c>
      <c r="G12" s="35"/>
      <c r="H12" s="40"/>
    </row>
    <row r="13" spans="1:8" s="2" customFormat="1" ht="16.9" customHeight="1">
      <c r="A13" s="35"/>
      <c r="B13" s="40"/>
      <c r="C13" s="252" t="s">
        <v>33</v>
      </c>
      <c r="D13" s="252" t="s">
        <v>163</v>
      </c>
      <c r="E13" s="17" t="s">
        <v>33</v>
      </c>
      <c r="F13" s="253">
        <v>17.8</v>
      </c>
      <c r="G13" s="35"/>
      <c r="H13" s="40"/>
    </row>
    <row r="14" spans="1:8" s="2" customFormat="1" ht="16.9" customHeight="1">
      <c r="A14" s="35"/>
      <c r="B14" s="40"/>
      <c r="C14" s="252" t="s">
        <v>33</v>
      </c>
      <c r="D14" s="252" t="s">
        <v>162</v>
      </c>
      <c r="E14" s="17" t="s">
        <v>33</v>
      </c>
      <c r="F14" s="253">
        <v>11</v>
      </c>
      <c r="G14" s="35"/>
      <c r="H14" s="40"/>
    </row>
    <row r="15" spans="1:8" s="2" customFormat="1" ht="16.9" customHeight="1">
      <c r="A15" s="35"/>
      <c r="B15" s="40"/>
      <c r="C15" s="252" t="s">
        <v>33</v>
      </c>
      <c r="D15" s="252" t="s">
        <v>164</v>
      </c>
      <c r="E15" s="17" t="s">
        <v>33</v>
      </c>
      <c r="F15" s="253">
        <v>0.5</v>
      </c>
      <c r="G15" s="35"/>
      <c r="H15" s="40"/>
    </row>
    <row r="16" spans="1:8" s="2" customFormat="1" ht="16.9" customHeight="1">
      <c r="A16" s="35"/>
      <c r="B16" s="40"/>
      <c r="C16" s="252" t="s">
        <v>33</v>
      </c>
      <c r="D16" s="252" t="s">
        <v>165</v>
      </c>
      <c r="E16" s="17" t="s">
        <v>33</v>
      </c>
      <c r="F16" s="253">
        <v>15.1</v>
      </c>
      <c r="G16" s="35"/>
      <c r="H16" s="40"/>
    </row>
    <row r="17" spans="1:8" s="2" customFormat="1" ht="16.9" customHeight="1">
      <c r="A17" s="35"/>
      <c r="B17" s="40"/>
      <c r="C17" s="252" t="s">
        <v>113</v>
      </c>
      <c r="D17" s="252" t="s">
        <v>166</v>
      </c>
      <c r="E17" s="17" t="s">
        <v>33</v>
      </c>
      <c r="F17" s="253">
        <v>55.4</v>
      </c>
      <c r="G17" s="35"/>
      <c r="H17" s="40"/>
    </row>
    <row r="18" spans="1:8" s="2" customFormat="1" ht="16.9" customHeight="1">
      <c r="A18" s="35"/>
      <c r="B18" s="40"/>
      <c r="C18" s="254" t="s">
        <v>1042</v>
      </c>
      <c r="D18" s="35"/>
      <c r="E18" s="35"/>
      <c r="F18" s="35"/>
      <c r="G18" s="35"/>
      <c r="H18" s="40"/>
    </row>
    <row r="19" spans="1:8" s="2" customFormat="1" ht="16.9" customHeight="1">
      <c r="A19" s="35"/>
      <c r="B19" s="40"/>
      <c r="C19" s="252" t="s">
        <v>155</v>
      </c>
      <c r="D19" s="252" t="s">
        <v>1043</v>
      </c>
      <c r="E19" s="17" t="s">
        <v>157</v>
      </c>
      <c r="F19" s="253">
        <v>55.4</v>
      </c>
      <c r="G19" s="35"/>
      <c r="H19" s="40"/>
    </row>
    <row r="20" spans="1:8" s="2" customFormat="1" ht="16.9" customHeight="1">
      <c r="A20" s="35"/>
      <c r="B20" s="40"/>
      <c r="C20" s="252" t="s">
        <v>278</v>
      </c>
      <c r="D20" s="252" t="s">
        <v>1044</v>
      </c>
      <c r="E20" s="17" t="s">
        <v>157</v>
      </c>
      <c r="F20" s="253">
        <v>55.4</v>
      </c>
      <c r="G20" s="35"/>
      <c r="H20" s="40"/>
    </row>
    <row r="21" spans="1:8" s="2" customFormat="1" ht="16.9" customHeight="1">
      <c r="A21" s="35"/>
      <c r="B21" s="40"/>
      <c r="C21" s="248" t="s">
        <v>104</v>
      </c>
      <c r="D21" s="249" t="s">
        <v>105</v>
      </c>
      <c r="E21" s="250" t="s">
        <v>33</v>
      </c>
      <c r="F21" s="251">
        <v>37.9</v>
      </c>
      <c r="G21" s="35"/>
      <c r="H21" s="40"/>
    </row>
    <row r="22" spans="1:8" s="2" customFormat="1" ht="16.9" customHeight="1">
      <c r="A22" s="35"/>
      <c r="B22" s="40"/>
      <c r="C22" s="252" t="s">
        <v>33</v>
      </c>
      <c r="D22" s="252" t="s">
        <v>171</v>
      </c>
      <c r="E22" s="17" t="s">
        <v>33</v>
      </c>
      <c r="F22" s="253">
        <v>7.5</v>
      </c>
      <c r="G22" s="35"/>
      <c r="H22" s="40"/>
    </row>
    <row r="23" spans="1:8" s="2" customFormat="1" ht="16.9" customHeight="1">
      <c r="A23" s="35"/>
      <c r="B23" s="40"/>
      <c r="C23" s="252" t="s">
        <v>33</v>
      </c>
      <c r="D23" s="252" t="s">
        <v>172</v>
      </c>
      <c r="E23" s="17" t="s">
        <v>33</v>
      </c>
      <c r="F23" s="253">
        <v>14</v>
      </c>
      <c r="G23" s="35"/>
      <c r="H23" s="40"/>
    </row>
    <row r="24" spans="1:8" s="2" customFormat="1" ht="16.9" customHeight="1">
      <c r="A24" s="35"/>
      <c r="B24" s="40"/>
      <c r="C24" s="252" t="s">
        <v>33</v>
      </c>
      <c r="D24" s="252" t="s">
        <v>173</v>
      </c>
      <c r="E24" s="17" t="s">
        <v>33</v>
      </c>
      <c r="F24" s="253">
        <v>7.5</v>
      </c>
      <c r="G24" s="35"/>
      <c r="H24" s="40"/>
    </row>
    <row r="25" spans="1:8" s="2" customFormat="1" ht="16.9" customHeight="1">
      <c r="A25" s="35"/>
      <c r="B25" s="40"/>
      <c r="C25" s="252" t="s">
        <v>33</v>
      </c>
      <c r="D25" s="252" t="s">
        <v>164</v>
      </c>
      <c r="E25" s="17" t="s">
        <v>33</v>
      </c>
      <c r="F25" s="253">
        <v>0.5</v>
      </c>
      <c r="G25" s="35"/>
      <c r="H25" s="40"/>
    </row>
    <row r="26" spans="1:8" s="2" customFormat="1" ht="16.9" customHeight="1">
      <c r="A26" s="35"/>
      <c r="B26" s="40"/>
      <c r="C26" s="252" t="s">
        <v>33</v>
      </c>
      <c r="D26" s="252" t="s">
        <v>174</v>
      </c>
      <c r="E26" s="17" t="s">
        <v>33</v>
      </c>
      <c r="F26" s="253">
        <v>8.4</v>
      </c>
      <c r="G26" s="35"/>
      <c r="H26" s="40"/>
    </row>
    <row r="27" spans="1:8" s="2" customFormat="1" ht="16.9" customHeight="1">
      <c r="A27" s="35"/>
      <c r="B27" s="40"/>
      <c r="C27" s="252" t="s">
        <v>104</v>
      </c>
      <c r="D27" s="252" t="s">
        <v>166</v>
      </c>
      <c r="E27" s="17" t="s">
        <v>33</v>
      </c>
      <c r="F27" s="253">
        <v>37.9</v>
      </c>
      <c r="G27" s="35"/>
      <c r="H27" s="40"/>
    </row>
    <row r="28" spans="1:8" s="2" customFormat="1" ht="16.9" customHeight="1">
      <c r="A28" s="35"/>
      <c r="B28" s="40"/>
      <c r="C28" s="254" t="s">
        <v>1042</v>
      </c>
      <c r="D28" s="35"/>
      <c r="E28" s="35"/>
      <c r="F28" s="35"/>
      <c r="G28" s="35"/>
      <c r="H28" s="40"/>
    </row>
    <row r="29" spans="1:8" s="2" customFormat="1" ht="16.9" customHeight="1">
      <c r="A29" s="35"/>
      <c r="B29" s="40"/>
      <c r="C29" s="252" t="s">
        <v>167</v>
      </c>
      <c r="D29" s="252" t="s">
        <v>1045</v>
      </c>
      <c r="E29" s="17" t="s">
        <v>169</v>
      </c>
      <c r="F29" s="253">
        <v>37.9</v>
      </c>
      <c r="G29" s="35"/>
      <c r="H29" s="40"/>
    </row>
    <row r="30" spans="1:8" s="2" customFormat="1" ht="16.9" customHeight="1">
      <c r="A30" s="35"/>
      <c r="B30" s="40"/>
      <c r="C30" s="252" t="s">
        <v>271</v>
      </c>
      <c r="D30" s="252" t="s">
        <v>1046</v>
      </c>
      <c r="E30" s="17" t="s">
        <v>169</v>
      </c>
      <c r="F30" s="253">
        <v>37.9</v>
      </c>
      <c r="G30" s="35"/>
      <c r="H30" s="40"/>
    </row>
    <row r="31" spans="1:8" s="2" customFormat="1" ht="16.9" customHeight="1">
      <c r="A31" s="35"/>
      <c r="B31" s="40"/>
      <c r="C31" s="252" t="s">
        <v>274</v>
      </c>
      <c r="D31" s="252" t="s">
        <v>1047</v>
      </c>
      <c r="E31" s="17" t="s">
        <v>169</v>
      </c>
      <c r="F31" s="253">
        <v>37.9</v>
      </c>
      <c r="G31" s="35"/>
      <c r="H31" s="40"/>
    </row>
    <row r="32" spans="1:8" s="2" customFormat="1" ht="16.9" customHeight="1">
      <c r="A32" s="35"/>
      <c r="B32" s="40"/>
      <c r="C32" s="252" t="s">
        <v>245</v>
      </c>
      <c r="D32" s="252" t="s">
        <v>1048</v>
      </c>
      <c r="E32" s="17" t="s">
        <v>216</v>
      </c>
      <c r="F32" s="253">
        <v>7.2</v>
      </c>
      <c r="G32" s="35"/>
      <c r="H32" s="40"/>
    </row>
    <row r="33" spans="1:8" s="2" customFormat="1" ht="16.9" customHeight="1">
      <c r="A33" s="35"/>
      <c r="B33" s="40"/>
      <c r="C33" s="248" t="s">
        <v>111</v>
      </c>
      <c r="D33" s="249" t="s">
        <v>33</v>
      </c>
      <c r="E33" s="250" t="s">
        <v>33</v>
      </c>
      <c r="F33" s="251">
        <v>17.5</v>
      </c>
      <c r="G33" s="35"/>
      <c r="H33" s="40"/>
    </row>
    <row r="34" spans="1:8" s="2" customFormat="1" ht="16.9" customHeight="1">
      <c r="A34" s="35"/>
      <c r="B34" s="40"/>
      <c r="C34" s="252" t="s">
        <v>33</v>
      </c>
      <c r="D34" s="252" t="s">
        <v>179</v>
      </c>
      <c r="E34" s="17" t="s">
        <v>33</v>
      </c>
      <c r="F34" s="253">
        <v>0.4</v>
      </c>
      <c r="G34" s="35"/>
      <c r="H34" s="40"/>
    </row>
    <row r="35" spans="1:8" s="2" customFormat="1" ht="16.9" customHeight="1">
      <c r="A35" s="35"/>
      <c r="B35" s="40"/>
      <c r="C35" s="252" t="s">
        <v>33</v>
      </c>
      <c r="D35" s="252" t="s">
        <v>180</v>
      </c>
      <c r="E35" s="17" t="s">
        <v>33</v>
      </c>
      <c r="F35" s="253">
        <v>3</v>
      </c>
      <c r="G35" s="35"/>
      <c r="H35" s="40"/>
    </row>
    <row r="36" spans="1:8" s="2" customFormat="1" ht="16.9" customHeight="1">
      <c r="A36" s="35"/>
      <c r="B36" s="40"/>
      <c r="C36" s="252" t="s">
        <v>33</v>
      </c>
      <c r="D36" s="252" t="s">
        <v>181</v>
      </c>
      <c r="E36" s="17" t="s">
        <v>33</v>
      </c>
      <c r="F36" s="253">
        <v>5.9</v>
      </c>
      <c r="G36" s="35"/>
      <c r="H36" s="40"/>
    </row>
    <row r="37" spans="1:8" s="2" customFormat="1" ht="16.9" customHeight="1">
      <c r="A37" s="35"/>
      <c r="B37" s="40"/>
      <c r="C37" s="252" t="s">
        <v>33</v>
      </c>
      <c r="D37" s="252" t="s">
        <v>182</v>
      </c>
      <c r="E37" s="17" t="s">
        <v>33</v>
      </c>
      <c r="F37" s="253">
        <v>3</v>
      </c>
      <c r="G37" s="35"/>
      <c r="H37" s="40"/>
    </row>
    <row r="38" spans="1:8" s="2" customFormat="1" ht="16.9" customHeight="1">
      <c r="A38" s="35"/>
      <c r="B38" s="40"/>
      <c r="C38" s="252" t="s">
        <v>33</v>
      </c>
      <c r="D38" s="252" t="s">
        <v>183</v>
      </c>
      <c r="E38" s="17" t="s">
        <v>33</v>
      </c>
      <c r="F38" s="253">
        <v>5.2</v>
      </c>
      <c r="G38" s="35"/>
      <c r="H38" s="40"/>
    </row>
    <row r="39" spans="1:8" s="2" customFormat="1" ht="16.9" customHeight="1">
      <c r="A39" s="35"/>
      <c r="B39" s="40"/>
      <c r="C39" s="252" t="s">
        <v>111</v>
      </c>
      <c r="D39" s="252" t="s">
        <v>166</v>
      </c>
      <c r="E39" s="17" t="s">
        <v>33</v>
      </c>
      <c r="F39" s="253">
        <v>17.5</v>
      </c>
      <c r="G39" s="35"/>
      <c r="H39" s="40"/>
    </row>
    <row r="40" spans="1:8" s="2" customFormat="1" ht="16.9" customHeight="1">
      <c r="A40" s="35"/>
      <c r="B40" s="40"/>
      <c r="C40" s="254" t="s">
        <v>1042</v>
      </c>
      <c r="D40" s="35"/>
      <c r="E40" s="35"/>
      <c r="F40" s="35"/>
      <c r="G40" s="35"/>
      <c r="H40" s="40"/>
    </row>
    <row r="41" spans="1:8" s="2" customFormat="1" ht="16.9" customHeight="1">
      <c r="A41" s="35"/>
      <c r="B41" s="40"/>
      <c r="C41" s="252" t="s">
        <v>176</v>
      </c>
      <c r="D41" s="252" t="s">
        <v>1049</v>
      </c>
      <c r="E41" s="17" t="s">
        <v>169</v>
      </c>
      <c r="F41" s="253">
        <v>17.5</v>
      </c>
      <c r="G41" s="35"/>
      <c r="H41" s="40"/>
    </row>
    <row r="42" spans="1:8" s="2" customFormat="1" ht="16.9" customHeight="1">
      <c r="A42" s="35"/>
      <c r="B42" s="40"/>
      <c r="C42" s="252" t="s">
        <v>205</v>
      </c>
      <c r="D42" s="252" t="s">
        <v>1050</v>
      </c>
      <c r="E42" s="17" t="s">
        <v>186</v>
      </c>
      <c r="F42" s="253">
        <v>22.4</v>
      </c>
      <c r="G42" s="35"/>
      <c r="H42" s="40"/>
    </row>
    <row r="43" spans="1:8" s="2" customFormat="1" ht="16.9" customHeight="1">
      <c r="A43" s="35"/>
      <c r="B43" s="40"/>
      <c r="C43" s="252" t="s">
        <v>259</v>
      </c>
      <c r="D43" s="252" t="s">
        <v>1051</v>
      </c>
      <c r="E43" s="17" t="s">
        <v>169</v>
      </c>
      <c r="F43" s="253">
        <v>17.5</v>
      </c>
      <c r="G43" s="35"/>
      <c r="H43" s="40"/>
    </row>
    <row r="44" spans="1:8" s="2" customFormat="1" ht="16.9" customHeight="1">
      <c r="A44" s="35"/>
      <c r="B44" s="40"/>
      <c r="C44" s="252" t="s">
        <v>263</v>
      </c>
      <c r="D44" s="252" t="s">
        <v>1052</v>
      </c>
      <c r="E44" s="17" t="s">
        <v>169</v>
      </c>
      <c r="F44" s="253">
        <v>17.5</v>
      </c>
      <c r="G44" s="35"/>
      <c r="H44" s="40"/>
    </row>
    <row r="45" spans="1:8" s="2" customFormat="1" ht="16.9" customHeight="1">
      <c r="A45" s="35"/>
      <c r="B45" s="40"/>
      <c r="C45" s="252" t="s">
        <v>267</v>
      </c>
      <c r="D45" s="252" t="s">
        <v>1053</v>
      </c>
      <c r="E45" s="17" t="s">
        <v>169</v>
      </c>
      <c r="F45" s="253">
        <v>17.5</v>
      </c>
      <c r="G45" s="35"/>
      <c r="H45" s="40"/>
    </row>
    <row r="46" spans="1:8" s="2" customFormat="1" ht="16.9" customHeight="1">
      <c r="A46" s="35"/>
      <c r="B46" s="40"/>
      <c r="C46" s="248" t="s">
        <v>117</v>
      </c>
      <c r="D46" s="249" t="s">
        <v>33</v>
      </c>
      <c r="E46" s="250" t="s">
        <v>33</v>
      </c>
      <c r="F46" s="251">
        <v>1.4</v>
      </c>
      <c r="G46" s="35"/>
      <c r="H46" s="40"/>
    </row>
    <row r="47" spans="1:8" s="2" customFormat="1" ht="16.9" customHeight="1">
      <c r="A47" s="35"/>
      <c r="B47" s="40"/>
      <c r="C47" s="252" t="s">
        <v>117</v>
      </c>
      <c r="D47" s="252" t="s">
        <v>223</v>
      </c>
      <c r="E47" s="17" t="s">
        <v>33</v>
      </c>
      <c r="F47" s="253">
        <v>1.4</v>
      </c>
      <c r="G47" s="35"/>
      <c r="H47" s="40"/>
    </row>
    <row r="48" spans="1:8" s="2" customFormat="1" ht="16.9" customHeight="1">
      <c r="A48" s="35"/>
      <c r="B48" s="40"/>
      <c r="C48" s="254" t="s">
        <v>1042</v>
      </c>
      <c r="D48" s="35"/>
      <c r="E48" s="35"/>
      <c r="F48" s="35"/>
      <c r="G48" s="35"/>
      <c r="H48" s="40"/>
    </row>
    <row r="49" spans="1:8" s="2" customFormat="1" ht="16.9" customHeight="1">
      <c r="A49" s="35"/>
      <c r="B49" s="40"/>
      <c r="C49" s="252" t="s">
        <v>220</v>
      </c>
      <c r="D49" s="252" t="s">
        <v>1054</v>
      </c>
      <c r="E49" s="17" t="s">
        <v>186</v>
      </c>
      <c r="F49" s="253">
        <v>1.4</v>
      </c>
      <c r="G49" s="35"/>
      <c r="H49" s="40"/>
    </row>
    <row r="50" spans="1:8" s="2" customFormat="1" ht="16.9" customHeight="1">
      <c r="A50" s="35"/>
      <c r="B50" s="40"/>
      <c r="C50" s="252" t="s">
        <v>236</v>
      </c>
      <c r="D50" s="252" t="s">
        <v>1055</v>
      </c>
      <c r="E50" s="17" t="s">
        <v>186</v>
      </c>
      <c r="F50" s="253">
        <v>16.3</v>
      </c>
      <c r="G50" s="35"/>
      <c r="H50" s="40"/>
    </row>
    <row r="51" spans="1:8" s="2" customFormat="1" ht="16.9" customHeight="1">
      <c r="A51" s="35"/>
      <c r="B51" s="40"/>
      <c r="C51" s="248" t="s">
        <v>120</v>
      </c>
      <c r="D51" s="249" t="s">
        <v>33</v>
      </c>
      <c r="E51" s="250" t="s">
        <v>33</v>
      </c>
      <c r="F51" s="251">
        <v>2.1</v>
      </c>
      <c r="G51" s="35"/>
      <c r="H51" s="40"/>
    </row>
    <row r="52" spans="1:8" s="2" customFormat="1" ht="16.9" customHeight="1">
      <c r="A52" s="35"/>
      <c r="B52" s="40"/>
      <c r="C52" s="252" t="s">
        <v>120</v>
      </c>
      <c r="D52" s="252" t="s">
        <v>228</v>
      </c>
      <c r="E52" s="17" t="s">
        <v>33</v>
      </c>
      <c r="F52" s="253">
        <v>2.1</v>
      </c>
      <c r="G52" s="35"/>
      <c r="H52" s="40"/>
    </row>
    <row r="53" spans="1:8" s="2" customFormat="1" ht="16.9" customHeight="1">
      <c r="A53" s="35"/>
      <c r="B53" s="40"/>
      <c r="C53" s="254" t="s">
        <v>1042</v>
      </c>
      <c r="D53" s="35"/>
      <c r="E53" s="35"/>
      <c r="F53" s="35"/>
      <c r="G53" s="35"/>
      <c r="H53" s="40"/>
    </row>
    <row r="54" spans="1:8" s="2" customFormat="1" ht="16.9" customHeight="1">
      <c r="A54" s="35"/>
      <c r="B54" s="40"/>
      <c r="C54" s="252" t="s">
        <v>225</v>
      </c>
      <c r="D54" s="252" t="s">
        <v>1056</v>
      </c>
      <c r="E54" s="17" t="s">
        <v>186</v>
      </c>
      <c r="F54" s="253">
        <v>2.1</v>
      </c>
      <c r="G54" s="35"/>
      <c r="H54" s="40"/>
    </row>
    <row r="55" spans="1:8" s="2" customFormat="1" ht="16.9" customHeight="1">
      <c r="A55" s="35"/>
      <c r="B55" s="40"/>
      <c r="C55" s="252" t="s">
        <v>236</v>
      </c>
      <c r="D55" s="252" t="s">
        <v>1055</v>
      </c>
      <c r="E55" s="17" t="s">
        <v>186</v>
      </c>
      <c r="F55" s="253">
        <v>16.3</v>
      </c>
      <c r="G55" s="35"/>
      <c r="H55" s="40"/>
    </row>
    <row r="56" spans="1:8" s="2" customFormat="1" ht="16.9" customHeight="1">
      <c r="A56" s="35"/>
      <c r="B56" s="40"/>
      <c r="C56" s="252" t="s">
        <v>231</v>
      </c>
      <c r="D56" s="252" t="s">
        <v>232</v>
      </c>
      <c r="E56" s="17" t="s">
        <v>216</v>
      </c>
      <c r="F56" s="253">
        <v>4</v>
      </c>
      <c r="G56" s="35"/>
      <c r="H56" s="40"/>
    </row>
    <row r="57" spans="1:8" s="2" customFormat="1" ht="16.9" customHeight="1">
      <c r="A57" s="35"/>
      <c r="B57" s="40"/>
      <c r="C57" s="248" t="s">
        <v>107</v>
      </c>
      <c r="D57" s="249" t="s">
        <v>108</v>
      </c>
      <c r="E57" s="250" t="s">
        <v>33</v>
      </c>
      <c r="F57" s="251">
        <v>19.8</v>
      </c>
      <c r="G57" s="35"/>
      <c r="H57" s="40"/>
    </row>
    <row r="58" spans="1:8" s="2" customFormat="1" ht="16.9" customHeight="1">
      <c r="A58" s="35"/>
      <c r="B58" s="40"/>
      <c r="C58" s="252" t="s">
        <v>33</v>
      </c>
      <c r="D58" s="252" t="s">
        <v>188</v>
      </c>
      <c r="E58" s="17" t="s">
        <v>33</v>
      </c>
      <c r="F58" s="253">
        <v>3.5</v>
      </c>
      <c r="G58" s="35"/>
      <c r="H58" s="40"/>
    </row>
    <row r="59" spans="1:8" s="2" customFormat="1" ht="16.9" customHeight="1">
      <c r="A59" s="35"/>
      <c r="B59" s="40"/>
      <c r="C59" s="252" t="s">
        <v>33</v>
      </c>
      <c r="D59" s="252" t="s">
        <v>189</v>
      </c>
      <c r="E59" s="17" t="s">
        <v>33</v>
      </c>
      <c r="F59" s="253">
        <v>6.8</v>
      </c>
      <c r="G59" s="35"/>
      <c r="H59" s="40"/>
    </row>
    <row r="60" spans="1:8" s="2" customFormat="1" ht="16.9" customHeight="1">
      <c r="A60" s="35"/>
      <c r="B60" s="40"/>
      <c r="C60" s="252" t="s">
        <v>33</v>
      </c>
      <c r="D60" s="252" t="s">
        <v>188</v>
      </c>
      <c r="E60" s="17" t="s">
        <v>33</v>
      </c>
      <c r="F60" s="253">
        <v>3.5</v>
      </c>
      <c r="G60" s="35"/>
      <c r="H60" s="40"/>
    </row>
    <row r="61" spans="1:8" s="2" customFormat="1" ht="16.9" customHeight="1">
      <c r="A61" s="35"/>
      <c r="B61" s="40"/>
      <c r="C61" s="252" t="s">
        <v>33</v>
      </c>
      <c r="D61" s="252" t="s">
        <v>190</v>
      </c>
      <c r="E61" s="17" t="s">
        <v>33</v>
      </c>
      <c r="F61" s="253">
        <v>6</v>
      </c>
      <c r="G61" s="35"/>
      <c r="H61" s="40"/>
    </row>
    <row r="62" spans="1:8" s="2" customFormat="1" ht="16.9" customHeight="1">
      <c r="A62" s="35"/>
      <c r="B62" s="40"/>
      <c r="C62" s="252" t="s">
        <v>107</v>
      </c>
      <c r="D62" s="252" t="s">
        <v>166</v>
      </c>
      <c r="E62" s="17" t="s">
        <v>33</v>
      </c>
      <c r="F62" s="253">
        <v>19.8</v>
      </c>
      <c r="G62" s="35"/>
      <c r="H62" s="40"/>
    </row>
    <row r="63" spans="1:8" s="2" customFormat="1" ht="16.9" customHeight="1">
      <c r="A63" s="35"/>
      <c r="B63" s="40"/>
      <c r="C63" s="254" t="s">
        <v>1042</v>
      </c>
      <c r="D63" s="35"/>
      <c r="E63" s="35"/>
      <c r="F63" s="35"/>
      <c r="G63" s="35"/>
      <c r="H63" s="40"/>
    </row>
    <row r="64" spans="1:8" s="2" customFormat="1" ht="16.9" customHeight="1">
      <c r="A64" s="35"/>
      <c r="B64" s="40"/>
      <c r="C64" s="252" t="s">
        <v>184</v>
      </c>
      <c r="D64" s="252" t="s">
        <v>1057</v>
      </c>
      <c r="E64" s="17" t="s">
        <v>186</v>
      </c>
      <c r="F64" s="253">
        <v>19.8</v>
      </c>
      <c r="G64" s="35"/>
      <c r="H64" s="40"/>
    </row>
    <row r="65" spans="1:8" s="2" customFormat="1" ht="16.9" customHeight="1">
      <c r="A65" s="35"/>
      <c r="B65" s="40"/>
      <c r="C65" s="252" t="s">
        <v>201</v>
      </c>
      <c r="D65" s="252" t="s">
        <v>1058</v>
      </c>
      <c r="E65" s="17" t="s">
        <v>186</v>
      </c>
      <c r="F65" s="253">
        <v>19.8</v>
      </c>
      <c r="G65" s="35"/>
      <c r="H65" s="40"/>
    </row>
    <row r="66" spans="1:8" s="2" customFormat="1" ht="16.9" customHeight="1">
      <c r="A66" s="35"/>
      <c r="B66" s="40"/>
      <c r="C66" s="252" t="s">
        <v>205</v>
      </c>
      <c r="D66" s="252" t="s">
        <v>1050</v>
      </c>
      <c r="E66" s="17" t="s">
        <v>186</v>
      </c>
      <c r="F66" s="253">
        <v>22.4</v>
      </c>
      <c r="G66" s="35"/>
      <c r="H66" s="40"/>
    </row>
    <row r="67" spans="1:8" s="2" customFormat="1" ht="16.9" customHeight="1">
      <c r="A67" s="35"/>
      <c r="B67" s="40"/>
      <c r="C67" s="252" t="s">
        <v>236</v>
      </c>
      <c r="D67" s="252" t="s">
        <v>1055</v>
      </c>
      <c r="E67" s="17" t="s">
        <v>186</v>
      </c>
      <c r="F67" s="253">
        <v>16.3</v>
      </c>
      <c r="G67" s="35"/>
      <c r="H67" s="40"/>
    </row>
    <row r="68" spans="1:8" s="2" customFormat="1" ht="16.9" customHeight="1">
      <c r="A68" s="35"/>
      <c r="B68" s="40"/>
      <c r="C68" s="248" t="s">
        <v>115</v>
      </c>
      <c r="D68" s="249" t="s">
        <v>33</v>
      </c>
      <c r="E68" s="250" t="s">
        <v>33</v>
      </c>
      <c r="F68" s="251">
        <v>22.4</v>
      </c>
      <c r="G68" s="35"/>
      <c r="H68" s="40"/>
    </row>
    <row r="69" spans="1:8" s="2" customFormat="1" ht="16.9" customHeight="1">
      <c r="A69" s="35"/>
      <c r="B69" s="40"/>
      <c r="C69" s="252" t="s">
        <v>115</v>
      </c>
      <c r="D69" s="252" t="s">
        <v>208</v>
      </c>
      <c r="E69" s="17" t="s">
        <v>33</v>
      </c>
      <c r="F69" s="253">
        <v>22.4</v>
      </c>
      <c r="G69" s="35"/>
      <c r="H69" s="40"/>
    </row>
    <row r="70" spans="1:8" s="2" customFormat="1" ht="16.9" customHeight="1">
      <c r="A70" s="35"/>
      <c r="B70" s="40"/>
      <c r="C70" s="254" t="s">
        <v>1042</v>
      </c>
      <c r="D70" s="35"/>
      <c r="E70" s="35"/>
      <c r="F70" s="35"/>
      <c r="G70" s="35"/>
      <c r="H70" s="40"/>
    </row>
    <row r="71" spans="1:8" s="2" customFormat="1" ht="16.9" customHeight="1">
      <c r="A71" s="35"/>
      <c r="B71" s="40"/>
      <c r="C71" s="252" t="s">
        <v>205</v>
      </c>
      <c r="D71" s="252" t="s">
        <v>1050</v>
      </c>
      <c r="E71" s="17" t="s">
        <v>186</v>
      </c>
      <c r="F71" s="253">
        <v>22.4</v>
      </c>
      <c r="G71" s="35"/>
      <c r="H71" s="40"/>
    </row>
    <row r="72" spans="1:8" s="2" customFormat="1" ht="16.9" customHeight="1">
      <c r="A72" s="35"/>
      <c r="B72" s="40"/>
      <c r="C72" s="252" t="s">
        <v>210</v>
      </c>
      <c r="D72" s="252" t="s">
        <v>1059</v>
      </c>
      <c r="E72" s="17" t="s">
        <v>186</v>
      </c>
      <c r="F72" s="253">
        <v>22.4</v>
      </c>
      <c r="G72" s="35"/>
      <c r="H72" s="40"/>
    </row>
    <row r="73" spans="1:8" s="2" customFormat="1" ht="16.9" customHeight="1">
      <c r="A73" s="35"/>
      <c r="B73" s="40"/>
      <c r="C73" s="252" t="s">
        <v>214</v>
      </c>
      <c r="D73" s="252" t="s">
        <v>1060</v>
      </c>
      <c r="E73" s="17" t="s">
        <v>216</v>
      </c>
      <c r="F73" s="253">
        <v>40.3</v>
      </c>
      <c r="G73" s="35"/>
      <c r="H73" s="40"/>
    </row>
    <row r="74" spans="1:8" s="2" customFormat="1" ht="16.9" customHeight="1">
      <c r="A74" s="35"/>
      <c r="B74" s="40"/>
      <c r="C74" s="248" t="s">
        <v>123</v>
      </c>
      <c r="D74" s="249" t="s">
        <v>33</v>
      </c>
      <c r="E74" s="250" t="s">
        <v>33</v>
      </c>
      <c r="F74" s="251">
        <v>16.3</v>
      </c>
      <c r="G74" s="35"/>
      <c r="H74" s="40"/>
    </row>
    <row r="75" spans="1:8" s="2" customFormat="1" ht="16.9" customHeight="1">
      <c r="A75" s="35"/>
      <c r="B75" s="40"/>
      <c r="C75" s="252" t="s">
        <v>123</v>
      </c>
      <c r="D75" s="252" t="s">
        <v>239</v>
      </c>
      <c r="E75" s="17" t="s">
        <v>33</v>
      </c>
      <c r="F75" s="253">
        <v>16.3</v>
      </c>
      <c r="G75" s="35"/>
      <c r="H75" s="40"/>
    </row>
    <row r="76" spans="1:8" s="2" customFormat="1" ht="16.9" customHeight="1">
      <c r="A76" s="35"/>
      <c r="B76" s="40"/>
      <c r="C76" s="254" t="s">
        <v>1042</v>
      </c>
      <c r="D76" s="35"/>
      <c r="E76" s="35"/>
      <c r="F76" s="35"/>
      <c r="G76" s="35"/>
      <c r="H76" s="40"/>
    </row>
    <row r="77" spans="1:8" s="2" customFormat="1" ht="16.9" customHeight="1">
      <c r="A77" s="35"/>
      <c r="B77" s="40"/>
      <c r="C77" s="252" t="s">
        <v>236</v>
      </c>
      <c r="D77" s="252" t="s">
        <v>1055</v>
      </c>
      <c r="E77" s="17" t="s">
        <v>186</v>
      </c>
      <c r="F77" s="253">
        <v>16.3</v>
      </c>
      <c r="G77" s="35"/>
      <c r="H77" s="40"/>
    </row>
    <row r="78" spans="1:8" s="2" customFormat="1" ht="16.9" customHeight="1">
      <c r="A78" s="35"/>
      <c r="B78" s="40"/>
      <c r="C78" s="252" t="s">
        <v>240</v>
      </c>
      <c r="D78" s="252" t="s">
        <v>241</v>
      </c>
      <c r="E78" s="17" t="s">
        <v>216</v>
      </c>
      <c r="F78" s="253">
        <v>29.3</v>
      </c>
      <c r="G78" s="35"/>
      <c r="H78" s="40"/>
    </row>
    <row r="79" spans="1:8" s="2" customFormat="1" ht="26.45" customHeight="1">
      <c r="A79" s="35"/>
      <c r="B79" s="40"/>
      <c r="C79" s="247" t="s">
        <v>1061</v>
      </c>
      <c r="D79" s="247" t="s">
        <v>90</v>
      </c>
      <c r="E79" s="35"/>
      <c r="F79" s="35"/>
      <c r="G79" s="35"/>
      <c r="H79" s="40"/>
    </row>
    <row r="80" spans="1:8" s="2" customFormat="1" ht="16.9" customHeight="1">
      <c r="A80" s="35"/>
      <c r="B80" s="40"/>
      <c r="C80" s="248" t="s">
        <v>493</v>
      </c>
      <c r="D80" s="249" t="s">
        <v>33</v>
      </c>
      <c r="E80" s="250" t="s">
        <v>33</v>
      </c>
      <c r="F80" s="251">
        <v>79.6</v>
      </c>
      <c r="G80" s="35"/>
      <c r="H80" s="40"/>
    </row>
    <row r="81" spans="1:8" s="2" customFormat="1" ht="16.9" customHeight="1">
      <c r="A81" s="35"/>
      <c r="B81" s="40"/>
      <c r="C81" s="252" t="s">
        <v>33</v>
      </c>
      <c r="D81" s="252" t="s">
        <v>507</v>
      </c>
      <c r="E81" s="17" t="s">
        <v>33</v>
      </c>
      <c r="F81" s="253">
        <v>55</v>
      </c>
      <c r="G81" s="35"/>
      <c r="H81" s="40"/>
    </row>
    <row r="82" spans="1:8" s="2" customFormat="1" ht="16.9" customHeight="1">
      <c r="A82" s="35"/>
      <c r="B82" s="40"/>
      <c r="C82" s="252" t="s">
        <v>33</v>
      </c>
      <c r="D82" s="252" t="s">
        <v>508</v>
      </c>
      <c r="E82" s="17" t="s">
        <v>33</v>
      </c>
      <c r="F82" s="253">
        <v>3</v>
      </c>
      <c r="G82" s="35"/>
      <c r="H82" s="40"/>
    </row>
    <row r="83" spans="1:8" s="2" customFormat="1" ht="16.9" customHeight="1">
      <c r="A83" s="35"/>
      <c r="B83" s="40"/>
      <c r="C83" s="252" t="s">
        <v>33</v>
      </c>
      <c r="D83" s="252" t="s">
        <v>165</v>
      </c>
      <c r="E83" s="17" t="s">
        <v>33</v>
      </c>
      <c r="F83" s="253">
        <v>15.1</v>
      </c>
      <c r="G83" s="35"/>
      <c r="H83" s="40"/>
    </row>
    <row r="84" spans="1:8" s="2" customFormat="1" ht="16.9" customHeight="1">
      <c r="A84" s="35"/>
      <c r="B84" s="40"/>
      <c r="C84" s="252" t="s">
        <v>33</v>
      </c>
      <c r="D84" s="252" t="s">
        <v>509</v>
      </c>
      <c r="E84" s="17" t="s">
        <v>33</v>
      </c>
      <c r="F84" s="253">
        <v>4.5</v>
      </c>
      <c r="G84" s="35"/>
      <c r="H84" s="40"/>
    </row>
    <row r="85" spans="1:8" s="2" customFormat="1" ht="16.9" customHeight="1">
      <c r="A85" s="35"/>
      <c r="B85" s="40"/>
      <c r="C85" s="252" t="s">
        <v>33</v>
      </c>
      <c r="D85" s="252" t="s">
        <v>510</v>
      </c>
      <c r="E85" s="17" t="s">
        <v>33</v>
      </c>
      <c r="F85" s="253">
        <v>2</v>
      </c>
      <c r="G85" s="35"/>
      <c r="H85" s="40"/>
    </row>
    <row r="86" spans="1:8" s="2" customFormat="1" ht="16.9" customHeight="1">
      <c r="A86" s="35"/>
      <c r="B86" s="40"/>
      <c r="C86" s="252" t="s">
        <v>493</v>
      </c>
      <c r="D86" s="252" t="s">
        <v>166</v>
      </c>
      <c r="E86" s="17" t="s">
        <v>33</v>
      </c>
      <c r="F86" s="253">
        <v>79.6</v>
      </c>
      <c r="G86" s="35"/>
      <c r="H86" s="40"/>
    </row>
    <row r="87" spans="1:8" s="2" customFormat="1" ht="16.9" customHeight="1">
      <c r="A87" s="35"/>
      <c r="B87" s="40"/>
      <c r="C87" s="254" t="s">
        <v>1042</v>
      </c>
      <c r="D87" s="35"/>
      <c r="E87" s="35"/>
      <c r="F87" s="35"/>
      <c r="G87" s="35"/>
      <c r="H87" s="40"/>
    </row>
    <row r="88" spans="1:8" s="2" customFormat="1" ht="16.9" customHeight="1">
      <c r="A88" s="35"/>
      <c r="B88" s="40"/>
      <c r="C88" s="252" t="s">
        <v>155</v>
      </c>
      <c r="D88" s="252" t="s">
        <v>1043</v>
      </c>
      <c r="E88" s="17" t="s">
        <v>157</v>
      </c>
      <c r="F88" s="253">
        <v>79.6</v>
      </c>
      <c r="G88" s="35"/>
      <c r="H88" s="40"/>
    </row>
    <row r="89" spans="1:8" s="2" customFormat="1" ht="16.9" customHeight="1">
      <c r="A89" s="35"/>
      <c r="B89" s="40"/>
      <c r="C89" s="252" t="s">
        <v>278</v>
      </c>
      <c r="D89" s="252" t="s">
        <v>1044</v>
      </c>
      <c r="E89" s="17" t="s">
        <v>157</v>
      </c>
      <c r="F89" s="253">
        <v>79.6</v>
      </c>
      <c r="G89" s="35"/>
      <c r="H89" s="40"/>
    </row>
    <row r="90" spans="1:8" s="2" customFormat="1" ht="16.9" customHeight="1">
      <c r="A90" s="35"/>
      <c r="B90" s="40"/>
      <c r="C90" s="248" t="s">
        <v>491</v>
      </c>
      <c r="D90" s="249" t="s">
        <v>105</v>
      </c>
      <c r="E90" s="250" t="s">
        <v>33</v>
      </c>
      <c r="F90" s="251">
        <v>49.8</v>
      </c>
      <c r="G90" s="35"/>
      <c r="H90" s="40"/>
    </row>
    <row r="91" spans="1:8" s="2" customFormat="1" ht="16.9" customHeight="1">
      <c r="A91" s="35"/>
      <c r="B91" s="40"/>
      <c r="C91" s="252" t="s">
        <v>33</v>
      </c>
      <c r="D91" s="252" t="s">
        <v>512</v>
      </c>
      <c r="E91" s="17" t="s">
        <v>33</v>
      </c>
      <c r="F91" s="253">
        <v>8.4</v>
      </c>
      <c r="G91" s="35"/>
      <c r="H91" s="40"/>
    </row>
    <row r="92" spans="1:8" s="2" customFormat="1" ht="16.9" customHeight="1">
      <c r="A92" s="35"/>
      <c r="B92" s="40"/>
      <c r="C92" s="252" t="s">
        <v>33</v>
      </c>
      <c r="D92" s="252" t="s">
        <v>513</v>
      </c>
      <c r="E92" s="17" t="s">
        <v>33</v>
      </c>
      <c r="F92" s="253">
        <v>7.5</v>
      </c>
      <c r="G92" s="35"/>
      <c r="H92" s="40"/>
    </row>
    <row r="93" spans="1:8" s="2" customFormat="1" ht="16.9" customHeight="1">
      <c r="A93" s="35"/>
      <c r="B93" s="40"/>
      <c r="C93" s="252" t="s">
        <v>33</v>
      </c>
      <c r="D93" s="252" t="s">
        <v>514</v>
      </c>
      <c r="E93" s="17" t="s">
        <v>33</v>
      </c>
      <c r="F93" s="253">
        <v>7.5</v>
      </c>
      <c r="G93" s="35"/>
      <c r="H93" s="40"/>
    </row>
    <row r="94" spans="1:8" s="2" customFormat="1" ht="16.9" customHeight="1">
      <c r="A94" s="35"/>
      <c r="B94" s="40"/>
      <c r="C94" s="252" t="s">
        <v>33</v>
      </c>
      <c r="D94" s="252" t="s">
        <v>515</v>
      </c>
      <c r="E94" s="17" t="s">
        <v>33</v>
      </c>
      <c r="F94" s="253">
        <v>7.5</v>
      </c>
      <c r="G94" s="35"/>
      <c r="H94" s="40"/>
    </row>
    <row r="95" spans="1:8" s="2" customFormat="1" ht="16.9" customHeight="1">
      <c r="A95" s="35"/>
      <c r="B95" s="40"/>
      <c r="C95" s="252" t="s">
        <v>33</v>
      </c>
      <c r="D95" s="252" t="s">
        <v>516</v>
      </c>
      <c r="E95" s="17" t="s">
        <v>33</v>
      </c>
      <c r="F95" s="253">
        <v>7.5</v>
      </c>
      <c r="G95" s="35"/>
      <c r="H95" s="40"/>
    </row>
    <row r="96" spans="1:8" s="2" customFormat="1" ht="16.9" customHeight="1">
      <c r="A96" s="35"/>
      <c r="B96" s="40"/>
      <c r="C96" s="252" t="s">
        <v>33</v>
      </c>
      <c r="D96" s="252" t="s">
        <v>517</v>
      </c>
      <c r="E96" s="17" t="s">
        <v>33</v>
      </c>
      <c r="F96" s="253">
        <v>7.5</v>
      </c>
      <c r="G96" s="35"/>
      <c r="H96" s="40"/>
    </row>
    <row r="97" spans="1:8" s="2" customFormat="1" ht="16.9" customHeight="1">
      <c r="A97" s="35"/>
      <c r="B97" s="40"/>
      <c r="C97" s="252" t="s">
        <v>33</v>
      </c>
      <c r="D97" s="252" t="s">
        <v>518</v>
      </c>
      <c r="E97" s="17" t="s">
        <v>33</v>
      </c>
      <c r="F97" s="253">
        <v>3</v>
      </c>
      <c r="G97" s="35"/>
      <c r="H97" s="40"/>
    </row>
    <row r="98" spans="1:8" s="2" customFormat="1" ht="16.9" customHeight="1">
      <c r="A98" s="35"/>
      <c r="B98" s="40"/>
      <c r="C98" s="252" t="s">
        <v>33</v>
      </c>
      <c r="D98" s="252" t="s">
        <v>519</v>
      </c>
      <c r="E98" s="17" t="s">
        <v>33</v>
      </c>
      <c r="F98" s="253">
        <v>0.9</v>
      </c>
      <c r="G98" s="35"/>
      <c r="H98" s="40"/>
    </row>
    <row r="99" spans="1:8" s="2" customFormat="1" ht="16.9" customHeight="1">
      <c r="A99" s="35"/>
      <c r="B99" s="40"/>
      <c r="C99" s="252" t="s">
        <v>491</v>
      </c>
      <c r="D99" s="252" t="s">
        <v>166</v>
      </c>
      <c r="E99" s="17" t="s">
        <v>33</v>
      </c>
      <c r="F99" s="253">
        <v>49.8</v>
      </c>
      <c r="G99" s="35"/>
      <c r="H99" s="40"/>
    </row>
    <row r="100" spans="1:8" s="2" customFormat="1" ht="16.9" customHeight="1">
      <c r="A100" s="35"/>
      <c r="B100" s="40"/>
      <c r="C100" s="254" t="s">
        <v>1042</v>
      </c>
      <c r="D100" s="35"/>
      <c r="E100" s="35"/>
      <c r="F100" s="35"/>
      <c r="G100" s="35"/>
      <c r="H100" s="40"/>
    </row>
    <row r="101" spans="1:8" s="2" customFormat="1" ht="16.9" customHeight="1">
      <c r="A101" s="35"/>
      <c r="B101" s="40"/>
      <c r="C101" s="252" t="s">
        <v>167</v>
      </c>
      <c r="D101" s="252" t="s">
        <v>1045</v>
      </c>
      <c r="E101" s="17" t="s">
        <v>169</v>
      </c>
      <c r="F101" s="253">
        <v>49.8</v>
      </c>
      <c r="G101" s="35"/>
      <c r="H101" s="40"/>
    </row>
    <row r="102" spans="1:8" s="2" customFormat="1" ht="16.9" customHeight="1">
      <c r="A102" s="35"/>
      <c r="B102" s="40"/>
      <c r="C102" s="252" t="s">
        <v>271</v>
      </c>
      <c r="D102" s="252" t="s">
        <v>1046</v>
      </c>
      <c r="E102" s="17" t="s">
        <v>169</v>
      </c>
      <c r="F102" s="253">
        <v>49.8</v>
      </c>
      <c r="G102" s="35"/>
      <c r="H102" s="40"/>
    </row>
    <row r="103" spans="1:8" s="2" customFormat="1" ht="16.9" customHeight="1">
      <c r="A103" s="35"/>
      <c r="B103" s="40"/>
      <c r="C103" s="252" t="s">
        <v>274</v>
      </c>
      <c r="D103" s="252" t="s">
        <v>1047</v>
      </c>
      <c r="E103" s="17" t="s">
        <v>169</v>
      </c>
      <c r="F103" s="253">
        <v>49.8</v>
      </c>
      <c r="G103" s="35"/>
      <c r="H103" s="40"/>
    </row>
    <row r="104" spans="1:8" s="2" customFormat="1" ht="16.9" customHeight="1">
      <c r="A104" s="35"/>
      <c r="B104" s="40"/>
      <c r="C104" s="252" t="s">
        <v>245</v>
      </c>
      <c r="D104" s="252" t="s">
        <v>1048</v>
      </c>
      <c r="E104" s="17" t="s">
        <v>216</v>
      </c>
      <c r="F104" s="253">
        <v>9.5</v>
      </c>
      <c r="G104" s="35"/>
      <c r="H104" s="40"/>
    </row>
    <row r="105" spans="1:8" s="2" customFormat="1" ht="16.9" customHeight="1">
      <c r="A105" s="35"/>
      <c r="B105" s="40"/>
      <c r="C105" s="248" t="s">
        <v>495</v>
      </c>
      <c r="D105" s="249" t="s">
        <v>33</v>
      </c>
      <c r="E105" s="250" t="s">
        <v>33</v>
      </c>
      <c r="F105" s="251">
        <v>21.5</v>
      </c>
      <c r="G105" s="35"/>
      <c r="H105" s="40"/>
    </row>
    <row r="106" spans="1:8" s="2" customFormat="1" ht="16.9" customHeight="1">
      <c r="A106" s="35"/>
      <c r="B106" s="40"/>
      <c r="C106" s="252" t="s">
        <v>33</v>
      </c>
      <c r="D106" s="252" t="s">
        <v>183</v>
      </c>
      <c r="E106" s="17" t="s">
        <v>33</v>
      </c>
      <c r="F106" s="253">
        <v>5.2</v>
      </c>
      <c r="G106" s="35"/>
      <c r="H106" s="40"/>
    </row>
    <row r="107" spans="1:8" s="2" customFormat="1" ht="16.9" customHeight="1">
      <c r="A107" s="35"/>
      <c r="B107" s="40"/>
      <c r="C107" s="252" t="s">
        <v>33</v>
      </c>
      <c r="D107" s="252" t="s">
        <v>521</v>
      </c>
      <c r="E107" s="17" t="s">
        <v>33</v>
      </c>
      <c r="F107" s="253">
        <v>3</v>
      </c>
      <c r="G107" s="35"/>
      <c r="H107" s="40"/>
    </row>
    <row r="108" spans="1:8" s="2" customFormat="1" ht="16.9" customHeight="1">
      <c r="A108" s="35"/>
      <c r="B108" s="40"/>
      <c r="C108" s="252" t="s">
        <v>33</v>
      </c>
      <c r="D108" s="252" t="s">
        <v>522</v>
      </c>
      <c r="E108" s="17" t="s">
        <v>33</v>
      </c>
      <c r="F108" s="253">
        <v>3</v>
      </c>
      <c r="G108" s="35"/>
      <c r="H108" s="40"/>
    </row>
    <row r="109" spans="1:8" s="2" customFormat="1" ht="16.9" customHeight="1">
      <c r="A109" s="35"/>
      <c r="B109" s="40"/>
      <c r="C109" s="252" t="s">
        <v>33</v>
      </c>
      <c r="D109" s="252" t="s">
        <v>523</v>
      </c>
      <c r="E109" s="17" t="s">
        <v>33</v>
      </c>
      <c r="F109" s="253">
        <v>3</v>
      </c>
      <c r="G109" s="35"/>
      <c r="H109" s="40"/>
    </row>
    <row r="110" spans="1:8" s="2" customFormat="1" ht="16.9" customHeight="1">
      <c r="A110" s="35"/>
      <c r="B110" s="40"/>
      <c r="C110" s="252" t="s">
        <v>33</v>
      </c>
      <c r="D110" s="252" t="s">
        <v>524</v>
      </c>
      <c r="E110" s="17" t="s">
        <v>33</v>
      </c>
      <c r="F110" s="253">
        <v>3</v>
      </c>
      <c r="G110" s="35"/>
      <c r="H110" s="40"/>
    </row>
    <row r="111" spans="1:8" s="2" customFormat="1" ht="16.9" customHeight="1">
      <c r="A111" s="35"/>
      <c r="B111" s="40"/>
      <c r="C111" s="252" t="s">
        <v>33</v>
      </c>
      <c r="D111" s="252" t="s">
        <v>525</v>
      </c>
      <c r="E111" s="17" t="s">
        <v>33</v>
      </c>
      <c r="F111" s="253">
        <v>3</v>
      </c>
      <c r="G111" s="35"/>
      <c r="H111" s="40"/>
    </row>
    <row r="112" spans="1:8" s="2" customFormat="1" ht="16.9" customHeight="1">
      <c r="A112" s="35"/>
      <c r="B112" s="40"/>
      <c r="C112" s="252" t="s">
        <v>33</v>
      </c>
      <c r="D112" s="252" t="s">
        <v>526</v>
      </c>
      <c r="E112" s="17" t="s">
        <v>33</v>
      </c>
      <c r="F112" s="253">
        <v>1.3</v>
      </c>
      <c r="G112" s="35"/>
      <c r="H112" s="40"/>
    </row>
    <row r="113" spans="1:8" s="2" customFormat="1" ht="16.9" customHeight="1">
      <c r="A113" s="35"/>
      <c r="B113" s="40"/>
      <c r="C113" s="252" t="s">
        <v>495</v>
      </c>
      <c r="D113" s="252" t="s">
        <v>166</v>
      </c>
      <c r="E113" s="17" t="s">
        <v>33</v>
      </c>
      <c r="F113" s="253">
        <v>21.5</v>
      </c>
      <c r="G113" s="35"/>
      <c r="H113" s="40"/>
    </row>
    <row r="114" spans="1:8" s="2" customFormat="1" ht="16.9" customHeight="1">
      <c r="A114" s="35"/>
      <c r="B114" s="40"/>
      <c r="C114" s="254" t="s">
        <v>1042</v>
      </c>
      <c r="D114" s="35"/>
      <c r="E114" s="35"/>
      <c r="F114" s="35"/>
      <c r="G114" s="35"/>
      <c r="H114" s="40"/>
    </row>
    <row r="115" spans="1:8" s="2" customFormat="1" ht="16.9" customHeight="1">
      <c r="A115" s="35"/>
      <c r="B115" s="40"/>
      <c r="C115" s="252" t="s">
        <v>176</v>
      </c>
      <c r="D115" s="252" t="s">
        <v>1049</v>
      </c>
      <c r="E115" s="17" t="s">
        <v>169</v>
      </c>
      <c r="F115" s="253">
        <v>21.5</v>
      </c>
      <c r="G115" s="35"/>
      <c r="H115" s="40"/>
    </row>
    <row r="116" spans="1:8" s="2" customFormat="1" ht="16.9" customHeight="1">
      <c r="A116" s="35"/>
      <c r="B116" s="40"/>
      <c r="C116" s="252" t="s">
        <v>205</v>
      </c>
      <c r="D116" s="252" t="s">
        <v>1050</v>
      </c>
      <c r="E116" s="17" t="s">
        <v>186</v>
      </c>
      <c r="F116" s="253">
        <v>31.2</v>
      </c>
      <c r="G116" s="35"/>
      <c r="H116" s="40"/>
    </row>
    <row r="117" spans="1:8" s="2" customFormat="1" ht="16.9" customHeight="1">
      <c r="A117" s="35"/>
      <c r="B117" s="40"/>
      <c r="C117" s="252" t="s">
        <v>259</v>
      </c>
      <c r="D117" s="252" t="s">
        <v>1051</v>
      </c>
      <c r="E117" s="17" t="s">
        <v>169</v>
      </c>
      <c r="F117" s="253">
        <v>21.5</v>
      </c>
      <c r="G117" s="35"/>
      <c r="H117" s="40"/>
    </row>
    <row r="118" spans="1:8" s="2" customFormat="1" ht="16.9" customHeight="1">
      <c r="A118" s="35"/>
      <c r="B118" s="40"/>
      <c r="C118" s="252" t="s">
        <v>263</v>
      </c>
      <c r="D118" s="252" t="s">
        <v>1052</v>
      </c>
      <c r="E118" s="17" t="s">
        <v>169</v>
      </c>
      <c r="F118" s="253">
        <v>21.5</v>
      </c>
      <c r="G118" s="35"/>
      <c r="H118" s="40"/>
    </row>
    <row r="119" spans="1:8" s="2" customFormat="1" ht="16.9" customHeight="1">
      <c r="A119" s="35"/>
      <c r="B119" s="40"/>
      <c r="C119" s="252" t="s">
        <v>267</v>
      </c>
      <c r="D119" s="252" t="s">
        <v>1053</v>
      </c>
      <c r="E119" s="17" t="s">
        <v>169</v>
      </c>
      <c r="F119" s="253">
        <v>21.5</v>
      </c>
      <c r="G119" s="35"/>
      <c r="H119" s="40"/>
    </row>
    <row r="120" spans="1:8" s="2" customFormat="1" ht="16.9" customHeight="1">
      <c r="A120" s="35"/>
      <c r="B120" s="40"/>
      <c r="C120" s="248" t="s">
        <v>500</v>
      </c>
      <c r="D120" s="249" t="s">
        <v>33</v>
      </c>
      <c r="E120" s="250" t="s">
        <v>33</v>
      </c>
      <c r="F120" s="251">
        <v>1.3</v>
      </c>
      <c r="G120" s="35"/>
      <c r="H120" s="40"/>
    </row>
    <row r="121" spans="1:8" s="2" customFormat="1" ht="16.9" customHeight="1">
      <c r="A121" s="35"/>
      <c r="B121" s="40"/>
      <c r="C121" s="252" t="s">
        <v>500</v>
      </c>
      <c r="D121" s="252" t="s">
        <v>542</v>
      </c>
      <c r="E121" s="17" t="s">
        <v>33</v>
      </c>
      <c r="F121" s="253">
        <v>1.3</v>
      </c>
      <c r="G121" s="35"/>
      <c r="H121" s="40"/>
    </row>
    <row r="122" spans="1:8" s="2" customFormat="1" ht="16.9" customHeight="1">
      <c r="A122" s="35"/>
      <c r="B122" s="40"/>
      <c r="C122" s="254" t="s">
        <v>1042</v>
      </c>
      <c r="D122" s="35"/>
      <c r="E122" s="35"/>
      <c r="F122" s="35"/>
      <c r="G122" s="35"/>
      <c r="H122" s="40"/>
    </row>
    <row r="123" spans="1:8" s="2" customFormat="1" ht="16.9" customHeight="1">
      <c r="A123" s="35"/>
      <c r="B123" s="40"/>
      <c r="C123" s="252" t="s">
        <v>220</v>
      </c>
      <c r="D123" s="252" t="s">
        <v>1054</v>
      </c>
      <c r="E123" s="17" t="s">
        <v>186</v>
      </c>
      <c r="F123" s="253">
        <v>1.3</v>
      </c>
      <c r="G123" s="35"/>
      <c r="H123" s="40"/>
    </row>
    <row r="124" spans="1:8" s="2" customFormat="1" ht="16.9" customHeight="1">
      <c r="A124" s="35"/>
      <c r="B124" s="40"/>
      <c r="C124" s="252" t="s">
        <v>236</v>
      </c>
      <c r="D124" s="252" t="s">
        <v>1055</v>
      </c>
      <c r="E124" s="17" t="s">
        <v>186</v>
      </c>
      <c r="F124" s="253">
        <v>24.7</v>
      </c>
      <c r="G124" s="35"/>
      <c r="H124" s="40"/>
    </row>
    <row r="125" spans="1:8" s="2" customFormat="1" ht="16.9" customHeight="1">
      <c r="A125" s="35"/>
      <c r="B125" s="40"/>
      <c r="C125" s="248" t="s">
        <v>502</v>
      </c>
      <c r="D125" s="249" t="s">
        <v>33</v>
      </c>
      <c r="E125" s="250" t="s">
        <v>33</v>
      </c>
      <c r="F125" s="251">
        <v>2</v>
      </c>
      <c r="G125" s="35"/>
      <c r="H125" s="40"/>
    </row>
    <row r="126" spans="1:8" s="2" customFormat="1" ht="16.9" customHeight="1">
      <c r="A126" s="35"/>
      <c r="B126" s="40"/>
      <c r="C126" s="252" t="s">
        <v>502</v>
      </c>
      <c r="D126" s="252" t="s">
        <v>544</v>
      </c>
      <c r="E126" s="17" t="s">
        <v>33</v>
      </c>
      <c r="F126" s="253">
        <v>2</v>
      </c>
      <c r="G126" s="35"/>
      <c r="H126" s="40"/>
    </row>
    <row r="127" spans="1:8" s="2" customFormat="1" ht="16.9" customHeight="1">
      <c r="A127" s="35"/>
      <c r="B127" s="40"/>
      <c r="C127" s="254" t="s">
        <v>1042</v>
      </c>
      <c r="D127" s="35"/>
      <c r="E127" s="35"/>
      <c r="F127" s="35"/>
      <c r="G127" s="35"/>
      <c r="H127" s="40"/>
    </row>
    <row r="128" spans="1:8" s="2" customFormat="1" ht="16.9" customHeight="1">
      <c r="A128" s="35"/>
      <c r="B128" s="40"/>
      <c r="C128" s="252" t="s">
        <v>225</v>
      </c>
      <c r="D128" s="252" t="s">
        <v>1056</v>
      </c>
      <c r="E128" s="17" t="s">
        <v>186</v>
      </c>
      <c r="F128" s="253">
        <v>2</v>
      </c>
      <c r="G128" s="35"/>
      <c r="H128" s="40"/>
    </row>
    <row r="129" spans="1:8" s="2" customFormat="1" ht="16.9" customHeight="1">
      <c r="A129" s="35"/>
      <c r="B129" s="40"/>
      <c r="C129" s="252" t="s">
        <v>236</v>
      </c>
      <c r="D129" s="252" t="s">
        <v>1055</v>
      </c>
      <c r="E129" s="17" t="s">
        <v>186</v>
      </c>
      <c r="F129" s="253">
        <v>24.7</v>
      </c>
      <c r="G129" s="35"/>
      <c r="H129" s="40"/>
    </row>
    <row r="130" spans="1:8" s="2" customFormat="1" ht="16.9" customHeight="1">
      <c r="A130" s="35"/>
      <c r="B130" s="40"/>
      <c r="C130" s="252" t="s">
        <v>231</v>
      </c>
      <c r="D130" s="252" t="s">
        <v>232</v>
      </c>
      <c r="E130" s="17" t="s">
        <v>216</v>
      </c>
      <c r="F130" s="253">
        <v>3.8</v>
      </c>
      <c r="G130" s="35"/>
      <c r="H130" s="40"/>
    </row>
    <row r="131" spans="1:8" s="2" customFormat="1" ht="16.9" customHeight="1">
      <c r="A131" s="35"/>
      <c r="B131" s="40"/>
      <c r="C131" s="248" t="s">
        <v>497</v>
      </c>
      <c r="D131" s="249" t="s">
        <v>33</v>
      </c>
      <c r="E131" s="250" t="s">
        <v>33</v>
      </c>
      <c r="F131" s="251">
        <v>28</v>
      </c>
      <c r="G131" s="35"/>
      <c r="H131" s="40"/>
    </row>
    <row r="132" spans="1:8" s="2" customFormat="1" ht="16.9" customHeight="1">
      <c r="A132" s="35"/>
      <c r="B132" s="40"/>
      <c r="C132" s="252" t="s">
        <v>33</v>
      </c>
      <c r="D132" s="252" t="s">
        <v>190</v>
      </c>
      <c r="E132" s="17" t="s">
        <v>33</v>
      </c>
      <c r="F132" s="253">
        <v>6</v>
      </c>
      <c r="G132" s="35"/>
      <c r="H132" s="40"/>
    </row>
    <row r="133" spans="1:8" s="2" customFormat="1" ht="16.9" customHeight="1">
      <c r="A133" s="35"/>
      <c r="B133" s="40"/>
      <c r="C133" s="252" t="s">
        <v>33</v>
      </c>
      <c r="D133" s="252" t="s">
        <v>188</v>
      </c>
      <c r="E133" s="17" t="s">
        <v>33</v>
      </c>
      <c r="F133" s="253">
        <v>3.5</v>
      </c>
      <c r="G133" s="35"/>
      <c r="H133" s="40"/>
    </row>
    <row r="134" spans="1:8" s="2" customFormat="1" ht="16.9" customHeight="1">
      <c r="A134" s="35"/>
      <c r="B134" s="40"/>
      <c r="C134" s="252" t="s">
        <v>33</v>
      </c>
      <c r="D134" s="252" t="s">
        <v>188</v>
      </c>
      <c r="E134" s="17" t="s">
        <v>33</v>
      </c>
      <c r="F134" s="253">
        <v>3.5</v>
      </c>
      <c r="G134" s="35"/>
      <c r="H134" s="40"/>
    </row>
    <row r="135" spans="1:8" s="2" customFormat="1" ht="16.9" customHeight="1">
      <c r="A135" s="35"/>
      <c r="B135" s="40"/>
      <c r="C135" s="252" t="s">
        <v>33</v>
      </c>
      <c r="D135" s="252" t="s">
        <v>188</v>
      </c>
      <c r="E135" s="17" t="s">
        <v>33</v>
      </c>
      <c r="F135" s="253">
        <v>3.5</v>
      </c>
      <c r="G135" s="35"/>
      <c r="H135" s="40"/>
    </row>
    <row r="136" spans="1:8" s="2" customFormat="1" ht="16.9" customHeight="1">
      <c r="A136" s="35"/>
      <c r="B136" s="40"/>
      <c r="C136" s="252" t="s">
        <v>33</v>
      </c>
      <c r="D136" s="252" t="s">
        <v>188</v>
      </c>
      <c r="E136" s="17" t="s">
        <v>33</v>
      </c>
      <c r="F136" s="253">
        <v>3.5</v>
      </c>
      <c r="G136" s="35"/>
      <c r="H136" s="40"/>
    </row>
    <row r="137" spans="1:8" s="2" customFormat="1" ht="16.9" customHeight="1">
      <c r="A137" s="35"/>
      <c r="B137" s="40"/>
      <c r="C137" s="252" t="s">
        <v>33</v>
      </c>
      <c r="D137" s="252" t="s">
        <v>188</v>
      </c>
      <c r="E137" s="17" t="s">
        <v>33</v>
      </c>
      <c r="F137" s="253">
        <v>3.5</v>
      </c>
      <c r="G137" s="35"/>
      <c r="H137" s="40"/>
    </row>
    <row r="138" spans="1:8" s="2" customFormat="1" ht="16.9" customHeight="1">
      <c r="A138" s="35"/>
      <c r="B138" s="40"/>
      <c r="C138" s="252" t="s">
        <v>33</v>
      </c>
      <c r="D138" s="252" t="s">
        <v>528</v>
      </c>
      <c r="E138" s="17" t="s">
        <v>33</v>
      </c>
      <c r="F138" s="253">
        <v>1.5</v>
      </c>
      <c r="G138" s="35"/>
      <c r="H138" s="40"/>
    </row>
    <row r="139" spans="1:8" s="2" customFormat="1" ht="16.9" customHeight="1">
      <c r="A139" s="35"/>
      <c r="B139" s="40"/>
      <c r="C139" s="252" t="s">
        <v>33</v>
      </c>
      <c r="D139" s="252" t="s">
        <v>529</v>
      </c>
      <c r="E139" s="17" t="s">
        <v>33</v>
      </c>
      <c r="F139" s="253">
        <v>3</v>
      </c>
      <c r="G139" s="35"/>
      <c r="H139" s="40"/>
    </row>
    <row r="140" spans="1:8" s="2" customFormat="1" ht="16.9" customHeight="1">
      <c r="A140" s="35"/>
      <c r="B140" s="40"/>
      <c r="C140" s="252" t="s">
        <v>497</v>
      </c>
      <c r="D140" s="252" t="s">
        <v>166</v>
      </c>
      <c r="E140" s="17" t="s">
        <v>33</v>
      </c>
      <c r="F140" s="253">
        <v>28</v>
      </c>
      <c r="G140" s="35"/>
      <c r="H140" s="40"/>
    </row>
    <row r="141" spans="1:8" s="2" customFormat="1" ht="16.9" customHeight="1">
      <c r="A141" s="35"/>
      <c r="B141" s="40"/>
      <c r="C141" s="254" t="s">
        <v>1042</v>
      </c>
      <c r="D141" s="35"/>
      <c r="E141" s="35"/>
      <c r="F141" s="35"/>
      <c r="G141" s="35"/>
      <c r="H141" s="40"/>
    </row>
    <row r="142" spans="1:8" s="2" customFormat="1" ht="16.9" customHeight="1">
      <c r="A142" s="35"/>
      <c r="B142" s="40"/>
      <c r="C142" s="252" t="s">
        <v>184</v>
      </c>
      <c r="D142" s="252" t="s">
        <v>1057</v>
      </c>
      <c r="E142" s="17" t="s">
        <v>186</v>
      </c>
      <c r="F142" s="253">
        <v>28</v>
      </c>
      <c r="G142" s="35"/>
      <c r="H142" s="40"/>
    </row>
    <row r="143" spans="1:8" s="2" customFormat="1" ht="16.9" customHeight="1">
      <c r="A143" s="35"/>
      <c r="B143" s="40"/>
      <c r="C143" s="252" t="s">
        <v>533</v>
      </c>
      <c r="D143" s="252" t="s">
        <v>1062</v>
      </c>
      <c r="E143" s="17" t="s">
        <v>186</v>
      </c>
      <c r="F143" s="253">
        <v>28</v>
      </c>
      <c r="G143" s="35"/>
      <c r="H143" s="40"/>
    </row>
    <row r="144" spans="1:8" s="2" customFormat="1" ht="16.9" customHeight="1">
      <c r="A144" s="35"/>
      <c r="B144" s="40"/>
      <c r="C144" s="252" t="s">
        <v>205</v>
      </c>
      <c r="D144" s="252" t="s">
        <v>1050</v>
      </c>
      <c r="E144" s="17" t="s">
        <v>186</v>
      </c>
      <c r="F144" s="253">
        <v>31.2</v>
      </c>
      <c r="G144" s="35"/>
      <c r="H144" s="40"/>
    </row>
    <row r="145" spans="1:8" s="2" customFormat="1" ht="16.9" customHeight="1">
      <c r="A145" s="35"/>
      <c r="B145" s="40"/>
      <c r="C145" s="252" t="s">
        <v>236</v>
      </c>
      <c r="D145" s="252" t="s">
        <v>1055</v>
      </c>
      <c r="E145" s="17" t="s">
        <v>186</v>
      </c>
      <c r="F145" s="253">
        <v>24.7</v>
      </c>
      <c r="G145" s="35"/>
      <c r="H145" s="40"/>
    </row>
    <row r="146" spans="1:8" s="2" customFormat="1" ht="16.9" customHeight="1">
      <c r="A146" s="35"/>
      <c r="B146" s="40"/>
      <c r="C146" s="248" t="s">
        <v>624</v>
      </c>
      <c r="D146" s="249" t="s">
        <v>108</v>
      </c>
      <c r="E146" s="250" t="s">
        <v>33</v>
      </c>
      <c r="F146" s="251">
        <v>32.3</v>
      </c>
      <c r="G146" s="35"/>
      <c r="H146" s="40"/>
    </row>
    <row r="147" spans="1:8" s="2" customFormat="1" ht="16.9" customHeight="1">
      <c r="A147" s="35"/>
      <c r="B147" s="40"/>
      <c r="C147" s="248" t="s">
        <v>498</v>
      </c>
      <c r="D147" s="249" t="s">
        <v>33</v>
      </c>
      <c r="E147" s="250" t="s">
        <v>33</v>
      </c>
      <c r="F147" s="251">
        <v>31.2</v>
      </c>
      <c r="G147" s="35"/>
      <c r="H147" s="40"/>
    </row>
    <row r="148" spans="1:8" s="2" customFormat="1" ht="16.9" customHeight="1">
      <c r="A148" s="35"/>
      <c r="B148" s="40"/>
      <c r="C148" s="252" t="s">
        <v>498</v>
      </c>
      <c r="D148" s="252" t="s">
        <v>537</v>
      </c>
      <c r="E148" s="17" t="s">
        <v>33</v>
      </c>
      <c r="F148" s="253">
        <v>31.2</v>
      </c>
      <c r="G148" s="35"/>
      <c r="H148" s="40"/>
    </row>
    <row r="149" spans="1:8" s="2" customFormat="1" ht="16.9" customHeight="1">
      <c r="A149" s="35"/>
      <c r="B149" s="40"/>
      <c r="C149" s="254" t="s">
        <v>1042</v>
      </c>
      <c r="D149" s="35"/>
      <c r="E149" s="35"/>
      <c r="F149" s="35"/>
      <c r="G149" s="35"/>
      <c r="H149" s="40"/>
    </row>
    <row r="150" spans="1:8" s="2" customFormat="1" ht="16.9" customHeight="1">
      <c r="A150" s="35"/>
      <c r="B150" s="40"/>
      <c r="C150" s="252" t="s">
        <v>205</v>
      </c>
      <c r="D150" s="252" t="s">
        <v>1050</v>
      </c>
      <c r="E150" s="17" t="s">
        <v>186</v>
      </c>
      <c r="F150" s="253">
        <v>31.2</v>
      </c>
      <c r="G150" s="35"/>
      <c r="H150" s="40"/>
    </row>
    <row r="151" spans="1:8" s="2" customFormat="1" ht="16.9" customHeight="1">
      <c r="A151" s="35"/>
      <c r="B151" s="40"/>
      <c r="C151" s="252" t="s">
        <v>210</v>
      </c>
      <c r="D151" s="252" t="s">
        <v>1059</v>
      </c>
      <c r="E151" s="17" t="s">
        <v>186</v>
      </c>
      <c r="F151" s="253">
        <v>31.2</v>
      </c>
      <c r="G151" s="35"/>
      <c r="H151" s="40"/>
    </row>
    <row r="152" spans="1:8" s="2" customFormat="1" ht="16.9" customHeight="1">
      <c r="A152" s="35"/>
      <c r="B152" s="40"/>
      <c r="C152" s="252" t="s">
        <v>214</v>
      </c>
      <c r="D152" s="252" t="s">
        <v>1060</v>
      </c>
      <c r="E152" s="17" t="s">
        <v>216</v>
      </c>
      <c r="F152" s="253">
        <v>56.2</v>
      </c>
      <c r="G152" s="35"/>
      <c r="H152" s="40"/>
    </row>
    <row r="153" spans="1:8" s="2" customFormat="1" ht="16.9" customHeight="1">
      <c r="A153" s="35"/>
      <c r="B153" s="40"/>
      <c r="C153" s="248" t="s">
        <v>504</v>
      </c>
      <c r="D153" s="249" t="s">
        <v>33</v>
      </c>
      <c r="E153" s="250" t="s">
        <v>33</v>
      </c>
      <c r="F153" s="251">
        <v>24.7</v>
      </c>
      <c r="G153" s="35"/>
      <c r="H153" s="40"/>
    </row>
    <row r="154" spans="1:8" s="2" customFormat="1" ht="16.9" customHeight="1">
      <c r="A154" s="35"/>
      <c r="B154" s="40"/>
      <c r="C154" s="252" t="s">
        <v>504</v>
      </c>
      <c r="D154" s="252" t="s">
        <v>548</v>
      </c>
      <c r="E154" s="17" t="s">
        <v>33</v>
      </c>
      <c r="F154" s="253">
        <v>24.7</v>
      </c>
      <c r="G154" s="35"/>
      <c r="H154" s="40"/>
    </row>
    <row r="155" spans="1:8" s="2" customFormat="1" ht="16.9" customHeight="1">
      <c r="A155" s="35"/>
      <c r="B155" s="40"/>
      <c r="C155" s="254" t="s">
        <v>1042</v>
      </c>
      <c r="D155" s="35"/>
      <c r="E155" s="35"/>
      <c r="F155" s="35"/>
      <c r="G155" s="35"/>
      <c r="H155" s="40"/>
    </row>
    <row r="156" spans="1:8" s="2" customFormat="1" ht="16.9" customHeight="1">
      <c r="A156" s="35"/>
      <c r="B156" s="40"/>
      <c r="C156" s="252" t="s">
        <v>236</v>
      </c>
      <c r="D156" s="252" t="s">
        <v>1055</v>
      </c>
      <c r="E156" s="17" t="s">
        <v>186</v>
      </c>
      <c r="F156" s="253">
        <v>24.7</v>
      </c>
      <c r="G156" s="35"/>
      <c r="H156" s="40"/>
    </row>
    <row r="157" spans="1:8" s="2" customFormat="1" ht="16.9" customHeight="1">
      <c r="A157" s="35"/>
      <c r="B157" s="40"/>
      <c r="C157" s="252" t="s">
        <v>549</v>
      </c>
      <c r="D157" s="252" t="s">
        <v>550</v>
      </c>
      <c r="E157" s="17" t="s">
        <v>216</v>
      </c>
      <c r="F157" s="253">
        <v>46.9</v>
      </c>
      <c r="G157" s="35"/>
      <c r="H157" s="40"/>
    </row>
    <row r="158" spans="1:8" s="2" customFormat="1" ht="26.45" customHeight="1">
      <c r="A158" s="35"/>
      <c r="B158" s="40"/>
      <c r="C158" s="247" t="s">
        <v>1063</v>
      </c>
      <c r="D158" s="247" t="s">
        <v>93</v>
      </c>
      <c r="E158" s="35"/>
      <c r="F158" s="35"/>
      <c r="G158" s="35"/>
      <c r="H158" s="40"/>
    </row>
    <row r="159" spans="1:8" s="2" customFormat="1" ht="16.9" customHeight="1">
      <c r="A159" s="35"/>
      <c r="B159" s="40"/>
      <c r="C159" s="248" t="s">
        <v>1064</v>
      </c>
      <c r="D159" s="249" t="s">
        <v>105</v>
      </c>
      <c r="E159" s="250" t="s">
        <v>33</v>
      </c>
      <c r="F159" s="251">
        <v>48.9</v>
      </c>
      <c r="G159" s="35"/>
      <c r="H159" s="40"/>
    </row>
    <row r="160" spans="1:8" s="2" customFormat="1" ht="16.9" customHeight="1">
      <c r="A160" s="35"/>
      <c r="B160" s="40"/>
      <c r="C160" s="252" t="s">
        <v>33</v>
      </c>
      <c r="D160" s="252" t="s">
        <v>512</v>
      </c>
      <c r="E160" s="17" t="s">
        <v>33</v>
      </c>
      <c r="F160" s="253">
        <v>8.4</v>
      </c>
      <c r="G160" s="35"/>
      <c r="H160" s="40"/>
    </row>
    <row r="161" spans="1:8" s="2" customFormat="1" ht="16.9" customHeight="1">
      <c r="A161" s="35"/>
      <c r="B161" s="40"/>
      <c r="C161" s="252" t="s">
        <v>33</v>
      </c>
      <c r="D161" s="252" t="s">
        <v>513</v>
      </c>
      <c r="E161" s="17" t="s">
        <v>33</v>
      </c>
      <c r="F161" s="253">
        <v>7.5</v>
      </c>
      <c r="G161" s="35"/>
      <c r="H161" s="40"/>
    </row>
    <row r="162" spans="1:8" s="2" customFormat="1" ht="16.9" customHeight="1">
      <c r="A162" s="35"/>
      <c r="B162" s="40"/>
      <c r="C162" s="252" t="s">
        <v>33</v>
      </c>
      <c r="D162" s="252" t="s">
        <v>514</v>
      </c>
      <c r="E162" s="17" t="s">
        <v>33</v>
      </c>
      <c r="F162" s="253">
        <v>7.5</v>
      </c>
      <c r="G162" s="35"/>
      <c r="H162" s="40"/>
    </row>
    <row r="163" spans="1:8" s="2" customFormat="1" ht="16.9" customHeight="1">
      <c r="A163" s="35"/>
      <c r="B163" s="40"/>
      <c r="C163" s="252" t="s">
        <v>33</v>
      </c>
      <c r="D163" s="252" t="s">
        <v>515</v>
      </c>
      <c r="E163" s="17" t="s">
        <v>33</v>
      </c>
      <c r="F163" s="253">
        <v>7.5</v>
      </c>
      <c r="G163" s="35"/>
      <c r="H163" s="40"/>
    </row>
    <row r="164" spans="1:8" s="2" customFormat="1" ht="16.9" customHeight="1">
      <c r="A164" s="35"/>
      <c r="B164" s="40"/>
      <c r="C164" s="252" t="s">
        <v>33</v>
      </c>
      <c r="D164" s="252" t="s">
        <v>516</v>
      </c>
      <c r="E164" s="17" t="s">
        <v>33</v>
      </c>
      <c r="F164" s="253">
        <v>7.5</v>
      </c>
      <c r="G164" s="35"/>
      <c r="H164" s="40"/>
    </row>
    <row r="165" spans="1:8" s="2" customFormat="1" ht="16.9" customHeight="1">
      <c r="A165" s="35"/>
      <c r="B165" s="40"/>
      <c r="C165" s="252" t="s">
        <v>33</v>
      </c>
      <c r="D165" s="252" t="s">
        <v>517</v>
      </c>
      <c r="E165" s="17" t="s">
        <v>33</v>
      </c>
      <c r="F165" s="253">
        <v>7.5</v>
      </c>
      <c r="G165" s="35"/>
      <c r="H165" s="40"/>
    </row>
    <row r="166" spans="1:8" s="2" customFormat="1" ht="16.9" customHeight="1">
      <c r="A166" s="35"/>
      <c r="B166" s="40"/>
      <c r="C166" s="252" t="s">
        <v>33</v>
      </c>
      <c r="D166" s="252" t="s">
        <v>518</v>
      </c>
      <c r="E166" s="17" t="s">
        <v>33</v>
      </c>
      <c r="F166" s="253">
        <v>3</v>
      </c>
      <c r="G166" s="35"/>
      <c r="H166" s="40"/>
    </row>
    <row r="167" spans="1:8" s="2" customFormat="1" ht="16.9" customHeight="1">
      <c r="A167" s="35"/>
      <c r="B167" s="40"/>
      <c r="C167" s="252" t="s">
        <v>1064</v>
      </c>
      <c r="D167" s="252" t="s">
        <v>166</v>
      </c>
      <c r="E167" s="17" t="s">
        <v>33</v>
      </c>
      <c r="F167" s="253">
        <v>48.9</v>
      </c>
      <c r="G167" s="35"/>
      <c r="H167" s="40"/>
    </row>
    <row r="168" spans="1:8" s="2" customFormat="1" ht="16.9" customHeight="1">
      <c r="A168" s="35"/>
      <c r="B168" s="40"/>
      <c r="C168" s="248" t="s">
        <v>629</v>
      </c>
      <c r="D168" s="249" t="s">
        <v>33</v>
      </c>
      <c r="E168" s="250" t="s">
        <v>33</v>
      </c>
      <c r="F168" s="251">
        <v>4.5</v>
      </c>
      <c r="G168" s="35"/>
      <c r="H168" s="40"/>
    </row>
    <row r="169" spans="1:8" s="2" customFormat="1" ht="16.9" customHeight="1">
      <c r="A169" s="35"/>
      <c r="B169" s="40"/>
      <c r="C169" s="252" t="s">
        <v>33</v>
      </c>
      <c r="D169" s="252" t="s">
        <v>637</v>
      </c>
      <c r="E169" s="17" t="s">
        <v>33</v>
      </c>
      <c r="F169" s="253">
        <v>3</v>
      </c>
      <c r="G169" s="35"/>
      <c r="H169" s="40"/>
    </row>
    <row r="170" spans="1:8" s="2" customFormat="1" ht="16.9" customHeight="1">
      <c r="A170" s="35"/>
      <c r="B170" s="40"/>
      <c r="C170" s="252" t="s">
        <v>33</v>
      </c>
      <c r="D170" s="252" t="s">
        <v>638</v>
      </c>
      <c r="E170" s="17" t="s">
        <v>33</v>
      </c>
      <c r="F170" s="253">
        <v>1.5</v>
      </c>
      <c r="G170" s="35"/>
      <c r="H170" s="40"/>
    </row>
    <row r="171" spans="1:8" s="2" customFormat="1" ht="16.9" customHeight="1">
      <c r="A171" s="35"/>
      <c r="B171" s="40"/>
      <c r="C171" s="252" t="s">
        <v>629</v>
      </c>
      <c r="D171" s="252" t="s">
        <v>166</v>
      </c>
      <c r="E171" s="17" t="s">
        <v>33</v>
      </c>
      <c r="F171" s="253">
        <v>4.5</v>
      </c>
      <c r="G171" s="35"/>
      <c r="H171" s="40"/>
    </row>
    <row r="172" spans="1:8" s="2" customFormat="1" ht="16.9" customHeight="1">
      <c r="A172" s="35"/>
      <c r="B172" s="40"/>
      <c r="C172" s="254" t="s">
        <v>1042</v>
      </c>
      <c r="D172" s="35"/>
      <c r="E172" s="35"/>
      <c r="F172" s="35"/>
      <c r="G172" s="35"/>
      <c r="H172" s="40"/>
    </row>
    <row r="173" spans="1:8" s="2" customFormat="1" ht="16.9" customHeight="1">
      <c r="A173" s="35"/>
      <c r="B173" s="40"/>
      <c r="C173" s="252" t="s">
        <v>176</v>
      </c>
      <c r="D173" s="252" t="s">
        <v>1049</v>
      </c>
      <c r="E173" s="17" t="s">
        <v>169</v>
      </c>
      <c r="F173" s="253">
        <v>4.5</v>
      </c>
      <c r="G173" s="35"/>
      <c r="H173" s="40"/>
    </row>
    <row r="174" spans="1:8" s="2" customFormat="1" ht="16.9" customHeight="1">
      <c r="A174" s="35"/>
      <c r="B174" s="40"/>
      <c r="C174" s="252" t="s">
        <v>205</v>
      </c>
      <c r="D174" s="252" t="s">
        <v>1050</v>
      </c>
      <c r="E174" s="17" t="s">
        <v>186</v>
      </c>
      <c r="F174" s="253">
        <v>19.1</v>
      </c>
      <c r="G174" s="35"/>
      <c r="H174" s="40"/>
    </row>
    <row r="175" spans="1:8" s="2" customFormat="1" ht="16.9" customHeight="1">
      <c r="A175" s="35"/>
      <c r="B175" s="40"/>
      <c r="C175" s="248" t="s">
        <v>631</v>
      </c>
      <c r="D175" s="249" t="s">
        <v>33</v>
      </c>
      <c r="E175" s="250" t="s">
        <v>33</v>
      </c>
      <c r="F175" s="251">
        <v>0.6</v>
      </c>
      <c r="G175" s="35"/>
      <c r="H175" s="40"/>
    </row>
    <row r="176" spans="1:8" s="2" customFormat="1" ht="16.9" customHeight="1">
      <c r="A176" s="35"/>
      <c r="B176" s="40"/>
      <c r="C176" s="252" t="s">
        <v>631</v>
      </c>
      <c r="D176" s="252" t="s">
        <v>656</v>
      </c>
      <c r="E176" s="17" t="s">
        <v>33</v>
      </c>
      <c r="F176" s="253">
        <v>0.6</v>
      </c>
      <c r="G176" s="35"/>
      <c r="H176" s="40"/>
    </row>
    <row r="177" spans="1:8" s="2" customFormat="1" ht="16.9" customHeight="1">
      <c r="A177" s="35"/>
      <c r="B177" s="40"/>
      <c r="C177" s="254" t="s">
        <v>1042</v>
      </c>
      <c r="D177" s="35"/>
      <c r="E177" s="35"/>
      <c r="F177" s="35"/>
      <c r="G177" s="35"/>
      <c r="H177" s="40"/>
    </row>
    <row r="178" spans="1:8" s="2" customFormat="1" ht="16.9" customHeight="1">
      <c r="A178" s="35"/>
      <c r="B178" s="40"/>
      <c r="C178" s="252" t="s">
        <v>220</v>
      </c>
      <c r="D178" s="252" t="s">
        <v>1054</v>
      </c>
      <c r="E178" s="17" t="s">
        <v>186</v>
      </c>
      <c r="F178" s="253">
        <v>0.6</v>
      </c>
      <c r="G178" s="35"/>
      <c r="H178" s="40"/>
    </row>
    <row r="179" spans="1:8" s="2" customFormat="1" ht="16.9" customHeight="1">
      <c r="A179" s="35"/>
      <c r="B179" s="40"/>
      <c r="C179" s="252" t="s">
        <v>236</v>
      </c>
      <c r="D179" s="252" t="s">
        <v>1055</v>
      </c>
      <c r="E179" s="17" t="s">
        <v>186</v>
      </c>
      <c r="F179" s="253">
        <v>30.8</v>
      </c>
      <c r="G179" s="35"/>
      <c r="H179" s="40"/>
    </row>
    <row r="180" spans="1:8" s="2" customFormat="1" ht="16.9" customHeight="1">
      <c r="A180" s="35"/>
      <c r="B180" s="40"/>
      <c r="C180" s="248" t="s">
        <v>633</v>
      </c>
      <c r="D180" s="249" t="s">
        <v>33</v>
      </c>
      <c r="E180" s="250" t="s">
        <v>33</v>
      </c>
      <c r="F180" s="251">
        <v>0.9</v>
      </c>
      <c r="G180" s="35"/>
      <c r="H180" s="40"/>
    </row>
    <row r="181" spans="1:8" s="2" customFormat="1" ht="16.9" customHeight="1">
      <c r="A181" s="35"/>
      <c r="B181" s="40"/>
      <c r="C181" s="252" t="s">
        <v>633</v>
      </c>
      <c r="D181" s="252" t="s">
        <v>658</v>
      </c>
      <c r="E181" s="17" t="s">
        <v>33</v>
      </c>
      <c r="F181" s="253">
        <v>0.9</v>
      </c>
      <c r="G181" s="35"/>
      <c r="H181" s="40"/>
    </row>
    <row r="182" spans="1:8" s="2" customFormat="1" ht="16.9" customHeight="1">
      <c r="A182" s="35"/>
      <c r="B182" s="40"/>
      <c r="C182" s="254" t="s">
        <v>1042</v>
      </c>
      <c r="D182" s="35"/>
      <c r="E182" s="35"/>
      <c r="F182" s="35"/>
      <c r="G182" s="35"/>
      <c r="H182" s="40"/>
    </row>
    <row r="183" spans="1:8" s="2" customFormat="1" ht="16.9" customHeight="1">
      <c r="A183" s="35"/>
      <c r="B183" s="40"/>
      <c r="C183" s="252" t="s">
        <v>225</v>
      </c>
      <c r="D183" s="252" t="s">
        <v>1056</v>
      </c>
      <c r="E183" s="17" t="s">
        <v>186</v>
      </c>
      <c r="F183" s="253">
        <v>0.9</v>
      </c>
      <c r="G183" s="35"/>
      <c r="H183" s="40"/>
    </row>
    <row r="184" spans="1:8" s="2" customFormat="1" ht="16.9" customHeight="1">
      <c r="A184" s="35"/>
      <c r="B184" s="40"/>
      <c r="C184" s="252" t="s">
        <v>236</v>
      </c>
      <c r="D184" s="252" t="s">
        <v>1055</v>
      </c>
      <c r="E184" s="17" t="s">
        <v>186</v>
      </c>
      <c r="F184" s="253">
        <v>30.8</v>
      </c>
      <c r="G184" s="35"/>
      <c r="H184" s="40"/>
    </row>
    <row r="185" spans="1:8" s="2" customFormat="1" ht="16.9" customHeight="1">
      <c r="A185" s="35"/>
      <c r="B185" s="40"/>
      <c r="C185" s="252" t="s">
        <v>231</v>
      </c>
      <c r="D185" s="252" t="s">
        <v>232</v>
      </c>
      <c r="E185" s="17" t="s">
        <v>216</v>
      </c>
      <c r="F185" s="253">
        <v>1.7</v>
      </c>
      <c r="G185" s="35"/>
      <c r="H185" s="40"/>
    </row>
    <row r="186" spans="1:8" s="2" customFormat="1" ht="16.9" customHeight="1">
      <c r="A186" s="35"/>
      <c r="B186" s="40"/>
      <c r="C186" s="248" t="s">
        <v>624</v>
      </c>
      <c r="D186" s="249" t="s">
        <v>108</v>
      </c>
      <c r="E186" s="250" t="s">
        <v>33</v>
      </c>
      <c r="F186" s="251">
        <v>32.3</v>
      </c>
      <c r="G186" s="35"/>
      <c r="H186" s="40"/>
    </row>
    <row r="187" spans="1:8" s="2" customFormat="1" ht="16.9" customHeight="1">
      <c r="A187" s="35"/>
      <c r="B187" s="40"/>
      <c r="C187" s="254" t="s">
        <v>1042</v>
      </c>
      <c r="D187" s="35"/>
      <c r="E187" s="35"/>
      <c r="F187" s="35"/>
      <c r="G187" s="35"/>
      <c r="H187" s="40"/>
    </row>
    <row r="188" spans="1:8" s="2" customFormat="1" ht="16.9" customHeight="1">
      <c r="A188" s="35"/>
      <c r="B188" s="40"/>
      <c r="C188" s="252" t="s">
        <v>236</v>
      </c>
      <c r="D188" s="252" t="s">
        <v>1055</v>
      </c>
      <c r="E188" s="17" t="s">
        <v>186</v>
      </c>
      <c r="F188" s="253">
        <v>30.8</v>
      </c>
      <c r="G188" s="35"/>
      <c r="H188" s="40"/>
    </row>
    <row r="189" spans="1:8" s="2" customFormat="1" ht="16.9" customHeight="1">
      <c r="A189" s="35"/>
      <c r="B189" s="40"/>
      <c r="C189" s="248" t="s">
        <v>626</v>
      </c>
      <c r="D189" s="249" t="s">
        <v>627</v>
      </c>
      <c r="E189" s="250" t="s">
        <v>33</v>
      </c>
      <c r="F189" s="251">
        <v>18.6</v>
      </c>
      <c r="G189" s="35"/>
      <c r="H189" s="40"/>
    </row>
    <row r="190" spans="1:8" s="2" customFormat="1" ht="16.9" customHeight="1">
      <c r="A190" s="35"/>
      <c r="B190" s="40"/>
      <c r="C190" s="252" t="s">
        <v>33</v>
      </c>
      <c r="D190" s="252" t="s">
        <v>640</v>
      </c>
      <c r="E190" s="17" t="s">
        <v>33</v>
      </c>
      <c r="F190" s="253">
        <v>4.5</v>
      </c>
      <c r="G190" s="35"/>
      <c r="H190" s="40"/>
    </row>
    <row r="191" spans="1:8" s="2" customFormat="1" ht="16.9" customHeight="1">
      <c r="A191" s="35"/>
      <c r="B191" s="40"/>
      <c r="C191" s="252" t="s">
        <v>33</v>
      </c>
      <c r="D191" s="252" t="s">
        <v>641</v>
      </c>
      <c r="E191" s="17" t="s">
        <v>33</v>
      </c>
      <c r="F191" s="253">
        <v>4.5</v>
      </c>
      <c r="G191" s="35"/>
      <c r="H191" s="40"/>
    </row>
    <row r="192" spans="1:8" s="2" customFormat="1" ht="16.9" customHeight="1">
      <c r="A192" s="35"/>
      <c r="B192" s="40"/>
      <c r="C192" s="252" t="s">
        <v>33</v>
      </c>
      <c r="D192" s="252" t="s">
        <v>642</v>
      </c>
      <c r="E192" s="17" t="s">
        <v>33</v>
      </c>
      <c r="F192" s="253">
        <v>4.8</v>
      </c>
      <c r="G192" s="35"/>
      <c r="H192" s="40"/>
    </row>
    <row r="193" spans="1:8" s="2" customFormat="1" ht="16.9" customHeight="1">
      <c r="A193" s="35"/>
      <c r="B193" s="40"/>
      <c r="C193" s="252" t="s">
        <v>33</v>
      </c>
      <c r="D193" s="252" t="s">
        <v>643</v>
      </c>
      <c r="E193" s="17" t="s">
        <v>33</v>
      </c>
      <c r="F193" s="253">
        <v>4.8</v>
      </c>
      <c r="G193" s="35"/>
      <c r="H193" s="40"/>
    </row>
    <row r="194" spans="1:8" s="2" customFormat="1" ht="16.9" customHeight="1">
      <c r="A194" s="35"/>
      <c r="B194" s="40"/>
      <c r="C194" s="252" t="s">
        <v>626</v>
      </c>
      <c r="D194" s="252" t="s">
        <v>166</v>
      </c>
      <c r="E194" s="17" t="s">
        <v>33</v>
      </c>
      <c r="F194" s="253">
        <v>18.6</v>
      </c>
      <c r="G194" s="35"/>
      <c r="H194" s="40"/>
    </row>
    <row r="195" spans="1:8" s="2" customFormat="1" ht="16.9" customHeight="1">
      <c r="A195" s="35"/>
      <c r="B195" s="40"/>
      <c r="C195" s="254" t="s">
        <v>1042</v>
      </c>
      <c r="D195" s="35"/>
      <c r="E195" s="35"/>
      <c r="F195" s="35"/>
      <c r="G195" s="35"/>
      <c r="H195" s="40"/>
    </row>
    <row r="196" spans="1:8" s="2" customFormat="1" ht="16.9" customHeight="1">
      <c r="A196" s="35"/>
      <c r="B196" s="40"/>
      <c r="C196" s="252" t="s">
        <v>184</v>
      </c>
      <c r="D196" s="252" t="s">
        <v>1057</v>
      </c>
      <c r="E196" s="17" t="s">
        <v>186</v>
      </c>
      <c r="F196" s="253">
        <v>18.6</v>
      </c>
      <c r="G196" s="35"/>
      <c r="H196" s="40"/>
    </row>
    <row r="197" spans="1:8" s="2" customFormat="1" ht="16.9" customHeight="1">
      <c r="A197" s="35"/>
      <c r="B197" s="40"/>
      <c r="C197" s="252" t="s">
        <v>533</v>
      </c>
      <c r="D197" s="252" t="s">
        <v>1062</v>
      </c>
      <c r="E197" s="17" t="s">
        <v>186</v>
      </c>
      <c r="F197" s="253">
        <v>18.6</v>
      </c>
      <c r="G197" s="35"/>
      <c r="H197" s="40"/>
    </row>
    <row r="198" spans="1:8" s="2" customFormat="1" ht="16.9" customHeight="1">
      <c r="A198" s="35"/>
      <c r="B198" s="40"/>
      <c r="C198" s="252" t="s">
        <v>205</v>
      </c>
      <c r="D198" s="252" t="s">
        <v>1050</v>
      </c>
      <c r="E198" s="17" t="s">
        <v>186</v>
      </c>
      <c r="F198" s="253">
        <v>19.1</v>
      </c>
      <c r="G198" s="35"/>
      <c r="H198" s="40"/>
    </row>
    <row r="199" spans="1:8" s="2" customFormat="1" ht="16.9" customHeight="1">
      <c r="A199" s="35"/>
      <c r="B199" s="40"/>
      <c r="C199" s="248" t="s">
        <v>649</v>
      </c>
      <c r="D199" s="249" t="s">
        <v>33</v>
      </c>
      <c r="E199" s="250" t="s">
        <v>33</v>
      </c>
      <c r="F199" s="251">
        <v>19.1</v>
      </c>
      <c r="G199" s="35"/>
      <c r="H199" s="40"/>
    </row>
    <row r="200" spans="1:8" s="2" customFormat="1" ht="16.9" customHeight="1">
      <c r="A200" s="35"/>
      <c r="B200" s="40"/>
      <c r="C200" s="252" t="s">
        <v>649</v>
      </c>
      <c r="D200" s="252" t="s">
        <v>650</v>
      </c>
      <c r="E200" s="17" t="s">
        <v>33</v>
      </c>
      <c r="F200" s="253">
        <v>19.1</v>
      </c>
      <c r="G200" s="35"/>
      <c r="H200" s="40"/>
    </row>
    <row r="201" spans="1:8" s="2" customFormat="1" ht="16.9" customHeight="1">
      <c r="A201" s="35"/>
      <c r="B201" s="40"/>
      <c r="C201" s="248" t="s">
        <v>662</v>
      </c>
      <c r="D201" s="249" t="s">
        <v>33</v>
      </c>
      <c r="E201" s="250" t="s">
        <v>33</v>
      </c>
      <c r="F201" s="251">
        <v>30.8</v>
      </c>
      <c r="G201" s="35"/>
      <c r="H201" s="40"/>
    </row>
    <row r="202" spans="1:8" s="2" customFormat="1" ht="16.9" customHeight="1">
      <c r="A202" s="35"/>
      <c r="B202" s="40"/>
      <c r="C202" s="252" t="s">
        <v>662</v>
      </c>
      <c r="D202" s="252" t="s">
        <v>663</v>
      </c>
      <c r="E202" s="17" t="s">
        <v>33</v>
      </c>
      <c r="F202" s="253">
        <v>30.8</v>
      </c>
      <c r="G202" s="35"/>
      <c r="H202" s="40"/>
    </row>
    <row r="203" spans="1:8" s="2" customFormat="1" ht="26.45" customHeight="1">
      <c r="A203" s="35"/>
      <c r="B203" s="40"/>
      <c r="C203" s="247" t="s">
        <v>1065</v>
      </c>
      <c r="D203" s="247" t="s">
        <v>96</v>
      </c>
      <c r="E203" s="35"/>
      <c r="F203" s="35"/>
      <c r="G203" s="35"/>
      <c r="H203" s="40"/>
    </row>
    <row r="204" spans="1:8" s="2" customFormat="1" ht="16.9" customHeight="1">
      <c r="A204" s="35"/>
      <c r="B204" s="40"/>
      <c r="C204" s="248" t="s">
        <v>739</v>
      </c>
      <c r="D204" s="249" t="s">
        <v>33</v>
      </c>
      <c r="E204" s="250" t="s">
        <v>33</v>
      </c>
      <c r="F204" s="251">
        <v>48.9</v>
      </c>
      <c r="G204" s="35"/>
      <c r="H204" s="40"/>
    </row>
    <row r="205" spans="1:8" s="2" customFormat="1" ht="16.9" customHeight="1">
      <c r="A205" s="35"/>
      <c r="B205" s="40"/>
      <c r="C205" s="252" t="s">
        <v>33</v>
      </c>
      <c r="D205" s="252" t="s">
        <v>165</v>
      </c>
      <c r="E205" s="17" t="s">
        <v>33</v>
      </c>
      <c r="F205" s="253">
        <v>15.1</v>
      </c>
      <c r="G205" s="35"/>
      <c r="H205" s="40"/>
    </row>
    <row r="206" spans="1:8" s="2" customFormat="1" ht="16.9" customHeight="1">
      <c r="A206" s="35"/>
      <c r="B206" s="40"/>
      <c r="C206" s="252" t="s">
        <v>33</v>
      </c>
      <c r="D206" s="252" t="s">
        <v>224</v>
      </c>
      <c r="E206" s="17" t="s">
        <v>33</v>
      </c>
      <c r="F206" s="253">
        <v>12</v>
      </c>
      <c r="G206" s="35"/>
      <c r="H206" s="40"/>
    </row>
    <row r="207" spans="1:8" s="2" customFormat="1" ht="16.9" customHeight="1">
      <c r="A207" s="35"/>
      <c r="B207" s="40"/>
      <c r="C207" s="252" t="s">
        <v>33</v>
      </c>
      <c r="D207" s="252" t="s">
        <v>737</v>
      </c>
      <c r="E207" s="17" t="s">
        <v>33</v>
      </c>
      <c r="F207" s="253">
        <v>12</v>
      </c>
      <c r="G207" s="35"/>
      <c r="H207" s="40"/>
    </row>
    <row r="208" spans="1:8" s="2" customFormat="1" ht="16.9" customHeight="1">
      <c r="A208" s="35"/>
      <c r="B208" s="40"/>
      <c r="C208" s="252" t="s">
        <v>33</v>
      </c>
      <c r="D208" s="252" t="s">
        <v>204</v>
      </c>
      <c r="E208" s="17" t="s">
        <v>33</v>
      </c>
      <c r="F208" s="253">
        <v>8</v>
      </c>
      <c r="G208" s="35"/>
      <c r="H208" s="40"/>
    </row>
    <row r="209" spans="1:8" s="2" customFormat="1" ht="16.9" customHeight="1">
      <c r="A209" s="35"/>
      <c r="B209" s="40"/>
      <c r="C209" s="252" t="s">
        <v>33</v>
      </c>
      <c r="D209" s="252" t="s">
        <v>738</v>
      </c>
      <c r="E209" s="17" t="s">
        <v>33</v>
      </c>
      <c r="F209" s="253">
        <v>1.8</v>
      </c>
      <c r="G209" s="35"/>
      <c r="H209" s="40"/>
    </row>
    <row r="210" spans="1:8" s="2" customFormat="1" ht="16.9" customHeight="1">
      <c r="A210" s="35"/>
      <c r="B210" s="40"/>
      <c r="C210" s="252" t="s">
        <v>739</v>
      </c>
      <c r="D210" s="252" t="s">
        <v>166</v>
      </c>
      <c r="E210" s="17" t="s">
        <v>33</v>
      </c>
      <c r="F210" s="253">
        <v>48.9</v>
      </c>
      <c r="G210" s="35"/>
      <c r="H210" s="40"/>
    </row>
    <row r="211" spans="1:8" s="2" customFormat="1" ht="16.9" customHeight="1">
      <c r="A211" s="35"/>
      <c r="B211" s="40"/>
      <c r="C211" s="248" t="s">
        <v>723</v>
      </c>
      <c r="D211" s="249" t="s">
        <v>33</v>
      </c>
      <c r="E211" s="250" t="s">
        <v>33</v>
      </c>
      <c r="F211" s="251">
        <v>48.8</v>
      </c>
      <c r="G211" s="35"/>
      <c r="H211" s="40"/>
    </row>
    <row r="212" spans="1:8" s="2" customFormat="1" ht="16.9" customHeight="1">
      <c r="A212" s="35"/>
      <c r="B212" s="40"/>
      <c r="C212" s="252" t="s">
        <v>33</v>
      </c>
      <c r="D212" s="252" t="s">
        <v>512</v>
      </c>
      <c r="E212" s="17" t="s">
        <v>33</v>
      </c>
      <c r="F212" s="253">
        <v>8.4</v>
      </c>
      <c r="G212" s="35"/>
      <c r="H212" s="40"/>
    </row>
    <row r="213" spans="1:8" s="2" customFormat="1" ht="16.9" customHeight="1">
      <c r="A213" s="35"/>
      <c r="B213" s="40"/>
      <c r="C213" s="252" t="s">
        <v>33</v>
      </c>
      <c r="D213" s="252" t="s">
        <v>741</v>
      </c>
      <c r="E213" s="17" t="s">
        <v>33</v>
      </c>
      <c r="F213" s="253">
        <v>16</v>
      </c>
      <c r="G213" s="35"/>
      <c r="H213" s="40"/>
    </row>
    <row r="214" spans="1:8" s="2" customFormat="1" ht="16.9" customHeight="1">
      <c r="A214" s="35"/>
      <c r="B214" s="40"/>
      <c r="C214" s="252" t="s">
        <v>33</v>
      </c>
      <c r="D214" s="252" t="s">
        <v>742</v>
      </c>
      <c r="E214" s="17" t="s">
        <v>33</v>
      </c>
      <c r="F214" s="253">
        <v>12</v>
      </c>
      <c r="G214" s="35"/>
      <c r="H214" s="40"/>
    </row>
    <row r="215" spans="1:8" s="2" customFormat="1" ht="16.9" customHeight="1">
      <c r="A215" s="35"/>
      <c r="B215" s="40"/>
      <c r="C215" s="252" t="s">
        <v>33</v>
      </c>
      <c r="D215" s="252" t="s">
        <v>743</v>
      </c>
      <c r="E215" s="17" t="s">
        <v>33</v>
      </c>
      <c r="F215" s="253">
        <v>9</v>
      </c>
      <c r="G215" s="35"/>
      <c r="H215" s="40"/>
    </row>
    <row r="216" spans="1:8" s="2" customFormat="1" ht="16.9" customHeight="1">
      <c r="A216" s="35"/>
      <c r="B216" s="40"/>
      <c r="C216" s="252" t="s">
        <v>33</v>
      </c>
      <c r="D216" s="252" t="s">
        <v>744</v>
      </c>
      <c r="E216" s="17" t="s">
        <v>33</v>
      </c>
      <c r="F216" s="253">
        <v>3</v>
      </c>
      <c r="G216" s="35"/>
      <c r="H216" s="40"/>
    </row>
    <row r="217" spans="1:8" s="2" customFormat="1" ht="16.9" customHeight="1">
      <c r="A217" s="35"/>
      <c r="B217" s="40"/>
      <c r="C217" s="252" t="s">
        <v>33</v>
      </c>
      <c r="D217" s="252" t="s">
        <v>179</v>
      </c>
      <c r="E217" s="17" t="s">
        <v>33</v>
      </c>
      <c r="F217" s="253">
        <v>0.4</v>
      </c>
      <c r="G217" s="35"/>
      <c r="H217" s="40"/>
    </row>
    <row r="218" spans="1:8" s="2" customFormat="1" ht="16.9" customHeight="1">
      <c r="A218" s="35"/>
      <c r="B218" s="40"/>
      <c r="C218" s="252" t="s">
        <v>723</v>
      </c>
      <c r="D218" s="252" t="s">
        <v>166</v>
      </c>
      <c r="E218" s="17" t="s">
        <v>33</v>
      </c>
      <c r="F218" s="253">
        <v>48.8</v>
      </c>
      <c r="G218" s="35"/>
      <c r="H218" s="40"/>
    </row>
    <row r="219" spans="1:8" s="2" customFormat="1" ht="16.9" customHeight="1">
      <c r="A219" s="35"/>
      <c r="B219" s="40"/>
      <c r="C219" s="254" t="s">
        <v>1042</v>
      </c>
      <c r="D219" s="35"/>
      <c r="E219" s="35"/>
      <c r="F219" s="35"/>
      <c r="G219" s="35"/>
      <c r="H219" s="40"/>
    </row>
    <row r="220" spans="1:8" s="2" customFormat="1" ht="16.9" customHeight="1">
      <c r="A220" s="35"/>
      <c r="B220" s="40"/>
      <c r="C220" s="252" t="s">
        <v>167</v>
      </c>
      <c r="D220" s="252" t="s">
        <v>1045</v>
      </c>
      <c r="E220" s="17" t="s">
        <v>169</v>
      </c>
      <c r="F220" s="253">
        <v>48.8</v>
      </c>
      <c r="G220" s="35"/>
      <c r="H220" s="40"/>
    </row>
    <row r="221" spans="1:8" s="2" customFormat="1" ht="16.9" customHeight="1">
      <c r="A221" s="35"/>
      <c r="B221" s="40"/>
      <c r="C221" s="252" t="s">
        <v>271</v>
      </c>
      <c r="D221" s="252" t="s">
        <v>1046</v>
      </c>
      <c r="E221" s="17" t="s">
        <v>169</v>
      </c>
      <c r="F221" s="253">
        <v>48.8</v>
      </c>
      <c r="G221" s="35"/>
      <c r="H221" s="40"/>
    </row>
    <row r="222" spans="1:8" s="2" customFormat="1" ht="16.9" customHeight="1">
      <c r="A222" s="35"/>
      <c r="B222" s="40"/>
      <c r="C222" s="252" t="s">
        <v>274</v>
      </c>
      <c r="D222" s="252" t="s">
        <v>1047</v>
      </c>
      <c r="E222" s="17" t="s">
        <v>169</v>
      </c>
      <c r="F222" s="253">
        <v>48.8</v>
      </c>
      <c r="G222" s="35"/>
      <c r="H222" s="40"/>
    </row>
    <row r="223" spans="1:8" s="2" customFormat="1" ht="16.9" customHeight="1">
      <c r="A223" s="35"/>
      <c r="B223" s="40"/>
      <c r="C223" s="252" t="s">
        <v>245</v>
      </c>
      <c r="D223" s="252" t="s">
        <v>1048</v>
      </c>
      <c r="E223" s="17" t="s">
        <v>216</v>
      </c>
      <c r="F223" s="253">
        <v>9.3</v>
      </c>
      <c r="G223" s="35"/>
      <c r="H223" s="40"/>
    </row>
    <row r="224" spans="1:8" s="2" customFormat="1" ht="16.9" customHeight="1">
      <c r="A224" s="35"/>
      <c r="B224" s="40"/>
      <c r="C224" s="248" t="s">
        <v>1064</v>
      </c>
      <c r="D224" s="249" t="s">
        <v>105</v>
      </c>
      <c r="E224" s="250" t="s">
        <v>33</v>
      </c>
      <c r="F224" s="251">
        <v>82.9</v>
      </c>
      <c r="G224" s="35"/>
      <c r="H224" s="40"/>
    </row>
    <row r="225" spans="1:8" s="2" customFormat="1" ht="16.9" customHeight="1">
      <c r="A225" s="35"/>
      <c r="B225" s="40"/>
      <c r="C225" s="248" t="s">
        <v>725</v>
      </c>
      <c r="D225" s="249" t="s">
        <v>33</v>
      </c>
      <c r="E225" s="250" t="s">
        <v>33</v>
      </c>
      <c r="F225" s="251">
        <v>34.8</v>
      </c>
      <c r="G225" s="35"/>
      <c r="H225" s="40"/>
    </row>
    <row r="226" spans="1:8" s="2" customFormat="1" ht="16.9" customHeight="1">
      <c r="A226" s="35"/>
      <c r="B226" s="40"/>
      <c r="C226" s="252" t="s">
        <v>33</v>
      </c>
      <c r="D226" s="252" t="s">
        <v>183</v>
      </c>
      <c r="E226" s="17" t="s">
        <v>33</v>
      </c>
      <c r="F226" s="253">
        <v>5.2</v>
      </c>
      <c r="G226" s="35"/>
      <c r="H226" s="40"/>
    </row>
    <row r="227" spans="1:8" s="2" customFormat="1" ht="16.9" customHeight="1">
      <c r="A227" s="35"/>
      <c r="B227" s="40"/>
      <c r="C227" s="252" t="s">
        <v>33</v>
      </c>
      <c r="D227" s="252" t="s">
        <v>748</v>
      </c>
      <c r="E227" s="17" t="s">
        <v>33</v>
      </c>
      <c r="F227" s="253">
        <v>9</v>
      </c>
      <c r="G227" s="35"/>
      <c r="H227" s="40"/>
    </row>
    <row r="228" spans="1:8" s="2" customFormat="1" ht="16.9" customHeight="1">
      <c r="A228" s="35"/>
      <c r="B228" s="40"/>
      <c r="C228" s="252" t="s">
        <v>33</v>
      </c>
      <c r="D228" s="252" t="s">
        <v>749</v>
      </c>
      <c r="E228" s="17" t="s">
        <v>33</v>
      </c>
      <c r="F228" s="253">
        <v>4</v>
      </c>
      <c r="G228" s="35"/>
      <c r="H228" s="40"/>
    </row>
    <row r="229" spans="1:8" s="2" customFormat="1" ht="16.9" customHeight="1">
      <c r="A229" s="35"/>
      <c r="B229" s="40"/>
      <c r="C229" s="252" t="s">
        <v>33</v>
      </c>
      <c r="D229" s="252" t="s">
        <v>750</v>
      </c>
      <c r="E229" s="17" t="s">
        <v>33</v>
      </c>
      <c r="F229" s="253">
        <v>5.3</v>
      </c>
      <c r="G229" s="35"/>
      <c r="H229" s="40"/>
    </row>
    <row r="230" spans="1:8" s="2" customFormat="1" ht="16.9" customHeight="1">
      <c r="A230" s="35"/>
      <c r="B230" s="40"/>
      <c r="C230" s="252" t="s">
        <v>33</v>
      </c>
      <c r="D230" s="252" t="s">
        <v>751</v>
      </c>
      <c r="E230" s="17" t="s">
        <v>33</v>
      </c>
      <c r="F230" s="253">
        <v>3</v>
      </c>
      <c r="G230" s="35"/>
      <c r="H230" s="40"/>
    </row>
    <row r="231" spans="1:8" s="2" customFormat="1" ht="16.9" customHeight="1">
      <c r="A231" s="35"/>
      <c r="B231" s="40"/>
      <c r="C231" s="252" t="s">
        <v>33</v>
      </c>
      <c r="D231" s="252" t="s">
        <v>752</v>
      </c>
      <c r="E231" s="17" t="s">
        <v>33</v>
      </c>
      <c r="F231" s="253">
        <v>4</v>
      </c>
      <c r="G231" s="35"/>
      <c r="H231" s="40"/>
    </row>
    <row r="232" spans="1:8" s="2" customFormat="1" ht="16.9" customHeight="1">
      <c r="A232" s="35"/>
      <c r="B232" s="40"/>
      <c r="C232" s="252" t="s">
        <v>33</v>
      </c>
      <c r="D232" s="252" t="s">
        <v>753</v>
      </c>
      <c r="E232" s="17" t="s">
        <v>33</v>
      </c>
      <c r="F232" s="253">
        <v>1.3</v>
      </c>
      <c r="G232" s="35"/>
      <c r="H232" s="40"/>
    </row>
    <row r="233" spans="1:8" s="2" customFormat="1" ht="16.9" customHeight="1">
      <c r="A233" s="35"/>
      <c r="B233" s="40"/>
      <c r="C233" s="252" t="s">
        <v>33</v>
      </c>
      <c r="D233" s="252" t="s">
        <v>754</v>
      </c>
      <c r="E233" s="17" t="s">
        <v>33</v>
      </c>
      <c r="F233" s="253">
        <v>3</v>
      </c>
      <c r="G233" s="35"/>
      <c r="H233" s="40"/>
    </row>
    <row r="234" spans="1:8" s="2" customFormat="1" ht="16.9" customHeight="1">
      <c r="A234" s="35"/>
      <c r="B234" s="40"/>
      <c r="C234" s="252" t="s">
        <v>725</v>
      </c>
      <c r="D234" s="252" t="s">
        <v>166</v>
      </c>
      <c r="E234" s="17" t="s">
        <v>33</v>
      </c>
      <c r="F234" s="253">
        <v>34.8</v>
      </c>
      <c r="G234" s="35"/>
      <c r="H234" s="40"/>
    </row>
    <row r="235" spans="1:8" s="2" customFormat="1" ht="16.9" customHeight="1">
      <c r="A235" s="35"/>
      <c r="B235" s="40"/>
      <c r="C235" s="254" t="s">
        <v>1042</v>
      </c>
      <c r="D235" s="35"/>
      <c r="E235" s="35"/>
      <c r="F235" s="35"/>
      <c r="G235" s="35"/>
      <c r="H235" s="40"/>
    </row>
    <row r="236" spans="1:8" s="2" customFormat="1" ht="16.9" customHeight="1">
      <c r="A236" s="35"/>
      <c r="B236" s="40"/>
      <c r="C236" s="252" t="s">
        <v>745</v>
      </c>
      <c r="D236" s="252" t="s">
        <v>1066</v>
      </c>
      <c r="E236" s="17" t="s">
        <v>169</v>
      </c>
      <c r="F236" s="253">
        <v>34.8</v>
      </c>
      <c r="G236" s="35"/>
      <c r="H236" s="40"/>
    </row>
    <row r="237" spans="1:8" s="2" customFormat="1" ht="16.9" customHeight="1">
      <c r="A237" s="35"/>
      <c r="B237" s="40"/>
      <c r="C237" s="252" t="s">
        <v>259</v>
      </c>
      <c r="D237" s="252" t="s">
        <v>1051</v>
      </c>
      <c r="E237" s="17" t="s">
        <v>169</v>
      </c>
      <c r="F237" s="253">
        <v>34.8</v>
      </c>
      <c r="G237" s="35"/>
      <c r="H237" s="40"/>
    </row>
    <row r="238" spans="1:8" s="2" customFormat="1" ht="16.9" customHeight="1">
      <c r="A238" s="35"/>
      <c r="B238" s="40"/>
      <c r="C238" s="252" t="s">
        <v>263</v>
      </c>
      <c r="D238" s="252" t="s">
        <v>1052</v>
      </c>
      <c r="E238" s="17" t="s">
        <v>169</v>
      </c>
      <c r="F238" s="253">
        <v>34.8</v>
      </c>
      <c r="G238" s="35"/>
      <c r="H238" s="40"/>
    </row>
    <row r="239" spans="1:8" s="2" customFormat="1" ht="16.9" customHeight="1">
      <c r="A239" s="35"/>
      <c r="B239" s="40"/>
      <c r="C239" s="252" t="s">
        <v>267</v>
      </c>
      <c r="D239" s="252" t="s">
        <v>1053</v>
      </c>
      <c r="E239" s="17" t="s">
        <v>169</v>
      </c>
      <c r="F239" s="253">
        <v>34.8</v>
      </c>
      <c r="G239" s="35"/>
      <c r="H239" s="40"/>
    </row>
    <row r="240" spans="1:8" s="2" customFormat="1" ht="16.9" customHeight="1">
      <c r="A240" s="35"/>
      <c r="B240" s="40"/>
      <c r="C240" s="248" t="s">
        <v>729</v>
      </c>
      <c r="D240" s="249" t="s">
        <v>33</v>
      </c>
      <c r="E240" s="250" t="s">
        <v>33</v>
      </c>
      <c r="F240" s="251">
        <v>1.6</v>
      </c>
      <c r="G240" s="35"/>
      <c r="H240" s="40"/>
    </row>
    <row r="241" spans="1:8" s="2" customFormat="1" ht="16.9" customHeight="1">
      <c r="A241" s="35"/>
      <c r="B241" s="40"/>
      <c r="C241" s="252" t="s">
        <v>729</v>
      </c>
      <c r="D241" s="252" t="s">
        <v>776</v>
      </c>
      <c r="E241" s="17" t="s">
        <v>33</v>
      </c>
      <c r="F241" s="253">
        <v>1.6</v>
      </c>
      <c r="G241" s="35"/>
      <c r="H241" s="40"/>
    </row>
    <row r="242" spans="1:8" s="2" customFormat="1" ht="16.9" customHeight="1">
      <c r="A242" s="35"/>
      <c r="B242" s="40"/>
      <c r="C242" s="254" t="s">
        <v>1042</v>
      </c>
      <c r="D242" s="35"/>
      <c r="E242" s="35"/>
      <c r="F242" s="35"/>
      <c r="G242" s="35"/>
      <c r="H242" s="40"/>
    </row>
    <row r="243" spans="1:8" s="2" customFormat="1" ht="16.9" customHeight="1">
      <c r="A243" s="35"/>
      <c r="B243" s="40"/>
      <c r="C243" s="252" t="s">
        <v>220</v>
      </c>
      <c r="D243" s="252" t="s">
        <v>1054</v>
      </c>
      <c r="E243" s="17" t="s">
        <v>186</v>
      </c>
      <c r="F243" s="253">
        <v>1.6</v>
      </c>
      <c r="G243" s="35"/>
      <c r="H243" s="40"/>
    </row>
    <row r="244" spans="1:8" s="2" customFormat="1" ht="16.9" customHeight="1">
      <c r="A244" s="35"/>
      <c r="B244" s="40"/>
      <c r="C244" s="252" t="s">
        <v>236</v>
      </c>
      <c r="D244" s="252" t="s">
        <v>1055</v>
      </c>
      <c r="E244" s="17" t="s">
        <v>186</v>
      </c>
      <c r="F244" s="253">
        <v>37.3</v>
      </c>
      <c r="G244" s="35"/>
      <c r="H244" s="40"/>
    </row>
    <row r="245" spans="1:8" s="2" customFormat="1" ht="16.9" customHeight="1">
      <c r="A245" s="35"/>
      <c r="B245" s="40"/>
      <c r="C245" s="248" t="s">
        <v>731</v>
      </c>
      <c r="D245" s="249" t="s">
        <v>33</v>
      </c>
      <c r="E245" s="250" t="s">
        <v>33</v>
      </c>
      <c r="F245" s="251">
        <v>2.5</v>
      </c>
      <c r="G245" s="35"/>
      <c r="H245" s="40"/>
    </row>
    <row r="246" spans="1:8" s="2" customFormat="1" ht="16.9" customHeight="1">
      <c r="A246" s="35"/>
      <c r="B246" s="40"/>
      <c r="C246" s="252" t="s">
        <v>731</v>
      </c>
      <c r="D246" s="252" t="s">
        <v>778</v>
      </c>
      <c r="E246" s="17" t="s">
        <v>33</v>
      </c>
      <c r="F246" s="253">
        <v>2.5</v>
      </c>
      <c r="G246" s="35"/>
      <c r="H246" s="40"/>
    </row>
    <row r="247" spans="1:8" s="2" customFormat="1" ht="16.9" customHeight="1">
      <c r="A247" s="35"/>
      <c r="B247" s="40"/>
      <c r="C247" s="254" t="s">
        <v>1042</v>
      </c>
      <c r="D247" s="35"/>
      <c r="E247" s="35"/>
      <c r="F247" s="35"/>
      <c r="G247" s="35"/>
      <c r="H247" s="40"/>
    </row>
    <row r="248" spans="1:8" s="2" customFormat="1" ht="16.9" customHeight="1">
      <c r="A248" s="35"/>
      <c r="B248" s="40"/>
      <c r="C248" s="252" t="s">
        <v>225</v>
      </c>
      <c r="D248" s="252" t="s">
        <v>1056</v>
      </c>
      <c r="E248" s="17" t="s">
        <v>186</v>
      </c>
      <c r="F248" s="253">
        <v>2.5</v>
      </c>
      <c r="G248" s="35"/>
      <c r="H248" s="40"/>
    </row>
    <row r="249" spans="1:8" s="2" customFormat="1" ht="16.9" customHeight="1">
      <c r="A249" s="35"/>
      <c r="B249" s="40"/>
      <c r="C249" s="252" t="s">
        <v>236</v>
      </c>
      <c r="D249" s="252" t="s">
        <v>1055</v>
      </c>
      <c r="E249" s="17" t="s">
        <v>186</v>
      </c>
      <c r="F249" s="253">
        <v>37.3</v>
      </c>
      <c r="G249" s="35"/>
      <c r="H249" s="40"/>
    </row>
    <row r="250" spans="1:8" s="2" customFormat="1" ht="16.9" customHeight="1">
      <c r="A250" s="35"/>
      <c r="B250" s="40"/>
      <c r="C250" s="252" t="s">
        <v>231</v>
      </c>
      <c r="D250" s="252" t="s">
        <v>232</v>
      </c>
      <c r="E250" s="17" t="s">
        <v>216</v>
      </c>
      <c r="F250" s="253">
        <v>4.8</v>
      </c>
      <c r="G250" s="35"/>
      <c r="H250" s="40"/>
    </row>
    <row r="251" spans="1:8" s="2" customFormat="1" ht="16.9" customHeight="1">
      <c r="A251" s="35"/>
      <c r="B251" s="40"/>
      <c r="C251" s="248" t="s">
        <v>624</v>
      </c>
      <c r="D251" s="249" t="s">
        <v>108</v>
      </c>
      <c r="E251" s="250" t="s">
        <v>33</v>
      </c>
      <c r="F251" s="251">
        <v>32.3</v>
      </c>
      <c r="G251" s="35"/>
      <c r="H251" s="40"/>
    </row>
    <row r="252" spans="1:8" s="2" customFormat="1" ht="16.9" customHeight="1">
      <c r="A252" s="35"/>
      <c r="B252" s="40"/>
      <c r="C252" s="248" t="s">
        <v>720</v>
      </c>
      <c r="D252" s="249" t="s">
        <v>721</v>
      </c>
      <c r="E252" s="250" t="s">
        <v>33</v>
      </c>
      <c r="F252" s="251">
        <v>41.4</v>
      </c>
      <c r="G252" s="35"/>
      <c r="H252" s="40"/>
    </row>
    <row r="253" spans="1:8" s="2" customFormat="1" ht="16.9" customHeight="1">
      <c r="A253" s="35"/>
      <c r="B253" s="40"/>
      <c r="C253" s="252" t="s">
        <v>33</v>
      </c>
      <c r="D253" s="252" t="s">
        <v>190</v>
      </c>
      <c r="E253" s="17" t="s">
        <v>33</v>
      </c>
      <c r="F253" s="253">
        <v>6</v>
      </c>
      <c r="G253" s="35"/>
      <c r="H253" s="40"/>
    </row>
    <row r="254" spans="1:8" s="2" customFormat="1" ht="16.9" customHeight="1">
      <c r="A254" s="35"/>
      <c r="B254" s="40"/>
      <c r="C254" s="252" t="s">
        <v>33</v>
      </c>
      <c r="D254" s="252" t="s">
        <v>756</v>
      </c>
      <c r="E254" s="17" t="s">
        <v>33</v>
      </c>
      <c r="F254" s="253">
        <v>10.4</v>
      </c>
      <c r="G254" s="35"/>
      <c r="H254" s="40"/>
    </row>
    <row r="255" spans="1:8" s="2" customFormat="1" ht="16.9" customHeight="1">
      <c r="A255" s="35"/>
      <c r="B255" s="40"/>
      <c r="C255" s="252" t="s">
        <v>33</v>
      </c>
      <c r="D255" s="252" t="s">
        <v>757</v>
      </c>
      <c r="E255" s="17" t="s">
        <v>33</v>
      </c>
      <c r="F255" s="253">
        <v>3</v>
      </c>
      <c r="G255" s="35"/>
      <c r="H255" s="40"/>
    </row>
    <row r="256" spans="1:8" s="2" customFormat="1" ht="16.9" customHeight="1">
      <c r="A256" s="35"/>
      <c r="B256" s="40"/>
      <c r="C256" s="252" t="s">
        <v>33</v>
      </c>
      <c r="D256" s="252" t="s">
        <v>758</v>
      </c>
      <c r="E256" s="17" t="s">
        <v>33</v>
      </c>
      <c r="F256" s="253">
        <v>4.6</v>
      </c>
      <c r="G256" s="35"/>
      <c r="H256" s="40"/>
    </row>
    <row r="257" spans="1:8" s="2" customFormat="1" ht="16.9" customHeight="1">
      <c r="A257" s="35"/>
      <c r="B257" s="40"/>
      <c r="C257" s="252" t="s">
        <v>33</v>
      </c>
      <c r="D257" s="252" t="s">
        <v>759</v>
      </c>
      <c r="E257" s="17" t="s">
        <v>33</v>
      </c>
      <c r="F257" s="253">
        <v>9.5</v>
      </c>
      <c r="G257" s="35"/>
      <c r="H257" s="40"/>
    </row>
    <row r="258" spans="1:8" s="2" customFormat="1" ht="16.9" customHeight="1">
      <c r="A258" s="35"/>
      <c r="B258" s="40"/>
      <c r="C258" s="252" t="s">
        <v>33</v>
      </c>
      <c r="D258" s="252" t="s">
        <v>760</v>
      </c>
      <c r="E258" s="17" t="s">
        <v>33</v>
      </c>
      <c r="F258" s="253">
        <v>6.4</v>
      </c>
      <c r="G258" s="35"/>
      <c r="H258" s="40"/>
    </row>
    <row r="259" spans="1:8" s="2" customFormat="1" ht="16.9" customHeight="1">
      <c r="A259" s="35"/>
      <c r="B259" s="40"/>
      <c r="C259" s="252" t="s">
        <v>33</v>
      </c>
      <c r="D259" s="252" t="s">
        <v>761</v>
      </c>
      <c r="E259" s="17" t="s">
        <v>33</v>
      </c>
      <c r="F259" s="253">
        <v>1.5</v>
      </c>
      <c r="G259" s="35"/>
      <c r="H259" s="40"/>
    </row>
    <row r="260" spans="1:8" s="2" customFormat="1" ht="16.9" customHeight="1">
      <c r="A260" s="35"/>
      <c r="B260" s="40"/>
      <c r="C260" s="252" t="s">
        <v>720</v>
      </c>
      <c r="D260" s="252" t="s">
        <v>166</v>
      </c>
      <c r="E260" s="17" t="s">
        <v>33</v>
      </c>
      <c r="F260" s="253">
        <v>41.4</v>
      </c>
      <c r="G260" s="35"/>
      <c r="H260" s="40"/>
    </row>
    <row r="261" spans="1:8" s="2" customFormat="1" ht="16.9" customHeight="1">
      <c r="A261" s="35"/>
      <c r="B261" s="40"/>
      <c r="C261" s="254" t="s">
        <v>1042</v>
      </c>
      <c r="D261" s="35"/>
      <c r="E261" s="35"/>
      <c r="F261" s="35"/>
      <c r="G261" s="35"/>
      <c r="H261" s="40"/>
    </row>
    <row r="262" spans="1:8" s="2" customFormat="1" ht="16.9" customHeight="1">
      <c r="A262" s="35"/>
      <c r="B262" s="40"/>
      <c r="C262" s="252" t="s">
        <v>184</v>
      </c>
      <c r="D262" s="252" t="s">
        <v>1057</v>
      </c>
      <c r="E262" s="17" t="s">
        <v>186</v>
      </c>
      <c r="F262" s="253">
        <v>41.4</v>
      </c>
      <c r="G262" s="35"/>
      <c r="H262" s="40"/>
    </row>
    <row r="263" spans="1:8" s="2" customFormat="1" ht="16.9" customHeight="1">
      <c r="A263" s="35"/>
      <c r="B263" s="40"/>
      <c r="C263" s="252" t="s">
        <v>533</v>
      </c>
      <c r="D263" s="252" t="s">
        <v>1062</v>
      </c>
      <c r="E263" s="17" t="s">
        <v>186</v>
      </c>
      <c r="F263" s="253">
        <v>41.4</v>
      </c>
      <c r="G263" s="35"/>
      <c r="H263" s="40"/>
    </row>
    <row r="264" spans="1:8" s="2" customFormat="1" ht="16.9" customHeight="1">
      <c r="A264" s="35"/>
      <c r="B264" s="40"/>
      <c r="C264" s="252" t="s">
        <v>205</v>
      </c>
      <c r="D264" s="252" t="s">
        <v>1050</v>
      </c>
      <c r="E264" s="17" t="s">
        <v>186</v>
      </c>
      <c r="F264" s="253">
        <v>25.6</v>
      </c>
      <c r="G264" s="35"/>
      <c r="H264" s="40"/>
    </row>
    <row r="265" spans="1:8" s="2" customFormat="1" ht="16.9" customHeight="1">
      <c r="A265" s="35"/>
      <c r="B265" s="40"/>
      <c r="C265" s="252" t="s">
        <v>236</v>
      </c>
      <c r="D265" s="252" t="s">
        <v>1055</v>
      </c>
      <c r="E265" s="17" t="s">
        <v>186</v>
      </c>
      <c r="F265" s="253">
        <v>37.3</v>
      </c>
      <c r="G265" s="35"/>
      <c r="H265" s="40"/>
    </row>
    <row r="266" spans="1:8" s="2" customFormat="1" ht="16.9" customHeight="1">
      <c r="A266" s="35"/>
      <c r="B266" s="40"/>
      <c r="C266" s="248" t="s">
        <v>727</v>
      </c>
      <c r="D266" s="249" t="s">
        <v>33</v>
      </c>
      <c r="E266" s="250" t="s">
        <v>33</v>
      </c>
      <c r="F266" s="251">
        <v>25.6</v>
      </c>
      <c r="G266" s="35"/>
      <c r="H266" s="40"/>
    </row>
    <row r="267" spans="1:8" s="2" customFormat="1" ht="16.9" customHeight="1">
      <c r="A267" s="35"/>
      <c r="B267" s="40"/>
      <c r="C267" s="252" t="s">
        <v>727</v>
      </c>
      <c r="D267" s="252" t="s">
        <v>771</v>
      </c>
      <c r="E267" s="17" t="s">
        <v>33</v>
      </c>
      <c r="F267" s="253">
        <v>25.6</v>
      </c>
      <c r="G267" s="35"/>
      <c r="H267" s="40"/>
    </row>
    <row r="268" spans="1:8" s="2" customFormat="1" ht="16.9" customHeight="1">
      <c r="A268" s="35"/>
      <c r="B268" s="40"/>
      <c r="C268" s="254" t="s">
        <v>1042</v>
      </c>
      <c r="D268" s="35"/>
      <c r="E268" s="35"/>
      <c r="F268" s="35"/>
      <c r="G268" s="35"/>
      <c r="H268" s="40"/>
    </row>
    <row r="269" spans="1:8" s="2" customFormat="1" ht="16.9" customHeight="1">
      <c r="A269" s="35"/>
      <c r="B269" s="40"/>
      <c r="C269" s="252" t="s">
        <v>205</v>
      </c>
      <c r="D269" s="252" t="s">
        <v>1050</v>
      </c>
      <c r="E269" s="17" t="s">
        <v>186</v>
      </c>
      <c r="F269" s="253">
        <v>25.6</v>
      </c>
      <c r="G269" s="35"/>
      <c r="H269" s="40"/>
    </row>
    <row r="270" spans="1:8" s="2" customFormat="1" ht="16.9" customHeight="1">
      <c r="A270" s="35"/>
      <c r="B270" s="40"/>
      <c r="C270" s="252" t="s">
        <v>210</v>
      </c>
      <c r="D270" s="252" t="s">
        <v>1059</v>
      </c>
      <c r="E270" s="17" t="s">
        <v>186</v>
      </c>
      <c r="F270" s="253">
        <v>25.6</v>
      </c>
      <c r="G270" s="35"/>
      <c r="H270" s="40"/>
    </row>
    <row r="271" spans="1:8" s="2" customFormat="1" ht="16.9" customHeight="1">
      <c r="A271" s="35"/>
      <c r="B271" s="40"/>
      <c r="C271" s="252" t="s">
        <v>214</v>
      </c>
      <c r="D271" s="252" t="s">
        <v>1060</v>
      </c>
      <c r="E271" s="17" t="s">
        <v>216</v>
      </c>
      <c r="F271" s="253">
        <v>46.1</v>
      </c>
      <c r="G271" s="35"/>
      <c r="H271" s="40"/>
    </row>
    <row r="272" spans="1:8" s="2" customFormat="1" ht="16.9" customHeight="1">
      <c r="A272" s="35"/>
      <c r="B272" s="40"/>
      <c r="C272" s="248" t="s">
        <v>733</v>
      </c>
      <c r="D272" s="249" t="s">
        <v>33</v>
      </c>
      <c r="E272" s="250" t="s">
        <v>33</v>
      </c>
      <c r="F272" s="251">
        <v>37.3</v>
      </c>
      <c r="G272" s="35"/>
      <c r="H272" s="40"/>
    </row>
    <row r="273" spans="1:8" s="2" customFormat="1" ht="16.9" customHeight="1">
      <c r="A273" s="35"/>
      <c r="B273" s="40"/>
      <c r="C273" s="252" t="s">
        <v>733</v>
      </c>
      <c r="D273" s="252" t="s">
        <v>782</v>
      </c>
      <c r="E273" s="17" t="s">
        <v>33</v>
      </c>
      <c r="F273" s="253">
        <v>37.3</v>
      </c>
      <c r="G273" s="35"/>
      <c r="H273" s="40"/>
    </row>
    <row r="274" spans="1:8" s="2" customFormat="1" ht="16.9" customHeight="1">
      <c r="A274" s="35"/>
      <c r="B274" s="40"/>
      <c r="C274" s="254" t="s">
        <v>1042</v>
      </c>
      <c r="D274" s="35"/>
      <c r="E274" s="35"/>
      <c r="F274" s="35"/>
      <c r="G274" s="35"/>
      <c r="H274" s="40"/>
    </row>
    <row r="275" spans="1:8" s="2" customFormat="1" ht="16.9" customHeight="1">
      <c r="A275" s="35"/>
      <c r="B275" s="40"/>
      <c r="C275" s="252" t="s">
        <v>236</v>
      </c>
      <c r="D275" s="252" t="s">
        <v>1055</v>
      </c>
      <c r="E275" s="17" t="s">
        <v>186</v>
      </c>
      <c r="F275" s="253">
        <v>37.3</v>
      </c>
      <c r="G275" s="35"/>
      <c r="H275" s="40"/>
    </row>
    <row r="276" spans="1:8" s="2" customFormat="1" ht="16.9" customHeight="1">
      <c r="A276" s="35"/>
      <c r="B276" s="40"/>
      <c r="C276" s="252" t="s">
        <v>240</v>
      </c>
      <c r="D276" s="252" t="s">
        <v>241</v>
      </c>
      <c r="E276" s="17" t="s">
        <v>216</v>
      </c>
      <c r="F276" s="253">
        <v>70.9</v>
      </c>
      <c r="G276" s="35"/>
      <c r="H276" s="40"/>
    </row>
    <row r="277" spans="1:8" s="2" customFormat="1" ht="26.45" customHeight="1">
      <c r="A277" s="35"/>
      <c r="B277" s="40"/>
      <c r="C277" s="247" t="s">
        <v>1067</v>
      </c>
      <c r="D277" s="247" t="s">
        <v>99</v>
      </c>
      <c r="E277" s="35"/>
      <c r="F277" s="35"/>
      <c r="G277" s="35"/>
      <c r="H277" s="40"/>
    </row>
    <row r="278" spans="1:8" s="2" customFormat="1" ht="16.9" customHeight="1">
      <c r="A278" s="35"/>
      <c r="B278" s="40"/>
      <c r="C278" s="248" t="s">
        <v>838</v>
      </c>
      <c r="D278" s="249" t="s">
        <v>33</v>
      </c>
      <c r="E278" s="250" t="s">
        <v>33</v>
      </c>
      <c r="F278" s="251">
        <v>0.3</v>
      </c>
      <c r="G278" s="35"/>
      <c r="H278" s="40"/>
    </row>
    <row r="279" spans="1:8" s="2" customFormat="1" ht="16.9" customHeight="1">
      <c r="A279" s="35"/>
      <c r="B279" s="40"/>
      <c r="C279" s="252" t="s">
        <v>838</v>
      </c>
      <c r="D279" s="252" t="s">
        <v>857</v>
      </c>
      <c r="E279" s="17" t="s">
        <v>33</v>
      </c>
      <c r="F279" s="253">
        <v>0.3</v>
      </c>
      <c r="G279" s="35"/>
      <c r="H279" s="40"/>
    </row>
    <row r="280" spans="1:8" s="2" customFormat="1" ht="16.9" customHeight="1">
      <c r="A280" s="35"/>
      <c r="B280" s="40"/>
      <c r="C280" s="254" t="s">
        <v>1042</v>
      </c>
      <c r="D280" s="35"/>
      <c r="E280" s="35"/>
      <c r="F280" s="35"/>
      <c r="G280" s="35"/>
      <c r="H280" s="40"/>
    </row>
    <row r="281" spans="1:8" s="2" customFormat="1" ht="16.9" customHeight="1">
      <c r="A281" s="35"/>
      <c r="B281" s="40"/>
      <c r="C281" s="252" t="s">
        <v>220</v>
      </c>
      <c r="D281" s="252" t="s">
        <v>1054</v>
      </c>
      <c r="E281" s="17" t="s">
        <v>186</v>
      </c>
      <c r="F281" s="253">
        <v>0.3</v>
      </c>
      <c r="G281" s="35"/>
      <c r="H281" s="40"/>
    </row>
    <row r="282" spans="1:8" s="2" customFormat="1" ht="16.9" customHeight="1">
      <c r="A282" s="35"/>
      <c r="B282" s="40"/>
      <c r="C282" s="252" t="s">
        <v>236</v>
      </c>
      <c r="D282" s="252" t="s">
        <v>1055</v>
      </c>
      <c r="E282" s="17" t="s">
        <v>186</v>
      </c>
      <c r="F282" s="253">
        <v>31.5</v>
      </c>
      <c r="G282" s="35"/>
      <c r="H282" s="40"/>
    </row>
    <row r="283" spans="1:8" s="2" customFormat="1" ht="16.9" customHeight="1">
      <c r="A283" s="35"/>
      <c r="B283" s="40"/>
      <c r="C283" s="248" t="s">
        <v>840</v>
      </c>
      <c r="D283" s="249" t="s">
        <v>33</v>
      </c>
      <c r="E283" s="250" t="s">
        <v>33</v>
      </c>
      <c r="F283" s="251">
        <v>0.5</v>
      </c>
      <c r="G283" s="35"/>
      <c r="H283" s="40"/>
    </row>
    <row r="284" spans="1:8" s="2" customFormat="1" ht="16.9" customHeight="1">
      <c r="A284" s="35"/>
      <c r="B284" s="40"/>
      <c r="C284" s="252" t="s">
        <v>840</v>
      </c>
      <c r="D284" s="252" t="s">
        <v>859</v>
      </c>
      <c r="E284" s="17" t="s">
        <v>33</v>
      </c>
      <c r="F284" s="253">
        <v>0.5</v>
      </c>
      <c r="G284" s="35"/>
      <c r="H284" s="40"/>
    </row>
    <row r="285" spans="1:8" s="2" customFormat="1" ht="16.9" customHeight="1">
      <c r="A285" s="35"/>
      <c r="B285" s="40"/>
      <c r="C285" s="254" t="s">
        <v>1042</v>
      </c>
      <c r="D285" s="35"/>
      <c r="E285" s="35"/>
      <c r="F285" s="35"/>
      <c r="G285" s="35"/>
      <c r="H285" s="40"/>
    </row>
    <row r="286" spans="1:8" s="2" customFormat="1" ht="16.9" customHeight="1">
      <c r="A286" s="35"/>
      <c r="B286" s="40"/>
      <c r="C286" s="252" t="s">
        <v>225</v>
      </c>
      <c r="D286" s="252" t="s">
        <v>1056</v>
      </c>
      <c r="E286" s="17" t="s">
        <v>186</v>
      </c>
      <c r="F286" s="253">
        <v>0.5</v>
      </c>
      <c r="G286" s="35"/>
      <c r="H286" s="40"/>
    </row>
    <row r="287" spans="1:8" s="2" customFormat="1" ht="16.9" customHeight="1">
      <c r="A287" s="35"/>
      <c r="B287" s="40"/>
      <c r="C287" s="252" t="s">
        <v>236</v>
      </c>
      <c r="D287" s="252" t="s">
        <v>1055</v>
      </c>
      <c r="E287" s="17" t="s">
        <v>186</v>
      </c>
      <c r="F287" s="253">
        <v>31.5</v>
      </c>
      <c r="G287" s="35"/>
      <c r="H287" s="40"/>
    </row>
    <row r="288" spans="1:8" s="2" customFormat="1" ht="16.9" customHeight="1">
      <c r="A288" s="35"/>
      <c r="B288" s="40"/>
      <c r="C288" s="248" t="s">
        <v>624</v>
      </c>
      <c r="D288" s="249" t="s">
        <v>108</v>
      </c>
      <c r="E288" s="250" t="s">
        <v>33</v>
      </c>
      <c r="F288" s="251">
        <v>32.3</v>
      </c>
      <c r="G288" s="35"/>
      <c r="H288" s="40"/>
    </row>
    <row r="289" spans="1:8" s="2" customFormat="1" ht="16.9" customHeight="1">
      <c r="A289" s="35"/>
      <c r="B289" s="40"/>
      <c r="C289" s="254" t="s">
        <v>1042</v>
      </c>
      <c r="D289" s="35"/>
      <c r="E289" s="35"/>
      <c r="F289" s="35"/>
      <c r="G289" s="35"/>
      <c r="H289" s="40"/>
    </row>
    <row r="290" spans="1:8" s="2" customFormat="1" ht="16.9" customHeight="1">
      <c r="A290" s="35"/>
      <c r="B290" s="40"/>
      <c r="C290" s="252" t="s">
        <v>236</v>
      </c>
      <c r="D290" s="252" t="s">
        <v>1055</v>
      </c>
      <c r="E290" s="17" t="s">
        <v>186</v>
      </c>
      <c r="F290" s="253">
        <v>31.5</v>
      </c>
      <c r="G290" s="35"/>
      <c r="H290" s="40"/>
    </row>
    <row r="291" spans="1:8" s="2" customFormat="1" ht="16.9" customHeight="1">
      <c r="A291" s="35"/>
      <c r="B291" s="40"/>
      <c r="C291" s="248" t="s">
        <v>847</v>
      </c>
      <c r="D291" s="249" t="s">
        <v>627</v>
      </c>
      <c r="E291" s="250" t="s">
        <v>33</v>
      </c>
      <c r="F291" s="251">
        <v>4.8</v>
      </c>
      <c r="G291" s="35"/>
      <c r="H291" s="40"/>
    </row>
    <row r="292" spans="1:8" s="2" customFormat="1" ht="16.9" customHeight="1">
      <c r="A292" s="35"/>
      <c r="B292" s="40"/>
      <c r="C292" s="252" t="s">
        <v>33</v>
      </c>
      <c r="D292" s="252" t="s">
        <v>846</v>
      </c>
      <c r="E292" s="17" t="s">
        <v>33</v>
      </c>
      <c r="F292" s="253">
        <v>4.8</v>
      </c>
      <c r="G292" s="35"/>
      <c r="H292" s="40"/>
    </row>
    <row r="293" spans="1:8" s="2" customFormat="1" ht="16.9" customHeight="1">
      <c r="A293" s="35"/>
      <c r="B293" s="40"/>
      <c r="C293" s="252" t="s">
        <v>847</v>
      </c>
      <c r="D293" s="252" t="s">
        <v>166</v>
      </c>
      <c r="E293" s="17" t="s">
        <v>33</v>
      </c>
      <c r="F293" s="253">
        <v>4.8</v>
      </c>
      <c r="G293" s="35"/>
      <c r="H293" s="40"/>
    </row>
    <row r="294" spans="1:8" s="2" customFormat="1" ht="16.9" customHeight="1">
      <c r="A294" s="35"/>
      <c r="B294" s="40"/>
      <c r="C294" s="254" t="s">
        <v>1042</v>
      </c>
      <c r="D294" s="35"/>
      <c r="E294" s="35"/>
      <c r="F294" s="35"/>
      <c r="G294" s="35"/>
      <c r="H294" s="40"/>
    </row>
    <row r="295" spans="1:8" s="2" customFormat="1" ht="16.9" customHeight="1">
      <c r="A295" s="35"/>
      <c r="B295" s="40"/>
      <c r="C295" s="252" t="s">
        <v>184</v>
      </c>
      <c r="D295" s="252" t="s">
        <v>1057</v>
      </c>
      <c r="E295" s="17" t="s">
        <v>186</v>
      </c>
      <c r="F295" s="253">
        <v>4.8</v>
      </c>
      <c r="G295" s="35"/>
      <c r="H295" s="40"/>
    </row>
    <row r="296" spans="1:8" s="2" customFormat="1" ht="16.9" customHeight="1">
      <c r="A296" s="35"/>
      <c r="B296" s="40"/>
      <c r="C296" s="252" t="s">
        <v>533</v>
      </c>
      <c r="D296" s="252" t="s">
        <v>1062</v>
      </c>
      <c r="E296" s="17" t="s">
        <v>186</v>
      </c>
      <c r="F296" s="253">
        <v>4.8</v>
      </c>
      <c r="G296" s="35"/>
      <c r="H296" s="40"/>
    </row>
    <row r="297" spans="1:8" s="2" customFormat="1" ht="16.9" customHeight="1">
      <c r="A297" s="35"/>
      <c r="B297" s="40"/>
      <c r="C297" s="248" t="s">
        <v>1068</v>
      </c>
      <c r="D297" s="249" t="s">
        <v>33</v>
      </c>
      <c r="E297" s="250" t="s">
        <v>33</v>
      </c>
      <c r="F297" s="251">
        <v>1.3</v>
      </c>
      <c r="G297" s="35"/>
      <c r="H297" s="40"/>
    </row>
    <row r="298" spans="1:8" s="2" customFormat="1" ht="16.9" customHeight="1">
      <c r="A298" s="35"/>
      <c r="B298" s="40"/>
      <c r="C298" s="248" t="s">
        <v>861</v>
      </c>
      <c r="D298" s="249" t="s">
        <v>33</v>
      </c>
      <c r="E298" s="250" t="s">
        <v>33</v>
      </c>
      <c r="F298" s="251">
        <v>31.5</v>
      </c>
      <c r="G298" s="35"/>
      <c r="H298" s="40"/>
    </row>
    <row r="299" spans="1:8" s="2" customFormat="1" ht="16.9" customHeight="1">
      <c r="A299" s="35"/>
      <c r="B299" s="40"/>
      <c r="C299" s="252" t="s">
        <v>861</v>
      </c>
      <c r="D299" s="252" t="s">
        <v>862</v>
      </c>
      <c r="E299" s="17" t="s">
        <v>33</v>
      </c>
      <c r="F299" s="253">
        <v>31.5</v>
      </c>
      <c r="G299" s="35"/>
      <c r="H299" s="40"/>
    </row>
    <row r="300" spans="1:8" s="2" customFormat="1" ht="26.45" customHeight="1">
      <c r="A300" s="35"/>
      <c r="B300" s="40"/>
      <c r="C300" s="247" t="s">
        <v>1069</v>
      </c>
      <c r="D300" s="247" t="s">
        <v>102</v>
      </c>
      <c r="E300" s="35"/>
      <c r="F300" s="35"/>
      <c r="G300" s="35"/>
      <c r="H300" s="40"/>
    </row>
    <row r="301" spans="1:8" s="2" customFormat="1" ht="16.9" customHeight="1">
      <c r="A301" s="35"/>
      <c r="B301" s="40"/>
      <c r="C301" s="248" t="s">
        <v>928</v>
      </c>
      <c r="D301" s="249" t="s">
        <v>33</v>
      </c>
      <c r="E301" s="250" t="s">
        <v>33</v>
      </c>
      <c r="F301" s="251">
        <v>94</v>
      </c>
      <c r="G301" s="35"/>
      <c r="H301" s="40"/>
    </row>
    <row r="302" spans="1:8" s="2" customFormat="1" ht="16.9" customHeight="1">
      <c r="A302" s="35"/>
      <c r="B302" s="40"/>
      <c r="C302" s="252" t="s">
        <v>33</v>
      </c>
      <c r="D302" s="252" t="s">
        <v>922</v>
      </c>
      <c r="E302" s="17" t="s">
        <v>33</v>
      </c>
      <c r="F302" s="253">
        <v>2.7</v>
      </c>
      <c r="G302" s="35"/>
      <c r="H302" s="40"/>
    </row>
    <row r="303" spans="1:8" s="2" customFormat="1" ht="16.9" customHeight="1">
      <c r="A303" s="35"/>
      <c r="B303" s="40"/>
      <c r="C303" s="252" t="s">
        <v>33</v>
      </c>
      <c r="D303" s="252" t="s">
        <v>923</v>
      </c>
      <c r="E303" s="17" t="s">
        <v>33</v>
      </c>
      <c r="F303" s="253">
        <v>4</v>
      </c>
      <c r="G303" s="35"/>
      <c r="H303" s="40"/>
    </row>
    <row r="304" spans="1:8" s="2" customFormat="1" ht="16.9" customHeight="1">
      <c r="A304" s="35"/>
      <c r="B304" s="40"/>
      <c r="C304" s="252" t="s">
        <v>33</v>
      </c>
      <c r="D304" s="252" t="s">
        <v>924</v>
      </c>
      <c r="E304" s="17" t="s">
        <v>33</v>
      </c>
      <c r="F304" s="253">
        <v>9</v>
      </c>
      <c r="G304" s="35"/>
      <c r="H304" s="40"/>
    </row>
    <row r="305" spans="1:8" s="2" customFormat="1" ht="16.9" customHeight="1">
      <c r="A305" s="35"/>
      <c r="B305" s="40"/>
      <c r="C305" s="252" t="s">
        <v>33</v>
      </c>
      <c r="D305" s="252" t="s">
        <v>925</v>
      </c>
      <c r="E305" s="17" t="s">
        <v>33</v>
      </c>
      <c r="F305" s="253">
        <v>9</v>
      </c>
      <c r="G305" s="35"/>
      <c r="H305" s="40"/>
    </row>
    <row r="306" spans="1:8" s="2" customFormat="1" ht="16.9" customHeight="1">
      <c r="A306" s="35"/>
      <c r="B306" s="40"/>
      <c r="C306" s="252" t="s">
        <v>33</v>
      </c>
      <c r="D306" s="252" t="s">
        <v>923</v>
      </c>
      <c r="E306" s="17" t="s">
        <v>33</v>
      </c>
      <c r="F306" s="253">
        <v>4</v>
      </c>
      <c r="G306" s="35"/>
      <c r="H306" s="40"/>
    </row>
    <row r="307" spans="1:8" s="2" customFormat="1" ht="16.9" customHeight="1">
      <c r="A307" s="35"/>
      <c r="B307" s="40"/>
      <c r="C307" s="252" t="s">
        <v>33</v>
      </c>
      <c r="D307" s="252" t="s">
        <v>925</v>
      </c>
      <c r="E307" s="17" t="s">
        <v>33</v>
      </c>
      <c r="F307" s="253">
        <v>9</v>
      </c>
      <c r="G307" s="35"/>
      <c r="H307" s="40"/>
    </row>
    <row r="308" spans="1:8" s="2" customFormat="1" ht="16.9" customHeight="1">
      <c r="A308" s="35"/>
      <c r="B308" s="40"/>
      <c r="C308" s="252" t="s">
        <v>33</v>
      </c>
      <c r="D308" s="252" t="s">
        <v>925</v>
      </c>
      <c r="E308" s="17" t="s">
        <v>33</v>
      </c>
      <c r="F308" s="253">
        <v>9</v>
      </c>
      <c r="G308" s="35"/>
      <c r="H308" s="40"/>
    </row>
    <row r="309" spans="1:8" s="2" customFormat="1" ht="16.9" customHeight="1">
      <c r="A309" s="35"/>
      <c r="B309" s="40"/>
      <c r="C309" s="252" t="s">
        <v>33</v>
      </c>
      <c r="D309" s="252" t="s">
        <v>925</v>
      </c>
      <c r="E309" s="17" t="s">
        <v>33</v>
      </c>
      <c r="F309" s="253">
        <v>9</v>
      </c>
      <c r="G309" s="35"/>
      <c r="H309" s="40"/>
    </row>
    <row r="310" spans="1:8" s="2" customFormat="1" ht="16.9" customHeight="1">
      <c r="A310" s="35"/>
      <c r="B310" s="40"/>
      <c r="C310" s="252" t="s">
        <v>33</v>
      </c>
      <c r="D310" s="252" t="s">
        <v>926</v>
      </c>
      <c r="E310" s="17" t="s">
        <v>33</v>
      </c>
      <c r="F310" s="253">
        <v>32</v>
      </c>
      <c r="G310" s="35"/>
      <c r="H310" s="40"/>
    </row>
    <row r="311" spans="1:8" s="2" customFormat="1" ht="16.9" customHeight="1">
      <c r="A311" s="35"/>
      <c r="B311" s="40"/>
      <c r="C311" s="252" t="s">
        <v>33</v>
      </c>
      <c r="D311" s="252" t="s">
        <v>927</v>
      </c>
      <c r="E311" s="17" t="s">
        <v>33</v>
      </c>
      <c r="F311" s="253">
        <v>6.3</v>
      </c>
      <c r="G311" s="35"/>
      <c r="H311" s="40"/>
    </row>
    <row r="312" spans="1:8" s="2" customFormat="1" ht="16.9" customHeight="1">
      <c r="A312" s="35"/>
      <c r="B312" s="40"/>
      <c r="C312" s="252" t="s">
        <v>928</v>
      </c>
      <c r="D312" s="252" t="s">
        <v>166</v>
      </c>
      <c r="E312" s="17" t="s">
        <v>33</v>
      </c>
      <c r="F312" s="253">
        <v>94</v>
      </c>
      <c r="G312" s="35"/>
      <c r="H312" s="40"/>
    </row>
    <row r="313" spans="1:8" s="2" customFormat="1" ht="16.9" customHeight="1">
      <c r="A313" s="35"/>
      <c r="B313" s="40"/>
      <c r="C313" s="248" t="s">
        <v>905</v>
      </c>
      <c r="D313" s="249" t="s">
        <v>105</v>
      </c>
      <c r="E313" s="250" t="s">
        <v>33</v>
      </c>
      <c r="F313" s="251">
        <v>96.4</v>
      </c>
      <c r="G313" s="35"/>
      <c r="H313" s="40"/>
    </row>
    <row r="314" spans="1:8" s="2" customFormat="1" ht="16.9" customHeight="1">
      <c r="A314" s="35"/>
      <c r="B314" s="40"/>
      <c r="C314" s="252" t="s">
        <v>33</v>
      </c>
      <c r="D314" s="252" t="s">
        <v>930</v>
      </c>
      <c r="E314" s="17" t="s">
        <v>33</v>
      </c>
      <c r="F314" s="253">
        <v>2.1</v>
      </c>
      <c r="G314" s="35"/>
      <c r="H314" s="40"/>
    </row>
    <row r="315" spans="1:8" s="2" customFormat="1" ht="16.9" customHeight="1">
      <c r="A315" s="35"/>
      <c r="B315" s="40"/>
      <c r="C315" s="252" t="s">
        <v>33</v>
      </c>
      <c r="D315" s="252" t="s">
        <v>931</v>
      </c>
      <c r="E315" s="17" t="s">
        <v>33</v>
      </c>
      <c r="F315" s="253">
        <v>5</v>
      </c>
      <c r="G315" s="35"/>
      <c r="H315" s="40"/>
    </row>
    <row r="316" spans="1:8" s="2" customFormat="1" ht="16.9" customHeight="1">
      <c r="A316" s="35"/>
      <c r="B316" s="40"/>
      <c r="C316" s="252" t="s">
        <v>33</v>
      </c>
      <c r="D316" s="252" t="s">
        <v>932</v>
      </c>
      <c r="E316" s="17" t="s">
        <v>33</v>
      </c>
      <c r="F316" s="253">
        <v>3</v>
      </c>
      <c r="G316" s="35"/>
      <c r="H316" s="40"/>
    </row>
    <row r="317" spans="1:8" s="2" customFormat="1" ht="16.9" customHeight="1">
      <c r="A317" s="35"/>
      <c r="B317" s="40"/>
      <c r="C317" s="252" t="s">
        <v>33</v>
      </c>
      <c r="D317" s="252" t="s">
        <v>933</v>
      </c>
      <c r="E317" s="17" t="s">
        <v>33</v>
      </c>
      <c r="F317" s="253">
        <v>5</v>
      </c>
      <c r="G317" s="35"/>
      <c r="H317" s="40"/>
    </row>
    <row r="318" spans="1:8" s="2" customFormat="1" ht="16.9" customHeight="1">
      <c r="A318" s="35"/>
      <c r="B318" s="40"/>
      <c r="C318" s="252" t="s">
        <v>33</v>
      </c>
      <c r="D318" s="252" t="s">
        <v>934</v>
      </c>
      <c r="E318" s="17" t="s">
        <v>33</v>
      </c>
      <c r="F318" s="253">
        <v>5</v>
      </c>
      <c r="G318" s="35"/>
      <c r="H318" s="40"/>
    </row>
    <row r="319" spans="1:8" s="2" customFormat="1" ht="16.9" customHeight="1">
      <c r="A319" s="35"/>
      <c r="B319" s="40"/>
      <c r="C319" s="252" t="s">
        <v>33</v>
      </c>
      <c r="D319" s="252" t="s">
        <v>935</v>
      </c>
      <c r="E319" s="17" t="s">
        <v>33</v>
      </c>
      <c r="F319" s="253">
        <v>5</v>
      </c>
      <c r="G319" s="35"/>
      <c r="H319" s="40"/>
    </row>
    <row r="320" spans="1:8" s="2" customFormat="1" ht="16.9" customHeight="1">
      <c r="A320" s="35"/>
      <c r="B320" s="40"/>
      <c r="C320" s="252" t="s">
        <v>33</v>
      </c>
      <c r="D320" s="252" t="s">
        <v>936</v>
      </c>
      <c r="E320" s="17" t="s">
        <v>33</v>
      </c>
      <c r="F320" s="253">
        <v>5</v>
      </c>
      <c r="G320" s="35"/>
      <c r="H320" s="40"/>
    </row>
    <row r="321" spans="1:8" s="2" customFormat="1" ht="16.9" customHeight="1">
      <c r="A321" s="35"/>
      <c r="B321" s="40"/>
      <c r="C321" s="252" t="s">
        <v>33</v>
      </c>
      <c r="D321" s="252" t="s">
        <v>937</v>
      </c>
      <c r="E321" s="17" t="s">
        <v>33</v>
      </c>
      <c r="F321" s="253">
        <v>5</v>
      </c>
      <c r="G321" s="35"/>
      <c r="H321" s="40"/>
    </row>
    <row r="322" spans="1:8" s="2" customFormat="1" ht="16.9" customHeight="1">
      <c r="A322" s="35"/>
      <c r="B322" s="40"/>
      <c r="C322" s="252" t="s">
        <v>33</v>
      </c>
      <c r="D322" s="252" t="s">
        <v>938</v>
      </c>
      <c r="E322" s="17" t="s">
        <v>33</v>
      </c>
      <c r="F322" s="253">
        <v>60</v>
      </c>
      <c r="G322" s="35"/>
      <c r="H322" s="40"/>
    </row>
    <row r="323" spans="1:8" s="2" customFormat="1" ht="16.9" customHeight="1">
      <c r="A323" s="35"/>
      <c r="B323" s="40"/>
      <c r="C323" s="252" t="s">
        <v>33</v>
      </c>
      <c r="D323" s="252" t="s">
        <v>939</v>
      </c>
      <c r="E323" s="17" t="s">
        <v>33</v>
      </c>
      <c r="F323" s="253">
        <v>1.3</v>
      </c>
      <c r="G323" s="35"/>
      <c r="H323" s="40"/>
    </row>
    <row r="324" spans="1:8" s="2" customFormat="1" ht="16.9" customHeight="1">
      <c r="A324" s="35"/>
      <c r="B324" s="40"/>
      <c r="C324" s="252" t="s">
        <v>905</v>
      </c>
      <c r="D324" s="252" t="s">
        <v>166</v>
      </c>
      <c r="E324" s="17" t="s">
        <v>33</v>
      </c>
      <c r="F324" s="253">
        <v>96.4</v>
      </c>
      <c r="G324" s="35"/>
      <c r="H324" s="40"/>
    </row>
    <row r="325" spans="1:8" s="2" customFormat="1" ht="16.9" customHeight="1">
      <c r="A325" s="35"/>
      <c r="B325" s="40"/>
      <c r="C325" s="254" t="s">
        <v>1042</v>
      </c>
      <c r="D325" s="35"/>
      <c r="E325" s="35"/>
      <c r="F325" s="35"/>
      <c r="G325" s="35"/>
      <c r="H325" s="40"/>
    </row>
    <row r="326" spans="1:8" s="2" customFormat="1" ht="16.9" customHeight="1">
      <c r="A326" s="35"/>
      <c r="B326" s="40"/>
      <c r="C326" s="252" t="s">
        <v>167</v>
      </c>
      <c r="D326" s="252" t="s">
        <v>1045</v>
      </c>
      <c r="E326" s="17" t="s">
        <v>169</v>
      </c>
      <c r="F326" s="253">
        <v>96.4</v>
      </c>
      <c r="G326" s="35"/>
      <c r="H326" s="40"/>
    </row>
    <row r="327" spans="1:8" s="2" customFormat="1" ht="16.9" customHeight="1">
      <c r="A327" s="35"/>
      <c r="B327" s="40"/>
      <c r="C327" s="252" t="s">
        <v>271</v>
      </c>
      <c r="D327" s="252" t="s">
        <v>1046</v>
      </c>
      <c r="E327" s="17" t="s">
        <v>169</v>
      </c>
      <c r="F327" s="253">
        <v>96.4</v>
      </c>
      <c r="G327" s="35"/>
      <c r="H327" s="40"/>
    </row>
    <row r="328" spans="1:8" s="2" customFormat="1" ht="16.9" customHeight="1">
      <c r="A328" s="35"/>
      <c r="B328" s="40"/>
      <c r="C328" s="252" t="s">
        <v>274</v>
      </c>
      <c r="D328" s="252" t="s">
        <v>1047</v>
      </c>
      <c r="E328" s="17" t="s">
        <v>169</v>
      </c>
      <c r="F328" s="253">
        <v>96.4</v>
      </c>
      <c r="G328" s="35"/>
      <c r="H328" s="40"/>
    </row>
    <row r="329" spans="1:8" s="2" customFormat="1" ht="16.9" customHeight="1">
      <c r="A329" s="35"/>
      <c r="B329" s="40"/>
      <c r="C329" s="252" t="s">
        <v>245</v>
      </c>
      <c r="D329" s="252" t="s">
        <v>1048</v>
      </c>
      <c r="E329" s="17" t="s">
        <v>216</v>
      </c>
      <c r="F329" s="253">
        <v>18.3</v>
      </c>
      <c r="G329" s="35"/>
      <c r="H329" s="40"/>
    </row>
    <row r="330" spans="1:8" s="2" customFormat="1" ht="16.9" customHeight="1">
      <c r="A330" s="35"/>
      <c r="B330" s="40"/>
      <c r="C330" s="248" t="s">
        <v>910</v>
      </c>
      <c r="D330" s="249" t="s">
        <v>33</v>
      </c>
      <c r="E330" s="250" t="s">
        <v>33</v>
      </c>
      <c r="F330" s="251">
        <v>52.3</v>
      </c>
      <c r="G330" s="35"/>
      <c r="H330" s="40"/>
    </row>
    <row r="331" spans="1:8" s="2" customFormat="1" ht="16.9" customHeight="1">
      <c r="A331" s="35"/>
      <c r="B331" s="40"/>
      <c r="C331" s="252" t="s">
        <v>33</v>
      </c>
      <c r="D331" s="252" t="s">
        <v>753</v>
      </c>
      <c r="E331" s="17" t="s">
        <v>33</v>
      </c>
      <c r="F331" s="253">
        <v>1.3</v>
      </c>
      <c r="G331" s="35"/>
      <c r="H331" s="40"/>
    </row>
    <row r="332" spans="1:8" s="2" customFormat="1" ht="16.9" customHeight="1">
      <c r="A332" s="35"/>
      <c r="B332" s="40"/>
      <c r="C332" s="252" t="s">
        <v>33</v>
      </c>
      <c r="D332" s="252" t="s">
        <v>941</v>
      </c>
      <c r="E332" s="17" t="s">
        <v>33</v>
      </c>
      <c r="F332" s="253">
        <v>3</v>
      </c>
      <c r="G332" s="35"/>
      <c r="H332" s="40"/>
    </row>
    <row r="333" spans="1:8" s="2" customFormat="1" ht="16.9" customHeight="1">
      <c r="A333" s="35"/>
      <c r="B333" s="40"/>
      <c r="C333" s="252" t="s">
        <v>33</v>
      </c>
      <c r="D333" s="252" t="s">
        <v>942</v>
      </c>
      <c r="E333" s="17" t="s">
        <v>33</v>
      </c>
      <c r="F333" s="253">
        <v>3</v>
      </c>
      <c r="G333" s="35"/>
      <c r="H333" s="40"/>
    </row>
    <row r="334" spans="1:8" s="2" customFormat="1" ht="16.9" customHeight="1">
      <c r="A334" s="35"/>
      <c r="B334" s="40"/>
      <c r="C334" s="252" t="s">
        <v>33</v>
      </c>
      <c r="D334" s="252" t="s">
        <v>943</v>
      </c>
      <c r="E334" s="17" t="s">
        <v>33</v>
      </c>
      <c r="F334" s="253">
        <v>3</v>
      </c>
      <c r="G334" s="35"/>
      <c r="H334" s="40"/>
    </row>
    <row r="335" spans="1:8" s="2" customFormat="1" ht="16.9" customHeight="1">
      <c r="A335" s="35"/>
      <c r="B335" s="40"/>
      <c r="C335" s="252" t="s">
        <v>33</v>
      </c>
      <c r="D335" s="252" t="s">
        <v>944</v>
      </c>
      <c r="E335" s="17" t="s">
        <v>33</v>
      </c>
      <c r="F335" s="253">
        <v>3</v>
      </c>
      <c r="G335" s="35"/>
      <c r="H335" s="40"/>
    </row>
    <row r="336" spans="1:8" s="2" customFormat="1" ht="16.9" customHeight="1">
      <c r="A336" s="35"/>
      <c r="B336" s="40"/>
      <c r="C336" s="252" t="s">
        <v>33</v>
      </c>
      <c r="D336" s="252" t="s">
        <v>945</v>
      </c>
      <c r="E336" s="17" t="s">
        <v>33</v>
      </c>
      <c r="F336" s="253">
        <v>3</v>
      </c>
      <c r="G336" s="35"/>
      <c r="H336" s="40"/>
    </row>
    <row r="337" spans="1:8" s="2" customFormat="1" ht="16.9" customHeight="1">
      <c r="A337" s="35"/>
      <c r="B337" s="40"/>
      <c r="C337" s="252" t="s">
        <v>33</v>
      </c>
      <c r="D337" s="252" t="s">
        <v>946</v>
      </c>
      <c r="E337" s="17" t="s">
        <v>33</v>
      </c>
      <c r="F337" s="253">
        <v>3</v>
      </c>
      <c r="G337" s="35"/>
      <c r="H337" s="40"/>
    </row>
    <row r="338" spans="1:8" s="2" customFormat="1" ht="16.9" customHeight="1">
      <c r="A338" s="35"/>
      <c r="B338" s="40"/>
      <c r="C338" s="252" t="s">
        <v>33</v>
      </c>
      <c r="D338" s="252" t="s">
        <v>947</v>
      </c>
      <c r="E338" s="17" t="s">
        <v>33</v>
      </c>
      <c r="F338" s="253">
        <v>3</v>
      </c>
      <c r="G338" s="35"/>
      <c r="H338" s="40"/>
    </row>
    <row r="339" spans="1:8" s="2" customFormat="1" ht="16.9" customHeight="1">
      <c r="A339" s="35"/>
      <c r="B339" s="40"/>
      <c r="C339" s="252" t="s">
        <v>33</v>
      </c>
      <c r="D339" s="252" t="s">
        <v>948</v>
      </c>
      <c r="E339" s="17" t="s">
        <v>33</v>
      </c>
      <c r="F339" s="253">
        <v>30</v>
      </c>
      <c r="G339" s="35"/>
      <c r="H339" s="40"/>
    </row>
    <row r="340" spans="1:8" s="2" customFormat="1" ht="16.9" customHeight="1">
      <c r="A340" s="35"/>
      <c r="B340" s="40"/>
      <c r="C340" s="252" t="s">
        <v>910</v>
      </c>
      <c r="D340" s="252" t="s">
        <v>166</v>
      </c>
      <c r="E340" s="17" t="s">
        <v>33</v>
      </c>
      <c r="F340" s="253">
        <v>52.3</v>
      </c>
      <c r="G340" s="35"/>
      <c r="H340" s="40"/>
    </row>
    <row r="341" spans="1:8" s="2" customFormat="1" ht="16.9" customHeight="1">
      <c r="A341" s="35"/>
      <c r="B341" s="40"/>
      <c r="C341" s="254" t="s">
        <v>1042</v>
      </c>
      <c r="D341" s="35"/>
      <c r="E341" s="35"/>
      <c r="F341" s="35"/>
      <c r="G341" s="35"/>
      <c r="H341" s="40"/>
    </row>
    <row r="342" spans="1:8" s="2" customFormat="1" ht="16.9" customHeight="1">
      <c r="A342" s="35"/>
      <c r="B342" s="40"/>
      <c r="C342" s="252" t="s">
        <v>176</v>
      </c>
      <c r="D342" s="252" t="s">
        <v>1049</v>
      </c>
      <c r="E342" s="17" t="s">
        <v>169</v>
      </c>
      <c r="F342" s="253">
        <v>52.3</v>
      </c>
      <c r="G342" s="35"/>
      <c r="H342" s="40"/>
    </row>
    <row r="343" spans="1:8" s="2" customFormat="1" ht="16.9" customHeight="1">
      <c r="A343" s="35"/>
      <c r="B343" s="40"/>
      <c r="C343" s="252" t="s">
        <v>205</v>
      </c>
      <c r="D343" s="252" t="s">
        <v>1050</v>
      </c>
      <c r="E343" s="17" t="s">
        <v>186</v>
      </c>
      <c r="F343" s="253">
        <v>36.1</v>
      </c>
      <c r="G343" s="35"/>
      <c r="H343" s="40"/>
    </row>
    <row r="344" spans="1:8" s="2" customFormat="1" ht="16.9" customHeight="1">
      <c r="A344" s="35"/>
      <c r="B344" s="40"/>
      <c r="C344" s="252" t="s">
        <v>259</v>
      </c>
      <c r="D344" s="252" t="s">
        <v>1051</v>
      </c>
      <c r="E344" s="17" t="s">
        <v>169</v>
      </c>
      <c r="F344" s="253">
        <v>52.3</v>
      </c>
      <c r="G344" s="35"/>
      <c r="H344" s="40"/>
    </row>
    <row r="345" spans="1:8" s="2" customFormat="1" ht="16.9" customHeight="1">
      <c r="A345" s="35"/>
      <c r="B345" s="40"/>
      <c r="C345" s="252" t="s">
        <v>263</v>
      </c>
      <c r="D345" s="252" t="s">
        <v>1052</v>
      </c>
      <c r="E345" s="17" t="s">
        <v>169</v>
      </c>
      <c r="F345" s="253">
        <v>52.3</v>
      </c>
      <c r="G345" s="35"/>
      <c r="H345" s="40"/>
    </row>
    <row r="346" spans="1:8" s="2" customFormat="1" ht="16.9" customHeight="1">
      <c r="A346" s="35"/>
      <c r="B346" s="40"/>
      <c r="C346" s="252" t="s">
        <v>267</v>
      </c>
      <c r="D346" s="252" t="s">
        <v>1053</v>
      </c>
      <c r="E346" s="17" t="s">
        <v>169</v>
      </c>
      <c r="F346" s="253">
        <v>52.3</v>
      </c>
      <c r="G346" s="35"/>
      <c r="H346" s="40"/>
    </row>
    <row r="347" spans="1:8" s="2" customFormat="1" ht="16.9" customHeight="1">
      <c r="A347" s="35"/>
      <c r="B347" s="40"/>
      <c r="C347" s="248" t="s">
        <v>914</v>
      </c>
      <c r="D347" s="249" t="s">
        <v>33</v>
      </c>
      <c r="E347" s="250" t="s">
        <v>33</v>
      </c>
      <c r="F347" s="251">
        <v>1.2</v>
      </c>
      <c r="G347" s="35"/>
      <c r="H347" s="40"/>
    </row>
    <row r="348" spans="1:8" s="2" customFormat="1" ht="16.9" customHeight="1">
      <c r="A348" s="35"/>
      <c r="B348" s="40"/>
      <c r="C348" s="252" t="s">
        <v>914</v>
      </c>
      <c r="D348" s="252" t="s">
        <v>961</v>
      </c>
      <c r="E348" s="17" t="s">
        <v>33</v>
      </c>
      <c r="F348" s="253">
        <v>1.2</v>
      </c>
      <c r="G348" s="35"/>
      <c r="H348" s="40"/>
    </row>
    <row r="349" spans="1:8" s="2" customFormat="1" ht="16.9" customHeight="1">
      <c r="A349" s="35"/>
      <c r="B349" s="40"/>
      <c r="C349" s="254" t="s">
        <v>1042</v>
      </c>
      <c r="D349" s="35"/>
      <c r="E349" s="35"/>
      <c r="F349" s="35"/>
      <c r="G349" s="35"/>
      <c r="H349" s="40"/>
    </row>
    <row r="350" spans="1:8" s="2" customFormat="1" ht="16.9" customHeight="1">
      <c r="A350" s="35"/>
      <c r="B350" s="40"/>
      <c r="C350" s="252" t="s">
        <v>220</v>
      </c>
      <c r="D350" s="252" t="s">
        <v>1054</v>
      </c>
      <c r="E350" s="17" t="s">
        <v>186</v>
      </c>
      <c r="F350" s="253">
        <v>1.2</v>
      </c>
      <c r="G350" s="35"/>
      <c r="H350" s="40"/>
    </row>
    <row r="351" spans="1:8" s="2" customFormat="1" ht="16.9" customHeight="1">
      <c r="A351" s="35"/>
      <c r="B351" s="40"/>
      <c r="C351" s="252" t="s">
        <v>236</v>
      </c>
      <c r="D351" s="252" t="s">
        <v>1055</v>
      </c>
      <c r="E351" s="17" t="s">
        <v>186</v>
      </c>
      <c r="F351" s="253">
        <v>25.3</v>
      </c>
      <c r="G351" s="35"/>
      <c r="H351" s="40"/>
    </row>
    <row r="352" spans="1:8" s="2" customFormat="1" ht="16.9" customHeight="1">
      <c r="A352" s="35"/>
      <c r="B352" s="40"/>
      <c r="C352" s="248" t="s">
        <v>916</v>
      </c>
      <c r="D352" s="249" t="s">
        <v>33</v>
      </c>
      <c r="E352" s="250" t="s">
        <v>33</v>
      </c>
      <c r="F352" s="251">
        <v>1.8</v>
      </c>
      <c r="G352" s="35"/>
      <c r="H352" s="40"/>
    </row>
    <row r="353" spans="1:8" s="2" customFormat="1" ht="16.9" customHeight="1">
      <c r="A353" s="35"/>
      <c r="B353" s="40"/>
      <c r="C353" s="252" t="s">
        <v>916</v>
      </c>
      <c r="D353" s="252" t="s">
        <v>963</v>
      </c>
      <c r="E353" s="17" t="s">
        <v>33</v>
      </c>
      <c r="F353" s="253">
        <v>1.8</v>
      </c>
      <c r="G353" s="35"/>
      <c r="H353" s="40"/>
    </row>
    <row r="354" spans="1:8" s="2" customFormat="1" ht="16.9" customHeight="1">
      <c r="A354" s="35"/>
      <c r="B354" s="40"/>
      <c r="C354" s="254" t="s">
        <v>1042</v>
      </c>
      <c r="D354" s="35"/>
      <c r="E354" s="35"/>
      <c r="F354" s="35"/>
      <c r="G354" s="35"/>
      <c r="H354" s="40"/>
    </row>
    <row r="355" spans="1:8" s="2" customFormat="1" ht="16.9" customHeight="1">
      <c r="A355" s="35"/>
      <c r="B355" s="40"/>
      <c r="C355" s="252" t="s">
        <v>225</v>
      </c>
      <c r="D355" s="252" t="s">
        <v>1056</v>
      </c>
      <c r="E355" s="17" t="s">
        <v>186</v>
      </c>
      <c r="F355" s="253">
        <v>1.8</v>
      </c>
      <c r="G355" s="35"/>
      <c r="H355" s="40"/>
    </row>
    <row r="356" spans="1:8" s="2" customFormat="1" ht="16.9" customHeight="1">
      <c r="A356" s="35"/>
      <c r="B356" s="40"/>
      <c r="C356" s="252" t="s">
        <v>236</v>
      </c>
      <c r="D356" s="252" t="s">
        <v>1055</v>
      </c>
      <c r="E356" s="17" t="s">
        <v>186</v>
      </c>
      <c r="F356" s="253">
        <v>25.3</v>
      </c>
      <c r="G356" s="35"/>
      <c r="H356" s="40"/>
    </row>
    <row r="357" spans="1:8" s="2" customFormat="1" ht="16.9" customHeight="1">
      <c r="A357" s="35"/>
      <c r="B357" s="40"/>
      <c r="C357" s="252" t="s">
        <v>231</v>
      </c>
      <c r="D357" s="252" t="s">
        <v>232</v>
      </c>
      <c r="E357" s="17" t="s">
        <v>216</v>
      </c>
      <c r="F357" s="253">
        <v>3.4</v>
      </c>
      <c r="G357" s="35"/>
      <c r="H357" s="40"/>
    </row>
    <row r="358" spans="1:8" s="2" customFormat="1" ht="16.9" customHeight="1">
      <c r="A358" s="35"/>
      <c r="B358" s="40"/>
      <c r="C358" s="248" t="s">
        <v>107</v>
      </c>
      <c r="D358" s="249" t="s">
        <v>108</v>
      </c>
      <c r="E358" s="250" t="s">
        <v>33</v>
      </c>
      <c r="F358" s="251">
        <v>48.9</v>
      </c>
      <c r="G358" s="35"/>
      <c r="H358" s="40"/>
    </row>
    <row r="359" spans="1:8" s="2" customFormat="1" ht="16.9" customHeight="1">
      <c r="A359" s="35"/>
      <c r="B359" s="40"/>
      <c r="C359" s="248" t="s">
        <v>907</v>
      </c>
      <c r="D359" s="249" t="s">
        <v>908</v>
      </c>
      <c r="E359" s="250" t="s">
        <v>33</v>
      </c>
      <c r="F359" s="251">
        <v>28.3</v>
      </c>
      <c r="G359" s="35"/>
      <c r="H359" s="40"/>
    </row>
    <row r="360" spans="1:8" s="2" customFormat="1" ht="16.9" customHeight="1">
      <c r="A360" s="35"/>
      <c r="B360" s="40"/>
      <c r="C360" s="252" t="s">
        <v>33</v>
      </c>
      <c r="D360" s="252" t="s">
        <v>758</v>
      </c>
      <c r="E360" s="17" t="s">
        <v>33</v>
      </c>
      <c r="F360" s="253">
        <v>4.6</v>
      </c>
      <c r="G360" s="35"/>
      <c r="H360" s="40"/>
    </row>
    <row r="361" spans="1:8" s="2" customFormat="1" ht="16.9" customHeight="1">
      <c r="A361" s="35"/>
      <c r="B361" s="40"/>
      <c r="C361" s="252" t="s">
        <v>33</v>
      </c>
      <c r="D361" s="252" t="s">
        <v>950</v>
      </c>
      <c r="E361" s="17" t="s">
        <v>33</v>
      </c>
      <c r="F361" s="253">
        <v>3</v>
      </c>
      <c r="G361" s="35"/>
      <c r="H361" s="40"/>
    </row>
    <row r="362" spans="1:8" s="2" customFormat="1" ht="16.9" customHeight="1">
      <c r="A362" s="35"/>
      <c r="B362" s="40"/>
      <c r="C362" s="252" t="s">
        <v>33</v>
      </c>
      <c r="D362" s="252" t="s">
        <v>951</v>
      </c>
      <c r="E362" s="17" t="s">
        <v>33</v>
      </c>
      <c r="F362" s="253">
        <v>20.7</v>
      </c>
      <c r="G362" s="35"/>
      <c r="H362" s="40"/>
    </row>
    <row r="363" spans="1:8" s="2" customFormat="1" ht="16.9" customHeight="1">
      <c r="A363" s="35"/>
      <c r="B363" s="40"/>
      <c r="C363" s="252" t="s">
        <v>907</v>
      </c>
      <c r="D363" s="252" t="s">
        <v>166</v>
      </c>
      <c r="E363" s="17" t="s">
        <v>33</v>
      </c>
      <c r="F363" s="253">
        <v>28.3</v>
      </c>
      <c r="G363" s="35"/>
      <c r="H363" s="40"/>
    </row>
    <row r="364" spans="1:8" s="2" customFormat="1" ht="16.9" customHeight="1">
      <c r="A364" s="35"/>
      <c r="B364" s="40"/>
      <c r="C364" s="254" t="s">
        <v>1042</v>
      </c>
      <c r="D364" s="35"/>
      <c r="E364" s="35"/>
      <c r="F364" s="35"/>
      <c r="G364" s="35"/>
      <c r="H364" s="40"/>
    </row>
    <row r="365" spans="1:8" s="2" customFormat="1" ht="16.9" customHeight="1">
      <c r="A365" s="35"/>
      <c r="B365" s="40"/>
      <c r="C365" s="252" t="s">
        <v>184</v>
      </c>
      <c r="D365" s="252" t="s">
        <v>1057</v>
      </c>
      <c r="E365" s="17" t="s">
        <v>186</v>
      </c>
      <c r="F365" s="253">
        <v>28.3</v>
      </c>
      <c r="G365" s="35"/>
      <c r="H365" s="40"/>
    </row>
    <row r="366" spans="1:8" s="2" customFormat="1" ht="16.9" customHeight="1">
      <c r="A366" s="35"/>
      <c r="B366" s="40"/>
      <c r="C366" s="252" t="s">
        <v>205</v>
      </c>
      <c r="D366" s="252" t="s">
        <v>1050</v>
      </c>
      <c r="E366" s="17" t="s">
        <v>186</v>
      </c>
      <c r="F366" s="253">
        <v>36.1</v>
      </c>
      <c r="G366" s="35"/>
      <c r="H366" s="40"/>
    </row>
    <row r="367" spans="1:8" s="2" customFormat="1" ht="16.9" customHeight="1">
      <c r="A367" s="35"/>
      <c r="B367" s="40"/>
      <c r="C367" s="252" t="s">
        <v>236</v>
      </c>
      <c r="D367" s="252" t="s">
        <v>1055</v>
      </c>
      <c r="E367" s="17" t="s">
        <v>186</v>
      </c>
      <c r="F367" s="253">
        <v>25.3</v>
      </c>
      <c r="G367" s="35"/>
      <c r="H367" s="40"/>
    </row>
    <row r="368" spans="1:8" s="2" customFormat="1" ht="16.9" customHeight="1">
      <c r="A368" s="35"/>
      <c r="B368" s="40"/>
      <c r="C368" s="248" t="s">
        <v>912</v>
      </c>
      <c r="D368" s="249" t="s">
        <v>33</v>
      </c>
      <c r="E368" s="250" t="s">
        <v>33</v>
      </c>
      <c r="F368" s="251">
        <v>36.1</v>
      </c>
      <c r="G368" s="35"/>
      <c r="H368" s="40"/>
    </row>
    <row r="369" spans="1:8" s="2" customFormat="1" ht="16.9" customHeight="1">
      <c r="A369" s="35"/>
      <c r="B369" s="40"/>
      <c r="C369" s="252" t="s">
        <v>912</v>
      </c>
      <c r="D369" s="252" t="s">
        <v>956</v>
      </c>
      <c r="E369" s="17" t="s">
        <v>33</v>
      </c>
      <c r="F369" s="253">
        <v>36.1</v>
      </c>
      <c r="G369" s="35"/>
      <c r="H369" s="40"/>
    </row>
    <row r="370" spans="1:8" s="2" customFormat="1" ht="16.9" customHeight="1">
      <c r="A370" s="35"/>
      <c r="B370" s="40"/>
      <c r="C370" s="254" t="s">
        <v>1042</v>
      </c>
      <c r="D370" s="35"/>
      <c r="E370" s="35"/>
      <c r="F370" s="35"/>
      <c r="G370" s="35"/>
      <c r="H370" s="40"/>
    </row>
    <row r="371" spans="1:8" s="2" customFormat="1" ht="16.9" customHeight="1">
      <c r="A371" s="35"/>
      <c r="B371" s="40"/>
      <c r="C371" s="252" t="s">
        <v>205</v>
      </c>
      <c r="D371" s="252" t="s">
        <v>1050</v>
      </c>
      <c r="E371" s="17" t="s">
        <v>186</v>
      </c>
      <c r="F371" s="253">
        <v>36.1</v>
      </c>
      <c r="G371" s="35"/>
      <c r="H371" s="40"/>
    </row>
    <row r="372" spans="1:8" s="2" customFormat="1" ht="16.9" customHeight="1">
      <c r="A372" s="35"/>
      <c r="B372" s="40"/>
      <c r="C372" s="252" t="s">
        <v>210</v>
      </c>
      <c r="D372" s="252" t="s">
        <v>1059</v>
      </c>
      <c r="E372" s="17" t="s">
        <v>186</v>
      </c>
      <c r="F372" s="253">
        <v>36.1</v>
      </c>
      <c r="G372" s="35"/>
      <c r="H372" s="40"/>
    </row>
    <row r="373" spans="1:8" s="2" customFormat="1" ht="16.9" customHeight="1">
      <c r="A373" s="35"/>
      <c r="B373" s="40"/>
      <c r="C373" s="252" t="s">
        <v>214</v>
      </c>
      <c r="D373" s="252" t="s">
        <v>1060</v>
      </c>
      <c r="E373" s="17" t="s">
        <v>216</v>
      </c>
      <c r="F373" s="253">
        <v>65</v>
      </c>
      <c r="G373" s="35"/>
      <c r="H373" s="40"/>
    </row>
    <row r="374" spans="1:8" s="2" customFormat="1" ht="16.9" customHeight="1">
      <c r="A374" s="35"/>
      <c r="B374" s="40"/>
      <c r="C374" s="248" t="s">
        <v>918</v>
      </c>
      <c r="D374" s="249" t="s">
        <v>33</v>
      </c>
      <c r="E374" s="250" t="s">
        <v>33</v>
      </c>
      <c r="F374" s="251">
        <v>25.3</v>
      </c>
      <c r="G374" s="35"/>
      <c r="H374" s="40"/>
    </row>
    <row r="375" spans="1:8" s="2" customFormat="1" ht="16.9" customHeight="1">
      <c r="A375" s="35"/>
      <c r="B375" s="40"/>
      <c r="C375" s="252" t="s">
        <v>918</v>
      </c>
      <c r="D375" s="252" t="s">
        <v>967</v>
      </c>
      <c r="E375" s="17" t="s">
        <v>33</v>
      </c>
      <c r="F375" s="253">
        <v>25.3</v>
      </c>
      <c r="G375" s="35"/>
      <c r="H375" s="40"/>
    </row>
    <row r="376" spans="1:8" s="2" customFormat="1" ht="16.9" customHeight="1">
      <c r="A376" s="35"/>
      <c r="B376" s="40"/>
      <c r="C376" s="254" t="s">
        <v>1042</v>
      </c>
      <c r="D376" s="35"/>
      <c r="E376" s="35"/>
      <c r="F376" s="35"/>
      <c r="G376" s="35"/>
      <c r="H376" s="40"/>
    </row>
    <row r="377" spans="1:8" s="2" customFormat="1" ht="16.9" customHeight="1">
      <c r="A377" s="35"/>
      <c r="B377" s="40"/>
      <c r="C377" s="252" t="s">
        <v>236</v>
      </c>
      <c r="D377" s="252" t="s">
        <v>1055</v>
      </c>
      <c r="E377" s="17" t="s">
        <v>186</v>
      </c>
      <c r="F377" s="253">
        <v>25.3</v>
      </c>
      <c r="G377" s="35"/>
      <c r="H377" s="40"/>
    </row>
    <row r="378" spans="1:8" s="2" customFormat="1" ht="16.9" customHeight="1">
      <c r="A378" s="35"/>
      <c r="B378" s="40"/>
      <c r="C378" s="252" t="s">
        <v>240</v>
      </c>
      <c r="D378" s="252" t="s">
        <v>241</v>
      </c>
      <c r="E378" s="17" t="s">
        <v>216</v>
      </c>
      <c r="F378" s="253">
        <v>45.5</v>
      </c>
      <c r="G378" s="35"/>
      <c r="H378" s="40"/>
    </row>
    <row r="379" spans="1:8" s="2" customFormat="1" ht="7.35" customHeight="1">
      <c r="A379" s="35"/>
      <c r="B379" s="136"/>
      <c r="C379" s="137"/>
      <c r="D379" s="137"/>
      <c r="E379" s="137"/>
      <c r="F379" s="137"/>
      <c r="G379" s="137"/>
      <c r="H379" s="40"/>
    </row>
    <row r="380" spans="1:8" s="2" customFormat="1" ht="11.25">
      <c r="A380" s="35"/>
      <c r="B380" s="35"/>
      <c r="C380" s="35"/>
      <c r="D380" s="35"/>
      <c r="E380" s="35"/>
      <c r="F380" s="35"/>
      <c r="G380" s="35"/>
      <c r="H380" s="35"/>
    </row>
  </sheetData>
  <sheetProtection algorithmName="SHA-512" hashValue="H9a6cLlLmyfLaPCeWeIXNDYzcAqRT50Uzp8uVXeV+o046Htvn5Z5CUDRZCQz92B6kz/DzpE5REeeEy0xEkHh3Q==" saltValue="m2hV4nxl+1EzbraY4fPUnqnznGMtJUbhcpge61JfptUUtEVvtTID11+DPdaCkvaxM5/fO4VO7y59DXecI/srS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5" customFormat="1" ht="45" customHeight="1">
      <c r="B3" s="259"/>
      <c r="C3" s="385" t="s">
        <v>1070</v>
      </c>
      <c r="D3" s="385"/>
      <c r="E3" s="385"/>
      <c r="F3" s="385"/>
      <c r="G3" s="385"/>
      <c r="H3" s="385"/>
      <c r="I3" s="385"/>
      <c r="J3" s="385"/>
      <c r="K3" s="260"/>
    </row>
    <row r="4" spans="2:11" s="1" customFormat="1" ht="25.5" customHeight="1">
      <c r="B4" s="261"/>
      <c r="C4" s="390" t="s">
        <v>1071</v>
      </c>
      <c r="D4" s="390"/>
      <c r="E4" s="390"/>
      <c r="F4" s="390"/>
      <c r="G4" s="390"/>
      <c r="H4" s="390"/>
      <c r="I4" s="390"/>
      <c r="J4" s="390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389" t="s">
        <v>1072</v>
      </c>
      <c r="D6" s="389"/>
      <c r="E6" s="389"/>
      <c r="F6" s="389"/>
      <c r="G6" s="389"/>
      <c r="H6" s="389"/>
      <c r="I6" s="389"/>
      <c r="J6" s="389"/>
      <c r="K6" s="262"/>
    </row>
    <row r="7" spans="2:11" s="1" customFormat="1" ht="15" customHeight="1">
      <c r="B7" s="265"/>
      <c r="C7" s="389" t="s">
        <v>1073</v>
      </c>
      <c r="D7" s="389"/>
      <c r="E7" s="389"/>
      <c r="F7" s="389"/>
      <c r="G7" s="389"/>
      <c r="H7" s="389"/>
      <c r="I7" s="389"/>
      <c r="J7" s="389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389" t="s">
        <v>1074</v>
      </c>
      <c r="D9" s="389"/>
      <c r="E9" s="389"/>
      <c r="F9" s="389"/>
      <c r="G9" s="389"/>
      <c r="H9" s="389"/>
      <c r="I9" s="389"/>
      <c r="J9" s="389"/>
      <c r="K9" s="262"/>
    </row>
    <row r="10" spans="2:11" s="1" customFormat="1" ht="15" customHeight="1">
      <c r="B10" s="265"/>
      <c r="C10" s="264"/>
      <c r="D10" s="389" t="s">
        <v>1075</v>
      </c>
      <c r="E10" s="389"/>
      <c r="F10" s="389"/>
      <c r="G10" s="389"/>
      <c r="H10" s="389"/>
      <c r="I10" s="389"/>
      <c r="J10" s="389"/>
      <c r="K10" s="262"/>
    </row>
    <row r="11" spans="2:11" s="1" customFormat="1" ht="15" customHeight="1">
      <c r="B11" s="265"/>
      <c r="C11" s="266"/>
      <c r="D11" s="389" t="s">
        <v>1076</v>
      </c>
      <c r="E11" s="389"/>
      <c r="F11" s="389"/>
      <c r="G11" s="389"/>
      <c r="H11" s="389"/>
      <c r="I11" s="389"/>
      <c r="J11" s="389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1077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389" t="s">
        <v>1078</v>
      </c>
      <c r="E15" s="389"/>
      <c r="F15" s="389"/>
      <c r="G15" s="389"/>
      <c r="H15" s="389"/>
      <c r="I15" s="389"/>
      <c r="J15" s="389"/>
      <c r="K15" s="262"/>
    </row>
    <row r="16" spans="2:11" s="1" customFormat="1" ht="15" customHeight="1">
      <c r="B16" s="265"/>
      <c r="C16" s="266"/>
      <c r="D16" s="389" t="s">
        <v>1079</v>
      </c>
      <c r="E16" s="389"/>
      <c r="F16" s="389"/>
      <c r="G16" s="389"/>
      <c r="H16" s="389"/>
      <c r="I16" s="389"/>
      <c r="J16" s="389"/>
      <c r="K16" s="262"/>
    </row>
    <row r="17" spans="2:11" s="1" customFormat="1" ht="15" customHeight="1">
      <c r="B17" s="265"/>
      <c r="C17" s="266"/>
      <c r="D17" s="389" t="s">
        <v>1080</v>
      </c>
      <c r="E17" s="389"/>
      <c r="F17" s="389"/>
      <c r="G17" s="389"/>
      <c r="H17" s="389"/>
      <c r="I17" s="389"/>
      <c r="J17" s="389"/>
      <c r="K17" s="262"/>
    </row>
    <row r="18" spans="2:11" s="1" customFormat="1" ht="15" customHeight="1">
      <c r="B18" s="265"/>
      <c r="C18" s="266"/>
      <c r="D18" s="266"/>
      <c r="E18" s="268" t="s">
        <v>86</v>
      </c>
      <c r="F18" s="389" t="s">
        <v>1081</v>
      </c>
      <c r="G18" s="389"/>
      <c r="H18" s="389"/>
      <c r="I18" s="389"/>
      <c r="J18" s="389"/>
      <c r="K18" s="262"/>
    </row>
    <row r="19" spans="2:11" s="1" customFormat="1" ht="15" customHeight="1">
      <c r="B19" s="265"/>
      <c r="C19" s="266"/>
      <c r="D19" s="266"/>
      <c r="E19" s="268" t="s">
        <v>1082</v>
      </c>
      <c r="F19" s="389" t="s">
        <v>1083</v>
      </c>
      <c r="G19" s="389"/>
      <c r="H19" s="389"/>
      <c r="I19" s="389"/>
      <c r="J19" s="389"/>
      <c r="K19" s="262"/>
    </row>
    <row r="20" spans="2:11" s="1" customFormat="1" ht="15" customHeight="1">
      <c r="B20" s="265"/>
      <c r="C20" s="266"/>
      <c r="D20" s="266"/>
      <c r="E20" s="268" t="s">
        <v>1084</v>
      </c>
      <c r="F20" s="389" t="s">
        <v>1085</v>
      </c>
      <c r="G20" s="389"/>
      <c r="H20" s="389"/>
      <c r="I20" s="389"/>
      <c r="J20" s="389"/>
      <c r="K20" s="262"/>
    </row>
    <row r="21" spans="2:11" s="1" customFormat="1" ht="15" customHeight="1">
      <c r="B21" s="265"/>
      <c r="C21" s="266"/>
      <c r="D21" s="266"/>
      <c r="E21" s="268" t="s">
        <v>1086</v>
      </c>
      <c r="F21" s="389" t="s">
        <v>1087</v>
      </c>
      <c r="G21" s="389"/>
      <c r="H21" s="389"/>
      <c r="I21" s="389"/>
      <c r="J21" s="389"/>
      <c r="K21" s="262"/>
    </row>
    <row r="22" spans="2:11" s="1" customFormat="1" ht="15" customHeight="1">
      <c r="B22" s="265"/>
      <c r="C22" s="266"/>
      <c r="D22" s="266"/>
      <c r="E22" s="268" t="s">
        <v>1088</v>
      </c>
      <c r="F22" s="389" t="s">
        <v>1089</v>
      </c>
      <c r="G22" s="389"/>
      <c r="H22" s="389"/>
      <c r="I22" s="389"/>
      <c r="J22" s="389"/>
      <c r="K22" s="262"/>
    </row>
    <row r="23" spans="2:11" s="1" customFormat="1" ht="15" customHeight="1">
      <c r="B23" s="265"/>
      <c r="C23" s="266"/>
      <c r="D23" s="266"/>
      <c r="E23" s="268" t="s">
        <v>1090</v>
      </c>
      <c r="F23" s="389" t="s">
        <v>1091</v>
      </c>
      <c r="G23" s="389"/>
      <c r="H23" s="389"/>
      <c r="I23" s="389"/>
      <c r="J23" s="389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389" t="s">
        <v>1092</v>
      </c>
      <c r="D25" s="389"/>
      <c r="E25" s="389"/>
      <c r="F25" s="389"/>
      <c r="G25" s="389"/>
      <c r="H25" s="389"/>
      <c r="I25" s="389"/>
      <c r="J25" s="389"/>
      <c r="K25" s="262"/>
    </row>
    <row r="26" spans="2:11" s="1" customFormat="1" ht="15" customHeight="1">
      <c r="B26" s="265"/>
      <c r="C26" s="389" t="s">
        <v>1093</v>
      </c>
      <c r="D26" s="389"/>
      <c r="E26" s="389"/>
      <c r="F26" s="389"/>
      <c r="G26" s="389"/>
      <c r="H26" s="389"/>
      <c r="I26" s="389"/>
      <c r="J26" s="389"/>
      <c r="K26" s="262"/>
    </row>
    <row r="27" spans="2:11" s="1" customFormat="1" ht="15" customHeight="1">
      <c r="B27" s="265"/>
      <c r="C27" s="264"/>
      <c r="D27" s="389" t="s">
        <v>1094</v>
      </c>
      <c r="E27" s="389"/>
      <c r="F27" s="389"/>
      <c r="G27" s="389"/>
      <c r="H27" s="389"/>
      <c r="I27" s="389"/>
      <c r="J27" s="389"/>
      <c r="K27" s="262"/>
    </row>
    <row r="28" spans="2:11" s="1" customFormat="1" ht="15" customHeight="1">
      <c r="B28" s="265"/>
      <c r="C28" s="266"/>
      <c r="D28" s="389" t="s">
        <v>1095</v>
      </c>
      <c r="E28" s="389"/>
      <c r="F28" s="389"/>
      <c r="G28" s="389"/>
      <c r="H28" s="389"/>
      <c r="I28" s="389"/>
      <c r="J28" s="389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389" t="s">
        <v>1096</v>
      </c>
      <c r="E30" s="389"/>
      <c r="F30" s="389"/>
      <c r="G30" s="389"/>
      <c r="H30" s="389"/>
      <c r="I30" s="389"/>
      <c r="J30" s="389"/>
      <c r="K30" s="262"/>
    </row>
    <row r="31" spans="2:11" s="1" customFormat="1" ht="15" customHeight="1">
      <c r="B31" s="265"/>
      <c r="C31" s="266"/>
      <c r="D31" s="389" t="s">
        <v>1097</v>
      </c>
      <c r="E31" s="389"/>
      <c r="F31" s="389"/>
      <c r="G31" s="389"/>
      <c r="H31" s="389"/>
      <c r="I31" s="389"/>
      <c r="J31" s="389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389" t="s">
        <v>1098</v>
      </c>
      <c r="E33" s="389"/>
      <c r="F33" s="389"/>
      <c r="G33" s="389"/>
      <c r="H33" s="389"/>
      <c r="I33" s="389"/>
      <c r="J33" s="389"/>
      <c r="K33" s="262"/>
    </row>
    <row r="34" spans="2:11" s="1" customFormat="1" ht="15" customHeight="1">
      <c r="B34" s="265"/>
      <c r="C34" s="266"/>
      <c r="D34" s="389" t="s">
        <v>1099</v>
      </c>
      <c r="E34" s="389"/>
      <c r="F34" s="389"/>
      <c r="G34" s="389"/>
      <c r="H34" s="389"/>
      <c r="I34" s="389"/>
      <c r="J34" s="389"/>
      <c r="K34" s="262"/>
    </row>
    <row r="35" spans="2:11" s="1" customFormat="1" ht="15" customHeight="1">
      <c r="B35" s="265"/>
      <c r="C35" s="266"/>
      <c r="D35" s="389" t="s">
        <v>1100</v>
      </c>
      <c r="E35" s="389"/>
      <c r="F35" s="389"/>
      <c r="G35" s="389"/>
      <c r="H35" s="389"/>
      <c r="I35" s="389"/>
      <c r="J35" s="389"/>
      <c r="K35" s="262"/>
    </row>
    <row r="36" spans="2:11" s="1" customFormat="1" ht="15" customHeight="1">
      <c r="B36" s="265"/>
      <c r="C36" s="266"/>
      <c r="D36" s="264"/>
      <c r="E36" s="267" t="s">
        <v>138</v>
      </c>
      <c r="F36" s="264"/>
      <c r="G36" s="389" t="s">
        <v>1101</v>
      </c>
      <c r="H36" s="389"/>
      <c r="I36" s="389"/>
      <c r="J36" s="389"/>
      <c r="K36" s="262"/>
    </row>
    <row r="37" spans="2:11" s="1" customFormat="1" ht="30.75" customHeight="1">
      <c r="B37" s="265"/>
      <c r="C37" s="266"/>
      <c r="D37" s="264"/>
      <c r="E37" s="267" t="s">
        <v>1102</v>
      </c>
      <c r="F37" s="264"/>
      <c r="G37" s="389" t="s">
        <v>1103</v>
      </c>
      <c r="H37" s="389"/>
      <c r="I37" s="389"/>
      <c r="J37" s="389"/>
      <c r="K37" s="262"/>
    </row>
    <row r="38" spans="2:11" s="1" customFormat="1" ht="15" customHeight="1">
      <c r="B38" s="265"/>
      <c r="C38" s="266"/>
      <c r="D38" s="264"/>
      <c r="E38" s="267" t="s">
        <v>60</v>
      </c>
      <c r="F38" s="264"/>
      <c r="G38" s="389" t="s">
        <v>1104</v>
      </c>
      <c r="H38" s="389"/>
      <c r="I38" s="389"/>
      <c r="J38" s="389"/>
      <c r="K38" s="262"/>
    </row>
    <row r="39" spans="2:11" s="1" customFormat="1" ht="15" customHeight="1">
      <c r="B39" s="265"/>
      <c r="C39" s="266"/>
      <c r="D39" s="264"/>
      <c r="E39" s="267" t="s">
        <v>61</v>
      </c>
      <c r="F39" s="264"/>
      <c r="G39" s="389" t="s">
        <v>1105</v>
      </c>
      <c r="H39" s="389"/>
      <c r="I39" s="389"/>
      <c r="J39" s="389"/>
      <c r="K39" s="262"/>
    </row>
    <row r="40" spans="2:11" s="1" customFormat="1" ht="15" customHeight="1">
      <c r="B40" s="265"/>
      <c r="C40" s="266"/>
      <c r="D40" s="264"/>
      <c r="E40" s="267" t="s">
        <v>139</v>
      </c>
      <c r="F40" s="264"/>
      <c r="G40" s="389" t="s">
        <v>1106</v>
      </c>
      <c r="H40" s="389"/>
      <c r="I40" s="389"/>
      <c r="J40" s="389"/>
      <c r="K40" s="262"/>
    </row>
    <row r="41" spans="2:11" s="1" customFormat="1" ht="15" customHeight="1">
      <c r="B41" s="265"/>
      <c r="C41" s="266"/>
      <c r="D41" s="264"/>
      <c r="E41" s="267" t="s">
        <v>140</v>
      </c>
      <c r="F41" s="264"/>
      <c r="G41" s="389" t="s">
        <v>1107</v>
      </c>
      <c r="H41" s="389"/>
      <c r="I41" s="389"/>
      <c r="J41" s="389"/>
      <c r="K41" s="262"/>
    </row>
    <row r="42" spans="2:11" s="1" customFormat="1" ht="15" customHeight="1">
      <c r="B42" s="265"/>
      <c r="C42" s="266"/>
      <c r="D42" s="264"/>
      <c r="E42" s="267" t="s">
        <v>1108</v>
      </c>
      <c r="F42" s="264"/>
      <c r="G42" s="389" t="s">
        <v>1109</v>
      </c>
      <c r="H42" s="389"/>
      <c r="I42" s="389"/>
      <c r="J42" s="389"/>
      <c r="K42" s="262"/>
    </row>
    <row r="43" spans="2:11" s="1" customFormat="1" ht="15" customHeight="1">
      <c r="B43" s="265"/>
      <c r="C43" s="266"/>
      <c r="D43" s="264"/>
      <c r="E43" s="267"/>
      <c r="F43" s="264"/>
      <c r="G43" s="389" t="s">
        <v>1110</v>
      </c>
      <c r="H43" s="389"/>
      <c r="I43" s="389"/>
      <c r="J43" s="389"/>
      <c r="K43" s="262"/>
    </row>
    <row r="44" spans="2:11" s="1" customFormat="1" ht="15" customHeight="1">
      <c r="B44" s="265"/>
      <c r="C44" s="266"/>
      <c r="D44" s="264"/>
      <c r="E44" s="267" t="s">
        <v>1111</v>
      </c>
      <c r="F44" s="264"/>
      <c r="G44" s="389" t="s">
        <v>1112</v>
      </c>
      <c r="H44" s="389"/>
      <c r="I44" s="389"/>
      <c r="J44" s="389"/>
      <c r="K44" s="262"/>
    </row>
    <row r="45" spans="2:11" s="1" customFormat="1" ht="15" customHeight="1">
      <c r="B45" s="265"/>
      <c r="C45" s="266"/>
      <c r="D45" s="264"/>
      <c r="E45" s="267" t="s">
        <v>142</v>
      </c>
      <c r="F45" s="264"/>
      <c r="G45" s="389" t="s">
        <v>1113</v>
      </c>
      <c r="H45" s="389"/>
      <c r="I45" s="389"/>
      <c r="J45" s="389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389" t="s">
        <v>1114</v>
      </c>
      <c r="E47" s="389"/>
      <c r="F47" s="389"/>
      <c r="G47" s="389"/>
      <c r="H47" s="389"/>
      <c r="I47" s="389"/>
      <c r="J47" s="389"/>
      <c r="K47" s="262"/>
    </row>
    <row r="48" spans="2:11" s="1" customFormat="1" ht="15" customHeight="1">
      <c r="B48" s="265"/>
      <c r="C48" s="266"/>
      <c r="D48" s="266"/>
      <c r="E48" s="389" t="s">
        <v>1115</v>
      </c>
      <c r="F48" s="389"/>
      <c r="G48" s="389"/>
      <c r="H48" s="389"/>
      <c r="I48" s="389"/>
      <c r="J48" s="389"/>
      <c r="K48" s="262"/>
    </row>
    <row r="49" spans="2:11" s="1" customFormat="1" ht="15" customHeight="1">
      <c r="B49" s="265"/>
      <c r="C49" s="266"/>
      <c r="D49" s="266"/>
      <c r="E49" s="389" t="s">
        <v>1116</v>
      </c>
      <c r="F49" s="389"/>
      <c r="G49" s="389"/>
      <c r="H49" s="389"/>
      <c r="I49" s="389"/>
      <c r="J49" s="389"/>
      <c r="K49" s="262"/>
    </row>
    <row r="50" spans="2:11" s="1" customFormat="1" ht="15" customHeight="1">
      <c r="B50" s="265"/>
      <c r="C50" s="266"/>
      <c r="D50" s="266"/>
      <c r="E50" s="389" t="s">
        <v>1117</v>
      </c>
      <c r="F50" s="389"/>
      <c r="G50" s="389"/>
      <c r="H50" s="389"/>
      <c r="I50" s="389"/>
      <c r="J50" s="389"/>
      <c r="K50" s="262"/>
    </row>
    <row r="51" spans="2:11" s="1" customFormat="1" ht="15" customHeight="1">
      <c r="B51" s="265"/>
      <c r="C51" s="266"/>
      <c r="D51" s="389" t="s">
        <v>1118</v>
      </c>
      <c r="E51" s="389"/>
      <c r="F51" s="389"/>
      <c r="G51" s="389"/>
      <c r="H51" s="389"/>
      <c r="I51" s="389"/>
      <c r="J51" s="389"/>
      <c r="K51" s="262"/>
    </row>
    <row r="52" spans="2:11" s="1" customFormat="1" ht="25.5" customHeight="1">
      <c r="B52" s="261"/>
      <c r="C52" s="390" t="s">
        <v>1119</v>
      </c>
      <c r="D52" s="390"/>
      <c r="E52" s="390"/>
      <c r="F52" s="390"/>
      <c r="G52" s="390"/>
      <c r="H52" s="390"/>
      <c r="I52" s="390"/>
      <c r="J52" s="390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389" t="s">
        <v>1120</v>
      </c>
      <c r="D54" s="389"/>
      <c r="E54" s="389"/>
      <c r="F54" s="389"/>
      <c r="G54" s="389"/>
      <c r="H54" s="389"/>
      <c r="I54" s="389"/>
      <c r="J54" s="389"/>
      <c r="K54" s="262"/>
    </row>
    <row r="55" spans="2:11" s="1" customFormat="1" ht="15" customHeight="1">
      <c r="B55" s="261"/>
      <c r="C55" s="389" t="s">
        <v>1121</v>
      </c>
      <c r="D55" s="389"/>
      <c r="E55" s="389"/>
      <c r="F55" s="389"/>
      <c r="G55" s="389"/>
      <c r="H55" s="389"/>
      <c r="I55" s="389"/>
      <c r="J55" s="389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389" t="s">
        <v>1122</v>
      </c>
      <c r="D57" s="389"/>
      <c r="E57" s="389"/>
      <c r="F57" s="389"/>
      <c r="G57" s="389"/>
      <c r="H57" s="389"/>
      <c r="I57" s="389"/>
      <c r="J57" s="389"/>
      <c r="K57" s="262"/>
    </row>
    <row r="58" spans="2:11" s="1" customFormat="1" ht="15" customHeight="1">
      <c r="B58" s="261"/>
      <c r="C58" s="266"/>
      <c r="D58" s="389" t="s">
        <v>1123</v>
      </c>
      <c r="E58" s="389"/>
      <c r="F58" s="389"/>
      <c r="G58" s="389"/>
      <c r="H58" s="389"/>
      <c r="I58" s="389"/>
      <c r="J58" s="389"/>
      <c r="K58" s="262"/>
    </row>
    <row r="59" spans="2:11" s="1" customFormat="1" ht="15" customHeight="1">
      <c r="B59" s="261"/>
      <c r="C59" s="266"/>
      <c r="D59" s="389" t="s">
        <v>1124</v>
      </c>
      <c r="E59" s="389"/>
      <c r="F59" s="389"/>
      <c r="G59" s="389"/>
      <c r="H59" s="389"/>
      <c r="I59" s="389"/>
      <c r="J59" s="389"/>
      <c r="K59" s="262"/>
    </row>
    <row r="60" spans="2:11" s="1" customFormat="1" ht="15" customHeight="1">
      <c r="B60" s="261"/>
      <c r="C60" s="266"/>
      <c r="D60" s="389" t="s">
        <v>1125</v>
      </c>
      <c r="E60" s="389"/>
      <c r="F60" s="389"/>
      <c r="G60" s="389"/>
      <c r="H60" s="389"/>
      <c r="I60" s="389"/>
      <c r="J60" s="389"/>
      <c r="K60" s="262"/>
    </row>
    <row r="61" spans="2:11" s="1" customFormat="1" ht="15" customHeight="1">
      <c r="B61" s="261"/>
      <c r="C61" s="266"/>
      <c r="D61" s="389" t="s">
        <v>1126</v>
      </c>
      <c r="E61" s="389"/>
      <c r="F61" s="389"/>
      <c r="G61" s="389"/>
      <c r="H61" s="389"/>
      <c r="I61" s="389"/>
      <c r="J61" s="389"/>
      <c r="K61" s="262"/>
    </row>
    <row r="62" spans="2:11" s="1" customFormat="1" ht="15" customHeight="1">
      <c r="B62" s="261"/>
      <c r="C62" s="266"/>
      <c r="D62" s="391" t="s">
        <v>1127</v>
      </c>
      <c r="E62" s="391"/>
      <c r="F62" s="391"/>
      <c r="G62" s="391"/>
      <c r="H62" s="391"/>
      <c r="I62" s="391"/>
      <c r="J62" s="391"/>
      <c r="K62" s="262"/>
    </row>
    <row r="63" spans="2:11" s="1" customFormat="1" ht="15" customHeight="1">
      <c r="B63" s="261"/>
      <c r="C63" s="266"/>
      <c r="D63" s="389" t="s">
        <v>1128</v>
      </c>
      <c r="E63" s="389"/>
      <c r="F63" s="389"/>
      <c r="G63" s="389"/>
      <c r="H63" s="389"/>
      <c r="I63" s="389"/>
      <c r="J63" s="389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389" t="s">
        <v>1129</v>
      </c>
      <c r="E65" s="389"/>
      <c r="F65" s="389"/>
      <c r="G65" s="389"/>
      <c r="H65" s="389"/>
      <c r="I65" s="389"/>
      <c r="J65" s="389"/>
      <c r="K65" s="262"/>
    </row>
    <row r="66" spans="2:11" s="1" customFormat="1" ht="15" customHeight="1">
      <c r="B66" s="261"/>
      <c r="C66" s="266"/>
      <c r="D66" s="391" t="s">
        <v>1130</v>
      </c>
      <c r="E66" s="391"/>
      <c r="F66" s="391"/>
      <c r="G66" s="391"/>
      <c r="H66" s="391"/>
      <c r="I66" s="391"/>
      <c r="J66" s="391"/>
      <c r="K66" s="262"/>
    </row>
    <row r="67" spans="2:11" s="1" customFormat="1" ht="15" customHeight="1">
      <c r="B67" s="261"/>
      <c r="C67" s="266"/>
      <c r="D67" s="389" t="s">
        <v>1131</v>
      </c>
      <c r="E67" s="389"/>
      <c r="F67" s="389"/>
      <c r="G67" s="389"/>
      <c r="H67" s="389"/>
      <c r="I67" s="389"/>
      <c r="J67" s="389"/>
      <c r="K67" s="262"/>
    </row>
    <row r="68" spans="2:11" s="1" customFormat="1" ht="15" customHeight="1">
      <c r="B68" s="261"/>
      <c r="C68" s="266"/>
      <c r="D68" s="389" t="s">
        <v>1132</v>
      </c>
      <c r="E68" s="389"/>
      <c r="F68" s="389"/>
      <c r="G68" s="389"/>
      <c r="H68" s="389"/>
      <c r="I68" s="389"/>
      <c r="J68" s="389"/>
      <c r="K68" s="262"/>
    </row>
    <row r="69" spans="2:11" s="1" customFormat="1" ht="15" customHeight="1">
      <c r="B69" s="261"/>
      <c r="C69" s="266"/>
      <c r="D69" s="389" t="s">
        <v>1133</v>
      </c>
      <c r="E69" s="389"/>
      <c r="F69" s="389"/>
      <c r="G69" s="389"/>
      <c r="H69" s="389"/>
      <c r="I69" s="389"/>
      <c r="J69" s="389"/>
      <c r="K69" s="262"/>
    </row>
    <row r="70" spans="2:11" s="1" customFormat="1" ht="15" customHeight="1">
      <c r="B70" s="261"/>
      <c r="C70" s="266"/>
      <c r="D70" s="389" t="s">
        <v>1134</v>
      </c>
      <c r="E70" s="389"/>
      <c r="F70" s="389"/>
      <c r="G70" s="389"/>
      <c r="H70" s="389"/>
      <c r="I70" s="389"/>
      <c r="J70" s="389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384" t="s">
        <v>1135</v>
      </c>
      <c r="D75" s="384"/>
      <c r="E75" s="384"/>
      <c r="F75" s="384"/>
      <c r="G75" s="384"/>
      <c r="H75" s="384"/>
      <c r="I75" s="384"/>
      <c r="J75" s="384"/>
      <c r="K75" s="279"/>
    </row>
    <row r="76" spans="2:11" s="1" customFormat="1" ht="17.25" customHeight="1">
      <c r="B76" s="278"/>
      <c r="C76" s="280" t="s">
        <v>1136</v>
      </c>
      <c r="D76" s="280"/>
      <c r="E76" s="280"/>
      <c r="F76" s="280" t="s">
        <v>1137</v>
      </c>
      <c r="G76" s="281"/>
      <c r="H76" s="280" t="s">
        <v>61</v>
      </c>
      <c r="I76" s="280" t="s">
        <v>64</v>
      </c>
      <c r="J76" s="280" t="s">
        <v>1138</v>
      </c>
      <c r="K76" s="279"/>
    </row>
    <row r="77" spans="2:11" s="1" customFormat="1" ht="17.25" customHeight="1">
      <c r="B77" s="278"/>
      <c r="C77" s="282" t="s">
        <v>1139</v>
      </c>
      <c r="D77" s="282"/>
      <c r="E77" s="282"/>
      <c r="F77" s="283" t="s">
        <v>1140</v>
      </c>
      <c r="G77" s="284"/>
      <c r="H77" s="282"/>
      <c r="I77" s="282"/>
      <c r="J77" s="282" t="s">
        <v>1141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60</v>
      </c>
      <c r="D79" s="285"/>
      <c r="E79" s="285"/>
      <c r="F79" s="287" t="s">
        <v>1142</v>
      </c>
      <c r="G79" s="286"/>
      <c r="H79" s="267" t="s">
        <v>1143</v>
      </c>
      <c r="I79" s="267" t="s">
        <v>1144</v>
      </c>
      <c r="J79" s="267">
        <v>20</v>
      </c>
      <c r="K79" s="279"/>
    </row>
    <row r="80" spans="2:11" s="1" customFormat="1" ht="15" customHeight="1">
      <c r="B80" s="278"/>
      <c r="C80" s="267" t="s">
        <v>1145</v>
      </c>
      <c r="D80" s="267"/>
      <c r="E80" s="267"/>
      <c r="F80" s="287" t="s">
        <v>1142</v>
      </c>
      <c r="G80" s="286"/>
      <c r="H80" s="267" t="s">
        <v>1146</v>
      </c>
      <c r="I80" s="267" t="s">
        <v>1144</v>
      </c>
      <c r="J80" s="267">
        <v>120</v>
      </c>
      <c r="K80" s="279"/>
    </row>
    <row r="81" spans="2:11" s="1" customFormat="1" ht="15" customHeight="1">
      <c r="B81" s="288"/>
      <c r="C81" s="267" t="s">
        <v>1147</v>
      </c>
      <c r="D81" s="267"/>
      <c r="E81" s="267"/>
      <c r="F81" s="287" t="s">
        <v>1148</v>
      </c>
      <c r="G81" s="286"/>
      <c r="H81" s="267" t="s">
        <v>1149</v>
      </c>
      <c r="I81" s="267" t="s">
        <v>1144</v>
      </c>
      <c r="J81" s="267">
        <v>50</v>
      </c>
      <c r="K81" s="279"/>
    </row>
    <row r="82" spans="2:11" s="1" customFormat="1" ht="15" customHeight="1">
      <c r="B82" s="288"/>
      <c r="C82" s="267" t="s">
        <v>1150</v>
      </c>
      <c r="D82" s="267"/>
      <c r="E82" s="267"/>
      <c r="F82" s="287" t="s">
        <v>1142</v>
      </c>
      <c r="G82" s="286"/>
      <c r="H82" s="267" t="s">
        <v>1151</v>
      </c>
      <c r="I82" s="267" t="s">
        <v>1152</v>
      </c>
      <c r="J82" s="267"/>
      <c r="K82" s="279"/>
    </row>
    <row r="83" spans="2:11" s="1" customFormat="1" ht="15" customHeight="1">
      <c r="B83" s="288"/>
      <c r="C83" s="289" t="s">
        <v>1153</v>
      </c>
      <c r="D83" s="289"/>
      <c r="E83" s="289"/>
      <c r="F83" s="290" t="s">
        <v>1148</v>
      </c>
      <c r="G83" s="289"/>
      <c r="H83" s="289" t="s">
        <v>1154</v>
      </c>
      <c r="I83" s="289" t="s">
        <v>1144</v>
      </c>
      <c r="J83" s="289">
        <v>15</v>
      </c>
      <c r="K83" s="279"/>
    </row>
    <row r="84" spans="2:11" s="1" customFormat="1" ht="15" customHeight="1">
      <c r="B84" s="288"/>
      <c r="C84" s="289" t="s">
        <v>1155</v>
      </c>
      <c r="D84" s="289"/>
      <c r="E84" s="289"/>
      <c r="F84" s="290" t="s">
        <v>1148</v>
      </c>
      <c r="G84" s="289"/>
      <c r="H84" s="289" t="s">
        <v>1156</v>
      </c>
      <c r="I84" s="289" t="s">
        <v>1144</v>
      </c>
      <c r="J84" s="289">
        <v>15</v>
      </c>
      <c r="K84" s="279"/>
    </row>
    <row r="85" spans="2:11" s="1" customFormat="1" ht="15" customHeight="1">
      <c r="B85" s="288"/>
      <c r="C85" s="289" t="s">
        <v>1157</v>
      </c>
      <c r="D85" s="289"/>
      <c r="E85" s="289"/>
      <c r="F85" s="290" t="s">
        <v>1148</v>
      </c>
      <c r="G85" s="289"/>
      <c r="H85" s="289" t="s">
        <v>1158</v>
      </c>
      <c r="I85" s="289" t="s">
        <v>1144</v>
      </c>
      <c r="J85" s="289">
        <v>20</v>
      </c>
      <c r="K85" s="279"/>
    </row>
    <row r="86" spans="2:11" s="1" customFormat="1" ht="15" customHeight="1">
      <c r="B86" s="288"/>
      <c r="C86" s="289" t="s">
        <v>1159</v>
      </c>
      <c r="D86" s="289"/>
      <c r="E86" s="289"/>
      <c r="F86" s="290" t="s">
        <v>1148</v>
      </c>
      <c r="G86" s="289"/>
      <c r="H86" s="289" t="s">
        <v>1160</v>
      </c>
      <c r="I86" s="289" t="s">
        <v>1144</v>
      </c>
      <c r="J86" s="289">
        <v>20</v>
      </c>
      <c r="K86" s="279"/>
    </row>
    <row r="87" spans="2:11" s="1" customFormat="1" ht="15" customHeight="1">
      <c r="B87" s="288"/>
      <c r="C87" s="267" t="s">
        <v>1161</v>
      </c>
      <c r="D87" s="267"/>
      <c r="E87" s="267"/>
      <c r="F87" s="287" t="s">
        <v>1148</v>
      </c>
      <c r="G87" s="286"/>
      <c r="H87" s="267" t="s">
        <v>1162</v>
      </c>
      <c r="I87" s="267" t="s">
        <v>1144</v>
      </c>
      <c r="J87" s="267">
        <v>50</v>
      </c>
      <c r="K87" s="279"/>
    </row>
    <row r="88" spans="2:11" s="1" customFormat="1" ht="15" customHeight="1">
      <c r="B88" s="288"/>
      <c r="C88" s="267" t="s">
        <v>1163</v>
      </c>
      <c r="D88" s="267"/>
      <c r="E88" s="267"/>
      <c r="F88" s="287" t="s">
        <v>1148</v>
      </c>
      <c r="G88" s="286"/>
      <c r="H88" s="267" t="s">
        <v>1164</v>
      </c>
      <c r="I88" s="267" t="s">
        <v>1144</v>
      </c>
      <c r="J88" s="267">
        <v>20</v>
      </c>
      <c r="K88" s="279"/>
    </row>
    <row r="89" spans="2:11" s="1" customFormat="1" ht="15" customHeight="1">
      <c r="B89" s="288"/>
      <c r="C89" s="267" t="s">
        <v>1165</v>
      </c>
      <c r="D89" s="267"/>
      <c r="E89" s="267"/>
      <c r="F89" s="287" t="s">
        <v>1148</v>
      </c>
      <c r="G89" s="286"/>
      <c r="H89" s="267" t="s">
        <v>1166</v>
      </c>
      <c r="I89" s="267" t="s">
        <v>1144</v>
      </c>
      <c r="J89" s="267">
        <v>20</v>
      </c>
      <c r="K89" s="279"/>
    </row>
    <row r="90" spans="2:11" s="1" customFormat="1" ht="15" customHeight="1">
      <c r="B90" s="288"/>
      <c r="C90" s="267" t="s">
        <v>1167</v>
      </c>
      <c r="D90" s="267"/>
      <c r="E90" s="267"/>
      <c r="F90" s="287" t="s">
        <v>1148</v>
      </c>
      <c r="G90" s="286"/>
      <c r="H90" s="267" t="s">
        <v>1168</v>
      </c>
      <c r="I90" s="267" t="s">
        <v>1144</v>
      </c>
      <c r="J90" s="267">
        <v>50</v>
      </c>
      <c r="K90" s="279"/>
    </row>
    <row r="91" spans="2:11" s="1" customFormat="1" ht="15" customHeight="1">
      <c r="B91" s="288"/>
      <c r="C91" s="267" t="s">
        <v>1169</v>
      </c>
      <c r="D91" s="267"/>
      <c r="E91" s="267"/>
      <c r="F91" s="287" t="s">
        <v>1148</v>
      </c>
      <c r="G91" s="286"/>
      <c r="H91" s="267" t="s">
        <v>1169</v>
      </c>
      <c r="I91" s="267" t="s">
        <v>1144</v>
      </c>
      <c r="J91" s="267">
        <v>50</v>
      </c>
      <c r="K91" s="279"/>
    </row>
    <row r="92" spans="2:11" s="1" customFormat="1" ht="15" customHeight="1">
      <c r="B92" s="288"/>
      <c r="C92" s="267" t="s">
        <v>1170</v>
      </c>
      <c r="D92" s="267"/>
      <c r="E92" s="267"/>
      <c r="F92" s="287" t="s">
        <v>1148</v>
      </c>
      <c r="G92" s="286"/>
      <c r="H92" s="267" t="s">
        <v>1171</v>
      </c>
      <c r="I92" s="267" t="s">
        <v>1144</v>
      </c>
      <c r="J92" s="267">
        <v>255</v>
      </c>
      <c r="K92" s="279"/>
    </row>
    <row r="93" spans="2:11" s="1" customFormat="1" ht="15" customHeight="1">
      <c r="B93" s="288"/>
      <c r="C93" s="267" t="s">
        <v>1172</v>
      </c>
      <c r="D93" s="267"/>
      <c r="E93" s="267"/>
      <c r="F93" s="287" t="s">
        <v>1142</v>
      </c>
      <c r="G93" s="286"/>
      <c r="H93" s="267" t="s">
        <v>1173</v>
      </c>
      <c r="I93" s="267" t="s">
        <v>1174</v>
      </c>
      <c r="J93" s="267"/>
      <c r="K93" s="279"/>
    </row>
    <row r="94" spans="2:11" s="1" customFormat="1" ht="15" customHeight="1">
      <c r="B94" s="288"/>
      <c r="C94" s="267" t="s">
        <v>1175</v>
      </c>
      <c r="D94" s="267"/>
      <c r="E94" s="267"/>
      <c r="F94" s="287" t="s">
        <v>1142</v>
      </c>
      <c r="G94" s="286"/>
      <c r="H94" s="267" t="s">
        <v>1176</v>
      </c>
      <c r="I94" s="267" t="s">
        <v>1177</v>
      </c>
      <c r="J94" s="267"/>
      <c r="K94" s="279"/>
    </row>
    <row r="95" spans="2:11" s="1" customFormat="1" ht="15" customHeight="1">
      <c r="B95" s="288"/>
      <c r="C95" s="267" t="s">
        <v>1178</v>
      </c>
      <c r="D95" s="267"/>
      <c r="E95" s="267"/>
      <c r="F95" s="287" t="s">
        <v>1142</v>
      </c>
      <c r="G95" s="286"/>
      <c r="H95" s="267" t="s">
        <v>1178</v>
      </c>
      <c r="I95" s="267" t="s">
        <v>1177</v>
      </c>
      <c r="J95" s="267"/>
      <c r="K95" s="279"/>
    </row>
    <row r="96" spans="2:11" s="1" customFormat="1" ht="15" customHeight="1">
      <c r="B96" s="288"/>
      <c r="C96" s="267" t="s">
        <v>45</v>
      </c>
      <c r="D96" s="267"/>
      <c r="E96" s="267"/>
      <c r="F96" s="287" t="s">
        <v>1142</v>
      </c>
      <c r="G96" s="286"/>
      <c r="H96" s="267" t="s">
        <v>1179</v>
      </c>
      <c r="I96" s="267" t="s">
        <v>1177</v>
      </c>
      <c r="J96" s="267"/>
      <c r="K96" s="279"/>
    </row>
    <row r="97" spans="2:11" s="1" customFormat="1" ht="15" customHeight="1">
      <c r="B97" s="288"/>
      <c r="C97" s="267" t="s">
        <v>55</v>
      </c>
      <c r="D97" s="267"/>
      <c r="E97" s="267"/>
      <c r="F97" s="287" t="s">
        <v>1142</v>
      </c>
      <c r="G97" s="286"/>
      <c r="H97" s="267" t="s">
        <v>1180</v>
      </c>
      <c r="I97" s="267" t="s">
        <v>1177</v>
      </c>
      <c r="J97" s="267"/>
      <c r="K97" s="279"/>
    </row>
    <row r="98" spans="2:11" s="1" customFormat="1" ht="15" customHeight="1">
      <c r="B98" s="291"/>
      <c r="C98" s="292"/>
      <c r="D98" s="292"/>
      <c r="E98" s="292"/>
      <c r="F98" s="292"/>
      <c r="G98" s="292"/>
      <c r="H98" s="292"/>
      <c r="I98" s="292"/>
      <c r="J98" s="292"/>
      <c r="K98" s="293"/>
    </row>
    <row r="99" spans="2:11" s="1" customFormat="1" ht="18.7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4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384" t="s">
        <v>1181</v>
      </c>
      <c r="D102" s="384"/>
      <c r="E102" s="384"/>
      <c r="F102" s="384"/>
      <c r="G102" s="384"/>
      <c r="H102" s="384"/>
      <c r="I102" s="384"/>
      <c r="J102" s="384"/>
      <c r="K102" s="279"/>
    </row>
    <row r="103" spans="2:11" s="1" customFormat="1" ht="17.25" customHeight="1">
      <c r="B103" s="278"/>
      <c r="C103" s="280" t="s">
        <v>1136</v>
      </c>
      <c r="D103" s="280"/>
      <c r="E103" s="280"/>
      <c r="F103" s="280" t="s">
        <v>1137</v>
      </c>
      <c r="G103" s="281"/>
      <c r="H103" s="280" t="s">
        <v>61</v>
      </c>
      <c r="I103" s="280" t="s">
        <v>64</v>
      </c>
      <c r="J103" s="280" t="s">
        <v>1138</v>
      </c>
      <c r="K103" s="279"/>
    </row>
    <row r="104" spans="2:11" s="1" customFormat="1" ht="17.25" customHeight="1">
      <c r="B104" s="278"/>
      <c r="C104" s="282" t="s">
        <v>1139</v>
      </c>
      <c r="D104" s="282"/>
      <c r="E104" s="282"/>
      <c r="F104" s="283" t="s">
        <v>1140</v>
      </c>
      <c r="G104" s="284"/>
      <c r="H104" s="282"/>
      <c r="I104" s="282"/>
      <c r="J104" s="282" t="s">
        <v>1141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6"/>
      <c r="H105" s="280"/>
      <c r="I105" s="280"/>
      <c r="J105" s="280"/>
      <c r="K105" s="279"/>
    </row>
    <row r="106" spans="2:11" s="1" customFormat="1" ht="15" customHeight="1">
      <c r="B106" s="278"/>
      <c r="C106" s="267" t="s">
        <v>60</v>
      </c>
      <c r="D106" s="285"/>
      <c r="E106" s="285"/>
      <c r="F106" s="287" t="s">
        <v>1142</v>
      </c>
      <c r="G106" s="296"/>
      <c r="H106" s="267" t="s">
        <v>1182</v>
      </c>
      <c r="I106" s="267" t="s">
        <v>1144</v>
      </c>
      <c r="J106" s="267">
        <v>20</v>
      </c>
      <c r="K106" s="279"/>
    </row>
    <row r="107" spans="2:11" s="1" customFormat="1" ht="15" customHeight="1">
      <c r="B107" s="278"/>
      <c r="C107" s="267" t="s">
        <v>1145</v>
      </c>
      <c r="D107" s="267"/>
      <c r="E107" s="267"/>
      <c r="F107" s="287" t="s">
        <v>1142</v>
      </c>
      <c r="G107" s="267"/>
      <c r="H107" s="267" t="s">
        <v>1182</v>
      </c>
      <c r="I107" s="267" t="s">
        <v>1144</v>
      </c>
      <c r="J107" s="267">
        <v>120</v>
      </c>
      <c r="K107" s="279"/>
    </row>
    <row r="108" spans="2:11" s="1" customFormat="1" ht="15" customHeight="1">
      <c r="B108" s="288"/>
      <c r="C108" s="267" t="s">
        <v>1147</v>
      </c>
      <c r="D108" s="267"/>
      <c r="E108" s="267"/>
      <c r="F108" s="287" t="s">
        <v>1148</v>
      </c>
      <c r="G108" s="267"/>
      <c r="H108" s="267" t="s">
        <v>1182</v>
      </c>
      <c r="I108" s="267" t="s">
        <v>1144</v>
      </c>
      <c r="J108" s="267">
        <v>50</v>
      </c>
      <c r="K108" s="279"/>
    </row>
    <row r="109" spans="2:11" s="1" customFormat="1" ht="15" customHeight="1">
      <c r="B109" s="288"/>
      <c r="C109" s="267" t="s">
        <v>1150</v>
      </c>
      <c r="D109" s="267"/>
      <c r="E109" s="267"/>
      <c r="F109" s="287" t="s">
        <v>1142</v>
      </c>
      <c r="G109" s="267"/>
      <c r="H109" s="267" t="s">
        <v>1182</v>
      </c>
      <c r="I109" s="267" t="s">
        <v>1152</v>
      </c>
      <c r="J109" s="267"/>
      <c r="K109" s="279"/>
    </row>
    <row r="110" spans="2:11" s="1" customFormat="1" ht="15" customHeight="1">
      <c r="B110" s="288"/>
      <c r="C110" s="267" t="s">
        <v>1161</v>
      </c>
      <c r="D110" s="267"/>
      <c r="E110" s="267"/>
      <c r="F110" s="287" t="s">
        <v>1148</v>
      </c>
      <c r="G110" s="267"/>
      <c r="H110" s="267" t="s">
        <v>1182</v>
      </c>
      <c r="I110" s="267" t="s">
        <v>1144</v>
      </c>
      <c r="J110" s="267">
        <v>50</v>
      </c>
      <c r="K110" s="279"/>
    </row>
    <row r="111" spans="2:11" s="1" customFormat="1" ht="15" customHeight="1">
      <c r="B111" s="288"/>
      <c r="C111" s="267" t="s">
        <v>1169</v>
      </c>
      <c r="D111" s="267"/>
      <c r="E111" s="267"/>
      <c r="F111" s="287" t="s">
        <v>1148</v>
      </c>
      <c r="G111" s="267"/>
      <c r="H111" s="267" t="s">
        <v>1182</v>
      </c>
      <c r="I111" s="267" t="s">
        <v>1144</v>
      </c>
      <c r="J111" s="267">
        <v>50</v>
      </c>
      <c r="K111" s="279"/>
    </row>
    <row r="112" spans="2:11" s="1" customFormat="1" ht="15" customHeight="1">
      <c r="B112" s="288"/>
      <c r="C112" s="267" t="s">
        <v>1167</v>
      </c>
      <c r="D112" s="267"/>
      <c r="E112" s="267"/>
      <c r="F112" s="287" t="s">
        <v>1148</v>
      </c>
      <c r="G112" s="267"/>
      <c r="H112" s="267" t="s">
        <v>1182</v>
      </c>
      <c r="I112" s="267" t="s">
        <v>1144</v>
      </c>
      <c r="J112" s="267">
        <v>50</v>
      </c>
      <c r="K112" s="279"/>
    </row>
    <row r="113" spans="2:11" s="1" customFormat="1" ht="15" customHeight="1">
      <c r="B113" s="288"/>
      <c r="C113" s="267" t="s">
        <v>60</v>
      </c>
      <c r="D113" s="267"/>
      <c r="E113" s="267"/>
      <c r="F113" s="287" t="s">
        <v>1142</v>
      </c>
      <c r="G113" s="267"/>
      <c r="H113" s="267" t="s">
        <v>1183</v>
      </c>
      <c r="I113" s="267" t="s">
        <v>1144</v>
      </c>
      <c r="J113" s="267">
        <v>20</v>
      </c>
      <c r="K113" s="279"/>
    </row>
    <row r="114" spans="2:11" s="1" customFormat="1" ht="15" customHeight="1">
      <c r="B114" s="288"/>
      <c r="C114" s="267" t="s">
        <v>1184</v>
      </c>
      <c r="D114" s="267"/>
      <c r="E114" s="267"/>
      <c r="F114" s="287" t="s">
        <v>1142</v>
      </c>
      <c r="G114" s="267"/>
      <c r="H114" s="267" t="s">
        <v>1185</v>
      </c>
      <c r="I114" s="267" t="s">
        <v>1144</v>
      </c>
      <c r="J114" s="267">
        <v>120</v>
      </c>
      <c r="K114" s="279"/>
    </row>
    <row r="115" spans="2:11" s="1" customFormat="1" ht="15" customHeight="1">
      <c r="B115" s="288"/>
      <c r="C115" s="267" t="s">
        <v>45</v>
      </c>
      <c r="D115" s="267"/>
      <c r="E115" s="267"/>
      <c r="F115" s="287" t="s">
        <v>1142</v>
      </c>
      <c r="G115" s="267"/>
      <c r="H115" s="267" t="s">
        <v>1186</v>
      </c>
      <c r="I115" s="267" t="s">
        <v>1177</v>
      </c>
      <c r="J115" s="267"/>
      <c r="K115" s="279"/>
    </row>
    <row r="116" spans="2:11" s="1" customFormat="1" ht="15" customHeight="1">
      <c r="B116" s="288"/>
      <c r="C116" s="267" t="s">
        <v>55</v>
      </c>
      <c r="D116" s="267"/>
      <c r="E116" s="267"/>
      <c r="F116" s="287" t="s">
        <v>1142</v>
      </c>
      <c r="G116" s="267"/>
      <c r="H116" s="267" t="s">
        <v>1187</v>
      </c>
      <c r="I116" s="267" t="s">
        <v>1177</v>
      </c>
      <c r="J116" s="267"/>
      <c r="K116" s="279"/>
    </row>
    <row r="117" spans="2:11" s="1" customFormat="1" ht="15" customHeight="1">
      <c r="B117" s="288"/>
      <c r="C117" s="267" t="s">
        <v>64</v>
      </c>
      <c r="D117" s="267"/>
      <c r="E117" s="267"/>
      <c r="F117" s="287" t="s">
        <v>1142</v>
      </c>
      <c r="G117" s="267"/>
      <c r="H117" s="267" t="s">
        <v>1188</v>
      </c>
      <c r="I117" s="267" t="s">
        <v>1189</v>
      </c>
      <c r="J117" s="267"/>
      <c r="K117" s="279"/>
    </row>
    <row r="118" spans="2:11" s="1" customFormat="1" ht="15" customHeight="1">
      <c r="B118" s="291"/>
      <c r="C118" s="297"/>
      <c r="D118" s="297"/>
      <c r="E118" s="297"/>
      <c r="F118" s="297"/>
      <c r="G118" s="297"/>
      <c r="H118" s="297"/>
      <c r="I118" s="297"/>
      <c r="J118" s="297"/>
      <c r="K118" s="293"/>
    </row>
    <row r="119" spans="2:11" s="1" customFormat="1" ht="18.75" customHeight="1">
      <c r="B119" s="298"/>
      <c r="C119" s="264"/>
      <c r="D119" s="264"/>
      <c r="E119" s="264"/>
      <c r="F119" s="299"/>
      <c r="G119" s="264"/>
      <c r="H119" s="264"/>
      <c r="I119" s="264"/>
      <c r="J119" s="264"/>
      <c r="K119" s="298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0"/>
      <c r="C121" s="301"/>
      <c r="D121" s="301"/>
      <c r="E121" s="301"/>
      <c r="F121" s="301"/>
      <c r="G121" s="301"/>
      <c r="H121" s="301"/>
      <c r="I121" s="301"/>
      <c r="J121" s="301"/>
      <c r="K121" s="302"/>
    </row>
    <row r="122" spans="2:11" s="1" customFormat="1" ht="45" customHeight="1">
      <c r="B122" s="303"/>
      <c r="C122" s="385" t="s">
        <v>1190</v>
      </c>
      <c r="D122" s="385"/>
      <c r="E122" s="385"/>
      <c r="F122" s="385"/>
      <c r="G122" s="385"/>
      <c r="H122" s="385"/>
      <c r="I122" s="385"/>
      <c r="J122" s="385"/>
      <c r="K122" s="304"/>
    </row>
    <row r="123" spans="2:11" s="1" customFormat="1" ht="17.25" customHeight="1">
      <c r="B123" s="305"/>
      <c r="C123" s="280" t="s">
        <v>1136</v>
      </c>
      <c r="D123" s="280"/>
      <c r="E123" s="280"/>
      <c r="F123" s="280" t="s">
        <v>1137</v>
      </c>
      <c r="G123" s="281"/>
      <c r="H123" s="280" t="s">
        <v>61</v>
      </c>
      <c r="I123" s="280" t="s">
        <v>64</v>
      </c>
      <c r="J123" s="280" t="s">
        <v>1138</v>
      </c>
      <c r="K123" s="306"/>
    </row>
    <row r="124" spans="2:11" s="1" customFormat="1" ht="17.25" customHeight="1">
      <c r="B124" s="305"/>
      <c r="C124" s="282" t="s">
        <v>1139</v>
      </c>
      <c r="D124" s="282"/>
      <c r="E124" s="282"/>
      <c r="F124" s="283" t="s">
        <v>1140</v>
      </c>
      <c r="G124" s="284"/>
      <c r="H124" s="282"/>
      <c r="I124" s="282"/>
      <c r="J124" s="282" t="s">
        <v>1141</v>
      </c>
      <c r="K124" s="306"/>
    </row>
    <row r="125" spans="2:11" s="1" customFormat="1" ht="5.25" customHeight="1">
      <c r="B125" s="307"/>
      <c r="C125" s="285"/>
      <c r="D125" s="285"/>
      <c r="E125" s="285"/>
      <c r="F125" s="285"/>
      <c r="G125" s="267"/>
      <c r="H125" s="285"/>
      <c r="I125" s="285"/>
      <c r="J125" s="285"/>
      <c r="K125" s="308"/>
    </row>
    <row r="126" spans="2:11" s="1" customFormat="1" ht="15" customHeight="1">
      <c r="B126" s="307"/>
      <c r="C126" s="267" t="s">
        <v>1145</v>
      </c>
      <c r="D126" s="285"/>
      <c r="E126" s="285"/>
      <c r="F126" s="287" t="s">
        <v>1142</v>
      </c>
      <c r="G126" s="267"/>
      <c r="H126" s="267" t="s">
        <v>1182</v>
      </c>
      <c r="I126" s="267" t="s">
        <v>1144</v>
      </c>
      <c r="J126" s="267">
        <v>120</v>
      </c>
      <c r="K126" s="309"/>
    </row>
    <row r="127" spans="2:11" s="1" customFormat="1" ht="15" customHeight="1">
      <c r="B127" s="307"/>
      <c r="C127" s="267" t="s">
        <v>1191</v>
      </c>
      <c r="D127" s="267"/>
      <c r="E127" s="267"/>
      <c r="F127" s="287" t="s">
        <v>1142</v>
      </c>
      <c r="G127" s="267"/>
      <c r="H127" s="267" t="s">
        <v>1192</v>
      </c>
      <c r="I127" s="267" t="s">
        <v>1144</v>
      </c>
      <c r="J127" s="267" t="s">
        <v>1193</v>
      </c>
      <c r="K127" s="309"/>
    </row>
    <row r="128" spans="2:11" s="1" customFormat="1" ht="15" customHeight="1">
      <c r="B128" s="307"/>
      <c r="C128" s="267" t="s">
        <v>1090</v>
      </c>
      <c r="D128" s="267"/>
      <c r="E128" s="267"/>
      <c r="F128" s="287" t="s">
        <v>1142</v>
      </c>
      <c r="G128" s="267"/>
      <c r="H128" s="267" t="s">
        <v>1194</v>
      </c>
      <c r="I128" s="267" t="s">
        <v>1144</v>
      </c>
      <c r="J128" s="267" t="s">
        <v>1193</v>
      </c>
      <c r="K128" s="309"/>
    </row>
    <row r="129" spans="2:11" s="1" customFormat="1" ht="15" customHeight="1">
      <c r="B129" s="307"/>
      <c r="C129" s="267" t="s">
        <v>1153</v>
      </c>
      <c r="D129" s="267"/>
      <c r="E129" s="267"/>
      <c r="F129" s="287" t="s">
        <v>1148</v>
      </c>
      <c r="G129" s="267"/>
      <c r="H129" s="267" t="s">
        <v>1154</v>
      </c>
      <c r="I129" s="267" t="s">
        <v>1144</v>
      </c>
      <c r="J129" s="267">
        <v>15</v>
      </c>
      <c r="K129" s="309"/>
    </row>
    <row r="130" spans="2:11" s="1" customFormat="1" ht="15" customHeight="1">
      <c r="B130" s="307"/>
      <c r="C130" s="289" t="s">
        <v>1155</v>
      </c>
      <c r="D130" s="289"/>
      <c r="E130" s="289"/>
      <c r="F130" s="290" t="s">
        <v>1148</v>
      </c>
      <c r="G130" s="289"/>
      <c r="H130" s="289" t="s">
        <v>1156</v>
      </c>
      <c r="I130" s="289" t="s">
        <v>1144</v>
      </c>
      <c r="J130" s="289">
        <v>15</v>
      </c>
      <c r="K130" s="309"/>
    </row>
    <row r="131" spans="2:11" s="1" customFormat="1" ht="15" customHeight="1">
      <c r="B131" s="307"/>
      <c r="C131" s="289" t="s">
        <v>1157</v>
      </c>
      <c r="D131" s="289"/>
      <c r="E131" s="289"/>
      <c r="F131" s="290" t="s">
        <v>1148</v>
      </c>
      <c r="G131" s="289"/>
      <c r="H131" s="289" t="s">
        <v>1158</v>
      </c>
      <c r="I131" s="289" t="s">
        <v>1144</v>
      </c>
      <c r="J131" s="289">
        <v>20</v>
      </c>
      <c r="K131" s="309"/>
    </row>
    <row r="132" spans="2:11" s="1" customFormat="1" ht="15" customHeight="1">
      <c r="B132" s="307"/>
      <c r="C132" s="289" t="s">
        <v>1159</v>
      </c>
      <c r="D132" s="289"/>
      <c r="E132" s="289"/>
      <c r="F132" s="290" t="s">
        <v>1148</v>
      </c>
      <c r="G132" s="289"/>
      <c r="H132" s="289" t="s">
        <v>1160</v>
      </c>
      <c r="I132" s="289" t="s">
        <v>1144</v>
      </c>
      <c r="J132" s="289">
        <v>20</v>
      </c>
      <c r="K132" s="309"/>
    </row>
    <row r="133" spans="2:11" s="1" customFormat="1" ht="15" customHeight="1">
      <c r="B133" s="307"/>
      <c r="C133" s="267" t="s">
        <v>1147</v>
      </c>
      <c r="D133" s="267"/>
      <c r="E133" s="267"/>
      <c r="F133" s="287" t="s">
        <v>1148</v>
      </c>
      <c r="G133" s="267"/>
      <c r="H133" s="267" t="s">
        <v>1182</v>
      </c>
      <c r="I133" s="267" t="s">
        <v>1144</v>
      </c>
      <c r="J133" s="267">
        <v>50</v>
      </c>
      <c r="K133" s="309"/>
    </row>
    <row r="134" spans="2:11" s="1" customFormat="1" ht="15" customHeight="1">
      <c r="B134" s="307"/>
      <c r="C134" s="267" t="s">
        <v>1161</v>
      </c>
      <c r="D134" s="267"/>
      <c r="E134" s="267"/>
      <c r="F134" s="287" t="s">
        <v>1148</v>
      </c>
      <c r="G134" s="267"/>
      <c r="H134" s="267" t="s">
        <v>1182</v>
      </c>
      <c r="I134" s="267" t="s">
        <v>1144</v>
      </c>
      <c r="J134" s="267">
        <v>50</v>
      </c>
      <c r="K134" s="309"/>
    </row>
    <row r="135" spans="2:11" s="1" customFormat="1" ht="15" customHeight="1">
      <c r="B135" s="307"/>
      <c r="C135" s="267" t="s">
        <v>1167</v>
      </c>
      <c r="D135" s="267"/>
      <c r="E135" s="267"/>
      <c r="F135" s="287" t="s">
        <v>1148</v>
      </c>
      <c r="G135" s="267"/>
      <c r="H135" s="267" t="s">
        <v>1182</v>
      </c>
      <c r="I135" s="267" t="s">
        <v>1144</v>
      </c>
      <c r="J135" s="267">
        <v>50</v>
      </c>
      <c r="K135" s="309"/>
    </row>
    <row r="136" spans="2:11" s="1" customFormat="1" ht="15" customHeight="1">
      <c r="B136" s="307"/>
      <c r="C136" s="267" t="s">
        <v>1169</v>
      </c>
      <c r="D136" s="267"/>
      <c r="E136" s="267"/>
      <c r="F136" s="287" t="s">
        <v>1148</v>
      </c>
      <c r="G136" s="267"/>
      <c r="H136" s="267" t="s">
        <v>1182</v>
      </c>
      <c r="I136" s="267" t="s">
        <v>1144</v>
      </c>
      <c r="J136" s="267">
        <v>50</v>
      </c>
      <c r="K136" s="309"/>
    </row>
    <row r="137" spans="2:11" s="1" customFormat="1" ht="15" customHeight="1">
      <c r="B137" s="307"/>
      <c r="C137" s="267" t="s">
        <v>1170</v>
      </c>
      <c r="D137" s="267"/>
      <c r="E137" s="267"/>
      <c r="F137" s="287" t="s">
        <v>1148</v>
      </c>
      <c r="G137" s="267"/>
      <c r="H137" s="267" t="s">
        <v>1195</v>
      </c>
      <c r="I137" s="267" t="s">
        <v>1144</v>
      </c>
      <c r="J137" s="267">
        <v>255</v>
      </c>
      <c r="K137" s="309"/>
    </row>
    <row r="138" spans="2:11" s="1" customFormat="1" ht="15" customHeight="1">
      <c r="B138" s="307"/>
      <c r="C138" s="267" t="s">
        <v>1172</v>
      </c>
      <c r="D138" s="267"/>
      <c r="E138" s="267"/>
      <c r="F138" s="287" t="s">
        <v>1142</v>
      </c>
      <c r="G138" s="267"/>
      <c r="H138" s="267" t="s">
        <v>1196</v>
      </c>
      <c r="I138" s="267" t="s">
        <v>1174</v>
      </c>
      <c r="J138" s="267"/>
      <c r="K138" s="309"/>
    </row>
    <row r="139" spans="2:11" s="1" customFormat="1" ht="15" customHeight="1">
      <c r="B139" s="307"/>
      <c r="C139" s="267" t="s">
        <v>1175</v>
      </c>
      <c r="D139" s="267"/>
      <c r="E139" s="267"/>
      <c r="F139" s="287" t="s">
        <v>1142</v>
      </c>
      <c r="G139" s="267"/>
      <c r="H139" s="267" t="s">
        <v>1197</v>
      </c>
      <c r="I139" s="267" t="s">
        <v>1177</v>
      </c>
      <c r="J139" s="267"/>
      <c r="K139" s="309"/>
    </row>
    <row r="140" spans="2:11" s="1" customFormat="1" ht="15" customHeight="1">
      <c r="B140" s="307"/>
      <c r="C140" s="267" t="s">
        <v>1178</v>
      </c>
      <c r="D140" s="267"/>
      <c r="E140" s="267"/>
      <c r="F140" s="287" t="s">
        <v>1142</v>
      </c>
      <c r="G140" s="267"/>
      <c r="H140" s="267" t="s">
        <v>1178</v>
      </c>
      <c r="I140" s="267" t="s">
        <v>1177</v>
      </c>
      <c r="J140" s="267"/>
      <c r="K140" s="309"/>
    </row>
    <row r="141" spans="2:11" s="1" customFormat="1" ht="15" customHeight="1">
      <c r="B141" s="307"/>
      <c r="C141" s="267" t="s">
        <v>45</v>
      </c>
      <c r="D141" s="267"/>
      <c r="E141" s="267"/>
      <c r="F141" s="287" t="s">
        <v>1142</v>
      </c>
      <c r="G141" s="267"/>
      <c r="H141" s="267" t="s">
        <v>1198</v>
      </c>
      <c r="I141" s="267" t="s">
        <v>1177</v>
      </c>
      <c r="J141" s="267"/>
      <c r="K141" s="309"/>
    </row>
    <row r="142" spans="2:11" s="1" customFormat="1" ht="15" customHeight="1">
      <c r="B142" s="307"/>
      <c r="C142" s="267" t="s">
        <v>1199</v>
      </c>
      <c r="D142" s="267"/>
      <c r="E142" s="267"/>
      <c r="F142" s="287" t="s">
        <v>1142</v>
      </c>
      <c r="G142" s="267"/>
      <c r="H142" s="267" t="s">
        <v>1200</v>
      </c>
      <c r="I142" s="267" t="s">
        <v>1177</v>
      </c>
      <c r="J142" s="267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64"/>
      <c r="C144" s="264"/>
      <c r="D144" s="264"/>
      <c r="E144" s="264"/>
      <c r="F144" s="299"/>
      <c r="G144" s="264"/>
      <c r="H144" s="264"/>
      <c r="I144" s="264"/>
      <c r="J144" s="264"/>
      <c r="K144" s="264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384" t="s">
        <v>1201</v>
      </c>
      <c r="D147" s="384"/>
      <c r="E147" s="384"/>
      <c r="F147" s="384"/>
      <c r="G147" s="384"/>
      <c r="H147" s="384"/>
      <c r="I147" s="384"/>
      <c r="J147" s="384"/>
      <c r="K147" s="279"/>
    </row>
    <row r="148" spans="2:11" s="1" customFormat="1" ht="17.25" customHeight="1">
      <c r="B148" s="278"/>
      <c r="C148" s="280" t="s">
        <v>1136</v>
      </c>
      <c r="D148" s="280"/>
      <c r="E148" s="280"/>
      <c r="F148" s="280" t="s">
        <v>1137</v>
      </c>
      <c r="G148" s="281"/>
      <c r="H148" s="280" t="s">
        <v>61</v>
      </c>
      <c r="I148" s="280" t="s">
        <v>64</v>
      </c>
      <c r="J148" s="280" t="s">
        <v>1138</v>
      </c>
      <c r="K148" s="279"/>
    </row>
    <row r="149" spans="2:11" s="1" customFormat="1" ht="17.25" customHeight="1">
      <c r="B149" s="278"/>
      <c r="C149" s="282" t="s">
        <v>1139</v>
      </c>
      <c r="D149" s="282"/>
      <c r="E149" s="282"/>
      <c r="F149" s="283" t="s">
        <v>1140</v>
      </c>
      <c r="G149" s="284"/>
      <c r="H149" s="282"/>
      <c r="I149" s="282"/>
      <c r="J149" s="282" t="s">
        <v>1141</v>
      </c>
      <c r="K149" s="279"/>
    </row>
    <row r="150" spans="2:11" s="1" customFormat="1" ht="5.25" customHeight="1">
      <c r="B150" s="288"/>
      <c r="C150" s="285"/>
      <c r="D150" s="285"/>
      <c r="E150" s="285"/>
      <c r="F150" s="285"/>
      <c r="G150" s="286"/>
      <c r="H150" s="285"/>
      <c r="I150" s="285"/>
      <c r="J150" s="285"/>
      <c r="K150" s="309"/>
    </row>
    <row r="151" spans="2:11" s="1" customFormat="1" ht="15" customHeight="1">
      <c r="B151" s="288"/>
      <c r="C151" s="313" t="s">
        <v>1145</v>
      </c>
      <c r="D151" s="267"/>
      <c r="E151" s="267"/>
      <c r="F151" s="314" t="s">
        <v>1142</v>
      </c>
      <c r="G151" s="267"/>
      <c r="H151" s="313" t="s">
        <v>1182</v>
      </c>
      <c r="I151" s="313" t="s">
        <v>1144</v>
      </c>
      <c r="J151" s="313">
        <v>120</v>
      </c>
      <c r="K151" s="309"/>
    </row>
    <row r="152" spans="2:11" s="1" customFormat="1" ht="15" customHeight="1">
      <c r="B152" s="288"/>
      <c r="C152" s="313" t="s">
        <v>1191</v>
      </c>
      <c r="D152" s="267"/>
      <c r="E152" s="267"/>
      <c r="F152" s="314" t="s">
        <v>1142</v>
      </c>
      <c r="G152" s="267"/>
      <c r="H152" s="313" t="s">
        <v>1202</v>
      </c>
      <c r="I152" s="313" t="s">
        <v>1144</v>
      </c>
      <c r="J152" s="313" t="s">
        <v>1193</v>
      </c>
      <c r="K152" s="309"/>
    </row>
    <row r="153" spans="2:11" s="1" customFormat="1" ht="15" customHeight="1">
      <c r="B153" s="288"/>
      <c r="C153" s="313" t="s">
        <v>1090</v>
      </c>
      <c r="D153" s="267"/>
      <c r="E153" s="267"/>
      <c r="F153" s="314" t="s">
        <v>1142</v>
      </c>
      <c r="G153" s="267"/>
      <c r="H153" s="313" t="s">
        <v>1203</v>
      </c>
      <c r="I153" s="313" t="s">
        <v>1144</v>
      </c>
      <c r="J153" s="313" t="s">
        <v>1193</v>
      </c>
      <c r="K153" s="309"/>
    </row>
    <row r="154" spans="2:11" s="1" customFormat="1" ht="15" customHeight="1">
      <c r="B154" s="288"/>
      <c r="C154" s="313" t="s">
        <v>1147</v>
      </c>
      <c r="D154" s="267"/>
      <c r="E154" s="267"/>
      <c r="F154" s="314" t="s">
        <v>1148</v>
      </c>
      <c r="G154" s="267"/>
      <c r="H154" s="313" t="s">
        <v>1182</v>
      </c>
      <c r="I154" s="313" t="s">
        <v>1144</v>
      </c>
      <c r="J154" s="313">
        <v>50</v>
      </c>
      <c r="K154" s="309"/>
    </row>
    <row r="155" spans="2:11" s="1" customFormat="1" ht="15" customHeight="1">
      <c r="B155" s="288"/>
      <c r="C155" s="313" t="s">
        <v>1150</v>
      </c>
      <c r="D155" s="267"/>
      <c r="E155" s="267"/>
      <c r="F155" s="314" t="s">
        <v>1142</v>
      </c>
      <c r="G155" s="267"/>
      <c r="H155" s="313" t="s">
        <v>1182</v>
      </c>
      <c r="I155" s="313" t="s">
        <v>1152</v>
      </c>
      <c r="J155" s="313"/>
      <c r="K155" s="309"/>
    </row>
    <row r="156" spans="2:11" s="1" customFormat="1" ht="15" customHeight="1">
      <c r="B156" s="288"/>
      <c r="C156" s="313" t="s">
        <v>1161</v>
      </c>
      <c r="D156" s="267"/>
      <c r="E156" s="267"/>
      <c r="F156" s="314" t="s">
        <v>1148</v>
      </c>
      <c r="G156" s="267"/>
      <c r="H156" s="313" t="s">
        <v>1182</v>
      </c>
      <c r="I156" s="313" t="s">
        <v>1144</v>
      </c>
      <c r="J156" s="313">
        <v>50</v>
      </c>
      <c r="K156" s="309"/>
    </row>
    <row r="157" spans="2:11" s="1" customFormat="1" ht="15" customHeight="1">
      <c r="B157" s="288"/>
      <c r="C157" s="313" t="s">
        <v>1169</v>
      </c>
      <c r="D157" s="267"/>
      <c r="E157" s="267"/>
      <c r="F157" s="314" t="s">
        <v>1148</v>
      </c>
      <c r="G157" s="267"/>
      <c r="H157" s="313" t="s">
        <v>1182</v>
      </c>
      <c r="I157" s="313" t="s">
        <v>1144</v>
      </c>
      <c r="J157" s="313">
        <v>50</v>
      </c>
      <c r="K157" s="309"/>
    </row>
    <row r="158" spans="2:11" s="1" customFormat="1" ht="15" customHeight="1">
      <c r="B158" s="288"/>
      <c r="C158" s="313" t="s">
        <v>1167</v>
      </c>
      <c r="D158" s="267"/>
      <c r="E158" s="267"/>
      <c r="F158" s="314" t="s">
        <v>1148</v>
      </c>
      <c r="G158" s="267"/>
      <c r="H158" s="313" t="s">
        <v>1182</v>
      </c>
      <c r="I158" s="313" t="s">
        <v>1144</v>
      </c>
      <c r="J158" s="313">
        <v>50</v>
      </c>
      <c r="K158" s="309"/>
    </row>
    <row r="159" spans="2:11" s="1" customFormat="1" ht="15" customHeight="1">
      <c r="B159" s="288"/>
      <c r="C159" s="313" t="s">
        <v>126</v>
      </c>
      <c r="D159" s="267"/>
      <c r="E159" s="267"/>
      <c r="F159" s="314" t="s">
        <v>1142</v>
      </c>
      <c r="G159" s="267"/>
      <c r="H159" s="313" t="s">
        <v>1204</v>
      </c>
      <c r="I159" s="313" t="s">
        <v>1144</v>
      </c>
      <c r="J159" s="313" t="s">
        <v>1205</v>
      </c>
      <c r="K159" s="309"/>
    </row>
    <row r="160" spans="2:11" s="1" customFormat="1" ht="15" customHeight="1">
      <c r="B160" s="288"/>
      <c r="C160" s="313" t="s">
        <v>1206</v>
      </c>
      <c r="D160" s="267"/>
      <c r="E160" s="267"/>
      <c r="F160" s="314" t="s">
        <v>1142</v>
      </c>
      <c r="G160" s="267"/>
      <c r="H160" s="313" t="s">
        <v>1207</v>
      </c>
      <c r="I160" s="313" t="s">
        <v>1177</v>
      </c>
      <c r="J160" s="313"/>
      <c r="K160" s="309"/>
    </row>
    <row r="161" spans="2:11" s="1" customFormat="1" ht="15" customHeight="1">
      <c r="B161" s="315"/>
      <c r="C161" s="297"/>
      <c r="D161" s="297"/>
      <c r="E161" s="297"/>
      <c r="F161" s="297"/>
      <c r="G161" s="297"/>
      <c r="H161" s="297"/>
      <c r="I161" s="297"/>
      <c r="J161" s="297"/>
      <c r="K161" s="316"/>
    </row>
    <row r="162" spans="2:11" s="1" customFormat="1" ht="18.75" customHeight="1">
      <c r="B162" s="264"/>
      <c r="C162" s="267"/>
      <c r="D162" s="267"/>
      <c r="E162" s="267"/>
      <c r="F162" s="287"/>
      <c r="G162" s="267"/>
      <c r="H162" s="267"/>
      <c r="I162" s="267"/>
      <c r="J162" s="267"/>
      <c r="K162" s="264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385" t="s">
        <v>1208</v>
      </c>
      <c r="D165" s="385"/>
      <c r="E165" s="385"/>
      <c r="F165" s="385"/>
      <c r="G165" s="385"/>
      <c r="H165" s="385"/>
      <c r="I165" s="385"/>
      <c r="J165" s="385"/>
      <c r="K165" s="260"/>
    </row>
    <row r="166" spans="2:11" s="1" customFormat="1" ht="17.25" customHeight="1">
      <c r="B166" s="259"/>
      <c r="C166" s="280" t="s">
        <v>1136</v>
      </c>
      <c r="D166" s="280"/>
      <c r="E166" s="280"/>
      <c r="F166" s="280" t="s">
        <v>1137</v>
      </c>
      <c r="G166" s="317"/>
      <c r="H166" s="318" t="s">
        <v>61</v>
      </c>
      <c r="I166" s="318" t="s">
        <v>64</v>
      </c>
      <c r="J166" s="280" t="s">
        <v>1138</v>
      </c>
      <c r="K166" s="260"/>
    </row>
    <row r="167" spans="2:11" s="1" customFormat="1" ht="17.25" customHeight="1">
      <c r="B167" s="261"/>
      <c r="C167" s="282" t="s">
        <v>1139</v>
      </c>
      <c r="D167" s="282"/>
      <c r="E167" s="282"/>
      <c r="F167" s="283" t="s">
        <v>1140</v>
      </c>
      <c r="G167" s="319"/>
      <c r="H167" s="320"/>
      <c r="I167" s="320"/>
      <c r="J167" s="282" t="s">
        <v>1141</v>
      </c>
      <c r="K167" s="262"/>
    </row>
    <row r="168" spans="2:11" s="1" customFormat="1" ht="5.25" customHeight="1">
      <c r="B168" s="288"/>
      <c r="C168" s="285"/>
      <c r="D168" s="285"/>
      <c r="E168" s="285"/>
      <c r="F168" s="285"/>
      <c r="G168" s="286"/>
      <c r="H168" s="285"/>
      <c r="I168" s="285"/>
      <c r="J168" s="285"/>
      <c r="K168" s="309"/>
    </row>
    <row r="169" spans="2:11" s="1" customFormat="1" ht="15" customHeight="1">
      <c r="B169" s="288"/>
      <c r="C169" s="267" t="s">
        <v>1145</v>
      </c>
      <c r="D169" s="267"/>
      <c r="E169" s="267"/>
      <c r="F169" s="287" t="s">
        <v>1142</v>
      </c>
      <c r="G169" s="267"/>
      <c r="H169" s="267" t="s">
        <v>1182</v>
      </c>
      <c r="I169" s="267" t="s">
        <v>1144</v>
      </c>
      <c r="J169" s="267">
        <v>120</v>
      </c>
      <c r="K169" s="309"/>
    </row>
    <row r="170" spans="2:11" s="1" customFormat="1" ht="15" customHeight="1">
      <c r="B170" s="288"/>
      <c r="C170" s="267" t="s">
        <v>1191</v>
      </c>
      <c r="D170" s="267"/>
      <c r="E170" s="267"/>
      <c r="F170" s="287" t="s">
        <v>1142</v>
      </c>
      <c r="G170" s="267"/>
      <c r="H170" s="267" t="s">
        <v>1192</v>
      </c>
      <c r="I170" s="267" t="s">
        <v>1144</v>
      </c>
      <c r="J170" s="267" t="s">
        <v>1193</v>
      </c>
      <c r="K170" s="309"/>
    </row>
    <row r="171" spans="2:11" s="1" customFormat="1" ht="15" customHeight="1">
      <c r="B171" s="288"/>
      <c r="C171" s="267" t="s">
        <v>1090</v>
      </c>
      <c r="D171" s="267"/>
      <c r="E171" s="267"/>
      <c r="F171" s="287" t="s">
        <v>1142</v>
      </c>
      <c r="G171" s="267"/>
      <c r="H171" s="267" t="s">
        <v>1209</v>
      </c>
      <c r="I171" s="267" t="s">
        <v>1144</v>
      </c>
      <c r="J171" s="267" t="s">
        <v>1193</v>
      </c>
      <c r="K171" s="309"/>
    </row>
    <row r="172" spans="2:11" s="1" customFormat="1" ht="15" customHeight="1">
      <c r="B172" s="288"/>
      <c r="C172" s="267" t="s">
        <v>1147</v>
      </c>
      <c r="D172" s="267"/>
      <c r="E172" s="267"/>
      <c r="F172" s="287" t="s">
        <v>1148</v>
      </c>
      <c r="G172" s="267"/>
      <c r="H172" s="267" t="s">
        <v>1209</v>
      </c>
      <c r="I172" s="267" t="s">
        <v>1144</v>
      </c>
      <c r="J172" s="267">
        <v>50</v>
      </c>
      <c r="K172" s="309"/>
    </row>
    <row r="173" spans="2:11" s="1" customFormat="1" ht="15" customHeight="1">
      <c r="B173" s="288"/>
      <c r="C173" s="267" t="s">
        <v>1150</v>
      </c>
      <c r="D173" s="267"/>
      <c r="E173" s="267"/>
      <c r="F173" s="287" t="s">
        <v>1142</v>
      </c>
      <c r="G173" s="267"/>
      <c r="H173" s="267" t="s">
        <v>1209</v>
      </c>
      <c r="I173" s="267" t="s">
        <v>1152</v>
      </c>
      <c r="J173" s="267"/>
      <c r="K173" s="309"/>
    </row>
    <row r="174" spans="2:11" s="1" customFormat="1" ht="15" customHeight="1">
      <c r="B174" s="288"/>
      <c r="C174" s="267" t="s">
        <v>1161</v>
      </c>
      <c r="D174" s="267"/>
      <c r="E174" s="267"/>
      <c r="F174" s="287" t="s">
        <v>1148</v>
      </c>
      <c r="G174" s="267"/>
      <c r="H174" s="267" t="s">
        <v>1209</v>
      </c>
      <c r="I174" s="267" t="s">
        <v>1144</v>
      </c>
      <c r="J174" s="267">
        <v>50</v>
      </c>
      <c r="K174" s="309"/>
    </row>
    <row r="175" spans="2:11" s="1" customFormat="1" ht="15" customHeight="1">
      <c r="B175" s="288"/>
      <c r="C175" s="267" t="s">
        <v>1169</v>
      </c>
      <c r="D175" s="267"/>
      <c r="E175" s="267"/>
      <c r="F175" s="287" t="s">
        <v>1148</v>
      </c>
      <c r="G175" s="267"/>
      <c r="H175" s="267" t="s">
        <v>1209</v>
      </c>
      <c r="I175" s="267" t="s">
        <v>1144</v>
      </c>
      <c r="J175" s="267">
        <v>50</v>
      </c>
      <c r="K175" s="309"/>
    </row>
    <row r="176" spans="2:11" s="1" customFormat="1" ht="15" customHeight="1">
      <c r="B176" s="288"/>
      <c r="C176" s="267" t="s">
        <v>1167</v>
      </c>
      <c r="D176" s="267"/>
      <c r="E176" s="267"/>
      <c r="F176" s="287" t="s">
        <v>1148</v>
      </c>
      <c r="G176" s="267"/>
      <c r="H176" s="267" t="s">
        <v>1209</v>
      </c>
      <c r="I176" s="267" t="s">
        <v>1144</v>
      </c>
      <c r="J176" s="267">
        <v>50</v>
      </c>
      <c r="K176" s="309"/>
    </row>
    <row r="177" spans="2:11" s="1" customFormat="1" ht="15" customHeight="1">
      <c r="B177" s="288"/>
      <c r="C177" s="267" t="s">
        <v>138</v>
      </c>
      <c r="D177" s="267"/>
      <c r="E177" s="267"/>
      <c r="F177" s="287" t="s">
        <v>1142</v>
      </c>
      <c r="G177" s="267"/>
      <c r="H177" s="267" t="s">
        <v>1210</v>
      </c>
      <c r="I177" s="267" t="s">
        <v>1211</v>
      </c>
      <c r="J177" s="267"/>
      <c r="K177" s="309"/>
    </row>
    <row r="178" spans="2:11" s="1" customFormat="1" ht="15" customHeight="1">
      <c r="B178" s="288"/>
      <c r="C178" s="267" t="s">
        <v>64</v>
      </c>
      <c r="D178" s="267"/>
      <c r="E178" s="267"/>
      <c r="F178" s="287" t="s">
        <v>1142</v>
      </c>
      <c r="G178" s="267"/>
      <c r="H178" s="267" t="s">
        <v>1212</v>
      </c>
      <c r="I178" s="267" t="s">
        <v>1213</v>
      </c>
      <c r="J178" s="267">
        <v>1</v>
      </c>
      <c r="K178" s="309"/>
    </row>
    <row r="179" spans="2:11" s="1" customFormat="1" ht="15" customHeight="1">
      <c r="B179" s="288"/>
      <c r="C179" s="267" t="s">
        <v>60</v>
      </c>
      <c r="D179" s="267"/>
      <c r="E179" s="267"/>
      <c r="F179" s="287" t="s">
        <v>1142</v>
      </c>
      <c r="G179" s="267"/>
      <c r="H179" s="267" t="s">
        <v>1214</v>
      </c>
      <c r="I179" s="267" t="s">
        <v>1144</v>
      </c>
      <c r="J179" s="267">
        <v>20</v>
      </c>
      <c r="K179" s="309"/>
    </row>
    <row r="180" spans="2:11" s="1" customFormat="1" ht="15" customHeight="1">
      <c r="B180" s="288"/>
      <c r="C180" s="267" t="s">
        <v>61</v>
      </c>
      <c r="D180" s="267"/>
      <c r="E180" s="267"/>
      <c r="F180" s="287" t="s">
        <v>1142</v>
      </c>
      <c r="G180" s="267"/>
      <c r="H180" s="267" t="s">
        <v>1215</v>
      </c>
      <c r="I180" s="267" t="s">
        <v>1144</v>
      </c>
      <c r="J180" s="267">
        <v>255</v>
      </c>
      <c r="K180" s="309"/>
    </row>
    <row r="181" spans="2:11" s="1" customFormat="1" ht="15" customHeight="1">
      <c r="B181" s="288"/>
      <c r="C181" s="267" t="s">
        <v>139</v>
      </c>
      <c r="D181" s="267"/>
      <c r="E181" s="267"/>
      <c r="F181" s="287" t="s">
        <v>1142</v>
      </c>
      <c r="G181" s="267"/>
      <c r="H181" s="267" t="s">
        <v>1106</v>
      </c>
      <c r="I181" s="267" t="s">
        <v>1144</v>
      </c>
      <c r="J181" s="267">
        <v>10</v>
      </c>
      <c r="K181" s="309"/>
    </row>
    <row r="182" spans="2:11" s="1" customFormat="1" ht="15" customHeight="1">
      <c r="B182" s="288"/>
      <c r="C182" s="267" t="s">
        <v>140</v>
      </c>
      <c r="D182" s="267"/>
      <c r="E182" s="267"/>
      <c r="F182" s="287" t="s">
        <v>1142</v>
      </c>
      <c r="G182" s="267"/>
      <c r="H182" s="267" t="s">
        <v>1216</v>
      </c>
      <c r="I182" s="267" t="s">
        <v>1177</v>
      </c>
      <c r="J182" s="267"/>
      <c r="K182" s="309"/>
    </row>
    <row r="183" spans="2:11" s="1" customFormat="1" ht="15" customHeight="1">
      <c r="B183" s="288"/>
      <c r="C183" s="267" t="s">
        <v>1217</v>
      </c>
      <c r="D183" s="267"/>
      <c r="E183" s="267"/>
      <c r="F183" s="287" t="s">
        <v>1142</v>
      </c>
      <c r="G183" s="267"/>
      <c r="H183" s="267" t="s">
        <v>1218</v>
      </c>
      <c r="I183" s="267" t="s">
        <v>1177</v>
      </c>
      <c r="J183" s="267"/>
      <c r="K183" s="309"/>
    </row>
    <row r="184" spans="2:11" s="1" customFormat="1" ht="15" customHeight="1">
      <c r="B184" s="288"/>
      <c r="C184" s="267" t="s">
        <v>1206</v>
      </c>
      <c r="D184" s="267"/>
      <c r="E184" s="267"/>
      <c r="F184" s="287" t="s">
        <v>1142</v>
      </c>
      <c r="G184" s="267"/>
      <c r="H184" s="267" t="s">
        <v>1219</v>
      </c>
      <c r="I184" s="267" t="s">
        <v>1177</v>
      </c>
      <c r="J184" s="267"/>
      <c r="K184" s="309"/>
    </row>
    <row r="185" spans="2:11" s="1" customFormat="1" ht="15" customHeight="1">
      <c r="B185" s="288"/>
      <c r="C185" s="267" t="s">
        <v>142</v>
      </c>
      <c r="D185" s="267"/>
      <c r="E185" s="267"/>
      <c r="F185" s="287" t="s">
        <v>1148</v>
      </c>
      <c r="G185" s="267"/>
      <c r="H185" s="267" t="s">
        <v>1220</v>
      </c>
      <c r="I185" s="267" t="s">
        <v>1144</v>
      </c>
      <c r="J185" s="267">
        <v>50</v>
      </c>
      <c r="K185" s="309"/>
    </row>
    <row r="186" spans="2:11" s="1" customFormat="1" ht="15" customHeight="1">
      <c r="B186" s="288"/>
      <c r="C186" s="267" t="s">
        <v>1221</v>
      </c>
      <c r="D186" s="267"/>
      <c r="E186" s="267"/>
      <c r="F186" s="287" t="s">
        <v>1148</v>
      </c>
      <c r="G186" s="267"/>
      <c r="H186" s="267" t="s">
        <v>1222</v>
      </c>
      <c r="I186" s="267" t="s">
        <v>1223</v>
      </c>
      <c r="J186" s="267"/>
      <c r="K186" s="309"/>
    </row>
    <row r="187" spans="2:11" s="1" customFormat="1" ht="15" customHeight="1">
      <c r="B187" s="288"/>
      <c r="C187" s="267" t="s">
        <v>1224</v>
      </c>
      <c r="D187" s="267"/>
      <c r="E187" s="267"/>
      <c r="F187" s="287" t="s">
        <v>1148</v>
      </c>
      <c r="G187" s="267"/>
      <c r="H187" s="267" t="s">
        <v>1225</v>
      </c>
      <c r="I187" s="267" t="s">
        <v>1223</v>
      </c>
      <c r="J187" s="267"/>
      <c r="K187" s="309"/>
    </row>
    <row r="188" spans="2:11" s="1" customFormat="1" ht="15" customHeight="1">
      <c r="B188" s="288"/>
      <c r="C188" s="267" t="s">
        <v>1226</v>
      </c>
      <c r="D188" s="267"/>
      <c r="E188" s="267"/>
      <c r="F188" s="287" t="s">
        <v>1148</v>
      </c>
      <c r="G188" s="267"/>
      <c r="H188" s="267" t="s">
        <v>1227</v>
      </c>
      <c r="I188" s="267" t="s">
        <v>1223</v>
      </c>
      <c r="J188" s="267"/>
      <c r="K188" s="309"/>
    </row>
    <row r="189" spans="2:11" s="1" customFormat="1" ht="15" customHeight="1">
      <c r="B189" s="288"/>
      <c r="C189" s="321" t="s">
        <v>1228</v>
      </c>
      <c r="D189" s="267"/>
      <c r="E189" s="267"/>
      <c r="F189" s="287" t="s">
        <v>1148</v>
      </c>
      <c r="G189" s="267"/>
      <c r="H189" s="267" t="s">
        <v>1229</v>
      </c>
      <c r="I189" s="267" t="s">
        <v>1230</v>
      </c>
      <c r="J189" s="322" t="s">
        <v>1231</v>
      </c>
      <c r="K189" s="309"/>
    </row>
    <row r="190" spans="2:11" s="1" customFormat="1" ht="15" customHeight="1">
      <c r="B190" s="288"/>
      <c r="C190" s="273" t="s">
        <v>49</v>
      </c>
      <c r="D190" s="267"/>
      <c r="E190" s="267"/>
      <c r="F190" s="287" t="s">
        <v>1142</v>
      </c>
      <c r="G190" s="267"/>
      <c r="H190" s="264" t="s">
        <v>1232</v>
      </c>
      <c r="I190" s="267" t="s">
        <v>1233</v>
      </c>
      <c r="J190" s="267"/>
      <c r="K190" s="309"/>
    </row>
    <row r="191" spans="2:11" s="1" customFormat="1" ht="15" customHeight="1">
      <c r="B191" s="288"/>
      <c r="C191" s="273" t="s">
        <v>1234</v>
      </c>
      <c r="D191" s="267"/>
      <c r="E191" s="267"/>
      <c r="F191" s="287" t="s">
        <v>1142</v>
      </c>
      <c r="G191" s="267"/>
      <c r="H191" s="267" t="s">
        <v>1235</v>
      </c>
      <c r="I191" s="267" t="s">
        <v>1177</v>
      </c>
      <c r="J191" s="267"/>
      <c r="K191" s="309"/>
    </row>
    <row r="192" spans="2:11" s="1" customFormat="1" ht="15" customHeight="1">
      <c r="B192" s="288"/>
      <c r="C192" s="273" t="s">
        <v>1236</v>
      </c>
      <c r="D192" s="267"/>
      <c r="E192" s="267"/>
      <c r="F192" s="287" t="s">
        <v>1142</v>
      </c>
      <c r="G192" s="267"/>
      <c r="H192" s="267" t="s">
        <v>1237</v>
      </c>
      <c r="I192" s="267" t="s">
        <v>1177</v>
      </c>
      <c r="J192" s="267"/>
      <c r="K192" s="309"/>
    </row>
    <row r="193" spans="2:11" s="1" customFormat="1" ht="15" customHeight="1">
      <c r="B193" s="288"/>
      <c r="C193" s="273" t="s">
        <v>1238</v>
      </c>
      <c r="D193" s="267"/>
      <c r="E193" s="267"/>
      <c r="F193" s="287" t="s">
        <v>1148</v>
      </c>
      <c r="G193" s="267"/>
      <c r="H193" s="267" t="s">
        <v>1239</v>
      </c>
      <c r="I193" s="267" t="s">
        <v>1177</v>
      </c>
      <c r="J193" s="267"/>
      <c r="K193" s="309"/>
    </row>
    <row r="194" spans="2:11" s="1" customFormat="1" ht="15" customHeight="1">
      <c r="B194" s="315"/>
      <c r="C194" s="323"/>
      <c r="D194" s="297"/>
      <c r="E194" s="297"/>
      <c r="F194" s="297"/>
      <c r="G194" s="297"/>
      <c r="H194" s="297"/>
      <c r="I194" s="297"/>
      <c r="J194" s="297"/>
      <c r="K194" s="316"/>
    </row>
    <row r="195" spans="2:11" s="1" customFormat="1" ht="18.75" customHeight="1">
      <c r="B195" s="264"/>
      <c r="C195" s="267"/>
      <c r="D195" s="267"/>
      <c r="E195" s="267"/>
      <c r="F195" s="287"/>
      <c r="G195" s="267"/>
      <c r="H195" s="267"/>
      <c r="I195" s="267"/>
      <c r="J195" s="267"/>
      <c r="K195" s="264"/>
    </row>
    <row r="196" spans="2:11" s="1" customFormat="1" ht="18.75" customHeight="1">
      <c r="B196" s="264"/>
      <c r="C196" s="267"/>
      <c r="D196" s="267"/>
      <c r="E196" s="267"/>
      <c r="F196" s="287"/>
      <c r="G196" s="267"/>
      <c r="H196" s="267"/>
      <c r="I196" s="267"/>
      <c r="J196" s="267"/>
      <c r="K196" s="264"/>
    </row>
    <row r="197" spans="2:11" s="1" customFormat="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1" customFormat="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1">
      <c r="B199" s="259"/>
      <c r="C199" s="385" t="s">
        <v>1240</v>
      </c>
      <c r="D199" s="385"/>
      <c r="E199" s="385"/>
      <c r="F199" s="385"/>
      <c r="G199" s="385"/>
      <c r="H199" s="385"/>
      <c r="I199" s="385"/>
      <c r="J199" s="385"/>
      <c r="K199" s="260"/>
    </row>
    <row r="200" spans="2:11" s="1" customFormat="1" ht="25.5" customHeight="1">
      <c r="B200" s="259"/>
      <c r="C200" s="324" t="s">
        <v>1241</v>
      </c>
      <c r="D200" s="324"/>
      <c r="E200" s="324"/>
      <c r="F200" s="324" t="s">
        <v>1242</v>
      </c>
      <c r="G200" s="325"/>
      <c r="H200" s="386" t="s">
        <v>1243</v>
      </c>
      <c r="I200" s="386"/>
      <c r="J200" s="386"/>
      <c r="K200" s="260"/>
    </row>
    <row r="201" spans="2:11" s="1" customFormat="1" ht="5.25" customHeight="1">
      <c r="B201" s="288"/>
      <c r="C201" s="285"/>
      <c r="D201" s="285"/>
      <c r="E201" s="285"/>
      <c r="F201" s="285"/>
      <c r="G201" s="267"/>
      <c r="H201" s="285"/>
      <c r="I201" s="285"/>
      <c r="J201" s="285"/>
      <c r="K201" s="309"/>
    </row>
    <row r="202" spans="2:11" s="1" customFormat="1" ht="15" customHeight="1">
      <c r="B202" s="288"/>
      <c r="C202" s="267" t="s">
        <v>1233</v>
      </c>
      <c r="D202" s="267"/>
      <c r="E202" s="267"/>
      <c r="F202" s="287" t="s">
        <v>50</v>
      </c>
      <c r="G202" s="267"/>
      <c r="H202" s="387" t="s">
        <v>1244</v>
      </c>
      <c r="I202" s="387"/>
      <c r="J202" s="387"/>
      <c r="K202" s="309"/>
    </row>
    <row r="203" spans="2:11" s="1" customFormat="1" ht="15" customHeight="1">
      <c r="B203" s="288"/>
      <c r="C203" s="294"/>
      <c r="D203" s="267"/>
      <c r="E203" s="267"/>
      <c r="F203" s="287" t="s">
        <v>51</v>
      </c>
      <c r="G203" s="267"/>
      <c r="H203" s="387" t="s">
        <v>1245</v>
      </c>
      <c r="I203" s="387"/>
      <c r="J203" s="387"/>
      <c r="K203" s="309"/>
    </row>
    <row r="204" spans="2:11" s="1" customFormat="1" ht="15" customHeight="1">
      <c r="B204" s="288"/>
      <c r="C204" s="294"/>
      <c r="D204" s="267"/>
      <c r="E204" s="267"/>
      <c r="F204" s="287" t="s">
        <v>54</v>
      </c>
      <c r="G204" s="267"/>
      <c r="H204" s="387" t="s">
        <v>1246</v>
      </c>
      <c r="I204" s="387"/>
      <c r="J204" s="387"/>
      <c r="K204" s="309"/>
    </row>
    <row r="205" spans="2:11" s="1" customFormat="1" ht="15" customHeight="1">
      <c r="B205" s="288"/>
      <c r="C205" s="267"/>
      <c r="D205" s="267"/>
      <c r="E205" s="267"/>
      <c r="F205" s="287" t="s">
        <v>52</v>
      </c>
      <c r="G205" s="267"/>
      <c r="H205" s="387" t="s">
        <v>1247</v>
      </c>
      <c r="I205" s="387"/>
      <c r="J205" s="387"/>
      <c r="K205" s="309"/>
    </row>
    <row r="206" spans="2:11" s="1" customFormat="1" ht="15" customHeight="1">
      <c r="B206" s="288"/>
      <c r="C206" s="267"/>
      <c r="D206" s="267"/>
      <c r="E206" s="267"/>
      <c r="F206" s="287" t="s">
        <v>53</v>
      </c>
      <c r="G206" s="267"/>
      <c r="H206" s="387" t="s">
        <v>1248</v>
      </c>
      <c r="I206" s="387"/>
      <c r="J206" s="387"/>
      <c r="K206" s="309"/>
    </row>
    <row r="207" spans="2:11" s="1" customFormat="1" ht="15" customHeight="1">
      <c r="B207" s="288"/>
      <c r="C207" s="267"/>
      <c r="D207" s="267"/>
      <c r="E207" s="267"/>
      <c r="F207" s="287"/>
      <c r="G207" s="267"/>
      <c r="H207" s="267"/>
      <c r="I207" s="267"/>
      <c r="J207" s="267"/>
      <c r="K207" s="309"/>
    </row>
    <row r="208" spans="2:11" s="1" customFormat="1" ht="15" customHeight="1">
      <c r="B208" s="288"/>
      <c r="C208" s="267" t="s">
        <v>1189</v>
      </c>
      <c r="D208" s="267"/>
      <c r="E208" s="267"/>
      <c r="F208" s="287" t="s">
        <v>86</v>
      </c>
      <c r="G208" s="267"/>
      <c r="H208" s="387" t="s">
        <v>1249</v>
      </c>
      <c r="I208" s="387"/>
      <c r="J208" s="387"/>
      <c r="K208" s="309"/>
    </row>
    <row r="209" spans="2:11" s="1" customFormat="1" ht="15" customHeight="1">
      <c r="B209" s="288"/>
      <c r="C209" s="294"/>
      <c r="D209" s="267"/>
      <c r="E209" s="267"/>
      <c r="F209" s="287" t="s">
        <v>1084</v>
      </c>
      <c r="G209" s="267"/>
      <c r="H209" s="387" t="s">
        <v>1085</v>
      </c>
      <c r="I209" s="387"/>
      <c r="J209" s="387"/>
      <c r="K209" s="309"/>
    </row>
    <row r="210" spans="2:11" s="1" customFormat="1" ht="15" customHeight="1">
      <c r="B210" s="288"/>
      <c r="C210" s="267"/>
      <c r="D210" s="267"/>
      <c r="E210" s="267"/>
      <c r="F210" s="287" t="s">
        <v>1082</v>
      </c>
      <c r="G210" s="267"/>
      <c r="H210" s="387" t="s">
        <v>1250</v>
      </c>
      <c r="I210" s="387"/>
      <c r="J210" s="387"/>
      <c r="K210" s="309"/>
    </row>
    <row r="211" spans="2:11" s="1" customFormat="1" ht="15" customHeight="1">
      <c r="B211" s="326"/>
      <c r="C211" s="294"/>
      <c r="D211" s="294"/>
      <c r="E211" s="294"/>
      <c r="F211" s="287" t="s">
        <v>1086</v>
      </c>
      <c r="G211" s="273"/>
      <c r="H211" s="388" t="s">
        <v>1087</v>
      </c>
      <c r="I211" s="388"/>
      <c r="J211" s="388"/>
      <c r="K211" s="327"/>
    </row>
    <row r="212" spans="2:11" s="1" customFormat="1" ht="15" customHeight="1">
      <c r="B212" s="326"/>
      <c r="C212" s="294"/>
      <c r="D212" s="294"/>
      <c r="E212" s="294"/>
      <c r="F212" s="287" t="s">
        <v>1088</v>
      </c>
      <c r="G212" s="273"/>
      <c r="H212" s="388" t="s">
        <v>1251</v>
      </c>
      <c r="I212" s="388"/>
      <c r="J212" s="388"/>
      <c r="K212" s="327"/>
    </row>
    <row r="213" spans="2:11" s="1" customFormat="1" ht="15" customHeight="1">
      <c r="B213" s="326"/>
      <c r="C213" s="294"/>
      <c r="D213" s="294"/>
      <c r="E213" s="294"/>
      <c r="F213" s="328"/>
      <c r="G213" s="273"/>
      <c r="H213" s="329"/>
      <c r="I213" s="329"/>
      <c r="J213" s="329"/>
      <c r="K213" s="327"/>
    </row>
    <row r="214" spans="2:11" s="1" customFormat="1" ht="15" customHeight="1">
      <c r="B214" s="326"/>
      <c r="C214" s="267" t="s">
        <v>1213</v>
      </c>
      <c r="D214" s="294"/>
      <c r="E214" s="294"/>
      <c r="F214" s="287">
        <v>1</v>
      </c>
      <c r="G214" s="273"/>
      <c r="H214" s="388" t="s">
        <v>1252</v>
      </c>
      <c r="I214" s="388"/>
      <c r="J214" s="388"/>
      <c r="K214" s="327"/>
    </row>
    <row r="215" spans="2:11" s="1" customFormat="1" ht="15" customHeight="1">
      <c r="B215" s="326"/>
      <c r="C215" s="294"/>
      <c r="D215" s="294"/>
      <c r="E215" s="294"/>
      <c r="F215" s="287">
        <v>2</v>
      </c>
      <c r="G215" s="273"/>
      <c r="H215" s="388" t="s">
        <v>1253</v>
      </c>
      <c r="I215" s="388"/>
      <c r="J215" s="388"/>
      <c r="K215" s="327"/>
    </row>
    <row r="216" spans="2:11" s="1" customFormat="1" ht="15" customHeight="1">
      <c r="B216" s="326"/>
      <c r="C216" s="294"/>
      <c r="D216" s="294"/>
      <c r="E216" s="294"/>
      <c r="F216" s="287">
        <v>3</v>
      </c>
      <c r="G216" s="273"/>
      <c r="H216" s="388" t="s">
        <v>1254</v>
      </c>
      <c r="I216" s="388"/>
      <c r="J216" s="388"/>
      <c r="K216" s="327"/>
    </row>
    <row r="217" spans="2:11" s="1" customFormat="1" ht="15" customHeight="1">
      <c r="B217" s="326"/>
      <c r="C217" s="294"/>
      <c r="D217" s="294"/>
      <c r="E217" s="294"/>
      <c r="F217" s="287">
        <v>4</v>
      </c>
      <c r="G217" s="273"/>
      <c r="H217" s="388" t="s">
        <v>1255</v>
      </c>
      <c r="I217" s="388"/>
      <c r="J217" s="388"/>
      <c r="K217" s="327"/>
    </row>
    <row r="218" spans="2:11" s="1" customFormat="1" ht="12.75" customHeight="1">
      <c r="B218" s="330"/>
      <c r="C218" s="331"/>
      <c r="D218" s="331"/>
      <c r="E218" s="331"/>
      <c r="F218" s="331"/>
      <c r="G218" s="331"/>
      <c r="H218" s="331"/>
      <c r="I218" s="331"/>
      <c r="J218" s="331"/>
      <c r="K218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Fliega Adam</dc:creator>
  <cp:keywords/>
  <dc:description/>
  <cp:lastModifiedBy>User</cp:lastModifiedBy>
  <dcterms:created xsi:type="dcterms:W3CDTF">2020-03-11T07:08:42Z</dcterms:created>
  <dcterms:modified xsi:type="dcterms:W3CDTF">2020-04-17T12:30:53Z</dcterms:modified>
  <cp:category/>
  <cp:version/>
  <cp:contentType/>
  <cp:contentStatus/>
</cp:coreProperties>
</file>