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1745" windowHeight="9990" activeTab="0"/>
  </bookViews>
  <sheets>
    <sheet name="Rekapitulace stavby" sheetId="1" r:id="rId1"/>
    <sheet name="230 - Oprava havarijního ..." sheetId="2" r:id="rId2"/>
    <sheet name="Pokyny pro vyplnění" sheetId="3" r:id="rId3"/>
  </sheets>
  <definedNames>
    <definedName name="_xlnm._FilterDatabase" localSheetId="1" hidden="1">'230 - Oprava havarijního ...'!$C$91:$L$237</definedName>
    <definedName name="_xlnm.Print_Area" localSheetId="1">'230 - Oprava havarijního ...'!$C$4:$K$41,'230 - Oprava havarijního ...'!$C$47:$K$73,'230 - Oprava havarijního ...'!$C$79:$L$237</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'230 - Oprava havarijního ...'!$91:$91</definedName>
  </definedNames>
  <calcPr calcId="162913"/>
</workbook>
</file>

<file path=xl/sharedStrings.xml><?xml version="1.0" encoding="utf-8"?>
<sst xmlns="http://schemas.openxmlformats.org/spreadsheetml/2006/main" count="2115" uniqueCount="535">
  <si>
    <t>Export Komplet</t>
  </si>
  <si>
    <t>VZ</t>
  </si>
  <si>
    <t>2.0</t>
  </si>
  <si>
    <t>ZAMOK</t>
  </si>
  <si>
    <t>False</t>
  </si>
  <si>
    <t>True</t>
  </si>
  <si>
    <t>{84f20125-5124-4967-82ee-915fa625c8eb}</t>
  </si>
  <si>
    <t>0,01</t>
  </si>
  <si>
    <t>21</t>
  </si>
  <si>
    <t>15</t>
  </si>
  <si>
    <t>REKAPITULACE STAVBY</t>
  </si>
  <si>
    <t>v ---  níže se nacházejí doplnkové a pomocné údaje k sestavám  --- v</t>
  </si>
  <si>
    <t>Návod na vyplnění</t>
  </si>
  <si>
    <t>0,001</t>
  </si>
  <si>
    <t>Kód:</t>
  </si>
  <si>
    <t>23032020</t>
  </si>
  <si>
    <t>Měnit lze pouze buňky se žlutým podbarvením!
1) v Rekapitulaci stavby vyplňte údaje o Uchazeči (přenesou se do ostatních sestav i v jiných listech)
2) na vybraných listech vyplňte v sestavě Soupis prací ceny u položek</t>
  </si>
  <si>
    <t>Stavba:</t>
  </si>
  <si>
    <t>Oprava havarijního stavu plotu - ZŠ Oldřichovice</t>
  </si>
  <si>
    <t>KSO:</t>
  </si>
  <si>
    <t/>
  </si>
  <si>
    <t>CC-CZ:</t>
  </si>
  <si>
    <t>Místo:</t>
  </si>
  <si>
    <t>Třinec-Oldřichovice</t>
  </si>
  <si>
    <t>Datum:</t>
  </si>
  <si>
    <t>23. 3. 2020</t>
  </si>
  <si>
    <t>Zadavatel:</t>
  </si>
  <si>
    <t>IČ:</t>
  </si>
  <si>
    <t>ZŠ a MŠ Oldřichovice 275, Třinec, p.o.</t>
  </si>
  <si>
    <t>DIČ:</t>
  </si>
  <si>
    <t>Uchazeč:</t>
  </si>
  <si>
    <t>Vyplň údaj</t>
  </si>
  <si>
    <t>Projektant:</t>
  </si>
  <si>
    <t>Ing.arch. Alena Vojtechovská</t>
  </si>
  <si>
    <t>Zpracovatel:</t>
  </si>
  <si>
    <t>02496810</t>
  </si>
  <si>
    <t>TimedArch DESIGN s.r.o.</t>
  </si>
  <si>
    <t>CZ02496810</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</si>
  <si>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</si>
  <si>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</si>
  <si>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</si>
  <si>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</si>
  <si>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</si>
  <si>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</si>
  <si>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</si>
  <si>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</si>
  <si>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</si>
  <si>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</si>
  <si>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</si>
  <si>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</si>
  <si>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</si>
  <si>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</si>
  <si>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</si>
  <si>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</si>
  <si>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</si>
  <si>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</si>
  <si>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</si>
  <si>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</si>
  <si>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</si>
  <si>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</si>
  <si>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</si>
  <si>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</si>
  <si>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</si>
  <si>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</si>
  <si>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</si>
  <si>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</si>
  <si>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</si>
  <si>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</si>
  <si>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</si>
  <si>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</si>
  <si>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</si>
  <si>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</si>
  <si>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</si>
  <si>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</si>
  <si>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</si>
  <si>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</si>
  <si>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</si>
  <si>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</si>
  <si>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</si>
  <si>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</si>
  <si>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</si>
  <si>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230</t>
  </si>
  <si>
    <t>Oprava havarijního stavu plotu</t>
  </si>
  <si>
    <t>STA</t>
  </si>
  <si>
    <t>1</t>
  </si>
  <si>
    <t>{c9cb74cc-ecd4-4883-aa2c-ab372a631a42}</t>
  </si>
  <si>
    <t>2</t>
  </si>
  <si>
    <t>KRYCÍ LIST SOUPISU PRACÍ</t>
  </si>
  <si>
    <t>Objekt:</t>
  </si>
  <si>
    <t>230 - Oprava havarijního stavu plotu</t>
  </si>
  <si>
    <t>Materiál</t>
  </si>
  <si>
    <t>Montáž</t>
  </si>
  <si>
    <t>REKAPITULACE ČLENĚNÍ SOUPISU PRACÍ</t>
  </si>
  <si>
    <t>Kód dílu - Popis</t>
  </si>
  <si>
    <t>Materiál [CZK]</t>
  </si>
  <si>
    <t>Montáž [CZK]</t>
  </si>
  <si>
    <t>Cena celkem [CZK]</t>
  </si>
  <si>
    <t>-1</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</si>
  <si>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</si>
  <si>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</si>
  <si>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</si>
  <si>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</si>
  <si>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</si>
  <si>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</si>
  <si>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</si>
  <si>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PSV - Práce a dodávky PSV</t>
  </si>
  <si>
    <t xml:space="preserve">    783 - Dokončovací práce - nátěry</t>
  </si>
  <si>
    <t>VRN - Vedlejší rozpočtové náklady</t>
  </si>
  <si>
    <t xml:space="preserve">    VRN3 - Zařízení staveniště</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</si>
  <si>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</si>
  <si>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</si>
  <si>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</si>
  <si>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</si>
  <si>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</si>
  <si>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</si>
  <si>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</si>
  <si>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</si>
  <si>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</si>
  <si>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</si>
  <si>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</si>
  <si>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</si>
  <si>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</si>
  <si>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</si>
  <si>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</si>
  <si>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</si>
  <si>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</si>
  <si>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</si>
  <si>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</si>
  <si>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</si>
  <si>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</si>
  <si>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</si>
  <si>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120901121</t>
  </si>
  <si>
    <t>Bourání konstrukcí v odkopávkách a prokopávkách s přemístěním suti na hromady na vzdálenost do 20 m nebo s naložením na dopravní prostředek ručně z betonu prostého neprokládaného</t>
  </si>
  <si>
    <t>m3</t>
  </si>
  <si>
    <t>CS ÚRS 2019 02</t>
  </si>
  <si>
    <t>4</t>
  </si>
  <si>
    <t>-1471644947</t>
  </si>
  <si>
    <t>PSC</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</si>
  <si>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toto bourání se ocení individuálně.
6. Objem vybouraného materiálu pro přemístění se rovná objemu konstrukcí před rozbouráním.
7. Vzdálenost vodorovného přemístění se určuje od těžiště původní konstrukce do těžiště skládky.
</t>
  </si>
  <si>
    <t>VV</t>
  </si>
  <si>
    <t>základové patky stávajícího plotu</t>
  </si>
  <si>
    <t>0,03927*30</t>
  </si>
  <si>
    <t>Součet</t>
  </si>
  <si>
    <t>131111333</t>
  </si>
  <si>
    <t>Vrtání jamek pro plotové sloupky ručním motorovým vrtákem průměru přes 200 do 300 mm</t>
  </si>
  <si>
    <t>m</t>
  </si>
  <si>
    <t>-1141261761</t>
  </si>
  <si>
    <t xml:space="preserve">Poznámka k souboru cen:
1. Ceny -1321 až -1323 jsou určeny pro vrtání ručním vrtákem v hlinitých a hlinitopísčitých horninách bez příměsí kamenů.
</t>
  </si>
  <si>
    <t>(3+2+44+6+1)*0,9</t>
  </si>
  <si>
    <t>3</t>
  </si>
  <si>
    <t>131201101</t>
  </si>
  <si>
    <t>Hloubení nezapažených jam a zářezů s urovnáním dna do předepsaného profilu a spádu v hornině tř. 3 do 100 m3</t>
  </si>
  <si>
    <t>735349212</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</si>
  <si>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</si>
  <si>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základy pod nové sloupky</t>
  </si>
  <si>
    <t>(0,512+0,256+2,8275)+(0,064+0,032+0,28275)</t>
  </si>
  <si>
    <t>162201102</t>
  </si>
  <si>
    <t>Vodorovné přemístění výkopku nebo sypaniny po suchu na obvyklém dopravním prostředku, bez naložení výkopku, avšak se složením bez rozhrnutí z horniny tř. 1 až 4 na vzdálenost přes 20 do 50 m</t>
  </si>
  <si>
    <t>836064663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</si>
  <si>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</si>
  <si>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</si>
  <si>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167101101</t>
  </si>
  <si>
    <t>Nakládání, skládání a překládání neulehlého výkopku nebo sypaniny nakládání, množství do 100 m3, z hornin tř. 1 až 4</t>
  </si>
  <si>
    <t>1158937017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</si>
  <si>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</si>
  <si>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6</t>
  </si>
  <si>
    <t>171201101</t>
  </si>
  <si>
    <t>Uložení sypaniny do násypů s rozprostřením sypaniny ve vrstvách a s hrubým urovnáním nezhutněných z jakýchkoliv hornin</t>
  </si>
  <si>
    <t>-772603912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</si>
  <si>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</si>
  <si>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7</t>
  </si>
  <si>
    <t>181411131</t>
  </si>
  <si>
    <t>Založení trávníku na půdě předem připravené plochy do 1000 m2 výsevem včetně utažení parkového v rovině nebo na svahu do 1:5 - včetně osiva</t>
  </si>
  <si>
    <t>m2</t>
  </si>
  <si>
    <t>4095856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</si>
  <si>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</si>
  <si>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175</t>
  </si>
  <si>
    <t>8</t>
  </si>
  <si>
    <t>181951102</t>
  </si>
  <si>
    <t>Úprava pláně vyrovnáním výškových rozdílů v hornině tř. 1 až 4 se zhutněním</t>
  </si>
  <si>
    <t>-956733537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</si>
  <si>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</si>
  <si>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</si>
  <si>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9</t>
  </si>
  <si>
    <t>271532212</t>
  </si>
  <si>
    <t>Podsyp pod základové konstrukce se zhutněním a urovnáním povrchu z kameniva hrubého, frakce 16 - 32 mm</t>
  </si>
  <si>
    <t>-1640080345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</si>
  <si>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</si>
  <si>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(0,064+0,032+0,28275)</t>
  </si>
  <si>
    <t>10</t>
  </si>
  <si>
    <t>272321511</t>
  </si>
  <si>
    <t>Základy z betonu železového (bez výztuže) klenby z betonu bez zvláštních nároků na prostředí tř. C 25/30 - základy sloupků branky B1 a bran BR2 a BR3</t>
  </si>
  <si>
    <t>-792444958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</si>
  <si>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</si>
  <si>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0,512+0,256</t>
  </si>
  <si>
    <t>11</t>
  </si>
  <si>
    <t>279311961</t>
  </si>
  <si>
    <t>Základové zdi z betonu prostého bez zvláštních nároků na vliv prostředí tř. C 20/25</t>
  </si>
  <si>
    <t>-445184387</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</si>
  <si>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bednění; tyto se oceňují cenami souboru cen 279 35-11 Bednění základových zdí.
</t>
  </si>
  <si>
    <t>2,826</t>
  </si>
  <si>
    <t>12</t>
  </si>
  <si>
    <t>279361821</t>
  </si>
  <si>
    <t>Výztuž základových zdí nosných svislých nebo odkloněných od svislice, rovinných nebo oblých, deskových nebo žebrových, včetně výztuže jejich žeber z betonářské oceli 10 505 (R) nebo BSt 500</t>
  </si>
  <si>
    <t>t</t>
  </si>
  <si>
    <t>201459511</t>
  </si>
  <si>
    <t>16,8*0,888*0,001</t>
  </si>
  <si>
    <t>56,7*0,222*0,001</t>
  </si>
  <si>
    <t>Svislé a kompletní konstrukce</t>
  </si>
  <si>
    <t>13</t>
  </si>
  <si>
    <t>338171123</t>
  </si>
  <si>
    <t>Montáž sloupků a vzpěr plotových ocelových trubkových nebo profilovaných výšky do 3,0 m se zabetonováním do 0,08 m3 do připravených jamek</t>
  </si>
  <si>
    <t>kus</t>
  </si>
  <si>
    <t>-1881874244</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</si>
  <si>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</si>
  <si>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44+6</t>
  </si>
  <si>
    <t>14</t>
  </si>
  <si>
    <t>M</t>
  </si>
  <si>
    <t>55342153</t>
  </si>
  <si>
    <t>plotový sloupek pro svařované panely čtvercový 60x60mm dl 2,5-3,0m, Zn +  povrchová úprava PVC zelené (RAL 6005)</t>
  </si>
  <si>
    <t>1603918896</t>
  </si>
  <si>
    <t>55342152</t>
  </si>
  <si>
    <t>plotový sloupek pro svařované panely čtvercový 60x60mm dl 2,0m Zn + povrchová úprava PVC zelený (RAL 6005)</t>
  </si>
  <si>
    <t>-325655473</t>
  </si>
  <si>
    <t>44</t>
  </si>
  <si>
    <t>16</t>
  </si>
  <si>
    <t>348101210</t>
  </si>
  <si>
    <t>D + M vrat a vrátek k oplocení na ocelové sloupky do 2 m2 - branka B1</t>
  </si>
  <si>
    <t>1054788178</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</si>
  <si>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</si>
  <si>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17</t>
  </si>
  <si>
    <t>348101230</t>
  </si>
  <si>
    <t>D + M vrat a vrátek k oplocení na ocelové sloupky do 6 m2 - brány BR2 a BR3</t>
  </si>
  <si>
    <t>-1681184886</t>
  </si>
  <si>
    <t>18</t>
  </si>
  <si>
    <t>348121221</t>
  </si>
  <si>
    <t>D + M Osazení podhrabových desek délky do 3 m na ocelové plotové sloupky, včetně Zn držáků výšky 200 mm</t>
  </si>
  <si>
    <t>2113773359</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</si>
  <si>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</si>
  <si>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51</t>
  </si>
  <si>
    <t>19</t>
  </si>
  <si>
    <t>348171143</t>
  </si>
  <si>
    <t>Montáž oplocení z dílců kovových panelových svařovaných, na ocelové profilované sloupky, výšky přes 1,0 do 1,5 m - ozn. PSP1</t>
  </si>
  <si>
    <t>379962842</t>
  </si>
  <si>
    <t xml:space="preserve">Poznámka k souboru cen:
1. V cenách nejsou započteny náklady na dodávku dílců, tyto se oceňují ve specifikaci.
</t>
  </si>
  <si>
    <t>(24,65+38,2+2,5+30,0+16,65)</t>
  </si>
  <si>
    <t>20</t>
  </si>
  <si>
    <t>55342411</t>
  </si>
  <si>
    <t>plotový panel svařovaný v 1,230m š 2,5m - ozn. PSP1</t>
  </si>
  <si>
    <t>-1521657697</t>
  </si>
  <si>
    <t>45</t>
  </si>
  <si>
    <t>348171146</t>
  </si>
  <si>
    <t>Montáž panelového svařovaného oplocení výšky přes 1,5 do 2,0 m - ozn. PSP3</t>
  </si>
  <si>
    <t>-571966166</t>
  </si>
  <si>
    <t>(10,0+5,50)</t>
  </si>
  <si>
    <t>22</t>
  </si>
  <si>
    <t>55342412</t>
  </si>
  <si>
    <t>plotový panel svařovaný v 2,03 m - ozn. PSP3</t>
  </si>
  <si>
    <t>2133513084</t>
  </si>
  <si>
    <t>Ostatní konstrukce a práce, bourání</t>
  </si>
  <si>
    <t>23</t>
  </si>
  <si>
    <t>966071711</t>
  </si>
  <si>
    <t>Bourání plotových sloupků a vzpěr ocelových trubkových nebo profilovaných výšky do 2,50 m zabetonovaných</t>
  </si>
  <si>
    <t>-1422456897</t>
  </si>
  <si>
    <t xml:space="preserve">Poznámka k souboru cen:
1. V cenách jsou započteny i náklady na odklizení materiálu na vzdálenost do 20 m nebo naložení na dopravní prostředek.
</t>
  </si>
  <si>
    <t>50</t>
  </si>
  <si>
    <t>24</t>
  </si>
  <si>
    <t>966071821</t>
  </si>
  <si>
    <t>Rozebrání oplocení z pletiva drátěného se čtvercovými oky, výšky do 1,6 m</t>
  </si>
  <si>
    <t>1910645029</t>
  </si>
  <si>
    <t xml:space="preserve">Poznámka k souboru cen:
1. V cenách jsou započteny i náklady na odklizení materiálu na vzdálenost do 20 m nebo naložení na dopravní prostředek.
2. V cenách nejsou započteny náklady na demontáž sloupků.
</t>
  </si>
  <si>
    <t>(24,65+40,45)+3,0+(2,8+2,75)</t>
  </si>
  <si>
    <t>25</t>
  </si>
  <si>
    <t>966072811</t>
  </si>
  <si>
    <t>Rozebrání oplocení z dílců rámových na ocelové sloupky, výšky přes 1 do 2 m, včetně nadstavby sítě (do výšky 2,3 m)</t>
  </si>
  <si>
    <t>12360120</t>
  </si>
  <si>
    <t>(30,0+16,8+10,0)+0,2</t>
  </si>
  <si>
    <t>26</t>
  </si>
  <si>
    <t>966073810</t>
  </si>
  <si>
    <t>Rozebrání vrat a vrátek k oplocení plochy jednotlivě do 2 m2</t>
  </si>
  <si>
    <t>461750272</t>
  </si>
  <si>
    <t>27</t>
  </si>
  <si>
    <t>966073811</t>
  </si>
  <si>
    <t>Rozebrání vrat a vrátek k oplocení plochy jednotlivě přes 2 do 6 m2</t>
  </si>
  <si>
    <t>-186182415</t>
  </si>
  <si>
    <t>997</t>
  </si>
  <si>
    <t>Přesun sutě</t>
  </si>
  <si>
    <t>28</t>
  </si>
  <si>
    <t>997006512</t>
  </si>
  <si>
    <t>Vodorovná doprava suti na skládku s naložením na dopravní prostředek a složením přes 100 m do 1 km</t>
  </si>
  <si>
    <t>-1687973666</t>
  </si>
  <si>
    <t xml:space="preserve">Poznámka k souboru cen:
1. Pro volbu ceny je rozhodující dopravní vzdálenost těžiště skládky a půdorysné plochy objektu.
</t>
  </si>
  <si>
    <t>29</t>
  </si>
  <si>
    <t>997006519</t>
  </si>
  <si>
    <t>Vodorovná doprava suti na skládku s naložením na dopravní prostředek a složením Příplatek k ceně za každý další i započatý 1 km</t>
  </si>
  <si>
    <t>-1480654851</t>
  </si>
  <si>
    <t>30</t>
  </si>
  <si>
    <t>997013113</t>
  </si>
  <si>
    <t>Vnitrostaveništní doprava suti a vybouraných hmot vodorovně do 50 m</t>
  </si>
  <si>
    <t>-1857727941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</si>
  <si>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</si>
  <si>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31</t>
  </si>
  <si>
    <t>997013801</t>
  </si>
  <si>
    <t>Poplatek za uložení stavebního odpadu na skládce (skládkovné) z prostého betonu zatříděného do Katalogu odpadů pod kódem 170 101</t>
  </si>
  <si>
    <t>-1543004601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</si>
  <si>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</si>
  <si>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</si>
  <si>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</si>
  <si>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32</t>
  </si>
  <si>
    <t>998232110</t>
  </si>
  <si>
    <t>Přesun hmot pro oplocení se svislou nosnou konstrukcí zděnou z cihel, tvárnic, bloků, popř. kovovou nebo dřevěnou vodorovná dopravní vzdálenost do 50 m, pro oplocení výšky do 3 m</t>
  </si>
  <si>
    <t>1759542619</t>
  </si>
  <si>
    <t xml:space="preserve">Poznámka k souboru cen:
1. Cenu -2111 lze použít i pro oplocení ze sloupků a dílců prefabrikovaných dřevěných, kovových nebo železobetonových
</t>
  </si>
  <si>
    <t>PSV</t>
  </si>
  <si>
    <t>Práce a dodávky PSV</t>
  </si>
  <si>
    <t>783</t>
  </si>
  <si>
    <t>Dokončovací práce - nátěry</t>
  </si>
  <si>
    <t>33</t>
  </si>
  <si>
    <t>783301313</t>
  </si>
  <si>
    <t>Příprava podkladu zámečnických konstrukcí před provedením nátěru odmaštění odmašťovačem ředidlovým</t>
  </si>
  <si>
    <t>1983527795</t>
  </si>
  <si>
    <t>nátěr stávající posuvné brány, včetně sloupků, pojezdu, apod.</t>
  </si>
  <si>
    <t>(6,1*1,5)+(0,7422*2)</t>
  </si>
  <si>
    <t>34</t>
  </si>
  <si>
    <t>783314101</t>
  </si>
  <si>
    <t>Základní nátěr zámečnických konstrukcí jednonásobný syntetický</t>
  </si>
  <si>
    <t>-274948936</t>
  </si>
  <si>
    <t>35</t>
  </si>
  <si>
    <t>783317101</t>
  </si>
  <si>
    <t>Krycí nátěr (email) zámečnických konstrukcí jednonásobný syntetický standardní</t>
  </si>
  <si>
    <t>1802993614</t>
  </si>
  <si>
    <t>VRN</t>
  </si>
  <si>
    <t>Vedlejší rozpočtové náklady</t>
  </si>
  <si>
    <t>VRN3</t>
  </si>
  <si>
    <t>Zařízení staveniště</t>
  </si>
  <si>
    <t>36</t>
  </si>
  <si>
    <t>030001000</t>
  </si>
  <si>
    <t>Zařízení staveniště, včetně vytýčení stávajících IS a jejich ochranných pásem v terénu</t>
  </si>
  <si>
    <t>ks</t>
  </si>
  <si>
    <t>1024</t>
  </si>
  <si>
    <t>1955932419</t>
  </si>
  <si>
    <t>37</t>
  </si>
  <si>
    <t>033203000</t>
  </si>
  <si>
    <t>Energie pro zařízení staveniště</t>
  </si>
  <si>
    <t>519539120</t>
  </si>
  <si>
    <t>38</t>
  </si>
  <si>
    <t>039002000</t>
  </si>
  <si>
    <t>Zrušení zařízení staveniště</t>
  </si>
  <si>
    <t>595947387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</si>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</sst>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6" fillId="0" borderId="18" xfId="0" applyNumberFormat="1" applyFont="1" applyBorder="1" applyAlignment="1" applyProtection="1">
      <alignment horizontal="right" vertical="center"/>
      <protection/>
    </xf>
    <xf numFmtId="4" fontId="16" fillId="0" borderId="0" xfId="0" applyNumberFormat="1" applyFont="1" applyBorder="1" applyAlignment="1" applyProtection="1">
      <alignment horizontal="righ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165" fontId="3"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4" fontId="2" fillId="0" borderId="0" xfId="0" applyNumberFormat="1" applyFont="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3" fillId="0" borderId="0" xfId="0" applyFont="1" applyAlignment="1" applyProtection="1">
      <alignment horizontal="left" vertical="center" wrapText="1"/>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4" fontId="24" fillId="0" borderId="0" xfId="0" applyNumberFormat="1" applyFont="1" applyAlignment="1" applyProtection="1">
      <alignment vertical="center"/>
      <protection locked="0"/>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4" fontId="32" fillId="0" borderId="10" xfId="0" applyNumberFormat="1" applyFont="1" applyBorder="1" applyAlignment="1" applyProtection="1">
      <alignment/>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4" fontId="23" fillId="0" borderId="20" xfId="0" applyNumberFormat="1" applyFont="1" applyBorder="1" applyAlignment="1" applyProtection="1">
      <alignment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52"/>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343"/>
      <c r="AS2" s="343"/>
      <c r="AT2" s="343"/>
      <c r="AU2" s="343"/>
      <c r="AV2" s="343"/>
      <c r="AW2" s="343"/>
      <c r="AX2" s="343"/>
      <c r="AY2" s="343"/>
      <c r="AZ2" s="343"/>
      <c r="BA2" s="343"/>
      <c r="BB2" s="343"/>
      <c r="BC2" s="343"/>
      <c r="BD2" s="343"/>
      <c r="BE2" s="343"/>
      <c r="BF2" s="343"/>
      <c r="BG2" s="343"/>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364" t="s">
        <v>15</v>
      </c>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23"/>
      <c r="AQ5" s="23"/>
      <c r="AR5" s="21"/>
      <c r="BG5" s="334" t="s">
        <v>16</v>
      </c>
      <c r="BS5" s="18" t="s">
        <v>7</v>
      </c>
    </row>
    <row r="6" spans="2:71" s="1" customFormat="1" ht="36.95" customHeight="1">
      <c r="B6" s="22"/>
      <c r="C6" s="23"/>
      <c r="D6" s="29" t="s">
        <v>17</v>
      </c>
      <c r="E6" s="23"/>
      <c r="F6" s="23"/>
      <c r="G6" s="23"/>
      <c r="H6" s="23"/>
      <c r="I6" s="23"/>
      <c r="J6" s="23"/>
      <c r="K6" s="366" t="s">
        <v>18</v>
      </c>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23"/>
      <c r="AQ6" s="23"/>
      <c r="AR6" s="21"/>
      <c r="BG6" s="335"/>
      <c r="BS6" s="18" t="s">
        <v>7</v>
      </c>
    </row>
    <row r="7" spans="2:71" s="1" customFormat="1" ht="12" customHeight="1">
      <c r="B7" s="22"/>
      <c r="C7" s="23"/>
      <c r="D7" s="30"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21</v>
      </c>
      <c r="AL7" s="23"/>
      <c r="AM7" s="23"/>
      <c r="AN7" s="28" t="s">
        <v>20</v>
      </c>
      <c r="AO7" s="23"/>
      <c r="AP7" s="23"/>
      <c r="AQ7" s="23"/>
      <c r="AR7" s="21"/>
      <c r="BG7" s="335"/>
      <c r="BS7" s="18" t="s">
        <v>7</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G8" s="335"/>
      <c r="BS8" s="18" t="s">
        <v>7</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35"/>
      <c r="BS9" s="18" t="s">
        <v>7</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20</v>
      </c>
      <c r="AO10" s="23"/>
      <c r="AP10" s="23"/>
      <c r="AQ10" s="23"/>
      <c r="AR10" s="21"/>
      <c r="BG10" s="335"/>
      <c r="BS10" s="18" t="s">
        <v>7</v>
      </c>
    </row>
    <row r="11" spans="2:71" s="1" customFormat="1" ht="18.4"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29</v>
      </c>
      <c r="AL11" s="23"/>
      <c r="AM11" s="23"/>
      <c r="AN11" s="28" t="s">
        <v>20</v>
      </c>
      <c r="AO11" s="23"/>
      <c r="AP11" s="23"/>
      <c r="AQ11" s="23"/>
      <c r="AR11" s="21"/>
      <c r="BG11" s="335"/>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35"/>
      <c r="BS12" s="18" t="s">
        <v>7</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31</v>
      </c>
      <c r="AO13" s="23"/>
      <c r="AP13" s="23"/>
      <c r="AQ13" s="23"/>
      <c r="AR13" s="21"/>
      <c r="BG13" s="335"/>
      <c r="BS13" s="18" t="s">
        <v>7</v>
      </c>
    </row>
    <row r="14" spans="2:71" ht="12.75">
      <c r="B14" s="22"/>
      <c r="C14" s="23"/>
      <c r="D14" s="23"/>
      <c r="E14" s="367" t="s">
        <v>31</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0" t="s">
        <v>29</v>
      </c>
      <c r="AL14" s="23"/>
      <c r="AM14" s="23"/>
      <c r="AN14" s="32" t="s">
        <v>31</v>
      </c>
      <c r="AO14" s="23"/>
      <c r="AP14" s="23"/>
      <c r="AQ14" s="23"/>
      <c r="AR14" s="21"/>
      <c r="BG14" s="335"/>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35"/>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20</v>
      </c>
      <c r="AO16" s="23"/>
      <c r="AP16" s="23"/>
      <c r="AQ16" s="23"/>
      <c r="AR16" s="21"/>
      <c r="BG16" s="335"/>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29</v>
      </c>
      <c r="AL17" s="23"/>
      <c r="AM17" s="23"/>
      <c r="AN17" s="28" t="s">
        <v>20</v>
      </c>
      <c r="AO17" s="23"/>
      <c r="AP17" s="23"/>
      <c r="AQ17" s="23"/>
      <c r="AR17" s="21"/>
      <c r="BG17" s="335"/>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35"/>
      <c r="BS18" s="18" t="s">
        <v>7</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35</v>
      </c>
      <c r="AO19" s="23"/>
      <c r="AP19" s="23"/>
      <c r="AQ19" s="23"/>
      <c r="AR19" s="21"/>
      <c r="BG19" s="335"/>
      <c r="BS19" s="18" t="s">
        <v>7</v>
      </c>
    </row>
    <row r="20" spans="2:71" s="1" customFormat="1" ht="18.4"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29</v>
      </c>
      <c r="AL20" s="23"/>
      <c r="AM20" s="23"/>
      <c r="AN20" s="28" t="s">
        <v>37</v>
      </c>
      <c r="AO20" s="23"/>
      <c r="AP20" s="23"/>
      <c r="AQ20" s="23"/>
      <c r="AR20" s="21"/>
      <c r="BG20" s="335"/>
      <c r="BS20" s="18" t="s">
        <v>4</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35"/>
    </row>
    <row r="22" spans="2:59"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35"/>
    </row>
    <row r="23" spans="2:59" s="1" customFormat="1" ht="51" customHeight="1">
      <c r="B23" s="22"/>
      <c r="C23" s="23"/>
      <c r="D23" s="23"/>
      <c r="E23" s="369" t="s">
        <v>39</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23"/>
      <c r="AP23" s="23"/>
      <c r="AQ23" s="23"/>
      <c r="AR23" s="21"/>
      <c r="BG23" s="335"/>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35"/>
    </row>
    <row r="25" spans="2:59" s="1" customFormat="1" ht="6.95" customHeight="1">
      <c r="B25" s="22"/>
      <c r="C25" s="2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3"/>
      <c r="AQ25" s="23"/>
      <c r="AR25" s="21"/>
      <c r="BG25" s="335"/>
    </row>
    <row r="26" spans="1:59" s="2" customFormat="1" ht="25.9" customHeight="1">
      <c r="A26" s="34"/>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37">
        <f>ROUND(AG54,2)</f>
        <v>0</v>
      </c>
      <c r="AL26" s="338"/>
      <c r="AM26" s="338"/>
      <c r="AN26" s="338"/>
      <c r="AO26" s="338"/>
      <c r="AP26" s="36"/>
      <c r="AQ26" s="36"/>
      <c r="AR26" s="39"/>
      <c r="BG26" s="335"/>
    </row>
    <row r="27" spans="1:59"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G27" s="335"/>
    </row>
    <row r="28" spans="1:59" s="2" customFormat="1" ht="12.75">
      <c r="A28" s="34"/>
      <c r="B28" s="35"/>
      <c r="C28" s="36"/>
      <c r="D28" s="36"/>
      <c r="E28" s="36"/>
      <c r="F28" s="36"/>
      <c r="G28" s="36"/>
      <c r="H28" s="36"/>
      <c r="I28" s="36"/>
      <c r="J28" s="36"/>
      <c r="K28" s="36"/>
      <c r="L28" s="370" t="s">
        <v>41</v>
      </c>
      <c r="M28" s="370"/>
      <c r="N28" s="370"/>
      <c r="O28" s="370"/>
      <c r="P28" s="370"/>
      <c r="Q28" s="36"/>
      <c r="R28" s="36"/>
      <c r="S28" s="36"/>
      <c r="T28" s="36"/>
      <c r="U28" s="36"/>
      <c r="V28" s="36"/>
      <c r="W28" s="370" t="s">
        <v>42</v>
      </c>
      <c r="X28" s="370"/>
      <c r="Y28" s="370"/>
      <c r="Z28" s="370"/>
      <c r="AA28" s="370"/>
      <c r="AB28" s="370"/>
      <c r="AC28" s="370"/>
      <c r="AD28" s="370"/>
      <c r="AE28" s="370"/>
      <c r="AF28" s="36"/>
      <c r="AG28" s="36"/>
      <c r="AH28" s="36"/>
      <c r="AI28" s="36"/>
      <c r="AJ28" s="36"/>
      <c r="AK28" s="370" t="s">
        <v>43</v>
      </c>
      <c r="AL28" s="370"/>
      <c r="AM28" s="370"/>
      <c r="AN28" s="370"/>
      <c r="AO28" s="370"/>
      <c r="AP28" s="36"/>
      <c r="AQ28" s="36"/>
      <c r="AR28" s="39"/>
      <c r="BG28" s="335"/>
    </row>
    <row r="29" spans="2:59" s="3" customFormat="1" ht="14.45" customHeight="1">
      <c r="B29" s="40"/>
      <c r="C29" s="41"/>
      <c r="D29" s="30" t="s">
        <v>44</v>
      </c>
      <c r="E29" s="41"/>
      <c r="F29" s="30" t="s">
        <v>45</v>
      </c>
      <c r="G29" s="41"/>
      <c r="H29" s="41"/>
      <c r="I29" s="41"/>
      <c r="J29" s="41"/>
      <c r="K29" s="41"/>
      <c r="L29" s="371">
        <v>0.21</v>
      </c>
      <c r="M29" s="333"/>
      <c r="N29" s="333"/>
      <c r="O29" s="333"/>
      <c r="P29" s="333"/>
      <c r="Q29" s="41"/>
      <c r="R29" s="41"/>
      <c r="S29" s="41"/>
      <c r="T29" s="41"/>
      <c r="U29" s="41"/>
      <c r="V29" s="41"/>
      <c r="W29" s="332">
        <f>ROUND(BB54,2)</f>
        <v>0</v>
      </c>
      <c r="X29" s="333"/>
      <c r="Y29" s="333"/>
      <c r="Z29" s="333"/>
      <c r="AA29" s="333"/>
      <c r="AB29" s="333"/>
      <c r="AC29" s="333"/>
      <c r="AD29" s="333"/>
      <c r="AE29" s="333"/>
      <c r="AF29" s="41"/>
      <c r="AG29" s="41"/>
      <c r="AH29" s="41"/>
      <c r="AI29" s="41"/>
      <c r="AJ29" s="41"/>
      <c r="AK29" s="332">
        <f>ROUND(AX54,2)</f>
        <v>0</v>
      </c>
      <c r="AL29" s="333"/>
      <c r="AM29" s="333"/>
      <c r="AN29" s="333"/>
      <c r="AO29" s="333"/>
      <c r="AP29" s="41"/>
      <c r="AQ29" s="41"/>
      <c r="AR29" s="42"/>
      <c r="BG29" s="336"/>
    </row>
    <row r="30" spans="2:59" s="3" customFormat="1" ht="14.45" customHeight="1">
      <c r="B30" s="40"/>
      <c r="C30" s="41"/>
      <c r="D30" s="41"/>
      <c r="E30" s="41"/>
      <c r="F30" s="30" t="s">
        <v>46</v>
      </c>
      <c r="G30" s="41"/>
      <c r="H30" s="41"/>
      <c r="I30" s="41"/>
      <c r="J30" s="41"/>
      <c r="K30" s="41"/>
      <c r="L30" s="371">
        <v>0.15</v>
      </c>
      <c r="M30" s="333"/>
      <c r="N30" s="333"/>
      <c r="O30" s="333"/>
      <c r="P30" s="333"/>
      <c r="Q30" s="41"/>
      <c r="R30" s="41"/>
      <c r="S30" s="41"/>
      <c r="T30" s="41"/>
      <c r="U30" s="41"/>
      <c r="V30" s="41"/>
      <c r="W30" s="332">
        <f>ROUND(BC54,2)</f>
        <v>0</v>
      </c>
      <c r="X30" s="333"/>
      <c r="Y30" s="333"/>
      <c r="Z30" s="333"/>
      <c r="AA30" s="333"/>
      <c r="AB30" s="333"/>
      <c r="AC30" s="333"/>
      <c r="AD30" s="333"/>
      <c r="AE30" s="333"/>
      <c r="AF30" s="41"/>
      <c r="AG30" s="41"/>
      <c r="AH30" s="41"/>
      <c r="AI30" s="41"/>
      <c r="AJ30" s="41"/>
      <c r="AK30" s="332">
        <f>ROUND(AY54,2)</f>
        <v>0</v>
      </c>
      <c r="AL30" s="333"/>
      <c r="AM30" s="333"/>
      <c r="AN30" s="333"/>
      <c r="AO30" s="333"/>
      <c r="AP30" s="41"/>
      <c r="AQ30" s="41"/>
      <c r="AR30" s="42"/>
      <c r="BG30" s="336"/>
    </row>
    <row r="31" spans="2:59" s="3" customFormat="1" ht="14.45" customHeight="1" hidden="1">
      <c r="B31" s="40"/>
      <c r="C31" s="41"/>
      <c r="D31" s="41"/>
      <c r="E31" s="41"/>
      <c r="F31" s="30" t="s">
        <v>47</v>
      </c>
      <c r="G31" s="41"/>
      <c r="H31" s="41"/>
      <c r="I31" s="41"/>
      <c r="J31" s="41"/>
      <c r="K31" s="41"/>
      <c r="L31" s="371">
        <v>0.21</v>
      </c>
      <c r="M31" s="333"/>
      <c r="N31" s="333"/>
      <c r="O31" s="333"/>
      <c r="P31" s="333"/>
      <c r="Q31" s="41"/>
      <c r="R31" s="41"/>
      <c r="S31" s="41"/>
      <c r="T31" s="41"/>
      <c r="U31" s="41"/>
      <c r="V31" s="41"/>
      <c r="W31" s="332">
        <f>ROUND(BD54,2)</f>
        <v>0</v>
      </c>
      <c r="X31" s="333"/>
      <c r="Y31" s="333"/>
      <c r="Z31" s="333"/>
      <c r="AA31" s="333"/>
      <c r="AB31" s="333"/>
      <c r="AC31" s="333"/>
      <c r="AD31" s="333"/>
      <c r="AE31" s="333"/>
      <c r="AF31" s="41"/>
      <c r="AG31" s="41"/>
      <c r="AH31" s="41"/>
      <c r="AI31" s="41"/>
      <c r="AJ31" s="41"/>
      <c r="AK31" s="332">
        <v>0</v>
      </c>
      <c r="AL31" s="333"/>
      <c r="AM31" s="333"/>
      <c r="AN31" s="333"/>
      <c r="AO31" s="333"/>
      <c r="AP31" s="41"/>
      <c r="AQ31" s="41"/>
      <c r="AR31" s="42"/>
      <c r="BG31" s="336"/>
    </row>
    <row r="32" spans="2:59" s="3" customFormat="1" ht="14.45" customHeight="1" hidden="1">
      <c r="B32" s="40"/>
      <c r="C32" s="41"/>
      <c r="D32" s="41"/>
      <c r="E32" s="41"/>
      <c r="F32" s="30" t="s">
        <v>48</v>
      </c>
      <c r="G32" s="41"/>
      <c r="H32" s="41"/>
      <c r="I32" s="41"/>
      <c r="J32" s="41"/>
      <c r="K32" s="41"/>
      <c r="L32" s="371">
        <v>0.15</v>
      </c>
      <c r="M32" s="333"/>
      <c r="N32" s="333"/>
      <c r="O32" s="333"/>
      <c r="P32" s="333"/>
      <c r="Q32" s="41"/>
      <c r="R32" s="41"/>
      <c r="S32" s="41"/>
      <c r="T32" s="41"/>
      <c r="U32" s="41"/>
      <c r="V32" s="41"/>
      <c r="W32" s="332">
        <f>ROUND(BE54,2)</f>
        <v>0</v>
      </c>
      <c r="X32" s="333"/>
      <c r="Y32" s="333"/>
      <c r="Z32" s="333"/>
      <c r="AA32" s="333"/>
      <c r="AB32" s="333"/>
      <c r="AC32" s="333"/>
      <c r="AD32" s="333"/>
      <c r="AE32" s="333"/>
      <c r="AF32" s="41"/>
      <c r="AG32" s="41"/>
      <c r="AH32" s="41"/>
      <c r="AI32" s="41"/>
      <c r="AJ32" s="41"/>
      <c r="AK32" s="332">
        <v>0</v>
      </c>
      <c r="AL32" s="333"/>
      <c r="AM32" s="333"/>
      <c r="AN32" s="333"/>
      <c r="AO32" s="333"/>
      <c r="AP32" s="41"/>
      <c r="AQ32" s="41"/>
      <c r="AR32" s="42"/>
      <c r="BG32" s="336"/>
    </row>
    <row r="33" spans="2:44" s="3" customFormat="1" ht="14.45" customHeight="1" hidden="1">
      <c r="B33" s="40"/>
      <c r="C33" s="41"/>
      <c r="D33" s="41"/>
      <c r="E33" s="41"/>
      <c r="F33" s="30" t="s">
        <v>49</v>
      </c>
      <c r="G33" s="41"/>
      <c r="H33" s="41"/>
      <c r="I33" s="41"/>
      <c r="J33" s="41"/>
      <c r="K33" s="41"/>
      <c r="L33" s="371">
        <v>0</v>
      </c>
      <c r="M33" s="333"/>
      <c r="N33" s="333"/>
      <c r="O33" s="333"/>
      <c r="P33" s="333"/>
      <c r="Q33" s="41"/>
      <c r="R33" s="41"/>
      <c r="S33" s="41"/>
      <c r="T33" s="41"/>
      <c r="U33" s="41"/>
      <c r="V33" s="41"/>
      <c r="W33" s="332">
        <f>ROUND(BF54,2)</f>
        <v>0</v>
      </c>
      <c r="X33" s="333"/>
      <c r="Y33" s="333"/>
      <c r="Z33" s="333"/>
      <c r="AA33" s="333"/>
      <c r="AB33" s="333"/>
      <c r="AC33" s="333"/>
      <c r="AD33" s="333"/>
      <c r="AE33" s="333"/>
      <c r="AF33" s="41"/>
      <c r="AG33" s="41"/>
      <c r="AH33" s="41"/>
      <c r="AI33" s="41"/>
      <c r="AJ33" s="41"/>
      <c r="AK33" s="332">
        <v>0</v>
      </c>
      <c r="AL33" s="333"/>
      <c r="AM33" s="333"/>
      <c r="AN33" s="333"/>
      <c r="AO33" s="333"/>
      <c r="AP33" s="41"/>
      <c r="AQ33" s="41"/>
      <c r="AR33" s="42"/>
    </row>
    <row r="34" spans="1:59"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G34" s="34"/>
    </row>
    <row r="35" spans="1:59" s="2" customFormat="1" ht="25.9" customHeight="1">
      <c r="A35" s="34"/>
      <c r="B35" s="35"/>
      <c r="C35" s="43"/>
      <c r="D35" s="44" t="s">
        <v>50</v>
      </c>
      <c r="E35" s="45"/>
      <c r="F35" s="45"/>
      <c r="G35" s="45"/>
      <c r="H35" s="45"/>
      <c r="I35" s="45"/>
      <c r="J35" s="45"/>
      <c r="K35" s="45"/>
      <c r="L35" s="45"/>
      <c r="M35" s="45"/>
      <c r="N35" s="45"/>
      <c r="O35" s="45"/>
      <c r="P35" s="45"/>
      <c r="Q35" s="45"/>
      <c r="R35" s="45"/>
      <c r="S35" s="45"/>
      <c r="T35" s="46" t="s">
        <v>51</v>
      </c>
      <c r="U35" s="45"/>
      <c r="V35" s="45"/>
      <c r="W35" s="45"/>
      <c r="X35" s="339" t="s">
        <v>52</v>
      </c>
      <c r="Y35" s="340"/>
      <c r="Z35" s="340"/>
      <c r="AA35" s="340"/>
      <c r="AB35" s="340"/>
      <c r="AC35" s="45"/>
      <c r="AD35" s="45"/>
      <c r="AE35" s="45"/>
      <c r="AF35" s="45"/>
      <c r="AG35" s="45"/>
      <c r="AH35" s="45"/>
      <c r="AI35" s="45"/>
      <c r="AJ35" s="45"/>
      <c r="AK35" s="341">
        <f>SUM(AK26:AK33)</f>
        <v>0</v>
      </c>
      <c r="AL35" s="340"/>
      <c r="AM35" s="340"/>
      <c r="AN35" s="340"/>
      <c r="AO35" s="342"/>
      <c r="AP35" s="43"/>
      <c r="AQ35" s="43"/>
      <c r="AR35" s="39"/>
      <c r="BG35" s="34"/>
    </row>
    <row r="36" spans="1:59"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G36" s="34"/>
    </row>
    <row r="37" spans="1:59"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G37" s="34"/>
    </row>
    <row r="41" spans="1:59"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G41" s="34"/>
    </row>
    <row r="42" spans="1:59" s="2" customFormat="1" ht="24.95" customHeight="1">
      <c r="A42" s="34"/>
      <c r="B42" s="35"/>
      <c r="C42" s="24" t="s">
        <v>53</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G42" s="34"/>
    </row>
    <row r="43" spans="1:59"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G43" s="34"/>
    </row>
    <row r="44" spans="2:44" s="4" customFormat="1" ht="12" customHeight="1">
      <c r="B44" s="51"/>
      <c r="C44" s="30" t="s">
        <v>14</v>
      </c>
      <c r="D44" s="52"/>
      <c r="E44" s="52"/>
      <c r="F44" s="52"/>
      <c r="G44" s="52"/>
      <c r="H44" s="52"/>
      <c r="I44" s="52"/>
      <c r="J44" s="52"/>
      <c r="K44" s="52"/>
      <c r="L44" s="52" t="str">
        <f>K5</f>
        <v>23032020</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17</v>
      </c>
      <c r="D45" s="56"/>
      <c r="E45" s="56"/>
      <c r="F45" s="56"/>
      <c r="G45" s="56"/>
      <c r="H45" s="56"/>
      <c r="I45" s="56"/>
      <c r="J45" s="56"/>
      <c r="K45" s="56"/>
      <c r="L45" s="346" t="str">
        <f>K6</f>
        <v>Oprava havarijního stavu plotu - ZŠ Oldřichovice</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56"/>
      <c r="AQ45" s="56"/>
      <c r="AR45" s="57"/>
    </row>
    <row r="46" spans="1:59"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G46" s="34"/>
    </row>
    <row r="47" spans="1:59" s="2" customFormat="1" ht="12" customHeight="1">
      <c r="A47" s="34"/>
      <c r="B47" s="35"/>
      <c r="C47" s="30" t="s">
        <v>22</v>
      </c>
      <c r="D47" s="36"/>
      <c r="E47" s="36"/>
      <c r="F47" s="36"/>
      <c r="G47" s="36"/>
      <c r="H47" s="36"/>
      <c r="I47" s="36"/>
      <c r="J47" s="36"/>
      <c r="K47" s="36"/>
      <c r="L47" s="58" t="str">
        <f>IF(K8="","",K8)</f>
        <v>Třinec-Oldřichovice</v>
      </c>
      <c r="M47" s="36"/>
      <c r="N47" s="36"/>
      <c r="O47" s="36"/>
      <c r="P47" s="36"/>
      <c r="Q47" s="36"/>
      <c r="R47" s="36"/>
      <c r="S47" s="36"/>
      <c r="T47" s="36"/>
      <c r="U47" s="36"/>
      <c r="V47" s="36"/>
      <c r="W47" s="36"/>
      <c r="X47" s="36"/>
      <c r="Y47" s="36"/>
      <c r="Z47" s="36"/>
      <c r="AA47" s="36"/>
      <c r="AB47" s="36"/>
      <c r="AC47" s="36"/>
      <c r="AD47" s="36"/>
      <c r="AE47" s="36"/>
      <c r="AF47" s="36"/>
      <c r="AG47" s="36"/>
      <c r="AH47" s="36"/>
      <c r="AI47" s="30" t="s">
        <v>24</v>
      </c>
      <c r="AJ47" s="36"/>
      <c r="AK47" s="36"/>
      <c r="AL47" s="36"/>
      <c r="AM47" s="348" t="str">
        <f>IF(AN8="","",AN8)</f>
        <v>23. 3. 2020</v>
      </c>
      <c r="AN47" s="348"/>
      <c r="AO47" s="36"/>
      <c r="AP47" s="36"/>
      <c r="AQ47" s="36"/>
      <c r="AR47" s="39"/>
      <c r="BG47" s="34"/>
    </row>
    <row r="48" spans="1:59"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G48" s="34"/>
    </row>
    <row r="49" spans="1:59" s="2" customFormat="1" ht="27.95" customHeight="1">
      <c r="A49" s="34"/>
      <c r="B49" s="35"/>
      <c r="C49" s="30" t="s">
        <v>26</v>
      </c>
      <c r="D49" s="36"/>
      <c r="E49" s="36"/>
      <c r="F49" s="36"/>
      <c r="G49" s="36"/>
      <c r="H49" s="36"/>
      <c r="I49" s="36"/>
      <c r="J49" s="36"/>
      <c r="K49" s="36"/>
      <c r="L49" s="52" t="str">
        <f>IF(E11="","",E11)</f>
        <v>ZŠ a MŠ Oldřichovice 275, Třinec, p.o.</v>
      </c>
      <c r="M49" s="36"/>
      <c r="N49" s="36"/>
      <c r="O49" s="36"/>
      <c r="P49" s="36"/>
      <c r="Q49" s="36"/>
      <c r="R49" s="36"/>
      <c r="S49" s="36"/>
      <c r="T49" s="36"/>
      <c r="U49" s="36"/>
      <c r="V49" s="36"/>
      <c r="W49" s="36"/>
      <c r="X49" s="36"/>
      <c r="Y49" s="36"/>
      <c r="Z49" s="36"/>
      <c r="AA49" s="36"/>
      <c r="AB49" s="36"/>
      <c r="AC49" s="36"/>
      <c r="AD49" s="36"/>
      <c r="AE49" s="36"/>
      <c r="AF49" s="36"/>
      <c r="AG49" s="36"/>
      <c r="AH49" s="36"/>
      <c r="AI49" s="30" t="s">
        <v>32</v>
      </c>
      <c r="AJ49" s="36"/>
      <c r="AK49" s="36"/>
      <c r="AL49" s="36"/>
      <c r="AM49" s="344" t="str">
        <f>IF(E17="","",E17)</f>
        <v>Ing.arch. Alena Vojtechovská</v>
      </c>
      <c r="AN49" s="345"/>
      <c r="AO49" s="345"/>
      <c r="AP49" s="345"/>
      <c r="AQ49" s="36"/>
      <c r="AR49" s="39"/>
      <c r="AS49" s="349" t="s">
        <v>54</v>
      </c>
      <c r="AT49" s="350"/>
      <c r="AU49" s="59"/>
      <c r="AV49" s="59"/>
      <c r="AW49" s="59"/>
      <c r="AX49" s="59"/>
      <c r="AY49" s="59"/>
      <c r="AZ49" s="59"/>
      <c r="BA49" s="59"/>
      <c r="BB49" s="59"/>
      <c r="BC49" s="59"/>
      <c r="BD49" s="59"/>
      <c r="BE49" s="59"/>
      <c r="BF49" s="60"/>
      <c r="BG49" s="34"/>
    </row>
    <row r="50" spans="1:59" s="2" customFormat="1" ht="15.2" customHeight="1">
      <c r="A50" s="34"/>
      <c r="B50" s="35"/>
      <c r="C50" s="30" t="s">
        <v>30</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30" t="s">
        <v>34</v>
      </c>
      <c r="AJ50" s="36"/>
      <c r="AK50" s="36"/>
      <c r="AL50" s="36"/>
      <c r="AM50" s="344" t="str">
        <f>IF(E20="","",E20)</f>
        <v>TimedArch DESIGN s.r.o.</v>
      </c>
      <c r="AN50" s="345"/>
      <c r="AO50" s="345"/>
      <c r="AP50" s="345"/>
      <c r="AQ50" s="36"/>
      <c r="AR50" s="39"/>
      <c r="AS50" s="351"/>
      <c r="AT50" s="352"/>
      <c r="AU50" s="61"/>
      <c r="AV50" s="61"/>
      <c r="AW50" s="61"/>
      <c r="AX50" s="61"/>
      <c r="AY50" s="61"/>
      <c r="AZ50" s="61"/>
      <c r="BA50" s="61"/>
      <c r="BB50" s="61"/>
      <c r="BC50" s="61"/>
      <c r="BD50" s="61"/>
      <c r="BE50" s="61"/>
      <c r="BF50" s="62"/>
      <c r="BG50" s="34"/>
    </row>
    <row r="51" spans="1:59"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53"/>
      <c r="AT51" s="354"/>
      <c r="AU51" s="63"/>
      <c r="AV51" s="63"/>
      <c r="AW51" s="63"/>
      <c r="AX51" s="63"/>
      <c r="AY51" s="63"/>
      <c r="AZ51" s="63"/>
      <c r="BA51" s="63"/>
      <c r="BB51" s="63"/>
      <c r="BC51" s="63"/>
      <c r="BD51" s="63"/>
      <c r="BE51" s="63"/>
      <c r="BF51" s="64"/>
      <c r="BG51" s="34"/>
    </row>
    <row r="52" spans="1:59" s="2" customFormat="1" ht="29.25" customHeight="1">
      <c r="A52" s="34"/>
      <c r="B52" s="35"/>
      <c r="C52" s="355" t="s">
        <v>55</v>
      </c>
      <c r="D52" s="356"/>
      <c r="E52" s="356"/>
      <c r="F52" s="356"/>
      <c r="G52" s="356"/>
      <c r="H52" s="65"/>
      <c r="I52" s="357" t="s">
        <v>56</v>
      </c>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8" t="s">
        <v>57</v>
      </c>
      <c r="AH52" s="356"/>
      <c r="AI52" s="356"/>
      <c r="AJ52" s="356"/>
      <c r="AK52" s="356"/>
      <c r="AL52" s="356"/>
      <c r="AM52" s="356"/>
      <c r="AN52" s="357" t="s">
        <v>58</v>
      </c>
      <c r="AO52" s="356"/>
      <c r="AP52" s="356"/>
      <c r="AQ52" s="66" t="s">
        <v>59</v>
      </c>
      <c r="AR52" s="39"/>
      <c r="AS52" s="67" t="s">
        <v>60</v>
      </c>
      <c r="AT52" s="68" t="s">
        <v>61</v>
      </c>
      <c r="AU52" s="68" t="s">
        <v>62</v>
      </c>
      <c r="AV52" s="68" t="s">
        <v>63</v>
      </c>
      <c r="AW52" s="68" t="s">
        <v>64</v>
      </c>
      <c r="AX52" s="68" t="s">
        <v>65</v>
      </c>
      <c r="AY52" s="68" t="s">
        <v>66</v>
      </c>
      <c r="AZ52" s="68" t="s">
        <v>67</v>
      </c>
      <c r="BA52" s="68" t="s">
        <v>68</v>
      </c>
      <c r="BB52" s="68" t="s">
        <v>69</v>
      </c>
      <c r="BC52" s="68" t="s">
        <v>70</v>
      </c>
      <c r="BD52" s="68" t="s">
        <v>71</v>
      </c>
      <c r="BE52" s="68" t="s">
        <v>72</v>
      </c>
      <c r="BF52" s="69" t="s">
        <v>73</v>
      </c>
      <c r="BG52" s="34"/>
    </row>
    <row r="53" spans="1:59"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0"/>
      <c r="AT53" s="71"/>
      <c r="AU53" s="71"/>
      <c r="AV53" s="71"/>
      <c r="AW53" s="71"/>
      <c r="AX53" s="71"/>
      <c r="AY53" s="71"/>
      <c r="AZ53" s="71"/>
      <c r="BA53" s="71"/>
      <c r="BB53" s="71"/>
      <c r="BC53" s="71"/>
      <c r="BD53" s="71"/>
      <c r="BE53" s="71"/>
      <c r="BF53" s="72"/>
      <c r="BG53" s="34"/>
    </row>
    <row r="54" spans="2:90" s="6" customFormat="1" ht="32.45" customHeight="1">
      <c r="B54" s="73"/>
      <c r="C54" s="74" t="s">
        <v>74</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62">
        <f>ROUND(AG55,2)</f>
        <v>0</v>
      </c>
      <c r="AH54" s="362"/>
      <c r="AI54" s="362"/>
      <c r="AJ54" s="362"/>
      <c r="AK54" s="362"/>
      <c r="AL54" s="362"/>
      <c r="AM54" s="362"/>
      <c r="AN54" s="363">
        <f>SUM(AG54,AV54)</f>
        <v>0</v>
      </c>
      <c r="AO54" s="363"/>
      <c r="AP54" s="363"/>
      <c r="AQ54" s="77" t="s">
        <v>20</v>
      </c>
      <c r="AR54" s="78"/>
      <c r="AS54" s="79">
        <f>ROUND(AS55,2)</f>
        <v>0</v>
      </c>
      <c r="AT54" s="80">
        <f>ROUND(AT55,2)</f>
        <v>0</v>
      </c>
      <c r="AU54" s="81">
        <f>ROUND(AU55,2)</f>
        <v>0</v>
      </c>
      <c r="AV54" s="81">
        <f>ROUND(SUM(AX54:AY54),2)</f>
        <v>0</v>
      </c>
      <c r="AW54" s="82">
        <f>ROUND(AW55,5)</f>
        <v>0</v>
      </c>
      <c r="AX54" s="81">
        <f>ROUND(BB54*L29,2)</f>
        <v>0</v>
      </c>
      <c r="AY54" s="81">
        <f>ROUND(BC54*L30,2)</f>
        <v>0</v>
      </c>
      <c r="AZ54" s="81">
        <f>ROUND(BD54*L29,2)</f>
        <v>0</v>
      </c>
      <c r="BA54" s="81">
        <f>ROUND(BE54*L30,2)</f>
        <v>0</v>
      </c>
      <c r="BB54" s="81">
        <f>ROUND(BB55,2)</f>
        <v>0</v>
      </c>
      <c r="BC54" s="81">
        <f>ROUND(BC55,2)</f>
        <v>0</v>
      </c>
      <c r="BD54" s="81">
        <f>ROUND(BD55,2)</f>
        <v>0</v>
      </c>
      <c r="BE54" s="81">
        <f>ROUND(BE55,2)</f>
        <v>0</v>
      </c>
      <c r="BF54" s="83">
        <f>ROUND(BF55,2)</f>
        <v>0</v>
      </c>
      <c r="BS54" s="84" t="s">
        <v>75</v>
      </c>
      <c r="BT54" s="84" t="s">
        <v>76</v>
      </c>
      <c r="BU54" s="85" t="s">
        <v>77</v>
      </c>
      <c r="BV54" s="84" t="s">
        <v>78</v>
      </c>
      <c r="BW54" s="84" t="s">
        <v>6</v>
      </c>
      <c r="BX54" s="84" t="s">
        <v>79</v>
      </c>
      <c r="CL54" s="84" t="s">
        <v>20</v>
      </c>
    </row>
    <row r="55" spans="1:91" s="7" customFormat="1" ht="16.5" customHeight="1">
      <c r="A55" s="86" t="s">
        <v>80</v>
      </c>
      <c r="B55" s="87"/>
      <c r="C55" s="88"/>
      <c r="D55" s="361" t="s">
        <v>81</v>
      </c>
      <c r="E55" s="361"/>
      <c r="F55" s="361"/>
      <c r="G55" s="361"/>
      <c r="H55" s="361"/>
      <c r="I55" s="89"/>
      <c r="J55" s="361" t="s">
        <v>82</v>
      </c>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59">
        <f>'230 - Oprava havarijního ...'!K32</f>
        <v>0</v>
      </c>
      <c r="AH55" s="360"/>
      <c r="AI55" s="360"/>
      <c r="AJ55" s="360"/>
      <c r="AK55" s="360"/>
      <c r="AL55" s="360"/>
      <c r="AM55" s="360"/>
      <c r="AN55" s="359">
        <f>SUM(AG55,AV55)</f>
        <v>0</v>
      </c>
      <c r="AO55" s="360"/>
      <c r="AP55" s="360"/>
      <c r="AQ55" s="90" t="s">
        <v>83</v>
      </c>
      <c r="AR55" s="91"/>
      <c r="AS55" s="92">
        <f>'230 - Oprava havarijního ...'!K30</f>
        <v>0</v>
      </c>
      <c r="AT55" s="93">
        <f>'230 - Oprava havarijního ...'!K31</f>
        <v>0</v>
      </c>
      <c r="AU55" s="93">
        <v>0</v>
      </c>
      <c r="AV55" s="93">
        <f>ROUND(SUM(AX55:AY55),2)</f>
        <v>0</v>
      </c>
      <c r="AW55" s="94">
        <f>'230 - Oprava havarijního ...'!T92</f>
        <v>0</v>
      </c>
      <c r="AX55" s="93">
        <f>'230 - Oprava havarijního ...'!K35</f>
        <v>0</v>
      </c>
      <c r="AY55" s="93">
        <f>'230 - Oprava havarijního ...'!K36</f>
        <v>0</v>
      </c>
      <c r="AZ55" s="93">
        <f>'230 - Oprava havarijního ...'!K37</f>
        <v>0</v>
      </c>
      <c r="BA55" s="93">
        <f>'230 - Oprava havarijního ...'!K38</f>
        <v>0</v>
      </c>
      <c r="BB55" s="93">
        <f>'230 - Oprava havarijního ...'!F35</f>
        <v>0</v>
      </c>
      <c r="BC55" s="93">
        <f>'230 - Oprava havarijního ...'!F36</f>
        <v>0</v>
      </c>
      <c r="BD55" s="93">
        <f>'230 - Oprava havarijního ...'!F37</f>
        <v>0</v>
      </c>
      <c r="BE55" s="93">
        <f>'230 - Oprava havarijního ...'!F38</f>
        <v>0</v>
      </c>
      <c r="BF55" s="95">
        <f>'230 - Oprava havarijního ...'!F39</f>
        <v>0</v>
      </c>
      <c r="BT55" s="96" t="s">
        <v>84</v>
      </c>
      <c r="BV55" s="96" t="s">
        <v>78</v>
      </c>
      <c r="BW55" s="96" t="s">
        <v>85</v>
      </c>
      <c r="BX55" s="96" t="s">
        <v>6</v>
      </c>
      <c r="CL55" s="96" t="s">
        <v>20</v>
      </c>
      <c r="CM55" s="96" t="s">
        <v>86</v>
      </c>
    </row>
    <row r="56" spans="1:59" s="2" customFormat="1" ht="30" customHeight="1">
      <c r="A56" s="34"/>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9"/>
      <c r="AS56" s="34"/>
      <c r="AT56" s="34"/>
      <c r="AU56" s="34"/>
      <c r="AV56" s="34"/>
      <c r="AW56" s="34"/>
      <c r="AX56" s="34"/>
      <c r="AY56" s="34"/>
      <c r="AZ56" s="34"/>
      <c r="BA56" s="34"/>
      <c r="BB56" s="34"/>
      <c r="BC56" s="34"/>
      <c r="BD56" s="34"/>
      <c r="BE56" s="34"/>
      <c r="BF56" s="34"/>
      <c r="BG56" s="34"/>
    </row>
    <row r="57" spans="1:59" s="2" customFormat="1" ht="6.95" customHeight="1">
      <c r="A57" s="3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39"/>
      <c r="AS57" s="34"/>
      <c r="AT57" s="34"/>
      <c r="AU57" s="34"/>
      <c r="AV57" s="34"/>
      <c r="AW57" s="34"/>
      <c r="AX57" s="34"/>
      <c r="AY57" s="34"/>
      <c r="AZ57" s="34"/>
      <c r="BA57" s="34"/>
      <c r="BB57" s="34"/>
      <c r="BC57" s="34"/>
      <c r="BD57" s="34"/>
      <c r="BE57" s="34"/>
      <c r="BF57" s="34"/>
      <c r="BG57" s="34"/>
    </row>
  </sheetData>
  <sheetProtection algorithmName="SHA-512" hashValue="U02Wd4q3UrgTNZCtB46ICs9GKJD86pQyfOuakcq2GA2aeMYCc2RAdWi++rqGSN1lFqgBUJt4s789a3S5fjiv8w==" saltValue="uS3LOaNdbsAEO3t5BsJHP9GvaZA3Al1rljlZKSY4bnjFCSIU0lZWaP26YjZyeF8c8XqW7rY9E9/Xvq6OR0E2Tw==" spinCount="100000" sheet="1" objects="1" scenarios="1" formatColumns="0" formatRows="0"/>
  <mergeCells count="42">
    <mergeCell ref="L33:P33"/>
    <mergeCell ref="C52:G52"/>
    <mergeCell ref="I52:AF52"/>
    <mergeCell ref="AG52:AM52"/>
    <mergeCell ref="AN52:AP52"/>
    <mergeCell ref="AN55:AP55"/>
    <mergeCell ref="AG55:AM55"/>
    <mergeCell ref="D55:H55"/>
    <mergeCell ref="J55:AF55"/>
    <mergeCell ref="AG54:AM54"/>
    <mergeCell ref="AN54:AP54"/>
    <mergeCell ref="AM50:AP50"/>
    <mergeCell ref="L45:AO45"/>
    <mergeCell ref="AM47:AN47"/>
    <mergeCell ref="AM49:AP49"/>
    <mergeCell ref="AS49:AT51"/>
    <mergeCell ref="W33:AE33"/>
    <mergeCell ref="AK33:AO33"/>
    <mergeCell ref="X35:AB35"/>
    <mergeCell ref="AK35:AO35"/>
    <mergeCell ref="AR2:BG2"/>
    <mergeCell ref="K5:AO5"/>
    <mergeCell ref="K6:AO6"/>
    <mergeCell ref="E14:AJ14"/>
    <mergeCell ref="E23:AN23"/>
    <mergeCell ref="L28:P28"/>
    <mergeCell ref="W28:AE28"/>
    <mergeCell ref="AK28:AO28"/>
    <mergeCell ref="L29:P29"/>
    <mergeCell ref="L30:P30"/>
    <mergeCell ref="L31:P31"/>
    <mergeCell ref="L32:P32"/>
    <mergeCell ref="W31:AE31"/>
    <mergeCell ref="BG5:BG32"/>
    <mergeCell ref="AK26:AO26"/>
    <mergeCell ref="W29:AE29"/>
    <mergeCell ref="AK29:AO29"/>
    <mergeCell ref="W30:AE30"/>
    <mergeCell ref="AK30:AO30"/>
    <mergeCell ref="AK31:AO31"/>
    <mergeCell ref="W32:AE32"/>
    <mergeCell ref="AK32:AO32"/>
  </mergeCells>
  <hyperlinks>
    <hyperlink ref="A55" location="'230 - Oprava havarijního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97"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J2" s="97"/>
      <c r="M2" s="343"/>
      <c r="N2" s="343"/>
      <c r="O2" s="343"/>
      <c r="P2" s="343"/>
      <c r="Q2" s="343"/>
      <c r="R2" s="343"/>
      <c r="S2" s="343"/>
      <c r="T2" s="343"/>
      <c r="U2" s="343"/>
      <c r="V2" s="343"/>
      <c r="W2" s="343"/>
      <c r="X2" s="343"/>
      <c r="Y2" s="343"/>
      <c r="Z2" s="343"/>
      <c r="AT2" s="18" t="s">
        <v>85</v>
      </c>
    </row>
    <row r="3" spans="2:46" s="1" customFormat="1" ht="6.95" customHeight="1">
      <c r="B3" s="98"/>
      <c r="C3" s="99"/>
      <c r="D3" s="99"/>
      <c r="E3" s="99"/>
      <c r="F3" s="99"/>
      <c r="G3" s="99"/>
      <c r="H3" s="99"/>
      <c r="I3" s="100"/>
      <c r="J3" s="100"/>
      <c r="K3" s="99"/>
      <c r="L3" s="99"/>
      <c r="M3" s="21"/>
      <c r="AT3" s="18" t="s">
        <v>86</v>
      </c>
    </row>
    <row r="4" spans="2:46" s="1" customFormat="1" ht="24.95" customHeight="1">
      <c r="B4" s="21"/>
      <c r="D4" s="101" t="s">
        <v>87</v>
      </c>
      <c r="I4" s="97"/>
      <c r="J4" s="97"/>
      <c r="M4" s="21"/>
      <c r="N4" s="102" t="s">
        <v>11</v>
      </c>
      <c r="AT4" s="18" t="s">
        <v>4</v>
      </c>
    </row>
    <row r="5" spans="2:13" s="1" customFormat="1" ht="6.95" customHeight="1">
      <c r="B5" s="21"/>
      <c r="I5" s="97"/>
      <c r="J5" s="97"/>
      <c r="M5" s="21"/>
    </row>
    <row r="6" spans="2:13" s="1" customFormat="1" ht="12" customHeight="1">
      <c r="B6" s="21"/>
      <c r="D6" s="103" t="s">
        <v>17</v>
      </c>
      <c r="I6" s="97"/>
      <c r="J6" s="97"/>
      <c r="M6" s="21"/>
    </row>
    <row r="7" spans="2:13" s="1" customFormat="1" ht="16.5" customHeight="1">
      <c r="B7" s="21"/>
      <c r="E7" s="372" t="str">
        <f>'Rekapitulace stavby'!K6</f>
        <v>Oprava havarijního stavu plotu - ZŠ Oldřichovice</v>
      </c>
      <c r="F7" s="373"/>
      <c r="G7" s="373"/>
      <c r="H7" s="373"/>
      <c r="I7" s="97"/>
      <c r="J7" s="97"/>
      <c r="M7" s="21"/>
    </row>
    <row r="8" spans="1:31" s="2" customFormat="1" ht="12" customHeight="1">
      <c r="A8" s="34"/>
      <c r="B8" s="39"/>
      <c r="C8" s="34"/>
      <c r="D8" s="103" t="s">
        <v>88</v>
      </c>
      <c r="E8" s="34"/>
      <c r="F8" s="34"/>
      <c r="G8" s="34"/>
      <c r="H8" s="34"/>
      <c r="I8" s="104"/>
      <c r="J8" s="104"/>
      <c r="K8" s="34"/>
      <c r="L8" s="34"/>
      <c r="M8" s="105"/>
      <c r="S8" s="34"/>
      <c r="T8" s="34"/>
      <c r="U8" s="34"/>
      <c r="V8" s="34"/>
      <c r="W8" s="34"/>
      <c r="X8" s="34"/>
      <c r="Y8" s="34"/>
      <c r="Z8" s="34"/>
      <c r="AA8" s="34"/>
      <c r="AB8" s="34"/>
      <c r="AC8" s="34"/>
      <c r="AD8" s="34"/>
      <c r="AE8" s="34"/>
    </row>
    <row r="9" spans="1:31" s="2" customFormat="1" ht="16.5" customHeight="1">
      <c r="A9" s="34"/>
      <c r="B9" s="39"/>
      <c r="C9" s="34"/>
      <c r="D9" s="34"/>
      <c r="E9" s="374" t="s">
        <v>89</v>
      </c>
      <c r="F9" s="375"/>
      <c r="G9" s="375"/>
      <c r="H9" s="375"/>
      <c r="I9" s="104"/>
      <c r="J9" s="104"/>
      <c r="K9" s="34"/>
      <c r="L9" s="34"/>
      <c r="M9" s="105"/>
      <c r="S9" s="34"/>
      <c r="T9" s="34"/>
      <c r="U9" s="34"/>
      <c r="V9" s="34"/>
      <c r="W9" s="34"/>
      <c r="X9" s="34"/>
      <c r="Y9" s="34"/>
      <c r="Z9" s="34"/>
      <c r="AA9" s="34"/>
      <c r="AB9" s="34"/>
      <c r="AC9" s="34"/>
      <c r="AD9" s="34"/>
      <c r="AE9" s="34"/>
    </row>
    <row r="10" spans="1:31" s="2" customFormat="1" ht="11.25">
      <c r="A10" s="34"/>
      <c r="B10" s="39"/>
      <c r="C10" s="34"/>
      <c r="D10" s="34"/>
      <c r="E10" s="34"/>
      <c r="F10" s="34"/>
      <c r="G10" s="34"/>
      <c r="H10" s="34"/>
      <c r="I10" s="104"/>
      <c r="J10" s="104"/>
      <c r="K10" s="34"/>
      <c r="L10" s="34"/>
      <c r="M10" s="105"/>
      <c r="S10" s="34"/>
      <c r="T10" s="34"/>
      <c r="U10" s="34"/>
      <c r="V10" s="34"/>
      <c r="W10" s="34"/>
      <c r="X10" s="34"/>
      <c r="Y10" s="34"/>
      <c r="Z10" s="34"/>
      <c r="AA10" s="34"/>
      <c r="AB10" s="34"/>
      <c r="AC10" s="34"/>
      <c r="AD10" s="34"/>
      <c r="AE10" s="34"/>
    </row>
    <row r="11" spans="1:31" s="2" customFormat="1" ht="12" customHeight="1">
      <c r="A11" s="34"/>
      <c r="B11" s="39"/>
      <c r="C11" s="34"/>
      <c r="D11" s="103" t="s">
        <v>19</v>
      </c>
      <c r="E11" s="34"/>
      <c r="F11" s="106" t="s">
        <v>20</v>
      </c>
      <c r="G11" s="34"/>
      <c r="H11" s="34"/>
      <c r="I11" s="107" t="s">
        <v>21</v>
      </c>
      <c r="J11" s="108" t="s">
        <v>20</v>
      </c>
      <c r="K11" s="34"/>
      <c r="L11" s="34"/>
      <c r="M11" s="105"/>
      <c r="S11" s="34"/>
      <c r="T11" s="34"/>
      <c r="U11" s="34"/>
      <c r="V11" s="34"/>
      <c r="W11" s="34"/>
      <c r="X11" s="34"/>
      <c r="Y11" s="34"/>
      <c r="Z11" s="34"/>
      <c r="AA11" s="34"/>
      <c r="AB11" s="34"/>
      <c r="AC11" s="34"/>
      <c r="AD11" s="34"/>
      <c r="AE11" s="34"/>
    </row>
    <row r="12" spans="1:31" s="2" customFormat="1" ht="12" customHeight="1">
      <c r="A12" s="34"/>
      <c r="B12" s="39"/>
      <c r="C12" s="34"/>
      <c r="D12" s="103" t="s">
        <v>22</v>
      </c>
      <c r="E12" s="34"/>
      <c r="F12" s="106" t="s">
        <v>23</v>
      </c>
      <c r="G12" s="34"/>
      <c r="H12" s="34"/>
      <c r="I12" s="107" t="s">
        <v>24</v>
      </c>
      <c r="J12" s="109" t="str">
        <f>'Rekapitulace stavby'!AN8</f>
        <v>23. 3. 2020</v>
      </c>
      <c r="K12" s="34"/>
      <c r="L12" s="34"/>
      <c r="M12" s="105"/>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4"/>
      <c r="J13" s="104"/>
      <c r="K13" s="34"/>
      <c r="L13" s="34"/>
      <c r="M13" s="105"/>
      <c r="S13" s="34"/>
      <c r="T13" s="34"/>
      <c r="U13" s="34"/>
      <c r="V13" s="34"/>
      <c r="W13" s="34"/>
      <c r="X13" s="34"/>
      <c r="Y13" s="34"/>
      <c r="Z13" s="34"/>
      <c r="AA13" s="34"/>
      <c r="AB13" s="34"/>
      <c r="AC13" s="34"/>
      <c r="AD13" s="34"/>
      <c r="AE13" s="34"/>
    </row>
    <row r="14" spans="1:31" s="2" customFormat="1" ht="12" customHeight="1">
      <c r="A14" s="34"/>
      <c r="B14" s="39"/>
      <c r="C14" s="34"/>
      <c r="D14" s="103" t="s">
        <v>26</v>
      </c>
      <c r="E14" s="34"/>
      <c r="F14" s="34"/>
      <c r="G14" s="34"/>
      <c r="H14" s="34"/>
      <c r="I14" s="107" t="s">
        <v>27</v>
      </c>
      <c r="J14" s="108" t="s">
        <v>20</v>
      </c>
      <c r="K14" s="34"/>
      <c r="L14" s="34"/>
      <c r="M14" s="105"/>
      <c r="S14" s="34"/>
      <c r="T14" s="34"/>
      <c r="U14" s="34"/>
      <c r="V14" s="34"/>
      <c r="W14" s="34"/>
      <c r="X14" s="34"/>
      <c r="Y14" s="34"/>
      <c r="Z14" s="34"/>
      <c r="AA14" s="34"/>
      <c r="AB14" s="34"/>
      <c r="AC14" s="34"/>
      <c r="AD14" s="34"/>
      <c r="AE14" s="34"/>
    </row>
    <row r="15" spans="1:31" s="2" customFormat="1" ht="18" customHeight="1">
      <c r="A15" s="34"/>
      <c r="B15" s="39"/>
      <c r="C15" s="34"/>
      <c r="D15" s="34"/>
      <c r="E15" s="106" t="s">
        <v>28</v>
      </c>
      <c r="F15" s="34"/>
      <c r="G15" s="34"/>
      <c r="H15" s="34"/>
      <c r="I15" s="107" t="s">
        <v>29</v>
      </c>
      <c r="J15" s="108" t="s">
        <v>20</v>
      </c>
      <c r="K15" s="34"/>
      <c r="L15" s="34"/>
      <c r="M15" s="105"/>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4"/>
      <c r="J16" s="104"/>
      <c r="K16" s="34"/>
      <c r="L16" s="34"/>
      <c r="M16" s="105"/>
      <c r="S16" s="34"/>
      <c r="T16" s="34"/>
      <c r="U16" s="34"/>
      <c r="V16" s="34"/>
      <c r="W16" s="34"/>
      <c r="X16" s="34"/>
      <c r="Y16" s="34"/>
      <c r="Z16" s="34"/>
      <c r="AA16" s="34"/>
      <c r="AB16" s="34"/>
      <c r="AC16" s="34"/>
      <c r="AD16" s="34"/>
      <c r="AE16" s="34"/>
    </row>
    <row r="17" spans="1:31" s="2" customFormat="1" ht="12" customHeight="1">
      <c r="A17" s="34"/>
      <c r="B17" s="39"/>
      <c r="C17" s="34"/>
      <c r="D17" s="103" t="s">
        <v>30</v>
      </c>
      <c r="E17" s="34"/>
      <c r="F17" s="34"/>
      <c r="G17" s="34"/>
      <c r="H17" s="34"/>
      <c r="I17" s="107" t="s">
        <v>27</v>
      </c>
      <c r="J17" s="31" t="str">
        <f>'Rekapitulace stavby'!AN13</f>
        <v>Vyplň údaj</v>
      </c>
      <c r="K17" s="34"/>
      <c r="L17" s="34"/>
      <c r="M17" s="105"/>
      <c r="S17" s="34"/>
      <c r="T17" s="34"/>
      <c r="U17" s="34"/>
      <c r="V17" s="34"/>
      <c r="W17" s="34"/>
      <c r="X17" s="34"/>
      <c r="Y17" s="34"/>
      <c r="Z17" s="34"/>
      <c r="AA17" s="34"/>
      <c r="AB17" s="34"/>
      <c r="AC17" s="34"/>
      <c r="AD17" s="34"/>
      <c r="AE17" s="34"/>
    </row>
    <row r="18" spans="1:31" s="2" customFormat="1" ht="18" customHeight="1">
      <c r="A18" s="34"/>
      <c r="B18" s="39"/>
      <c r="C18" s="34"/>
      <c r="D18" s="34"/>
      <c r="E18" s="376" t="str">
        <f>'Rekapitulace stavby'!E14</f>
        <v>Vyplň údaj</v>
      </c>
      <c r="F18" s="377"/>
      <c r="G18" s="377"/>
      <c r="H18" s="377"/>
      <c r="I18" s="107" t="s">
        <v>29</v>
      </c>
      <c r="J18" s="31" t="str">
        <f>'Rekapitulace stavby'!AN14</f>
        <v>Vyplň údaj</v>
      </c>
      <c r="K18" s="34"/>
      <c r="L18" s="34"/>
      <c r="M18" s="105"/>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4"/>
      <c r="J19" s="104"/>
      <c r="K19" s="34"/>
      <c r="L19" s="34"/>
      <c r="M19" s="105"/>
      <c r="S19" s="34"/>
      <c r="T19" s="34"/>
      <c r="U19" s="34"/>
      <c r="V19" s="34"/>
      <c r="W19" s="34"/>
      <c r="X19" s="34"/>
      <c r="Y19" s="34"/>
      <c r="Z19" s="34"/>
      <c r="AA19" s="34"/>
      <c r="AB19" s="34"/>
      <c r="AC19" s="34"/>
      <c r="AD19" s="34"/>
      <c r="AE19" s="34"/>
    </row>
    <row r="20" spans="1:31" s="2" customFormat="1" ht="12" customHeight="1">
      <c r="A20" s="34"/>
      <c r="B20" s="39"/>
      <c r="C20" s="34"/>
      <c r="D20" s="103" t="s">
        <v>32</v>
      </c>
      <c r="E20" s="34"/>
      <c r="F20" s="34"/>
      <c r="G20" s="34"/>
      <c r="H20" s="34"/>
      <c r="I20" s="107" t="s">
        <v>27</v>
      </c>
      <c r="J20" s="108" t="s">
        <v>20</v>
      </c>
      <c r="K20" s="34"/>
      <c r="L20" s="34"/>
      <c r="M20" s="105"/>
      <c r="S20" s="34"/>
      <c r="T20" s="34"/>
      <c r="U20" s="34"/>
      <c r="V20" s="34"/>
      <c r="W20" s="34"/>
      <c r="X20" s="34"/>
      <c r="Y20" s="34"/>
      <c r="Z20" s="34"/>
      <c r="AA20" s="34"/>
      <c r="AB20" s="34"/>
      <c r="AC20" s="34"/>
      <c r="AD20" s="34"/>
      <c r="AE20" s="34"/>
    </row>
    <row r="21" spans="1:31" s="2" customFormat="1" ht="18" customHeight="1">
      <c r="A21" s="34"/>
      <c r="B21" s="39"/>
      <c r="C21" s="34"/>
      <c r="D21" s="34"/>
      <c r="E21" s="106" t="s">
        <v>33</v>
      </c>
      <c r="F21" s="34"/>
      <c r="G21" s="34"/>
      <c r="H21" s="34"/>
      <c r="I21" s="107" t="s">
        <v>29</v>
      </c>
      <c r="J21" s="108" t="s">
        <v>20</v>
      </c>
      <c r="K21" s="34"/>
      <c r="L21" s="34"/>
      <c r="M21" s="105"/>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4"/>
      <c r="J22" s="104"/>
      <c r="K22" s="34"/>
      <c r="L22" s="34"/>
      <c r="M22" s="105"/>
      <c r="S22" s="34"/>
      <c r="T22" s="34"/>
      <c r="U22" s="34"/>
      <c r="V22" s="34"/>
      <c r="W22" s="34"/>
      <c r="X22" s="34"/>
      <c r="Y22" s="34"/>
      <c r="Z22" s="34"/>
      <c r="AA22" s="34"/>
      <c r="AB22" s="34"/>
      <c r="AC22" s="34"/>
      <c r="AD22" s="34"/>
      <c r="AE22" s="34"/>
    </row>
    <row r="23" spans="1:31" s="2" customFormat="1" ht="12" customHeight="1">
      <c r="A23" s="34"/>
      <c r="B23" s="39"/>
      <c r="C23" s="34"/>
      <c r="D23" s="103" t="s">
        <v>34</v>
      </c>
      <c r="E23" s="34"/>
      <c r="F23" s="34"/>
      <c r="G23" s="34"/>
      <c r="H23" s="34"/>
      <c r="I23" s="107" t="s">
        <v>27</v>
      </c>
      <c r="J23" s="108" t="s">
        <v>35</v>
      </c>
      <c r="K23" s="34"/>
      <c r="L23" s="34"/>
      <c r="M23" s="105"/>
      <c r="S23" s="34"/>
      <c r="T23" s="34"/>
      <c r="U23" s="34"/>
      <c r="V23" s="34"/>
      <c r="W23" s="34"/>
      <c r="X23" s="34"/>
      <c r="Y23" s="34"/>
      <c r="Z23" s="34"/>
      <c r="AA23" s="34"/>
      <c r="AB23" s="34"/>
      <c r="AC23" s="34"/>
      <c r="AD23" s="34"/>
      <c r="AE23" s="34"/>
    </row>
    <row r="24" spans="1:31" s="2" customFormat="1" ht="18" customHeight="1">
      <c r="A24" s="34"/>
      <c r="B24" s="39"/>
      <c r="C24" s="34"/>
      <c r="D24" s="34"/>
      <c r="E24" s="106" t="s">
        <v>36</v>
      </c>
      <c r="F24" s="34"/>
      <c r="G24" s="34"/>
      <c r="H24" s="34"/>
      <c r="I24" s="107" t="s">
        <v>29</v>
      </c>
      <c r="J24" s="108" t="s">
        <v>37</v>
      </c>
      <c r="K24" s="34"/>
      <c r="L24" s="34"/>
      <c r="M24" s="105"/>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4"/>
      <c r="J25" s="104"/>
      <c r="K25" s="34"/>
      <c r="L25" s="34"/>
      <c r="M25" s="105"/>
      <c r="S25" s="34"/>
      <c r="T25" s="34"/>
      <c r="U25" s="34"/>
      <c r="V25" s="34"/>
      <c r="W25" s="34"/>
      <c r="X25" s="34"/>
      <c r="Y25" s="34"/>
      <c r="Z25" s="34"/>
      <c r="AA25" s="34"/>
      <c r="AB25" s="34"/>
      <c r="AC25" s="34"/>
      <c r="AD25" s="34"/>
      <c r="AE25" s="34"/>
    </row>
    <row r="26" spans="1:31" s="2" customFormat="1" ht="12" customHeight="1">
      <c r="A26" s="34"/>
      <c r="B26" s="39"/>
      <c r="C26" s="34"/>
      <c r="D26" s="103" t="s">
        <v>38</v>
      </c>
      <c r="E26" s="34"/>
      <c r="F26" s="34"/>
      <c r="G26" s="34"/>
      <c r="H26" s="34"/>
      <c r="I26" s="104"/>
      <c r="J26" s="104"/>
      <c r="K26" s="34"/>
      <c r="L26" s="34"/>
      <c r="M26" s="105"/>
      <c r="S26" s="34"/>
      <c r="T26" s="34"/>
      <c r="U26" s="34"/>
      <c r="V26" s="34"/>
      <c r="W26" s="34"/>
      <c r="X26" s="34"/>
      <c r="Y26" s="34"/>
      <c r="Z26" s="34"/>
      <c r="AA26" s="34"/>
      <c r="AB26" s="34"/>
      <c r="AC26" s="34"/>
      <c r="AD26" s="34"/>
      <c r="AE26" s="34"/>
    </row>
    <row r="27" spans="1:31" s="8" customFormat="1" ht="16.5" customHeight="1">
      <c r="A27" s="110"/>
      <c r="B27" s="111"/>
      <c r="C27" s="110"/>
      <c r="D27" s="110"/>
      <c r="E27" s="378" t="s">
        <v>20</v>
      </c>
      <c r="F27" s="378"/>
      <c r="G27" s="378"/>
      <c r="H27" s="378"/>
      <c r="I27" s="112"/>
      <c r="J27" s="112"/>
      <c r="K27" s="110"/>
      <c r="L27" s="110"/>
      <c r="M27" s="113"/>
      <c r="S27" s="110"/>
      <c r="T27" s="110"/>
      <c r="U27" s="110"/>
      <c r="V27" s="110"/>
      <c r="W27" s="110"/>
      <c r="X27" s="110"/>
      <c r="Y27" s="110"/>
      <c r="Z27" s="110"/>
      <c r="AA27" s="110"/>
      <c r="AB27" s="110"/>
      <c r="AC27" s="110"/>
      <c r="AD27" s="110"/>
      <c r="AE27" s="110"/>
    </row>
    <row r="28" spans="1:31" s="2" customFormat="1" ht="6.95" customHeight="1">
      <c r="A28" s="34"/>
      <c r="B28" s="39"/>
      <c r="C28" s="34"/>
      <c r="D28" s="34"/>
      <c r="E28" s="34"/>
      <c r="F28" s="34"/>
      <c r="G28" s="34"/>
      <c r="H28" s="34"/>
      <c r="I28" s="104"/>
      <c r="J28" s="104"/>
      <c r="K28" s="34"/>
      <c r="L28" s="34"/>
      <c r="M28" s="105"/>
      <c r="S28" s="34"/>
      <c r="T28" s="34"/>
      <c r="U28" s="34"/>
      <c r="V28" s="34"/>
      <c r="W28" s="34"/>
      <c r="X28" s="34"/>
      <c r="Y28" s="34"/>
      <c r="Z28" s="34"/>
      <c r="AA28" s="34"/>
      <c r="AB28" s="34"/>
      <c r="AC28" s="34"/>
      <c r="AD28" s="34"/>
      <c r="AE28" s="34"/>
    </row>
    <row r="29" spans="1:31" s="2" customFormat="1" ht="6.95" customHeight="1">
      <c r="A29" s="34"/>
      <c r="B29" s="39"/>
      <c r="C29" s="34"/>
      <c r="D29" s="114"/>
      <c r="E29" s="114"/>
      <c r="F29" s="114"/>
      <c r="G29" s="114"/>
      <c r="H29" s="114"/>
      <c r="I29" s="115"/>
      <c r="J29" s="115"/>
      <c r="K29" s="114"/>
      <c r="L29" s="114"/>
      <c r="M29" s="105"/>
      <c r="S29" s="34"/>
      <c r="T29" s="34"/>
      <c r="U29" s="34"/>
      <c r="V29" s="34"/>
      <c r="W29" s="34"/>
      <c r="X29" s="34"/>
      <c r="Y29" s="34"/>
      <c r="Z29" s="34"/>
      <c r="AA29" s="34"/>
      <c r="AB29" s="34"/>
      <c r="AC29" s="34"/>
      <c r="AD29" s="34"/>
      <c r="AE29" s="34"/>
    </row>
    <row r="30" spans="1:31" s="2" customFormat="1" ht="12.75">
      <c r="A30" s="34"/>
      <c r="B30" s="39"/>
      <c r="C30" s="34"/>
      <c r="D30" s="34"/>
      <c r="E30" s="103" t="s">
        <v>90</v>
      </c>
      <c r="F30" s="34"/>
      <c r="G30" s="34"/>
      <c r="H30" s="34"/>
      <c r="I30" s="104"/>
      <c r="J30" s="104"/>
      <c r="K30" s="116">
        <f>I61</f>
        <v>0</v>
      </c>
      <c r="L30" s="34"/>
      <c r="M30" s="105"/>
      <c r="S30" s="34"/>
      <c r="T30" s="34"/>
      <c r="U30" s="34"/>
      <c r="V30" s="34"/>
      <c r="W30" s="34"/>
      <c r="X30" s="34"/>
      <c r="Y30" s="34"/>
      <c r="Z30" s="34"/>
      <c r="AA30" s="34"/>
      <c r="AB30" s="34"/>
      <c r="AC30" s="34"/>
      <c r="AD30" s="34"/>
      <c r="AE30" s="34"/>
    </row>
    <row r="31" spans="1:31" s="2" customFormat="1" ht="12.75">
      <c r="A31" s="34"/>
      <c r="B31" s="39"/>
      <c r="C31" s="34"/>
      <c r="D31" s="34"/>
      <c r="E31" s="103" t="s">
        <v>91</v>
      </c>
      <c r="F31" s="34"/>
      <c r="G31" s="34"/>
      <c r="H31" s="34"/>
      <c r="I31" s="104"/>
      <c r="J31" s="104"/>
      <c r="K31" s="116">
        <f>J61</f>
        <v>0</v>
      </c>
      <c r="L31" s="34"/>
      <c r="M31" s="105"/>
      <c r="S31" s="34"/>
      <c r="T31" s="34"/>
      <c r="U31" s="34"/>
      <c r="V31" s="34"/>
      <c r="W31" s="34"/>
      <c r="X31" s="34"/>
      <c r="Y31" s="34"/>
      <c r="Z31" s="34"/>
      <c r="AA31" s="34"/>
      <c r="AB31" s="34"/>
      <c r="AC31" s="34"/>
      <c r="AD31" s="34"/>
      <c r="AE31" s="34"/>
    </row>
    <row r="32" spans="1:31" s="2" customFormat="1" ht="25.35" customHeight="1">
      <c r="A32" s="34"/>
      <c r="B32" s="39"/>
      <c r="C32" s="34"/>
      <c r="D32" s="117" t="s">
        <v>40</v>
      </c>
      <c r="E32" s="34"/>
      <c r="F32" s="34"/>
      <c r="G32" s="34"/>
      <c r="H32" s="34"/>
      <c r="I32" s="104"/>
      <c r="J32" s="104"/>
      <c r="K32" s="118">
        <f>ROUND(K92,2)</f>
        <v>0</v>
      </c>
      <c r="L32" s="34"/>
      <c r="M32" s="105"/>
      <c r="S32" s="34"/>
      <c r="T32" s="34"/>
      <c r="U32" s="34"/>
      <c r="V32" s="34"/>
      <c r="W32" s="34"/>
      <c r="X32" s="34"/>
      <c r="Y32" s="34"/>
      <c r="Z32" s="34"/>
      <c r="AA32" s="34"/>
      <c r="AB32" s="34"/>
      <c r="AC32" s="34"/>
      <c r="AD32" s="34"/>
      <c r="AE32" s="34"/>
    </row>
    <row r="33" spans="1:31" s="2" customFormat="1" ht="6.95" customHeight="1">
      <c r="A33" s="34"/>
      <c r="B33" s="39"/>
      <c r="C33" s="34"/>
      <c r="D33" s="114"/>
      <c r="E33" s="114"/>
      <c r="F33" s="114"/>
      <c r="G33" s="114"/>
      <c r="H33" s="114"/>
      <c r="I33" s="115"/>
      <c r="J33" s="115"/>
      <c r="K33" s="114"/>
      <c r="L33" s="114"/>
      <c r="M33" s="105"/>
      <c r="S33" s="34"/>
      <c r="T33" s="34"/>
      <c r="U33" s="34"/>
      <c r="V33" s="34"/>
      <c r="W33" s="34"/>
      <c r="X33" s="34"/>
      <c r="Y33" s="34"/>
      <c r="Z33" s="34"/>
      <c r="AA33" s="34"/>
      <c r="AB33" s="34"/>
      <c r="AC33" s="34"/>
      <c r="AD33" s="34"/>
      <c r="AE33" s="34"/>
    </row>
    <row r="34" spans="1:31" s="2" customFormat="1" ht="14.45" customHeight="1">
      <c r="A34" s="34"/>
      <c r="B34" s="39"/>
      <c r="C34" s="34"/>
      <c r="D34" s="34"/>
      <c r="E34" s="34"/>
      <c r="F34" s="119" t="s">
        <v>42</v>
      </c>
      <c r="G34" s="34"/>
      <c r="H34" s="34"/>
      <c r="I34" s="120" t="s">
        <v>41</v>
      </c>
      <c r="J34" s="104"/>
      <c r="K34" s="119" t="s">
        <v>43</v>
      </c>
      <c r="L34" s="34"/>
      <c r="M34" s="105"/>
      <c r="S34" s="34"/>
      <c r="T34" s="34"/>
      <c r="U34" s="34"/>
      <c r="V34" s="34"/>
      <c r="W34" s="34"/>
      <c r="X34" s="34"/>
      <c r="Y34" s="34"/>
      <c r="Z34" s="34"/>
      <c r="AA34" s="34"/>
      <c r="AB34" s="34"/>
      <c r="AC34" s="34"/>
      <c r="AD34" s="34"/>
      <c r="AE34" s="34"/>
    </row>
    <row r="35" spans="1:31" s="2" customFormat="1" ht="14.45" customHeight="1">
      <c r="A35" s="34"/>
      <c r="B35" s="39"/>
      <c r="C35" s="34"/>
      <c r="D35" s="121" t="s">
        <v>44</v>
      </c>
      <c r="E35" s="103" t="s">
        <v>45</v>
      </c>
      <c r="F35" s="116">
        <f>ROUND((SUM(BE92:BE237)),2)</f>
        <v>0</v>
      </c>
      <c r="G35" s="34"/>
      <c r="H35" s="34"/>
      <c r="I35" s="122">
        <v>0.21</v>
      </c>
      <c r="J35" s="104"/>
      <c r="K35" s="116">
        <f>ROUND(((SUM(BE92:BE237))*I35),2)</f>
        <v>0</v>
      </c>
      <c r="L35" s="34"/>
      <c r="M35" s="105"/>
      <c r="S35" s="34"/>
      <c r="T35" s="34"/>
      <c r="U35" s="34"/>
      <c r="V35" s="34"/>
      <c r="W35" s="34"/>
      <c r="X35" s="34"/>
      <c r="Y35" s="34"/>
      <c r="Z35" s="34"/>
      <c r="AA35" s="34"/>
      <c r="AB35" s="34"/>
      <c r="AC35" s="34"/>
      <c r="AD35" s="34"/>
      <c r="AE35" s="34"/>
    </row>
    <row r="36" spans="1:31" s="2" customFormat="1" ht="14.45" customHeight="1">
      <c r="A36" s="34"/>
      <c r="B36" s="39"/>
      <c r="C36" s="34"/>
      <c r="D36" s="34"/>
      <c r="E36" s="103" t="s">
        <v>46</v>
      </c>
      <c r="F36" s="116">
        <f>ROUND((SUM(BF92:BF237)),2)</f>
        <v>0</v>
      </c>
      <c r="G36" s="34"/>
      <c r="H36" s="34"/>
      <c r="I36" s="122">
        <v>0.15</v>
      </c>
      <c r="J36" s="104"/>
      <c r="K36" s="116">
        <f>ROUND(((SUM(BF92:BF237))*I36),2)</f>
        <v>0</v>
      </c>
      <c r="L36" s="34"/>
      <c r="M36" s="105"/>
      <c r="S36" s="34"/>
      <c r="T36" s="34"/>
      <c r="U36" s="34"/>
      <c r="V36" s="34"/>
      <c r="W36" s="34"/>
      <c r="X36" s="34"/>
      <c r="Y36" s="34"/>
      <c r="Z36" s="34"/>
      <c r="AA36" s="34"/>
      <c r="AB36" s="34"/>
      <c r="AC36" s="34"/>
      <c r="AD36" s="34"/>
      <c r="AE36" s="34"/>
    </row>
    <row r="37" spans="1:31" s="2" customFormat="1" ht="14.45" customHeight="1" hidden="1">
      <c r="A37" s="34"/>
      <c r="B37" s="39"/>
      <c r="C37" s="34"/>
      <c r="D37" s="34"/>
      <c r="E37" s="103" t="s">
        <v>47</v>
      </c>
      <c r="F37" s="116">
        <f>ROUND((SUM(BG92:BG237)),2)</f>
        <v>0</v>
      </c>
      <c r="G37" s="34"/>
      <c r="H37" s="34"/>
      <c r="I37" s="122">
        <v>0.21</v>
      </c>
      <c r="J37" s="104"/>
      <c r="K37" s="116">
        <f>0</f>
        <v>0</v>
      </c>
      <c r="L37" s="34"/>
      <c r="M37" s="105"/>
      <c r="S37" s="34"/>
      <c r="T37" s="34"/>
      <c r="U37" s="34"/>
      <c r="V37" s="34"/>
      <c r="W37" s="34"/>
      <c r="X37" s="34"/>
      <c r="Y37" s="34"/>
      <c r="Z37" s="34"/>
      <c r="AA37" s="34"/>
      <c r="AB37" s="34"/>
      <c r="AC37" s="34"/>
      <c r="AD37" s="34"/>
      <c r="AE37" s="34"/>
    </row>
    <row r="38" spans="1:31" s="2" customFormat="1" ht="14.45" customHeight="1" hidden="1">
      <c r="A38" s="34"/>
      <c r="B38" s="39"/>
      <c r="C38" s="34"/>
      <c r="D38" s="34"/>
      <c r="E38" s="103" t="s">
        <v>48</v>
      </c>
      <c r="F38" s="116">
        <f>ROUND((SUM(BH92:BH237)),2)</f>
        <v>0</v>
      </c>
      <c r="G38" s="34"/>
      <c r="H38" s="34"/>
      <c r="I38" s="122">
        <v>0.15</v>
      </c>
      <c r="J38" s="104"/>
      <c r="K38" s="116">
        <f>0</f>
        <v>0</v>
      </c>
      <c r="L38" s="34"/>
      <c r="M38" s="105"/>
      <c r="S38" s="34"/>
      <c r="T38" s="34"/>
      <c r="U38" s="34"/>
      <c r="V38" s="34"/>
      <c r="W38" s="34"/>
      <c r="X38" s="34"/>
      <c r="Y38" s="34"/>
      <c r="Z38" s="34"/>
      <c r="AA38" s="34"/>
      <c r="AB38" s="34"/>
      <c r="AC38" s="34"/>
      <c r="AD38" s="34"/>
      <c r="AE38" s="34"/>
    </row>
    <row r="39" spans="1:31" s="2" customFormat="1" ht="14.45" customHeight="1" hidden="1">
      <c r="A39" s="34"/>
      <c r="B39" s="39"/>
      <c r="C39" s="34"/>
      <c r="D39" s="34"/>
      <c r="E39" s="103" t="s">
        <v>49</v>
      </c>
      <c r="F39" s="116">
        <f>ROUND((SUM(BI92:BI237)),2)</f>
        <v>0</v>
      </c>
      <c r="G39" s="34"/>
      <c r="H39" s="34"/>
      <c r="I39" s="122">
        <v>0</v>
      </c>
      <c r="J39" s="104"/>
      <c r="K39" s="116">
        <f>0</f>
        <v>0</v>
      </c>
      <c r="L39" s="34"/>
      <c r="M39" s="105"/>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04"/>
      <c r="J40" s="104"/>
      <c r="K40" s="34"/>
      <c r="L40" s="34"/>
      <c r="M40" s="105"/>
      <c r="S40" s="34"/>
      <c r="T40" s="34"/>
      <c r="U40" s="34"/>
      <c r="V40" s="34"/>
      <c r="W40" s="34"/>
      <c r="X40" s="34"/>
      <c r="Y40" s="34"/>
      <c r="Z40" s="34"/>
      <c r="AA40" s="34"/>
      <c r="AB40" s="34"/>
      <c r="AC40" s="34"/>
      <c r="AD40" s="34"/>
      <c r="AE40" s="34"/>
    </row>
    <row r="41" spans="1:31" s="2" customFormat="1" ht="25.35" customHeight="1">
      <c r="A41" s="34"/>
      <c r="B41" s="39"/>
      <c r="C41" s="123"/>
      <c r="D41" s="124" t="s">
        <v>50</v>
      </c>
      <c r="E41" s="125"/>
      <c r="F41" s="125"/>
      <c r="G41" s="126" t="s">
        <v>51</v>
      </c>
      <c r="H41" s="127" t="s">
        <v>52</v>
      </c>
      <c r="I41" s="128"/>
      <c r="J41" s="128"/>
      <c r="K41" s="129">
        <f>SUM(K32:K39)</f>
        <v>0</v>
      </c>
      <c r="L41" s="130"/>
      <c r="M41" s="105"/>
      <c r="S41" s="34"/>
      <c r="T41" s="34"/>
      <c r="U41" s="34"/>
      <c r="V41" s="34"/>
      <c r="W41" s="34"/>
      <c r="X41" s="34"/>
      <c r="Y41" s="34"/>
      <c r="Z41" s="34"/>
      <c r="AA41" s="34"/>
      <c r="AB41" s="34"/>
      <c r="AC41" s="34"/>
      <c r="AD41" s="34"/>
      <c r="AE41" s="34"/>
    </row>
    <row r="42" spans="1:31" s="2" customFormat="1" ht="14.45" customHeight="1">
      <c r="A42" s="34"/>
      <c r="B42" s="131"/>
      <c r="C42" s="132"/>
      <c r="D42" s="132"/>
      <c r="E42" s="132"/>
      <c r="F42" s="132"/>
      <c r="G42" s="132"/>
      <c r="H42" s="132"/>
      <c r="I42" s="133"/>
      <c r="J42" s="133"/>
      <c r="K42" s="132"/>
      <c r="L42" s="132"/>
      <c r="M42" s="105"/>
      <c r="S42" s="34"/>
      <c r="T42" s="34"/>
      <c r="U42" s="34"/>
      <c r="V42" s="34"/>
      <c r="W42" s="34"/>
      <c r="X42" s="34"/>
      <c r="Y42" s="34"/>
      <c r="Z42" s="34"/>
      <c r="AA42" s="34"/>
      <c r="AB42" s="34"/>
      <c r="AC42" s="34"/>
      <c r="AD42" s="34"/>
      <c r="AE42" s="34"/>
    </row>
    <row r="46" spans="1:31" s="2" customFormat="1" ht="6.95" customHeight="1">
      <c r="A46" s="34"/>
      <c r="B46" s="134"/>
      <c r="C46" s="135"/>
      <c r="D46" s="135"/>
      <c r="E46" s="135"/>
      <c r="F46" s="135"/>
      <c r="G46" s="135"/>
      <c r="H46" s="135"/>
      <c r="I46" s="136"/>
      <c r="J46" s="136"/>
      <c r="K46" s="135"/>
      <c r="L46" s="135"/>
      <c r="M46" s="105"/>
      <c r="S46" s="34"/>
      <c r="T46" s="34"/>
      <c r="U46" s="34"/>
      <c r="V46" s="34"/>
      <c r="W46" s="34"/>
      <c r="X46" s="34"/>
      <c r="Y46" s="34"/>
      <c r="Z46" s="34"/>
      <c r="AA46" s="34"/>
      <c r="AB46" s="34"/>
      <c r="AC46" s="34"/>
      <c r="AD46" s="34"/>
      <c r="AE46" s="34"/>
    </row>
    <row r="47" spans="1:31" s="2" customFormat="1" ht="24.95" customHeight="1">
      <c r="A47" s="34"/>
      <c r="B47" s="35"/>
      <c r="C47" s="24" t="s">
        <v>92</v>
      </c>
      <c r="D47" s="36"/>
      <c r="E47" s="36"/>
      <c r="F47" s="36"/>
      <c r="G47" s="36"/>
      <c r="H47" s="36"/>
      <c r="I47" s="104"/>
      <c r="J47" s="104"/>
      <c r="K47" s="36"/>
      <c r="L47" s="36"/>
      <c r="M47" s="105"/>
      <c r="S47" s="34"/>
      <c r="T47" s="34"/>
      <c r="U47" s="34"/>
      <c r="V47" s="34"/>
      <c r="W47" s="34"/>
      <c r="X47" s="34"/>
      <c r="Y47" s="34"/>
      <c r="Z47" s="34"/>
      <c r="AA47" s="34"/>
      <c r="AB47" s="34"/>
      <c r="AC47" s="34"/>
      <c r="AD47" s="34"/>
      <c r="AE47" s="34"/>
    </row>
    <row r="48" spans="1:31" s="2" customFormat="1" ht="6.95" customHeight="1">
      <c r="A48" s="34"/>
      <c r="B48" s="35"/>
      <c r="C48" s="36"/>
      <c r="D48" s="36"/>
      <c r="E48" s="36"/>
      <c r="F48" s="36"/>
      <c r="G48" s="36"/>
      <c r="H48" s="36"/>
      <c r="I48" s="104"/>
      <c r="J48" s="104"/>
      <c r="K48" s="36"/>
      <c r="L48" s="36"/>
      <c r="M48" s="105"/>
      <c r="S48" s="34"/>
      <c r="T48" s="34"/>
      <c r="U48" s="34"/>
      <c r="V48" s="34"/>
      <c r="W48" s="34"/>
      <c r="X48" s="34"/>
      <c r="Y48" s="34"/>
      <c r="Z48" s="34"/>
      <c r="AA48" s="34"/>
      <c r="AB48" s="34"/>
      <c r="AC48" s="34"/>
      <c r="AD48" s="34"/>
      <c r="AE48" s="34"/>
    </row>
    <row r="49" spans="1:31" s="2" customFormat="1" ht="12" customHeight="1">
      <c r="A49" s="34"/>
      <c r="B49" s="35"/>
      <c r="C49" s="30" t="s">
        <v>17</v>
      </c>
      <c r="D49" s="36"/>
      <c r="E49" s="36"/>
      <c r="F49" s="36"/>
      <c r="G49" s="36"/>
      <c r="H49" s="36"/>
      <c r="I49" s="104"/>
      <c r="J49" s="104"/>
      <c r="K49" s="36"/>
      <c r="L49" s="36"/>
      <c r="M49" s="105"/>
      <c r="S49" s="34"/>
      <c r="T49" s="34"/>
      <c r="U49" s="34"/>
      <c r="V49" s="34"/>
      <c r="W49" s="34"/>
      <c r="X49" s="34"/>
      <c r="Y49" s="34"/>
      <c r="Z49" s="34"/>
      <c r="AA49" s="34"/>
      <c r="AB49" s="34"/>
      <c r="AC49" s="34"/>
      <c r="AD49" s="34"/>
      <c r="AE49" s="34"/>
    </row>
    <row r="50" spans="1:31" s="2" customFormat="1" ht="16.5" customHeight="1">
      <c r="A50" s="34"/>
      <c r="B50" s="35"/>
      <c r="C50" s="36"/>
      <c r="D50" s="36"/>
      <c r="E50" s="379" t="str">
        <f>E7</f>
        <v>Oprava havarijního stavu plotu - ZŠ Oldřichovice</v>
      </c>
      <c r="F50" s="380"/>
      <c r="G50" s="380"/>
      <c r="H50" s="380"/>
      <c r="I50" s="104"/>
      <c r="J50" s="104"/>
      <c r="K50" s="36"/>
      <c r="L50" s="36"/>
      <c r="M50" s="105"/>
      <c r="S50" s="34"/>
      <c r="T50" s="34"/>
      <c r="U50" s="34"/>
      <c r="V50" s="34"/>
      <c r="W50" s="34"/>
      <c r="X50" s="34"/>
      <c r="Y50" s="34"/>
      <c r="Z50" s="34"/>
      <c r="AA50" s="34"/>
      <c r="AB50" s="34"/>
      <c r="AC50" s="34"/>
      <c r="AD50" s="34"/>
      <c r="AE50" s="34"/>
    </row>
    <row r="51" spans="1:31" s="2" customFormat="1" ht="12" customHeight="1">
      <c r="A51" s="34"/>
      <c r="B51" s="35"/>
      <c r="C51" s="30" t="s">
        <v>88</v>
      </c>
      <c r="D51" s="36"/>
      <c r="E51" s="36"/>
      <c r="F51" s="36"/>
      <c r="G51" s="36"/>
      <c r="H51" s="36"/>
      <c r="I51" s="104"/>
      <c r="J51" s="104"/>
      <c r="K51" s="36"/>
      <c r="L51" s="36"/>
      <c r="M51" s="105"/>
      <c r="S51" s="34"/>
      <c r="T51" s="34"/>
      <c r="U51" s="34"/>
      <c r="V51" s="34"/>
      <c r="W51" s="34"/>
      <c r="X51" s="34"/>
      <c r="Y51" s="34"/>
      <c r="Z51" s="34"/>
      <c r="AA51" s="34"/>
      <c r="AB51" s="34"/>
      <c r="AC51" s="34"/>
      <c r="AD51" s="34"/>
      <c r="AE51" s="34"/>
    </row>
    <row r="52" spans="1:31" s="2" customFormat="1" ht="16.5" customHeight="1">
      <c r="A52" s="34"/>
      <c r="B52" s="35"/>
      <c r="C52" s="36"/>
      <c r="D52" s="36"/>
      <c r="E52" s="346" t="str">
        <f>E9</f>
        <v>230 - Oprava havarijního stavu plotu</v>
      </c>
      <c r="F52" s="381"/>
      <c r="G52" s="381"/>
      <c r="H52" s="381"/>
      <c r="I52" s="104"/>
      <c r="J52" s="104"/>
      <c r="K52" s="36"/>
      <c r="L52" s="36"/>
      <c r="M52" s="105"/>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4"/>
      <c r="J53" s="104"/>
      <c r="K53" s="36"/>
      <c r="L53" s="36"/>
      <c r="M53" s="105"/>
      <c r="S53" s="34"/>
      <c r="T53" s="34"/>
      <c r="U53" s="34"/>
      <c r="V53" s="34"/>
      <c r="W53" s="34"/>
      <c r="X53" s="34"/>
      <c r="Y53" s="34"/>
      <c r="Z53" s="34"/>
      <c r="AA53" s="34"/>
      <c r="AB53" s="34"/>
      <c r="AC53" s="34"/>
      <c r="AD53" s="34"/>
      <c r="AE53" s="34"/>
    </row>
    <row r="54" spans="1:31" s="2" customFormat="1" ht="12" customHeight="1">
      <c r="A54" s="34"/>
      <c r="B54" s="35"/>
      <c r="C54" s="30" t="s">
        <v>22</v>
      </c>
      <c r="D54" s="36"/>
      <c r="E54" s="36"/>
      <c r="F54" s="28" t="str">
        <f>F12</f>
        <v>Třinec-Oldřichovice</v>
      </c>
      <c r="G54" s="36"/>
      <c r="H54" s="36"/>
      <c r="I54" s="107" t="s">
        <v>24</v>
      </c>
      <c r="J54" s="109" t="str">
        <f>IF(J12="","",J12)</f>
        <v>23. 3. 2020</v>
      </c>
      <c r="K54" s="36"/>
      <c r="L54" s="36"/>
      <c r="M54" s="105"/>
      <c r="S54" s="34"/>
      <c r="T54" s="34"/>
      <c r="U54" s="34"/>
      <c r="V54" s="34"/>
      <c r="W54" s="34"/>
      <c r="X54" s="34"/>
      <c r="Y54" s="34"/>
      <c r="Z54" s="34"/>
      <c r="AA54" s="34"/>
      <c r="AB54" s="34"/>
      <c r="AC54" s="34"/>
      <c r="AD54" s="34"/>
      <c r="AE54" s="34"/>
    </row>
    <row r="55" spans="1:31" s="2" customFormat="1" ht="6.95" customHeight="1">
      <c r="A55" s="34"/>
      <c r="B55" s="35"/>
      <c r="C55" s="36"/>
      <c r="D55" s="36"/>
      <c r="E55" s="36"/>
      <c r="F55" s="36"/>
      <c r="G55" s="36"/>
      <c r="H55" s="36"/>
      <c r="I55" s="104"/>
      <c r="J55" s="104"/>
      <c r="K55" s="36"/>
      <c r="L55" s="36"/>
      <c r="M55" s="105"/>
      <c r="S55" s="34"/>
      <c r="T55" s="34"/>
      <c r="U55" s="34"/>
      <c r="V55" s="34"/>
      <c r="W55" s="34"/>
      <c r="X55" s="34"/>
      <c r="Y55" s="34"/>
      <c r="Z55" s="34"/>
      <c r="AA55" s="34"/>
      <c r="AB55" s="34"/>
      <c r="AC55" s="34"/>
      <c r="AD55" s="34"/>
      <c r="AE55" s="34"/>
    </row>
    <row r="56" spans="1:31" s="2" customFormat="1" ht="27.95" customHeight="1">
      <c r="A56" s="34"/>
      <c r="B56" s="35"/>
      <c r="C56" s="30" t="s">
        <v>26</v>
      </c>
      <c r="D56" s="36"/>
      <c r="E56" s="36"/>
      <c r="F56" s="28" t="str">
        <f>E15</f>
        <v>ZŠ a MŠ Oldřichovice 275, Třinec, p.o.</v>
      </c>
      <c r="G56" s="36"/>
      <c r="H56" s="36"/>
      <c r="I56" s="107" t="s">
        <v>32</v>
      </c>
      <c r="J56" s="137" t="str">
        <f>E21</f>
        <v>Ing.arch. Alena Vojtechovská</v>
      </c>
      <c r="K56" s="36"/>
      <c r="L56" s="36"/>
      <c r="M56" s="105"/>
      <c r="S56" s="34"/>
      <c r="T56" s="34"/>
      <c r="U56" s="34"/>
      <c r="V56" s="34"/>
      <c r="W56" s="34"/>
      <c r="X56" s="34"/>
      <c r="Y56" s="34"/>
      <c r="Z56" s="34"/>
      <c r="AA56" s="34"/>
      <c r="AB56" s="34"/>
      <c r="AC56" s="34"/>
      <c r="AD56" s="34"/>
      <c r="AE56" s="34"/>
    </row>
    <row r="57" spans="1:31" s="2" customFormat="1" ht="27.95" customHeight="1">
      <c r="A57" s="34"/>
      <c r="B57" s="35"/>
      <c r="C57" s="30" t="s">
        <v>30</v>
      </c>
      <c r="D57" s="36"/>
      <c r="E57" s="36"/>
      <c r="F57" s="28" t="str">
        <f>IF(E18="","",E18)</f>
        <v>Vyplň údaj</v>
      </c>
      <c r="G57" s="36"/>
      <c r="H57" s="36"/>
      <c r="I57" s="107" t="s">
        <v>34</v>
      </c>
      <c r="J57" s="137" t="str">
        <f>E24</f>
        <v>TimedArch DESIGN s.r.o.</v>
      </c>
      <c r="K57" s="36"/>
      <c r="L57" s="36"/>
      <c r="M57" s="105"/>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4"/>
      <c r="J58" s="104"/>
      <c r="K58" s="36"/>
      <c r="L58" s="36"/>
      <c r="M58" s="105"/>
      <c r="S58" s="34"/>
      <c r="T58" s="34"/>
      <c r="U58" s="34"/>
      <c r="V58" s="34"/>
      <c r="W58" s="34"/>
      <c r="X58" s="34"/>
      <c r="Y58" s="34"/>
      <c r="Z58" s="34"/>
      <c r="AA58" s="34"/>
      <c r="AB58" s="34"/>
      <c r="AC58" s="34"/>
      <c r="AD58" s="34"/>
      <c r="AE58" s="34"/>
    </row>
    <row r="59" spans="1:31" s="2" customFormat="1" ht="29.25" customHeight="1">
      <c r="A59" s="34"/>
      <c r="B59" s="35"/>
      <c r="C59" s="138" t="s">
        <v>93</v>
      </c>
      <c r="D59" s="139"/>
      <c r="E59" s="139"/>
      <c r="F59" s="139"/>
      <c r="G59" s="139"/>
      <c r="H59" s="139"/>
      <c r="I59" s="140" t="s">
        <v>94</v>
      </c>
      <c r="J59" s="140" t="s">
        <v>95</v>
      </c>
      <c r="K59" s="141" t="s">
        <v>96</v>
      </c>
      <c r="L59" s="139"/>
      <c r="M59" s="105"/>
      <c r="S59" s="34"/>
      <c r="T59" s="34"/>
      <c r="U59" s="34"/>
      <c r="V59" s="34"/>
      <c r="W59" s="34"/>
      <c r="X59" s="34"/>
      <c r="Y59" s="34"/>
      <c r="Z59" s="34"/>
      <c r="AA59" s="34"/>
      <c r="AB59" s="34"/>
      <c r="AC59" s="34"/>
      <c r="AD59" s="34"/>
      <c r="AE59" s="34"/>
    </row>
    <row r="60" spans="1:31" s="2" customFormat="1" ht="10.35" customHeight="1">
      <c r="A60" s="34"/>
      <c r="B60" s="35"/>
      <c r="C60" s="36"/>
      <c r="D60" s="36"/>
      <c r="E60" s="36"/>
      <c r="F60" s="36"/>
      <c r="G60" s="36"/>
      <c r="H60" s="36"/>
      <c r="I60" s="104"/>
      <c r="J60" s="104"/>
      <c r="K60" s="36"/>
      <c r="L60" s="36"/>
      <c r="M60" s="105"/>
      <c r="S60" s="34"/>
      <c r="T60" s="34"/>
      <c r="U60" s="34"/>
      <c r="V60" s="34"/>
      <c r="W60" s="34"/>
      <c r="X60" s="34"/>
      <c r="Y60" s="34"/>
      <c r="Z60" s="34"/>
      <c r="AA60" s="34"/>
      <c r="AB60" s="34"/>
      <c r="AC60" s="34"/>
      <c r="AD60" s="34"/>
      <c r="AE60" s="34"/>
    </row>
    <row r="61" spans="1:47" s="2" customFormat="1" ht="22.9" customHeight="1">
      <c r="A61" s="34"/>
      <c r="B61" s="35"/>
      <c r="C61" s="142" t="s">
        <v>74</v>
      </c>
      <c r="D61" s="36"/>
      <c r="E61" s="36"/>
      <c r="F61" s="36"/>
      <c r="G61" s="36"/>
      <c r="H61" s="36"/>
      <c r="I61" s="143">
        <f aca="true" t="shared" si="0" ref="I61:J63">Q92</f>
        <v>0</v>
      </c>
      <c r="J61" s="143">
        <f t="shared" si="0"/>
        <v>0</v>
      </c>
      <c r="K61" s="76">
        <f>K92</f>
        <v>0</v>
      </c>
      <c r="L61" s="36"/>
      <c r="M61" s="105"/>
      <c r="S61" s="34"/>
      <c r="T61" s="34"/>
      <c r="U61" s="34"/>
      <c r="V61" s="34"/>
      <c r="W61" s="34"/>
      <c r="X61" s="34"/>
      <c r="Y61" s="34"/>
      <c r="Z61" s="34"/>
      <c r="AA61" s="34"/>
      <c r="AB61" s="34"/>
      <c r="AC61" s="34"/>
      <c r="AD61" s="34"/>
      <c r="AE61" s="34"/>
      <c r="AU61" s="18" t="s">
        <v>97</v>
      </c>
    </row>
    <row r="62" spans="2:13" s="9" customFormat="1" ht="24.95" customHeight="1">
      <c r="B62" s="144"/>
      <c r="C62" s="145"/>
      <c r="D62" s="146" t="s">
        <v>98</v>
      </c>
      <c r="E62" s="147"/>
      <c r="F62" s="147"/>
      <c r="G62" s="147"/>
      <c r="H62" s="147"/>
      <c r="I62" s="148">
        <f t="shared" si="0"/>
        <v>0</v>
      </c>
      <c r="J62" s="148">
        <f t="shared" si="0"/>
        <v>0</v>
      </c>
      <c r="K62" s="149">
        <f>K93</f>
        <v>0</v>
      </c>
      <c r="L62" s="145"/>
      <c r="M62" s="150"/>
    </row>
    <row r="63" spans="2:13" s="10" customFormat="1" ht="19.9" customHeight="1">
      <c r="B63" s="151"/>
      <c r="C63" s="152"/>
      <c r="D63" s="153" t="s">
        <v>99</v>
      </c>
      <c r="E63" s="154"/>
      <c r="F63" s="154"/>
      <c r="G63" s="154"/>
      <c r="H63" s="154"/>
      <c r="I63" s="155">
        <f t="shared" si="0"/>
        <v>0</v>
      </c>
      <c r="J63" s="155">
        <f t="shared" si="0"/>
        <v>0</v>
      </c>
      <c r="K63" s="156">
        <f>K94</f>
        <v>0</v>
      </c>
      <c r="L63" s="152"/>
      <c r="M63" s="157"/>
    </row>
    <row r="64" spans="2:13" s="10" customFormat="1" ht="19.9" customHeight="1">
      <c r="B64" s="151"/>
      <c r="C64" s="152"/>
      <c r="D64" s="153" t="s">
        <v>100</v>
      </c>
      <c r="E64" s="154"/>
      <c r="F64" s="154"/>
      <c r="G64" s="154"/>
      <c r="H64" s="154"/>
      <c r="I64" s="155">
        <f>Q132</f>
        <v>0</v>
      </c>
      <c r="J64" s="155">
        <f>R132</f>
        <v>0</v>
      </c>
      <c r="K64" s="156">
        <f>K132</f>
        <v>0</v>
      </c>
      <c r="L64" s="152"/>
      <c r="M64" s="157"/>
    </row>
    <row r="65" spans="2:13" s="10" customFormat="1" ht="19.9" customHeight="1">
      <c r="B65" s="151"/>
      <c r="C65" s="152"/>
      <c r="D65" s="153" t="s">
        <v>101</v>
      </c>
      <c r="E65" s="154"/>
      <c r="F65" s="154"/>
      <c r="G65" s="154"/>
      <c r="H65" s="154"/>
      <c r="I65" s="155">
        <f>Q149</f>
        <v>0</v>
      </c>
      <c r="J65" s="155">
        <f>R149</f>
        <v>0</v>
      </c>
      <c r="K65" s="156">
        <f>K149</f>
        <v>0</v>
      </c>
      <c r="L65" s="152"/>
      <c r="M65" s="157"/>
    </row>
    <row r="66" spans="2:13" s="10" customFormat="1" ht="19.9" customHeight="1">
      <c r="B66" s="151"/>
      <c r="C66" s="152"/>
      <c r="D66" s="153" t="s">
        <v>102</v>
      </c>
      <c r="E66" s="154"/>
      <c r="F66" s="154"/>
      <c r="G66" s="154"/>
      <c r="H66" s="154"/>
      <c r="I66" s="155">
        <f>Q186</f>
        <v>0</v>
      </c>
      <c r="J66" s="155">
        <f>R186</f>
        <v>0</v>
      </c>
      <c r="K66" s="156">
        <f>K186</f>
        <v>0</v>
      </c>
      <c r="L66" s="152"/>
      <c r="M66" s="157"/>
    </row>
    <row r="67" spans="2:13" s="10" customFormat="1" ht="19.9" customHeight="1">
      <c r="B67" s="151"/>
      <c r="C67" s="152"/>
      <c r="D67" s="153" t="s">
        <v>103</v>
      </c>
      <c r="E67" s="154"/>
      <c r="F67" s="154"/>
      <c r="G67" s="154"/>
      <c r="H67" s="154"/>
      <c r="I67" s="155">
        <f>Q207</f>
        <v>0</v>
      </c>
      <c r="J67" s="155">
        <f>R207</f>
        <v>0</v>
      </c>
      <c r="K67" s="156">
        <f>K207</f>
        <v>0</v>
      </c>
      <c r="L67" s="152"/>
      <c r="M67" s="157"/>
    </row>
    <row r="68" spans="2:13" s="10" customFormat="1" ht="19.9" customHeight="1">
      <c r="B68" s="151"/>
      <c r="C68" s="152"/>
      <c r="D68" s="153" t="s">
        <v>104</v>
      </c>
      <c r="E68" s="154"/>
      <c r="F68" s="154"/>
      <c r="G68" s="154"/>
      <c r="H68" s="154"/>
      <c r="I68" s="155">
        <f>Q216</f>
        <v>0</v>
      </c>
      <c r="J68" s="155">
        <f>R216</f>
        <v>0</v>
      </c>
      <c r="K68" s="156">
        <f>K216</f>
        <v>0</v>
      </c>
      <c r="L68" s="152"/>
      <c r="M68" s="157"/>
    </row>
    <row r="69" spans="2:13" s="9" customFormat="1" ht="24.95" customHeight="1">
      <c r="B69" s="144"/>
      <c r="C69" s="145"/>
      <c r="D69" s="146" t="s">
        <v>105</v>
      </c>
      <c r="E69" s="147"/>
      <c r="F69" s="147"/>
      <c r="G69" s="147"/>
      <c r="H69" s="147"/>
      <c r="I69" s="148">
        <f>Q219</f>
        <v>0</v>
      </c>
      <c r="J69" s="148">
        <f>R219</f>
        <v>0</v>
      </c>
      <c r="K69" s="149">
        <f>K219</f>
        <v>0</v>
      </c>
      <c r="L69" s="145"/>
      <c r="M69" s="150"/>
    </row>
    <row r="70" spans="2:13" s="10" customFormat="1" ht="19.9" customHeight="1">
      <c r="B70" s="151"/>
      <c r="C70" s="152"/>
      <c r="D70" s="153" t="s">
        <v>106</v>
      </c>
      <c r="E70" s="154"/>
      <c r="F70" s="154"/>
      <c r="G70" s="154"/>
      <c r="H70" s="154"/>
      <c r="I70" s="155">
        <f>Q220</f>
        <v>0</v>
      </c>
      <c r="J70" s="155">
        <f>R220</f>
        <v>0</v>
      </c>
      <c r="K70" s="156">
        <f>K220</f>
        <v>0</v>
      </c>
      <c r="L70" s="152"/>
      <c r="M70" s="157"/>
    </row>
    <row r="71" spans="2:13" s="9" customFormat="1" ht="24.95" customHeight="1">
      <c r="B71" s="144"/>
      <c r="C71" s="145"/>
      <c r="D71" s="146" t="s">
        <v>107</v>
      </c>
      <c r="E71" s="147"/>
      <c r="F71" s="147"/>
      <c r="G71" s="147"/>
      <c r="H71" s="147"/>
      <c r="I71" s="148">
        <f>Q233</f>
        <v>0</v>
      </c>
      <c r="J71" s="148">
        <f>R233</f>
        <v>0</v>
      </c>
      <c r="K71" s="149">
        <f>K233</f>
        <v>0</v>
      </c>
      <c r="L71" s="145"/>
      <c r="M71" s="150"/>
    </row>
    <row r="72" spans="2:13" s="10" customFormat="1" ht="19.9" customHeight="1">
      <c r="B72" s="151"/>
      <c r="C72" s="152"/>
      <c r="D72" s="153" t="s">
        <v>108</v>
      </c>
      <c r="E72" s="154"/>
      <c r="F72" s="154"/>
      <c r="G72" s="154"/>
      <c r="H72" s="154"/>
      <c r="I72" s="155">
        <f>Q234</f>
        <v>0</v>
      </c>
      <c r="J72" s="155">
        <f>R234</f>
        <v>0</v>
      </c>
      <c r="K72" s="156">
        <f>K234</f>
        <v>0</v>
      </c>
      <c r="L72" s="152"/>
      <c r="M72" s="157"/>
    </row>
    <row r="73" spans="1:31" s="2" customFormat="1" ht="21.75" customHeight="1">
      <c r="A73" s="34"/>
      <c r="B73" s="35"/>
      <c r="C73" s="36"/>
      <c r="D73" s="36"/>
      <c r="E73" s="36"/>
      <c r="F73" s="36"/>
      <c r="G73" s="36"/>
      <c r="H73" s="36"/>
      <c r="I73" s="104"/>
      <c r="J73" s="104"/>
      <c r="K73" s="36"/>
      <c r="L73" s="36"/>
      <c r="M73" s="105"/>
      <c r="S73" s="34"/>
      <c r="T73" s="34"/>
      <c r="U73" s="34"/>
      <c r="V73" s="34"/>
      <c r="W73" s="34"/>
      <c r="X73" s="34"/>
      <c r="Y73" s="34"/>
      <c r="Z73" s="34"/>
      <c r="AA73" s="34"/>
      <c r="AB73" s="34"/>
      <c r="AC73" s="34"/>
      <c r="AD73" s="34"/>
      <c r="AE73" s="34"/>
    </row>
    <row r="74" spans="1:31" s="2" customFormat="1" ht="6.95" customHeight="1">
      <c r="A74" s="34"/>
      <c r="B74" s="47"/>
      <c r="C74" s="48"/>
      <c r="D74" s="48"/>
      <c r="E74" s="48"/>
      <c r="F74" s="48"/>
      <c r="G74" s="48"/>
      <c r="H74" s="48"/>
      <c r="I74" s="133"/>
      <c r="J74" s="133"/>
      <c r="K74" s="48"/>
      <c r="L74" s="48"/>
      <c r="M74" s="105"/>
      <c r="S74" s="34"/>
      <c r="T74" s="34"/>
      <c r="U74" s="34"/>
      <c r="V74" s="34"/>
      <c r="W74" s="34"/>
      <c r="X74" s="34"/>
      <c r="Y74" s="34"/>
      <c r="Z74" s="34"/>
      <c r="AA74" s="34"/>
      <c r="AB74" s="34"/>
      <c r="AC74" s="34"/>
      <c r="AD74" s="34"/>
      <c r="AE74" s="34"/>
    </row>
    <row r="78" spans="1:31" s="2" customFormat="1" ht="6.95" customHeight="1">
      <c r="A78" s="34"/>
      <c r="B78" s="49"/>
      <c r="C78" s="50"/>
      <c r="D78" s="50"/>
      <c r="E78" s="50"/>
      <c r="F78" s="50"/>
      <c r="G78" s="50"/>
      <c r="H78" s="50"/>
      <c r="I78" s="136"/>
      <c r="J78" s="136"/>
      <c r="K78" s="50"/>
      <c r="L78" s="50"/>
      <c r="M78" s="105"/>
      <c r="S78" s="34"/>
      <c r="T78" s="34"/>
      <c r="U78" s="34"/>
      <c r="V78" s="34"/>
      <c r="W78" s="34"/>
      <c r="X78" s="34"/>
      <c r="Y78" s="34"/>
      <c r="Z78" s="34"/>
      <c r="AA78" s="34"/>
      <c r="AB78" s="34"/>
      <c r="AC78" s="34"/>
      <c r="AD78" s="34"/>
      <c r="AE78" s="34"/>
    </row>
    <row r="79" spans="1:31" s="2" customFormat="1" ht="24.95" customHeight="1">
      <c r="A79" s="34"/>
      <c r="B79" s="35"/>
      <c r="C79" s="24" t="s">
        <v>109</v>
      </c>
      <c r="D79" s="36"/>
      <c r="E79" s="36"/>
      <c r="F79" s="36"/>
      <c r="G79" s="36"/>
      <c r="H79" s="36"/>
      <c r="I79" s="104"/>
      <c r="J79" s="104"/>
      <c r="K79" s="36"/>
      <c r="L79" s="36"/>
      <c r="M79" s="105"/>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4"/>
      <c r="J80" s="104"/>
      <c r="K80" s="36"/>
      <c r="L80" s="36"/>
      <c r="M80" s="105"/>
      <c r="S80" s="34"/>
      <c r="T80" s="34"/>
      <c r="U80" s="34"/>
      <c r="V80" s="34"/>
      <c r="W80" s="34"/>
      <c r="X80" s="34"/>
      <c r="Y80" s="34"/>
      <c r="Z80" s="34"/>
      <c r="AA80" s="34"/>
      <c r="AB80" s="34"/>
      <c r="AC80" s="34"/>
      <c r="AD80" s="34"/>
      <c r="AE80" s="34"/>
    </row>
    <row r="81" spans="1:31" s="2" customFormat="1" ht="12" customHeight="1">
      <c r="A81" s="34"/>
      <c r="B81" s="35"/>
      <c r="C81" s="30" t="s">
        <v>17</v>
      </c>
      <c r="D81" s="36"/>
      <c r="E81" s="36"/>
      <c r="F81" s="36"/>
      <c r="G81" s="36"/>
      <c r="H81" s="36"/>
      <c r="I81" s="104"/>
      <c r="J81" s="104"/>
      <c r="K81" s="36"/>
      <c r="L81" s="36"/>
      <c r="M81" s="105"/>
      <c r="S81" s="34"/>
      <c r="T81" s="34"/>
      <c r="U81" s="34"/>
      <c r="V81" s="34"/>
      <c r="W81" s="34"/>
      <c r="X81" s="34"/>
      <c r="Y81" s="34"/>
      <c r="Z81" s="34"/>
      <c r="AA81" s="34"/>
      <c r="AB81" s="34"/>
      <c r="AC81" s="34"/>
      <c r="AD81" s="34"/>
      <c r="AE81" s="34"/>
    </row>
    <row r="82" spans="1:31" s="2" customFormat="1" ht="16.5" customHeight="1">
      <c r="A82" s="34"/>
      <c r="B82" s="35"/>
      <c r="C82" s="36"/>
      <c r="D82" s="36"/>
      <c r="E82" s="379" t="str">
        <f>E7</f>
        <v>Oprava havarijního stavu plotu - ZŠ Oldřichovice</v>
      </c>
      <c r="F82" s="380"/>
      <c r="G82" s="380"/>
      <c r="H82" s="380"/>
      <c r="I82" s="104"/>
      <c r="J82" s="104"/>
      <c r="K82" s="36"/>
      <c r="L82" s="36"/>
      <c r="M82" s="105"/>
      <c r="S82" s="34"/>
      <c r="T82" s="34"/>
      <c r="U82" s="34"/>
      <c r="V82" s="34"/>
      <c r="W82" s="34"/>
      <c r="X82" s="34"/>
      <c r="Y82" s="34"/>
      <c r="Z82" s="34"/>
      <c r="AA82" s="34"/>
      <c r="AB82" s="34"/>
      <c r="AC82" s="34"/>
      <c r="AD82" s="34"/>
      <c r="AE82" s="34"/>
    </row>
    <row r="83" spans="1:31" s="2" customFormat="1" ht="12" customHeight="1">
      <c r="A83" s="34"/>
      <c r="B83" s="35"/>
      <c r="C83" s="30" t="s">
        <v>88</v>
      </c>
      <c r="D83" s="36"/>
      <c r="E83" s="36"/>
      <c r="F83" s="36"/>
      <c r="G83" s="36"/>
      <c r="H83" s="36"/>
      <c r="I83" s="104"/>
      <c r="J83" s="104"/>
      <c r="K83" s="36"/>
      <c r="L83" s="36"/>
      <c r="M83" s="105"/>
      <c r="S83" s="34"/>
      <c r="T83" s="34"/>
      <c r="U83" s="34"/>
      <c r="V83" s="34"/>
      <c r="W83" s="34"/>
      <c r="X83" s="34"/>
      <c r="Y83" s="34"/>
      <c r="Z83" s="34"/>
      <c r="AA83" s="34"/>
      <c r="AB83" s="34"/>
      <c r="AC83" s="34"/>
      <c r="AD83" s="34"/>
      <c r="AE83" s="34"/>
    </row>
    <row r="84" spans="1:31" s="2" customFormat="1" ht="16.5" customHeight="1">
      <c r="A84" s="34"/>
      <c r="B84" s="35"/>
      <c r="C84" s="36"/>
      <c r="D84" s="36"/>
      <c r="E84" s="346" t="str">
        <f>E9</f>
        <v>230 - Oprava havarijního stavu plotu</v>
      </c>
      <c r="F84" s="381"/>
      <c r="G84" s="381"/>
      <c r="H84" s="381"/>
      <c r="I84" s="104"/>
      <c r="J84" s="104"/>
      <c r="K84" s="36"/>
      <c r="L84" s="36"/>
      <c r="M84" s="105"/>
      <c r="S84" s="34"/>
      <c r="T84" s="34"/>
      <c r="U84" s="34"/>
      <c r="V84" s="34"/>
      <c r="W84" s="34"/>
      <c r="X84" s="34"/>
      <c r="Y84" s="34"/>
      <c r="Z84" s="34"/>
      <c r="AA84" s="34"/>
      <c r="AB84" s="34"/>
      <c r="AC84" s="34"/>
      <c r="AD84" s="34"/>
      <c r="AE84" s="34"/>
    </row>
    <row r="85" spans="1:31" s="2" customFormat="1" ht="6.95" customHeight="1">
      <c r="A85" s="34"/>
      <c r="B85" s="35"/>
      <c r="C85" s="36"/>
      <c r="D85" s="36"/>
      <c r="E85" s="36"/>
      <c r="F85" s="36"/>
      <c r="G85" s="36"/>
      <c r="H85" s="36"/>
      <c r="I85" s="104"/>
      <c r="J85" s="104"/>
      <c r="K85" s="36"/>
      <c r="L85" s="36"/>
      <c r="M85" s="105"/>
      <c r="S85" s="34"/>
      <c r="T85" s="34"/>
      <c r="U85" s="34"/>
      <c r="V85" s="34"/>
      <c r="W85" s="34"/>
      <c r="X85" s="34"/>
      <c r="Y85" s="34"/>
      <c r="Z85" s="34"/>
      <c r="AA85" s="34"/>
      <c r="AB85" s="34"/>
      <c r="AC85" s="34"/>
      <c r="AD85" s="34"/>
      <c r="AE85" s="34"/>
    </row>
    <row r="86" spans="1:31" s="2" customFormat="1" ht="12" customHeight="1">
      <c r="A86" s="34"/>
      <c r="B86" s="35"/>
      <c r="C86" s="30" t="s">
        <v>22</v>
      </c>
      <c r="D86" s="36"/>
      <c r="E86" s="36"/>
      <c r="F86" s="28" t="str">
        <f>F12</f>
        <v>Třinec-Oldřichovice</v>
      </c>
      <c r="G86" s="36"/>
      <c r="H86" s="36"/>
      <c r="I86" s="107" t="s">
        <v>24</v>
      </c>
      <c r="J86" s="109" t="str">
        <f>IF(J12="","",J12)</f>
        <v>23. 3. 2020</v>
      </c>
      <c r="K86" s="36"/>
      <c r="L86" s="36"/>
      <c r="M86" s="105"/>
      <c r="S86" s="34"/>
      <c r="T86" s="34"/>
      <c r="U86" s="34"/>
      <c r="V86" s="34"/>
      <c r="W86" s="34"/>
      <c r="X86" s="34"/>
      <c r="Y86" s="34"/>
      <c r="Z86" s="34"/>
      <c r="AA86" s="34"/>
      <c r="AB86" s="34"/>
      <c r="AC86" s="34"/>
      <c r="AD86" s="34"/>
      <c r="AE86" s="34"/>
    </row>
    <row r="87" spans="1:31" s="2" customFormat="1" ht="6.95" customHeight="1">
      <c r="A87" s="34"/>
      <c r="B87" s="35"/>
      <c r="C87" s="36"/>
      <c r="D87" s="36"/>
      <c r="E87" s="36"/>
      <c r="F87" s="36"/>
      <c r="G87" s="36"/>
      <c r="H87" s="36"/>
      <c r="I87" s="104"/>
      <c r="J87" s="104"/>
      <c r="K87" s="36"/>
      <c r="L87" s="36"/>
      <c r="M87" s="105"/>
      <c r="S87" s="34"/>
      <c r="T87" s="34"/>
      <c r="U87" s="34"/>
      <c r="V87" s="34"/>
      <c r="W87" s="34"/>
      <c r="X87" s="34"/>
      <c r="Y87" s="34"/>
      <c r="Z87" s="34"/>
      <c r="AA87" s="34"/>
      <c r="AB87" s="34"/>
      <c r="AC87" s="34"/>
      <c r="AD87" s="34"/>
      <c r="AE87" s="34"/>
    </row>
    <row r="88" spans="1:31" s="2" customFormat="1" ht="27.95" customHeight="1">
      <c r="A88" s="34"/>
      <c r="B88" s="35"/>
      <c r="C88" s="30" t="s">
        <v>26</v>
      </c>
      <c r="D88" s="36"/>
      <c r="E88" s="36"/>
      <c r="F88" s="28" t="str">
        <f>E15</f>
        <v>ZŠ a MŠ Oldřichovice 275, Třinec, p.o.</v>
      </c>
      <c r="G88" s="36"/>
      <c r="H88" s="36"/>
      <c r="I88" s="107" t="s">
        <v>32</v>
      </c>
      <c r="J88" s="137" t="str">
        <f>E21</f>
        <v>Ing.arch. Alena Vojtechovská</v>
      </c>
      <c r="K88" s="36"/>
      <c r="L88" s="36"/>
      <c r="M88" s="105"/>
      <c r="S88" s="34"/>
      <c r="T88" s="34"/>
      <c r="U88" s="34"/>
      <c r="V88" s="34"/>
      <c r="W88" s="34"/>
      <c r="X88" s="34"/>
      <c r="Y88" s="34"/>
      <c r="Z88" s="34"/>
      <c r="AA88" s="34"/>
      <c r="AB88" s="34"/>
      <c r="AC88" s="34"/>
      <c r="AD88" s="34"/>
      <c r="AE88" s="34"/>
    </row>
    <row r="89" spans="1:31" s="2" customFormat="1" ht="27.95" customHeight="1">
      <c r="A89" s="34"/>
      <c r="B89" s="35"/>
      <c r="C89" s="30" t="s">
        <v>30</v>
      </c>
      <c r="D89" s="36"/>
      <c r="E89" s="36"/>
      <c r="F89" s="28" t="str">
        <f>IF(E18="","",E18)</f>
        <v>Vyplň údaj</v>
      </c>
      <c r="G89" s="36"/>
      <c r="H89" s="36"/>
      <c r="I89" s="107" t="s">
        <v>34</v>
      </c>
      <c r="J89" s="137" t="str">
        <f>E24</f>
        <v>TimedArch DESIGN s.r.o.</v>
      </c>
      <c r="K89" s="36"/>
      <c r="L89" s="36"/>
      <c r="M89" s="105"/>
      <c r="S89" s="34"/>
      <c r="T89" s="34"/>
      <c r="U89" s="34"/>
      <c r="V89" s="34"/>
      <c r="W89" s="34"/>
      <c r="X89" s="34"/>
      <c r="Y89" s="34"/>
      <c r="Z89" s="34"/>
      <c r="AA89" s="34"/>
      <c r="AB89" s="34"/>
      <c r="AC89" s="34"/>
      <c r="AD89" s="34"/>
      <c r="AE89" s="34"/>
    </row>
    <row r="90" spans="1:31" s="2" customFormat="1" ht="10.35" customHeight="1">
      <c r="A90" s="34"/>
      <c r="B90" s="35"/>
      <c r="C90" s="36"/>
      <c r="D90" s="36"/>
      <c r="E90" s="36"/>
      <c r="F90" s="36"/>
      <c r="G90" s="36"/>
      <c r="H90" s="36"/>
      <c r="I90" s="104"/>
      <c r="J90" s="104"/>
      <c r="K90" s="36"/>
      <c r="L90" s="36"/>
      <c r="M90" s="105"/>
      <c r="S90" s="34"/>
      <c r="T90" s="34"/>
      <c r="U90" s="34"/>
      <c r="V90" s="34"/>
      <c r="W90" s="34"/>
      <c r="X90" s="34"/>
      <c r="Y90" s="34"/>
      <c r="Z90" s="34"/>
      <c r="AA90" s="34"/>
      <c r="AB90" s="34"/>
      <c r="AC90" s="34"/>
      <c r="AD90" s="34"/>
      <c r="AE90" s="34"/>
    </row>
    <row r="91" spans="1:31" s="11" customFormat="1" ht="29.25" customHeight="1">
      <c r="A91" s="158"/>
      <c r="B91" s="159"/>
      <c r="C91" s="160" t="s">
        <v>110</v>
      </c>
      <c r="D91" s="161" t="s">
        <v>59</v>
      </c>
      <c r="E91" s="161" t="s">
        <v>55</v>
      </c>
      <c r="F91" s="161" t="s">
        <v>56</v>
      </c>
      <c r="G91" s="161" t="s">
        <v>111</v>
      </c>
      <c r="H91" s="161" t="s">
        <v>112</v>
      </c>
      <c r="I91" s="162" t="s">
        <v>113</v>
      </c>
      <c r="J91" s="162" t="s">
        <v>114</v>
      </c>
      <c r="K91" s="161" t="s">
        <v>96</v>
      </c>
      <c r="L91" s="163" t="s">
        <v>115</v>
      </c>
      <c r="M91" s="164"/>
      <c r="N91" s="67" t="s">
        <v>20</v>
      </c>
      <c r="O91" s="68" t="s">
        <v>44</v>
      </c>
      <c r="P91" s="68" t="s">
        <v>116</v>
      </c>
      <c r="Q91" s="68" t="s">
        <v>117</v>
      </c>
      <c r="R91" s="68" t="s">
        <v>118</v>
      </c>
      <c r="S91" s="68" t="s">
        <v>119</v>
      </c>
      <c r="T91" s="68" t="s">
        <v>120</v>
      </c>
      <c r="U91" s="68" t="s">
        <v>121</v>
      </c>
      <c r="V91" s="68" t="s">
        <v>122</v>
      </c>
      <c r="W91" s="68" t="s">
        <v>123</v>
      </c>
      <c r="X91" s="69" t="s">
        <v>124</v>
      </c>
      <c r="Y91" s="158"/>
      <c r="Z91" s="158"/>
      <c r="AA91" s="158"/>
      <c r="AB91" s="158"/>
      <c r="AC91" s="158"/>
      <c r="AD91" s="158"/>
      <c r="AE91" s="158"/>
    </row>
    <row r="92" spans="1:63" s="2" customFormat="1" ht="22.9" customHeight="1">
      <c r="A92" s="34"/>
      <c r="B92" s="35"/>
      <c r="C92" s="74" t="s">
        <v>125</v>
      </c>
      <c r="D92" s="36"/>
      <c r="E92" s="36"/>
      <c r="F92" s="36"/>
      <c r="G92" s="36"/>
      <c r="H92" s="36"/>
      <c r="I92" s="104"/>
      <c r="J92" s="104"/>
      <c r="K92" s="165">
        <f>BK92</f>
        <v>0</v>
      </c>
      <c r="L92" s="36"/>
      <c r="M92" s="39"/>
      <c r="N92" s="70"/>
      <c r="O92" s="166"/>
      <c r="P92" s="71"/>
      <c r="Q92" s="167">
        <f>Q93+Q219+Q233</f>
        <v>0</v>
      </c>
      <c r="R92" s="167">
        <f>R93+R219+R233</f>
        <v>0</v>
      </c>
      <c r="S92" s="71"/>
      <c r="T92" s="168">
        <f>T93+T219+T233</f>
        <v>0</v>
      </c>
      <c r="U92" s="71"/>
      <c r="V92" s="168">
        <f>V93+V219+V233</f>
        <v>19.377717360000002</v>
      </c>
      <c r="W92" s="71"/>
      <c r="X92" s="169">
        <f>X93+X219+X233</f>
        <v>4.5700769999999995</v>
      </c>
      <c r="Y92" s="34"/>
      <c r="Z92" s="34"/>
      <c r="AA92" s="34"/>
      <c r="AB92" s="34"/>
      <c r="AC92" s="34"/>
      <c r="AD92" s="34"/>
      <c r="AE92" s="34"/>
      <c r="AT92" s="18" t="s">
        <v>75</v>
      </c>
      <c r="AU92" s="18" t="s">
        <v>97</v>
      </c>
      <c r="BK92" s="170">
        <f>BK93+BK219+BK233</f>
        <v>0</v>
      </c>
    </row>
    <row r="93" spans="2:63" s="12" customFormat="1" ht="25.9" customHeight="1">
      <c r="B93" s="171"/>
      <c r="C93" s="172"/>
      <c r="D93" s="173" t="s">
        <v>75</v>
      </c>
      <c r="E93" s="174" t="s">
        <v>126</v>
      </c>
      <c r="F93" s="174" t="s">
        <v>127</v>
      </c>
      <c r="G93" s="172"/>
      <c r="H93" s="172"/>
      <c r="I93" s="175"/>
      <c r="J93" s="175"/>
      <c r="K93" s="176">
        <f>BK93</f>
        <v>0</v>
      </c>
      <c r="L93" s="172"/>
      <c r="M93" s="177"/>
      <c r="N93" s="178"/>
      <c r="O93" s="179"/>
      <c r="P93" s="179"/>
      <c r="Q93" s="180">
        <f>Q94+Q132+Q149+Q186+Q207+Q216</f>
        <v>0</v>
      </c>
      <c r="R93" s="180">
        <f>R94+R132+R149+R186+R207+R216</f>
        <v>0</v>
      </c>
      <c r="S93" s="179"/>
      <c r="T93" s="181">
        <f>T94+T132+T149+T186+T207+T216</f>
        <v>0</v>
      </c>
      <c r="U93" s="179"/>
      <c r="V93" s="181">
        <f>V94+V132+V149+V186+V207+V216</f>
        <v>19.37420814</v>
      </c>
      <c r="W93" s="179"/>
      <c r="X93" s="182">
        <f>X94+X132+X149+X186+X207+X216</f>
        <v>4.5700769999999995</v>
      </c>
      <c r="AR93" s="183" t="s">
        <v>84</v>
      </c>
      <c r="AT93" s="184" t="s">
        <v>75</v>
      </c>
      <c r="AU93" s="184" t="s">
        <v>76</v>
      </c>
      <c r="AY93" s="183" t="s">
        <v>128</v>
      </c>
      <c r="BK93" s="185">
        <f>BK94+BK132+BK149+BK186+BK207+BK216</f>
        <v>0</v>
      </c>
    </row>
    <row r="94" spans="2:63" s="12" customFormat="1" ht="22.9" customHeight="1">
      <c r="B94" s="171"/>
      <c r="C94" s="172"/>
      <c r="D94" s="173" t="s">
        <v>75</v>
      </c>
      <c r="E94" s="186" t="s">
        <v>84</v>
      </c>
      <c r="F94" s="186" t="s">
        <v>129</v>
      </c>
      <c r="G94" s="172"/>
      <c r="H94" s="172"/>
      <c r="I94" s="175"/>
      <c r="J94" s="175"/>
      <c r="K94" s="187">
        <f>BK94</f>
        <v>0</v>
      </c>
      <c r="L94" s="172"/>
      <c r="M94" s="177"/>
      <c r="N94" s="178"/>
      <c r="O94" s="179"/>
      <c r="P94" s="179"/>
      <c r="Q94" s="180">
        <f>SUM(Q95:Q131)</f>
        <v>0</v>
      </c>
      <c r="R94" s="180">
        <f>SUM(R95:R131)</f>
        <v>0</v>
      </c>
      <c r="S94" s="179"/>
      <c r="T94" s="181">
        <f>SUM(T95:T131)</f>
        <v>0</v>
      </c>
      <c r="U94" s="179"/>
      <c r="V94" s="181">
        <f>SUM(V95:V131)</f>
        <v>0</v>
      </c>
      <c r="W94" s="179"/>
      <c r="X94" s="182">
        <f>SUM(X95:X131)</f>
        <v>0</v>
      </c>
      <c r="AR94" s="183" t="s">
        <v>84</v>
      </c>
      <c r="AT94" s="184" t="s">
        <v>75</v>
      </c>
      <c r="AU94" s="184" t="s">
        <v>84</v>
      </c>
      <c r="AY94" s="183" t="s">
        <v>128</v>
      </c>
      <c r="BK94" s="185">
        <f>SUM(BK95:BK131)</f>
        <v>0</v>
      </c>
    </row>
    <row r="95" spans="1:65" s="2" customFormat="1" ht="24" customHeight="1">
      <c r="A95" s="34"/>
      <c r="B95" s="35"/>
      <c r="C95" s="188" t="s">
        <v>84</v>
      </c>
      <c r="D95" s="188" t="s">
        <v>130</v>
      </c>
      <c r="E95" s="189" t="s">
        <v>131</v>
      </c>
      <c r="F95" s="190" t="s">
        <v>132</v>
      </c>
      <c r="G95" s="191" t="s">
        <v>133</v>
      </c>
      <c r="H95" s="192">
        <v>1.178</v>
      </c>
      <c r="I95" s="193"/>
      <c r="J95" s="193"/>
      <c r="K95" s="194">
        <f>ROUND(P95*H95,2)</f>
        <v>0</v>
      </c>
      <c r="L95" s="190" t="s">
        <v>134</v>
      </c>
      <c r="M95" s="39"/>
      <c r="N95" s="195" t="s">
        <v>20</v>
      </c>
      <c r="O95" s="196" t="s">
        <v>45</v>
      </c>
      <c r="P95" s="197">
        <f>I95+J95</f>
        <v>0</v>
      </c>
      <c r="Q95" s="197">
        <f>ROUND(I95*H95,2)</f>
        <v>0</v>
      </c>
      <c r="R95" s="197">
        <f>ROUND(J95*H95,2)</f>
        <v>0</v>
      </c>
      <c r="S95" s="63"/>
      <c r="T95" s="198">
        <f>S95*H95</f>
        <v>0</v>
      </c>
      <c r="U95" s="198">
        <v>0</v>
      </c>
      <c r="V95" s="198">
        <f>U95*H95</f>
        <v>0</v>
      </c>
      <c r="W95" s="198">
        <v>0</v>
      </c>
      <c r="X95" s="199">
        <f>W95*H95</f>
        <v>0</v>
      </c>
      <c r="Y95" s="34"/>
      <c r="Z95" s="34"/>
      <c r="AA95" s="34"/>
      <c r="AB95" s="34"/>
      <c r="AC95" s="34"/>
      <c r="AD95" s="34"/>
      <c r="AE95" s="34"/>
      <c r="AR95" s="200" t="s">
        <v>135</v>
      </c>
      <c r="AT95" s="200" t="s">
        <v>130</v>
      </c>
      <c r="AU95" s="200" t="s">
        <v>86</v>
      </c>
      <c r="AY95" s="18" t="s">
        <v>128</v>
      </c>
      <c r="BE95" s="201">
        <f>IF(O95="základní",K95,0)</f>
        <v>0</v>
      </c>
      <c r="BF95" s="201">
        <f>IF(O95="snížená",K95,0)</f>
        <v>0</v>
      </c>
      <c r="BG95" s="201">
        <f>IF(O95="zákl. přenesená",K95,0)</f>
        <v>0</v>
      </c>
      <c r="BH95" s="201">
        <f>IF(O95="sníž. přenesená",K95,0)</f>
        <v>0</v>
      </c>
      <c r="BI95" s="201">
        <f>IF(O95="nulová",K95,0)</f>
        <v>0</v>
      </c>
      <c r="BJ95" s="18" t="s">
        <v>84</v>
      </c>
      <c r="BK95" s="201">
        <f>ROUND(P95*H95,2)</f>
        <v>0</v>
      </c>
      <c r="BL95" s="18" t="s">
        <v>135</v>
      </c>
      <c r="BM95" s="200" t="s">
        <v>136</v>
      </c>
    </row>
    <row r="96" spans="1:47" s="2" customFormat="1" ht="126.75">
      <c r="A96" s="34"/>
      <c r="B96" s="35"/>
      <c r="C96" s="36"/>
      <c r="D96" s="202" t="s">
        <v>137</v>
      </c>
      <c r="E96" s="36"/>
      <c r="F96" s="203" t="s">
        <v>138</v>
      </c>
      <c r="G96" s="36"/>
      <c r="H96" s="36"/>
      <c r="I96" s="104"/>
      <c r="J96" s="104"/>
      <c r="K96" s="36"/>
      <c r="L96" s="36"/>
      <c r="M96" s="39"/>
      <c r="N96" s="204"/>
      <c r="O96" s="205"/>
      <c r="P96" s="63"/>
      <c r="Q96" s="63"/>
      <c r="R96" s="63"/>
      <c r="S96" s="63"/>
      <c r="T96" s="63"/>
      <c r="U96" s="63"/>
      <c r="V96" s="63"/>
      <c r="W96" s="63"/>
      <c r="X96" s="64"/>
      <c r="Y96" s="34"/>
      <c r="Z96" s="34"/>
      <c r="AA96" s="34"/>
      <c r="AB96" s="34"/>
      <c r="AC96" s="34"/>
      <c r="AD96" s="34"/>
      <c r="AE96" s="34"/>
      <c r="AT96" s="18" t="s">
        <v>137</v>
      </c>
      <c r="AU96" s="18" t="s">
        <v>86</v>
      </c>
    </row>
    <row r="97" spans="2:51" s="13" customFormat="1" ht="11.25">
      <c r="B97" s="206"/>
      <c r="C97" s="207"/>
      <c r="D97" s="202" t="s">
        <v>139</v>
      </c>
      <c r="E97" s="208" t="s">
        <v>20</v>
      </c>
      <c r="F97" s="209" t="s">
        <v>140</v>
      </c>
      <c r="G97" s="207"/>
      <c r="H97" s="208" t="s">
        <v>20</v>
      </c>
      <c r="I97" s="210"/>
      <c r="J97" s="210"/>
      <c r="K97" s="207"/>
      <c r="L97" s="207"/>
      <c r="M97" s="211"/>
      <c r="N97" s="212"/>
      <c r="O97" s="213"/>
      <c r="P97" s="213"/>
      <c r="Q97" s="213"/>
      <c r="R97" s="213"/>
      <c r="S97" s="213"/>
      <c r="T97" s="213"/>
      <c r="U97" s="213"/>
      <c r="V97" s="213"/>
      <c r="W97" s="213"/>
      <c r="X97" s="214"/>
      <c r="AT97" s="215" t="s">
        <v>139</v>
      </c>
      <c r="AU97" s="215" t="s">
        <v>86</v>
      </c>
      <c r="AV97" s="13" t="s">
        <v>84</v>
      </c>
      <c r="AW97" s="13" t="s">
        <v>5</v>
      </c>
      <c r="AX97" s="13" t="s">
        <v>76</v>
      </c>
      <c r="AY97" s="215" t="s">
        <v>128</v>
      </c>
    </row>
    <row r="98" spans="2:51" s="14" customFormat="1" ht="11.25">
      <c r="B98" s="216"/>
      <c r="C98" s="217"/>
      <c r="D98" s="202" t="s">
        <v>139</v>
      </c>
      <c r="E98" s="218" t="s">
        <v>20</v>
      </c>
      <c r="F98" s="219" t="s">
        <v>141</v>
      </c>
      <c r="G98" s="217"/>
      <c r="H98" s="220">
        <v>1.178</v>
      </c>
      <c r="I98" s="221"/>
      <c r="J98" s="221"/>
      <c r="K98" s="217"/>
      <c r="L98" s="217"/>
      <c r="M98" s="222"/>
      <c r="N98" s="223"/>
      <c r="O98" s="224"/>
      <c r="P98" s="224"/>
      <c r="Q98" s="224"/>
      <c r="R98" s="224"/>
      <c r="S98" s="224"/>
      <c r="T98" s="224"/>
      <c r="U98" s="224"/>
      <c r="V98" s="224"/>
      <c r="W98" s="224"/>
      <c r="X98" s="225"/>
      <c r="AT98" s="226" t="s">
        <v>139</v>
      </c>
      <c r="AU98" s="226" t="s">
        <v>86</v>
      </c>
      <c r="AV98" s="14" t="s">
        <v>86</v>
      </c>
      <c r="AW98" s="14" t="s">
        <v>5</v>
      </c>
      <c r="AX98" s="14" t="s">
        <v>76</v>
      </c>
      <c r="AY98" s="226" t="s">
        <v>128</v>
      </c>
    </row>
    <row r="99" spans="2:51" s="15" customFormat="1" ht="11.25">
      <c r="B99" s="227"/>
      <c r="C99" s="228"/>
      <c r="D99" s="202" t="s">
        <v>139</v>
      </c>
      <c r="E99" s="229" t="s">
        <v>20</v>
      </c>
      <c r="F99" s="230" t="s">
        <v>142</v>
      </c>
      <c r="G99" s="228"/>
      <c r="H99" s="231">
        <v>1.178</v>
      </c>
      <c r="I99" s="232"/>
      <c r="J99" s="232"/>
      <c r="K99" s="228"/>
      <c r="L99" s="228"/>
      <c r="M99" s="233"/>
      <c r="N99" s="234"/>
      <c r="O99" s="235"/>
      <c r="P99" s="235"/>
      <c r="Q99" s="235"/>
      <c r="R99" s="235"/>
      <c r="S99" s="235"/>
      <c r="T99" s="235"/>
      <c r="U99" s="235"/>
      <c r="V99" s="235"/>
      <c r="W99" s="235"/>
      <c r="X99" s="236"/>
      <c r="AT99" s="237" t="s">
        <v>139</v>
      </c>
      <c r="AU99" s="237" t="s">
        <v>86</v>
      </c>
      <c r="AV99" s="15" t="s">
        <v>135</v>
      </c>
      <c r="AW99" s="15" t="s">
        <v>5</v>
      </c>
      <c r="AX99" s="15" t="s">
        <v>84</v>
      </c>
      <c r="AY99" s="237" t="s">
        <v>128</v>
      </c>
    </row>
    <row r="100" spans="1:65" s="2" customFormat="1" ht="24" customHeight="1">
      <c r="A100" s="34"/>
      <c r="B100" s="35"/>
      <c r="C100" s="188" t="s">
        <v>86</v>
      </c>
      <c r="D100" s="188" t="s">
        <v>130</v>
      </c>
      <c r="E100" s="189" t="s">
        <v>143</v>
      </c>
      <c r="F100" s="190" t="s">
        <v>144</v>
      </c>
      <c r="G100" s="191" t="s">
        <v>145</v>
      </c>
      <c r="H100" s="192">
        <v>50.4</v>
      </c>
      <c r="I100" s="193"/>
      <c r="J100" s="193"/>
      <c r="K100" s="194">
        <f>ROUND(P100*H100,2)</f>
        <v>0</v>
      </c>
      <c r="L100" s="190" t="s">
        <v>134</v>
      </c>
      <c r="M100" s="39"/>
      <c r="N100" s="195" t="s">
        <v>20</v>
      </c>
      <c r="O100" s="196" t="s">
        <v>45</v>
      </c>
      <c r="P100" s="197">
        <f>I100+J100</f>
        <v>0</v>
      </c>
      <c r="Q100" s="197">
        <f>ROUND(I100*H100,2)</f>
        <v>0</v>
      </c>
      <c r="R100" s="197">
        <f>ROUND(J100*H100,2)</f>
        <v>0</v>
      </c>
      <c r="S100" s="63"/>
      <c r="T100" s="198">
        <f>S100*H100</f>
        <v>0</v>
      </c>
      <c r="U100" s="198">
        <v>0</v>
      </c>
      <c r="V100" s="198">
        <f>U100*H100</f>
        <v>0</v>
      </c>
      <c r="W100" s="198">
        <v>0</v>
      </c>
      <c r="X100" s="199">
        <f>W100*H100</f>
        <v>0</v>
      </c>
      <c r="Y100" s="34"/>
      <c r="Z100" s="34"/>
      <c r="AA100" s="34"/>
      <c r="AB100" s="34"/>
      <c r="AC100" s="34"/>
      <c r="AD100" s="34"/>
      <c r="AE100" s="34"/>
      <c r="AR100" s="200" t="s">
        <v>135</v>
      </c>
      <c r="AT100" s="200" t="s">
        <v>130</v>
      </c>
      <c r="AU100" s="200" t="s">
        <v>86</v>
      </c>
      <c r="AY100" s="18" t="s">
        <v>128</v>
      </c>
      <c r="BE100" s="201">
        <f>IF(O100="základní",K100,0)</f>
        <v>0</v>
      </c>
      <c r="BF100" s="201">
        <f>IF(O100="snížená",K100,0)</f>
        <v>0</v>
      </c>
      <c r="BG100" s="201">
        <f>IF(O100="zákl. přenesená",K100,0)</f>
        <v>0</v>
      </c>
      <c r="BH100" s="201">
        <f>IF(O100="sníž. přenesená",K100,0)</f>
        <v>0</v>
      </c>
      <c r="BI100" s="201">
        <f>IF(O100="nulová",K100,0)</f>
        <v>0</v>
      </c>
      <c r="BJ100" s="18" t="s">
        <v>84</v>
      </c>
      <c r="BK100" s="201">
        <f>ROUND(P100*H100,2)</f>
        <v>0</v>
      </c>
      <c r="BL100" s="18" t="s">
        <v>135</v>
      </c>
      <c r="BM100" s="200" t="s">
        <v>146</v>
      </c>
    </row>
    <row r="101" spans="1:47" s="2" customFormat="1" ht="29.25">
      <c r="A101" s="34"/>
      <c r="B101" s="35"/>
      <c r="C101" s="36"/>
      <c r="D101" s="202" t="s">
        <v>137</v>
      </c>
      <c r="E101" s="36"/>
      <c r="F101" s="203" t="s">
        <v>147</v>
      </c>
      <c r="G101" s="36"/>
      <c r="H101" s="36"/>
      <c r="I101" s="104"/>
      <c r="J101" s="104"/>
      <c r="K101" s="36"/>
      <c r="L101" s="36"/>
      <c r="M101" s="39"/>
      <c r="N101" s="204"/>
      <c r="O101" s="205"/>
      <c r="P101" s="63"/>
      <c r="Q101" s="63"/>
      <c r="R101" s="63"/>
      <c r="S101" s="63"/>
      <c r="T101" s="63"/>
      <c r="U101" s="63"/>
      <c r="V101" s="63"/>
      <c r="W101" s="63"/>
      <c r="X101" s="64"/>
      <c r="Y101" s="34"/>
      <c r="Z101" s="34"/>
      <c r="AA101" s="34"/>
      <c r="AB101" s="34"/>
      <c r="AC101" s="34"/>
      <c r="AD101" s="34"/>
      <c r="AE101" s="34"/>
      <c r="AT101" s="18" t="s">
        <v>137</v>
      </c>
      <c r="AU101" s="18" t="s">
        <v>86</v>
      </c>
    </row>
    <row r="102" spans="2:51" s="14" customFormat="1" ht="11.25">
      <c r="B102" s="216"/>
      <c r="C102" s="217"/>
      <c r="D102" s="202" t="s">
        <v>139</v>
      </c>
      <c r="E102" s="218" t="s">
        <v>20</v>
      </c>
      <c r="F102" s="219" t="s">
        <v>148</v>
      </c>
      <c r="G102" s="217"/>
      <c r="H102" s="220">
        <v>50.4</v>
      </c>
      <c r="I102" s="221"/>
      <c r="J102" s="221"/>
      <c r="K102" s="217"/>
      <c r="L102" s="217"/>
      <c r="M102" s="222"/>
      <c r="N102" s="223"/>
      <c r="O102" s="224"/>
      <c r="P102" s="224"/>
      <c r="Q102" s="224"/>
      <c r="R102" s="224"/>
      <c r="S102" s="224"/>
      <c r="T102" s="224"/>
      <c r="U102" s="224"/>
      <c r="V102" s="224"/>
      <c r="W102" s="224"/>
      <c r="X102" s="225"/>
      <c r="AT102" s="226" t="s">
        <v>139</v>
      </c>
      <c r="AU102" s="226" t="s">
        <v>86</v>
      </c>
      <c r="AV102" s="14" t="s">
        <v>86</v>
      </c>
      <c r="AW102" s="14" t="s">
        <v>5</v>
      </c>
      <c r="AX102" s="14" t="s">
        <v>76</v>
      </c>
      <c r="AY102" s="226" t="s">
        <v>128</v>
      </c>
    </row>
    <row r="103" spans="2:51" s="15" customFormat="1" ht="11.25">
      <c r="B103" s="227"/>
      <c r="C103" s="228"/>
      <c r="D103" s="202" t="s">
        <v>139</v>
      </c>
      <c r="E103" s="229" t="s">
        <v>20</v>
      </c>
      <c r="F103" s="230" t="s">
        <v>142</v>
      </c>
      <c r="G103" s="228"/>
      <c r="H103" s="231">
        <v>50.4</v>
      </c>
      <c r="I103" s="232"/>
      <c r="J103" s="232"/>
      <c r="K103" s="228"/>
      <c r="L103" s="228"/>
      <c r="M103" s="233"/>
      <c r="N103" s="234"/>
      <c r="O103" s="235"/>
      <c r="P103" s="235"/>
      <c r="Q103" s="235"/>
      <c r="R103" s="235"/>
      <c r="S103" s="235"/>
      <c r="T103" s="235"/>
      <c r="U103" s="235"/>
      <c r="V103" s="235"/>
      <c r="W103" s="235"/>
      <c r="X103" s="236"/>
      <c r="AT103" s="237" t="s">
        <v>139</v>
      </c>
      <c r="AU103" s="237" t="s">
        <v>86</v>
      </c>
      <c r="AV103" s="15" t="s">
        <v>135</v>
      </c>
      <c r="AW103" s="15" t="s">
        <v>5</v>
      </c>
      <c r="AX103" s="15" t="s">
        <v>84</v>
      </c>
      <c r="AY103" s="237" t="s">
        <v>128</v>
      </c>
    </row>
    <row r="104" spans="1:65" s="2" customFormat="1" ht="24" customHeight="1">
      <c r="A104" s="34"/>
      <c r="B104" s="35"/>
      <c r="C104" s="188" t="s">
        <v>149</v>
      </c>
      <c r="D104" s="188" t="s">
        <v>130</v>
      </c>
      <c r="E104" s="189" t="s">
        <v>150</v>
      </c>
      <c r="F104" s="190" t="s">
        <v>151</v>
      </c>
      <c r="G104" s="191" t="s">
        <v>133</v>
      </c>
      <c r="H104" s="192">
        <v>3.974</v>
      </c>
      <c r="I104" s="193"/>
      <c r="J104" s="193"/>
      <c r="K104" s="194">
        <f>ROUND(P104*H104,2)</f>
        <v>0</v>
      </c>
      <c r="L104" s="190" t="s">
        <v>134</v>
      </c>
      <c r="M104" s="39"/>
      <c r="N104" s="195" t="s">
        <v>20</v>
      </c>
      <c r="O104" s="196" t="s">
        <v>45</v>
      </c>
      <c r="P104" s="197">
        <f>I104+J104</f>
        <v>0</v>
      </c>
      <c r="Q104" s="197">
        <f>ROUND(I104*H104,2)</f>
        <v>0</v>
      </c>
      <c r="R104" s="197">
        <f>ROUND(J104*H104,2)</f>
        <v>0</v>
      </c>
      <c r="S104" s="63"/>
      <c r="T104" s="198">
        <f>S104*H104</f>
        <v>0</v>
      </c>
      <c r="U104" s="198">
        <v>0</v>
      </c>
      <c r="V104" s="198">
        <f>U104*H104</f>
        <v>0</v>
      </c>
      <c r="W104" s="198">
        <v>0</v>
      </c>
      <c r="X104" s="199">
        <f>W104*H104</f>
        <v>0</v>
      </c>
      <c r="Y104" s="34"/>
      <c r="Z104" s="34"/>
      <c r="AA104" s="34"/>
      <c r="AB104" s="34"/>
      <c r="AC104" s="34"/>
      <c r="AD104" s="34"/>
      <c r="AE104" s="34"/>
      <c r="AR104" s="200" t="s">
        <v>135</v>
      </c>
      <c r="AT104" s="200" t="s">
        <v>130</v>
      </c>
      <c r="AU104" s="200" t="s">
        <v>86</v>
      </c>
      <c r="AY104" s="18" t="s">
        <v>128</v>
      </c>
      <c r="BE104" s="201">
        <f>IF(O104="základní",K104,0)</f>
        <v>0</v>
      </c>
      <c r="BF104" s="201">
        <f>IF(O104="snížená",K104,0)</f>
        <v>0</v>
      </c>
      <c r="BG104" s="201">
        <f>IF(O104="zákl. přenesená",K104,0)</f>
        <v>0</v>
      </c>
      <c r="BH104" s="201">
        <f>IF(O104="sníž. přenesená",K104,0)</f>
        <v>0</v>
      </c>
      <c r="BI104" s="201">
        <f>IF(O104="nulová",K104,0)</f>
        <v>0</v>
      </c>
      <c r="BJ104" s="18" t="s">
        <v>84</v>
      </c>
      <c r="BK104" s="201">
        <f>ROUND(P104*H104,2)</f>
        <v>0</v>
      </c>
      <c r="BL104" s="18" t="s">
        <v>135</v>
      </c>
      <c r="BM104" s="200" t="s">
        <v>152</v>
      </c>
    </row>
    <row r="105" spans="1:47" s="2" customFormat="1" ht="146.25">
      <c r="A105" s="34"/>
      <c r="B105" s="35"/>
      <c r="C105" s="36"/>
      <c r="D105" s="202" t="s">
        <v>137</v>
      </c>
      <c r="E105" s="36"/>
      <c r="F105" s="203" t="s">
        <v>153</v>
      </c>
      <c r="G105" s="36"/>
      <c r="H105" s="36"/>
      <c r="I105" s="104"/>
      <c r="J105" s="104"/>
      <c r="K105" s="36"/>
      <c r="L105" s="36"/>
      <c r="M105" s="39"/>
      <c r="N105" s="204"/>
      <c r="O105" s="205"/>
      <c r="P105" s="63"/>
      <c r="Q105" s="63"/>
      <c r="R105" s="63"/>
      <c r="S105" s="63"/>
      <c r="T105" s="63"/>
      <c r="U105" s="63"/>
      <c r="V105" s="63"/>
      <c r="W105" s="63"/>
      <c r="X105" s="64"/>
      <c r="Y105" s="34"/>
      <c r="Z105" s="34"/>
      <c r="AA105" s="34"/>
      <c r="AB105" s="34"/>
      <c r="AC105" s="34"/>
      <c r="AD105" s="34"/>
      <c r="AE105" s="34"/>
      <c r="AT105" s="18" t="s">
        <v>137</v>
      </c>
      <c r="AU105" s="18" t="s">
        <v>86</v>
      </c>
    </row>
    <row r="106" spans="2:51" s="13" customFormat="1" ht="11.25">
      <c r="B106" s="206"/>
      <c r="C106" s="207"/>
      <c r="D106" s="202" t="s">
        <v>139</v>
      </c>
      <c r="E106" s="208" t="s">
        <v>20</v>
      </c>
      <c r="F106" s="209" t="s">
        <v>154</v>
      </c>
      <c r="G106" s="207"/>
      <c r="H106" s="208" t="s">
        <v>20</v>
      </c>
      <c r="I106" s="210"/>
      <c r="J106" s="210"/>
      <c r="K106" s="207"/>
      <c r="L106" s="207"/>
      <c r="M106" s="211"/>
      <c r="N106" s="212"/>
      <c r="O106" s="213"/>
      <c r="P106" s="213"/>
      <c r="Q106" s="213"/>
      <c r="R106" s="213"/>
      <c r="S106" s="213"/>
      <c r="T106" s="213"/>
      <c r="U106" s="213"/>
      <c r="V106" s="213"/>
      <c r="W106" s="213"/>
      <c r="X106" s="214"/>
      <c r="AT106" s="215" t="s">
        <v>139</v>
      </c>
      <c r="AU106" s="215" t="s">
        <v>86</v>
      </c>
      <c r="AV106" s="13" t="s">
        <v>84</v>
      </c>
      <c r="AW106" s="13" t="s">
        <v>5</v>
      </c>
      <c r="AX106" s="13" t="s">
        <v>76</v>
      </c>
      <c r="AY106" s="215" t="s">
        <v>128</v>
      </c>
    </row>
    <row r="107" spans="2:51" s="14" customFormat="1" ht="11.25">
      <c r="B107" s="216"/>
      <c r="C107" s="217"/>
      <c r="D107" s="202" t="s">
        <v>139</v>
      </c>
      <c r="E107" s="218" t="s">
        <v>20</v>
      </c>
      <c r="F107" s="219" t="s">
        <v>155</v>
      </c>
      <c r="G107" s="217"/>
      <c r="H107" s="220">
        <v>3.974</v>
      </c>
      <c r="I107" s="221"/>
      <c r="J107" s="221"/>
      <c r="K107" s="217"/>
      <c r="L107" s="217"/>
      <c r="M107" s="222"/>
      <c r="N107" s="223"/>
      <c r="O107" s="224"/>
      <c r="P107" s="224"/>
      <c r="Q107" s="224"/>
      <c r="R107" s="224"/>
      <c r="S107" s="224"/>
      <c r="T107" s="224"/>
      <c r="U107" s="224"/>
      <c r="V107" s="224"/>
      <c r="W107" s="224"/>
      <c r="X107" s="225"/>
      <c r="AT107" s="226" t="s">
        <v>139</v>
      </c>
      <c r="AU107" s="226" t="s">
        <v>86</v>
      </c>
      <c r="AV107" s="14" t="s">
        <v>86</v>
      </c>
      <c r="AW107" s="14" t="s">
        <v>5</v>
      </c>
      <c r="AX107" s="14" t="s">
        <v>76</v>
      </c>
      <c r="AY107" s="226" t="s">
        <v>128</v>
      </c>
    </row>
    <row r="108" spans="2:51" s="15" customFormat="1" ht="11.25">
      <c r="B108" s="227"/>
      <c r="C108" s="228"/>
      <c r="D108" s="202" t="s">
        <v>139</v>
      </c>
      <c r="E108" s="229" t="s">
        <v>20</v>
      </c>
      <c r="F108" s="230" t="s">
        <v>142</v>
      </c>
      <c r="G108" s="228"/>
      <c r="H108" s="231">
        <v>3.974</v>
      </c>
      <c r="I108" s="232"/>
      <c r="J108" s="232"/>
      <c r="K108" s="228"/>
      <c r="L108" s="228"/>
      <c r="M108" s="233"/>
      <c r="N108" s="234"/>
      <c r="O108" s="235"/>
      <c r="P108" s="235"/>
      <c r="Q108" s="235"/>
      <c r="R108" s="235"/>
      <c r="S108" s="235"/>
      <c r="T108" s="235"/>
      <c r="U108" s="235"/>
      <c r="V108" s="235"/>
      <c r="W108" s="235"/>
      <c r="X108" s="236"/>
      <c r="AT108" s="237" t="s">
        <v>139</v>
      </c>
      <c r="AU108" s="237" t="s">
        <v>86</v>
      </c>
      <c r="AV108" s="15" t="s">
        <v>135</v>
      </c>
      <c r="AW108" s="15" t="s">
        <v>5</v>
      </c>
      <c r="AX108" s="15" t="s">
        <v>84</v>
      </c>
      <c r="AY108" s="237" t="s">
        <v>128</v>
      </c>
    </row>
    <row r="109" spans="1:65" s="2" customFormat="1" ht="24" customHeight="1">
      <c r="A109" s="34"/>
      <c r="B109" s="35"/>
      <c r="C109" s="188" t="s">
        <v>135</v>
      </c>
      <c r="D109" s="188" t="s">
        <v>130</v>
      </c>
      <c r="E109" s="189" t="s">
        <v>156</v>
      </c>
      <c r="F109" s="190" t="s">
        <v>157</v>
      </c>
      <c r="G109" s="191" t="s">
        <v>133</v>
      </c>
      <c r="H109" s="192">
        <v>3.974</v>
      </c>
      <c r="I109" s="193"/>
      <c r="J109" s="193"/>
      <c r="K109" s="194">
        <f>ROUND(P109*H109,2)</f>
        <v>0</v>
      </c>
      <c r="L109" s="190" t="s">
        <v>134</v>
      </c>
      <c r="M109" s="39"/>
      <c r="N109" s="195" t="s">
        <v>20</v>
      </c>
      <c r="O109" s="196" t="s">
        <v>45</v>
      </c>
      <c r="P109" s="197">
        <f>I109+J109</f>
        <v>0</v>
      </c>
      <c r="Q109" s="197">
        <f>ROUND(I109*H109,2)</f>
        <v>0</v>
      </c>
      <c r="R109" s="197">
        <f>ROUND(J109*H109,2)</f>
        <v>0</v>
      </c>
      <c r="S109" s="63"/>
      <c r="T109" s="198">
        <f>S109*H109</f>
        <v>0</v>
      </c>
      <c r="U109" s="198">
        <v>0</v>
      </c>
      <c r="V109" s="198">
        <f>U109*H109</f>
        <v>0</v>
      </c>
      <c r="W109" s="198">
        <v>0</v>
      </c>
      <c r="X109" s="199">
        <f>W109*H109</f>
        <v>0</v>
      </c>
      <c r="Y109" s="34"/>
      <c r="Z109" s="34"/>
      <c r="AA109" s="34"/>
      <c r="AB109" s="34"/>
      <c r="AC109" s="34"/>
      <c r="AD109" s="34"/>
      <c r="AE109" s="34"/>
      <c r="AR109" s="200" t="s">
        <v>135</v>
      </c>
      <c r="AT109" s="200" t="s">
        <v>130</v>
      </c>
      <c r="AU109" s="200" t="s">
        <v>86</v>
      </c>
      <c r="AY109" s="18" t="s">
        <v>128</v>
      </c>
      <c r="BE109" s="201">
        <f>IF(O109="základní",K109,0)</f>
        <v>0</v>
      </c>
      <c r="BF109" s="201">
        <f>IF(O109="snížená",K109,0)</f>
        <v>0</v>
      </c>
      <c r="BG109" s="201">
        <f>IF(O109="zákl. přenesená",K109,0)</f>
        <v>0</v>
      </c>
      <c r="BH109" s="201">
        <f>IF(O109="sníž. přenesená",K109,0)</f>
        <v>0</v>
      </c>
      <c r="BI109" s="201">
        <f>IF(O109="nulová",K109,0)</f>
        <v>0</v>
      </c>
      <c r="BJ109" s="18" t="s">
        <v>84</v>
      </c>
      <c r="BK109" s="201">
        <f>ROUND(P109*H109,2)</f>
        <v>0</v>
      </c>
      <c r="BL109" s="18" t="s">
        <v>135</v>
      </c>
      <c r="BM109" s="200" t="s">
        <v>158</v>
      </c>
    </row>
    <row r="110" spans="1:47" s="2" customFormat="1" ht="136.5">
      <c r="A110" s="34"/>
      <c r="B110" s="35"/>
      <c r="C110" s="36"/>
      <c r="D110" s="202" t="s">
        <v>137</v>
      </c>
      <c r="E110" s="36"/>
      <c r="F110" s="203" t="s">
        <v>159</v>
      </c>
      <c r="G110" s="36"/>
      <c r="H110" s="36"/>
      <c r="I110" s="104"/>
      <c r="J110" s="104"/>
      <c r="K110" s="36"/>
      <c r="L110" s="36"/>
      <c r="M110" s="39"/>
      <c r="N110" s="204"/>
      <c r="O110" s="205"/>
      <c r="P110" s="63"/>
      <c r="Q110" s="63"/>
      <c r="R110" s="63"/>
      <c r="S110" s="63"/>
      <c r="T110" s="63"/>
      <c r="U110" s="63"/>
      <c r="V110" s="63"/>
      <c r="W110" s="63"/>
      <c r="X110" s="64"/>
      <c r="Y110" s="34"/>
      <c r="Z110" s="34"/>
      <c r="AA110" s="34"/>
      <c r="AB110" s="34"/>
      <c r="AC110" s="34"/>
      <c r="AD110" s="34"/>
      <c r="AE110" s="34"/>
      <c r="AT110" s="18" t="s">
        <v>137</v>
      </c>
      <c r="AU110" s="18" t="s">
        <v>86</v>
      </c>
    </row>
    <row r="111" spans="2:51" s="13" customFormat="1" ht="11.25">
      <c r="B111" s="206"/>
      <c r="C111" s="207"/>
      <c r="D111" s="202" t="s">
        <v>139</v>
      </c>
      <c r="E111" s="208" t="s">
        <v>20</v>
      </c>
      <c r="F111" s="209" t="s">
        <v>154</v>
      </c>
      <c r="G111" s="207"/>
      <c r="H111" s="208" t="s">
        <v>20</v>
      </c>
      <c r="I111" s="210"/>
      <c r="J111" s="210"/>
      <c r="K111" s="207"/>
      <c r="L111" s="207"/>
      <c r="M111" s="211"/>
      <c r="N111" s="212"/>
      <c r="O111" s="213"/>
      <c r="P111" s="213"/>
      <c r="Q111" s="213"/>
      <c r="R111" s="213"/>
      <c r="S111" s="213"/>
      <c r="T111" s="213"/>
      <c r="U111" s="213"/>
      <c r="V111" s="213"/>
      <c r="W111" s="213"/>
      <c r="X111" s="214"/>
      <c r="AT111" s="215" t="s">
        <v>139</v>
      </c>
      <c r="AU111" s="215" t="s">
        <v>86</v>
      </c>
      <c r="AV111" s="13" t="s">
        <v>84</v>
      </c>
      <c r="AW111" s="13" t="s">
        <v>5</v>
      </c>
      <c r="AX111" s="13" t="s">
        <v>76</v>
      </c>
      <c r="AY111" s="215" t="s">
        <v>128</v>
      </c>
    </row>
    <row r="112" spans="2:51" s="14" customFormat="1" ht="11.25">
      <c r="B112" s="216"/>
      <c r="C112" s="217"/>
      <c r="D112" s="202" t="s">
        <v>139</v>
      </c>
      <c r="E112" s="218" t="s">
        <v>20</v>
      </c>
      <c r="F112" s="219" t="s">
        <v>155</v>
      </c>
      <c r="G112" s="217"/>
      <c r="H112" s="220">
        <v>3.974</v>
      </c>
      <c r="I112" s="221"/>
      <c r="J112" s="221"/>
      <c r="K112" s="217"/>
      <c r="L112" s="217"/>
      <c r="M112" s="222"/>
      <c r="N112" s="223"/>
      <c r="O112" s="224"/>
      <c r="P112" s="224"/>
      <c r="Q112" s="224"/>
      <c r="R112" s="224"/>
      <c r="S112" s="224"/>
      <c r="T112" s="224"/>
      <c r="U112" s="224"/>
      <c r="V112" s="224"/>
      <c r="W112" s="224"/>
      <c r="X112" s="225"/>
      <c r="AT112" s="226" t="s">
        <v>139</v>
      </c>
      <c r="AU112" s="226" t="s">
        <v>86</v>
      </c>
      <c r="AV112" s="14" t="s">
        <v>86</v>
      </c>
      <c r="AW112" s="14" t="s">
        <v>5</v>
      </c>
      <c r="AX112" s="14" t="s">
        <v>76</v>
      </c>
      <c r="AY112" s="226" t="s">
        <v>128</v>
      </c>
    </row>
    <row r="113" spans="2:51" s="15" customFormat="1" ht="11.25">
      <c r="B113" s="227"/>
      <c r="C113" s="228"/>
      <c r="D113" s="202" t="s">
        <v>139</v>
      </c>
      <c r="E113" s="229" t="s">
        <v>20</v>
      </c>
      <c r="F113" s="230" t="s">
        <v>142</v>
      </c>
      <c r="G113" s="228"/>
      <c r="H113" s="231">
        <v>3.974</v>
      </c>
      <c r="I113" s="232"/>
      <c r="J113" s="232"/>
      <c r="K113" s="228"/>
      <c r="L113" s="228"/>
      <c r="M113" s="233"/>
      <c r="N113" s="234"/>
      <c r="O113" s="235"/>
      <c r="P113" s="235"/>
      <c r="Q113" s="235"/>
      <c r="R113" s="235"/>
      <c r="S113" s="235"/>
      <c r="T113" s="235"/>
      <c r="U113" s="235"/>
      <c r="V113" s="235"/>
      <c r="W113" s="235"/>
      <c r="X113" s="236"/>
      <c r="AT113" s="237" t="s">
        <v>139</v>
      </c>
      <c r="AU113" s="237" t="s">
        <v>86</v>
      </c>
      <c r="AV113" s="15" t="s">
        <v>135</v>
      </c>
      <c r="AW113" s="15" t="s">
        <v>5</v>
      </c>
      <c r="AX113" s="15" t="s">
        <v>84</v>
      </c>
      <c r="AY113" s="237" t="s">
        <v>128</v>
      </c>
    </row>
    <row r="114" spans="1:65" s="2" customFormat="1" ht="24" customHeight="1">
      <c r="A114" s="34"/>
      <c r="B114" s="35"/>
      <c r="C114" s="188" t="s">
        <v>160</v>
      </c>
      <c r="D114" s="188" t="s">
        <v>130</v>
      </c>
      <c r="E114" s="189" t="s">
        <v>161</v>
      </c>
      <c r="F114" s="190" t="s">
        <v>162</v>
      </c>
      <c r="G114" s="191" t="s">
        <v>133</v>
      </c>
      <c r="H114" s="192">
        <v>3.974</v>
      </c>
      <c r="I114" s="193"/>
      <c r="J114" s="193"/>
      <c r="K114" s="194">
        <f>ROUND(P114*H114,2)</f>
        <v>0</v>
      </c>
      <c r="L114" s="190" t="s">
        <v>134</v>
      </c>
      <c r="M114" s="39"/>
      <c r="N114" s="195" t="s">
        <v>20</v>
      </c>
      <c r="O114" s="196" t="s">
        <v>45</v>
      </c>
      <c r="P114" s="197">
        <f>I114+J114</f>
        <v>0</v>
      </c>
      <c r="Q114" s="197">
        <f>ROUND(I114*H114,2)</f>
        <v>0</v>
      </c>
      <c r="R114" s="197">
        <f>ROUND(J114*H114,2)</f>
        <v>0</v>
      </c>
      <c r="S114" s="63"/>
      <c r="T114" s="198">
        <f>S114*H114</f>
        <v>0</v>
      </c>
      <c r="U114" s="198">
        <v>0</v>
      </c>
      <c r="V114" s="198">
        <f>U114*H114</f>
        <v>0</v>
      </c>
      <c r="W114" s="198">
        <v>0</v>
      </c>
      <c r="X114" s="199">
        <f>W114*H114</f>
        <v>0</v>
      </c>
      <c r="Y114" s="34"/>
      <c r="Z114" s="34"/>
      <c r="AA114" s="34"/>
      <c r="AB114" s="34"/>
      <c r="AC114" s="34"/>
      <c r="AD114" s="34"/>
      <c r="AE114" s="34"/>
      <c r="AR114" s="200" t="s">
        <v>135</v>
      </c>
      <c r="AT114" s="200" t="s">
        <v>130</v>
      </c>
      <c r="AU114" s="200" t="s">
        <v>86</v>
      </c>
      <c r="AY114" s="18" t="s">
        <v>128</v>
      </c>
      <c r="BE114" s="201">
        <f>IF(O114="základní",K114,0)</f>
        <v>0</v>
      </c>
      <c r="BF114" s="201">
        <f>IF(O114="snížená",K114,0)</f>
        <v>0</v>
      </c>
      <c r="BG114" s="201">
        <f>IF(O114="zákl. přenesená",K114,0)</f>
        <v>0</v>
      </c>
      <c r="BH114" s="201">
        <f>IF(O114="sníž. přenesená",K114,0)</f>
        <v>0</v>
      </c>
      <c r="BI114" s="201">
        <f>IF(O114="nulová",K114,0)</f>
        <v>0</v>
      </c>
      <c r="BJ114" s="18" t="s">
        <v>84</v>
      </c>
      <c r="BK114" s="201">
        <f>ROUND(P114*H114,2)</f>
        <v>0</v>
      </c>
      <c r="BL114" s="18" t="s">
        <v>135</v>
      </c>
      <c r="BM114" s="200" t="s">
        <v>163</v>
      </c>
    </row>
    <row r="115" spans="1:47" s="2" customFormat="1" ht="107.25">
      <c r="A115" s="34"/>
      <c r="B115" s="35"/>
      <c r="C115" s="36"/>
      <c r="D115" s="202" t="s">
        <v>137</v>
      </c>
      <c r="E115" s="36"/>
      <c r="F115" s="203" t="s">
        <v>164</v>
      </c>
      <c r="G115" s="36"/>
      <c r="H115" s="36"/>
      <c r="I115" s="104"/>
      <c r="J115" s="104"/>
      <c r="K115" s="36"/>
      <c r="L115" s="36"/>
      <c r="M115" s="39"/>
      <c r="N115" s="204"/>
      <c r="O115" s="205"/>
      <c r="P115" s="63"/>
      <c r="Q115" s="63"/>
      <c r="R115" s="63"/>
      <c r="S115" s="63"/>
      <c r="T115" s="63"/>
      <c r="U115" s="63"/>
      <c r="V115" s="63"/>
      <c r="W115" s="63"/>
      <c r="X115" s="64"/>
      <c r="Y115" s="34"/>
      <c r="Z115" s="34"/>
      <c r="AA115" s="34"/>
      <c r="AB115" s="34"/>
      <c r="AC115" s="34"/>
      <c r="AD115" s="34"/>
      <c r="AE115" s="34"/>
      <c r="AT115" s="18" t="s">
        <v>137</v>
      </c>
      <c r="AU115" s="18" t="s">
        <v>86</v>
      </c>
    </row>
    <row r="116" spans="2:51" s="13" customFormat="1" ht="11.25">
      <c r="B116" s="206"/>
      <c r="C116" s="207"/>
      <c r="D116" s="202" t="s">
        <v>139</v>
      </c>
      <c r="E116" s="208" t="s">
        <v>20</v>
      </c>
      <c r="F116" s="209" t="s">
        <v>154</v>
      </c>
      <c r="G116" s="207"/>
      <c r="H116" s="208" t="s">
        <v>20</v>
      </c>
      <c r="I116" s="210"/>
      <c r="J116" s="210"/>
      <c r="K116" s="207"/>
      <c r="L116" s="207"/>
      <c r="M116" s="211"/>
      <c r="N116" s="212"/>
      <c r="O116" s="213"/>
      <c r="P116" s="213"/>
      <c r="Q116" s="213"/>
      <c r="R116" s="213"/>
      <c r="S116" s="213"/>
      <c r="T116" s="213"/>
      <c r="U116" s="213"/>
      <c r="V116" s="213"/>
      <c r="W116" s="213"/>
      <c r="X116" s="214"/>
      <c r="AT116" s="215" t="s">
        <v>139</v>
      </c>
      <c r="AU116" s="215" t="s">
        <v>86</v>
      </c>
      <c r="AV116" s="13" t="s">
        <v>84</v>
      </c>
      <c r="AW116" s="13" t="s">
        <v>5</v>
      </c>
      <c r="AX116" s="13" t="s">
        <v>76</v>
      </c>
      <c r="AY116" s="215" t="s">
        <v>128</v>
      </c>
    </row>
    <row r="117" spans="2:51" s="14" customFormat="1" ht="11.25">
      <c r="B117" s="216"/>
      <c r="C117" s="217"/>
      <c r="D117" s="202" t="s">
        <v>139</v>
      </c>
      <c r="E117" s="218" t="s">
        <v>20</v>
      </c>
      <c r="F117" s="219" t="s">
        <v>155</v>
      </c>
      <c r="G117" s="217"/>
      <c r="H117" s="220">
        <v>3.974</v>
      </c>
      <c r="I117" s="221"/>
      <c r="J117" s="221"/>
      <c r="K117" s="217"/>
      <c r="L117" s="217"/>
      <c r="M117" s="222"/>
      <c r="N117" s="223"/>
      <c r="O117" s="224"/>
      <c r="P117" s="224"/>
      <c r="Q117" s="224"/>
      <c r="R117" s="224"/>
      <c r="S117" s="224"/>
      <c r="T117" s="224"/>
      <c r="U117" s="224"/>
      <c r="V117" s="224"/>
      <c r="W117" s="224"/>
      <c r="X117" s="225"/>
      <c r="AT117" s="226" t="s">
        <v>139</v>
      </c>
      <c r="AU117" s="226" t="s">
        <v>86</v>
      </c>
      <c r="AV117" s="14" t="s">
        <v>86</v>
      </c>
      <c r="AW117" s="14" t="s">
        <v>5</v>
      </c>
      <c r="AX117" s="14" t="s">
        <v>76</v>
      </c>
      <c r="AY117" s="226" t="s">
        <v>128</v>
      </c>
    </row>
    <row r="118" spans="2:51" s="15" customFormat="1" ht="11.25">
      <c r="B118" s="227"/>
      <c r="C118" s="228"/>
      <c r="D118" s="202" t="s">
        <v>139</v>
      </c>
      <c r="E118" s="229" t="s">
        <v>20</v>
      </c>
      <c r="F118" s="230" t="s">
        <v>142</v>
      </c>
      <c r="G118" s="228"/>
      <c r="H118" s="231">
        <v>3.974</v>
      </c>
      <c r="I118" s="232"/>
      <c r="J118" s="232"/>
      <c r="K118" s="228"/>
      <c r="L118" s="228"/>
      <c r="M118" s="233"/>
      <c r="N118" s="234"/>
      <c r="O118" s="235"/>
      <c r="P118" s="235"/>
      <c r="Q118" s="235"/>
      <c r="R118" s="235"/>
      <c r="S118" s="235"/>
      <c r="T118" s="235"/>
      <c r="U118" s="235"/>
      <c r="V118" s="235"/>
      <c r="W118" s="235"/>
      <c r="X118" s="236"/>
      <c r="AT118" s="237" t="s">
        <v>139</v>
      </c>
      <c r="AU118" s="237" t="s">
        <v>86</v>
      </c>
      <c r="AV118" s="15" t="s">
        <v>135</v>
      </c>
      <c r="AW118" s="15" t="s">
        <v>5</v>
      </c>
      <c r="AX118" s="15" t="s">
        <v>84</v>
      </c>
      <c r="AY118" s="237" t="s">
        <v>128</v>
      </c>
    </row>
    <row r="119" spans="1:65" s="2" customFormat="1" ht="24" customHeight="1">
      <c r="A119" s="34"/>
      <c r="B119" s="35"/>
      <c r="C119" s="188" t="s">
        <v>165</v>
      </c>
      <c r="D119" s="188" t="s">
        <v>130</v>
      </c>
      <c r="E119" s="189" t="s">
        <v>166</v>
      </c>
      <c r="F119" s="190" t="s">
        <v>167</v>
      </c>
      <c r="G119" s="191" t="s">
        <v>133</v>
      </c>
      <c r="H119" s="192">
        <v>3.974</v>
      </c>
      <c r="I119" s="193"/>
      <c r="J119" s="193"/>
      <c r="K119" s="194">
        <f>ROUND(P119*H119,2)</f>
        <v>0</v>
      </c>
      <c r="L119" s="190" t="s">
        <v>134</v>
      </c>
      <c r="M119" s="39"/>
      <c r="N119" s="195" t="s">
        <v>20</v>
      </c>
      <c r="O119" s="196" t="s">
        <v>45</v>
      </c>
      <c r="P119" s="197">
        <f>I119+J119</f>
        <v>0</v>
      </c>
      <c r="Q119" s="197">
        <f>ROUND(I119*H119,2)</f>
        <v>0</v>
      </c>
      <c r="R119" s="197">
        <f>ROUND(J119*H119,2)</f>
        <v>0</v>
      </c>
      <c r="S119" s="63"/>
      <c r="T119" s="198">
        <f>S119*H119</f>
        <v>0</v>
      </c>
      <c r="U119" s="198">
        <v>0</v>
      </c>
      <c r="V119" s="198">
        <f>U119*H119</f>
        <v>0</v>
      </c>
      <c r="W119" s="198">
        <v>0</v>
      </c>
      <c r="X119" s="199">
        <f>W119*H119</f>
        <v>0</v>
      </c>
      <c r="Y119" s="34"/>
      <c r="Z119" s="34"/>
      <c r="AA119" s="34"/>
      <c r="AB119" s="34"/>
      <c r="AC119" s="34"/>
      <c r="AD119" s="34"/>
      <c r="AE119" s="34"/>
      <c r="AR119" s="200" t="s">
        <v>135</v>
      </c>
      <c r="AT119" s="200" t="s">
        <v>130</v>
      </c>
      <c r="AU119" s="200" t="s">
        <v>86</v>
      </c>
      <c r="AY119" s="18" t="s">
        <v>128</v>
      </c>
      <c r="BE119" s="201">
        <f>IF(O119="základní",K119,0)</f>
        <v>0</v>
      </c>
      <c r="BF119" s="201">
        <f>IF(O119="snížená",K119,0)</f>
        <v>0</v>
      </c>
      <c r="BG119" s="201">
        <f>IF(O119="zákl. přenesená",K119,0)</f>
        <v>0</v>
      </c>
      <c r="BH119" s="201">
        <f>IF(O119="sníž. přenesená",K119,0)</f>
        <v>0</v>
      </c>
      <c r="BI119" s="201">
        <f>IF(O119="nulová",K119,0)</f>
        <v>0</v>
      </c>
      <c r="BJ119" s="18" t="s">
        <v>84</v>
      </c>
      <c r="BK119" s="201">
        <f>ROUND(P119*H119,2)</f>
        <v>0</v>
      </c>
      <c r="BL119" s="18" t="s">
        <v>135</v>
      </c>
      <c r="BM119" s="200" t="s">
        <v>168</v>
      </c>
    </row>
    <row r="120" spans="1:47" s="2" customFormat="1" ht="351">
      <c r="A120" s="34"/>
      <c r="B120" s="35"/>
      <c r="C120" s="36"/>
      <c r="D120" s="202" t="s">
        <v>137</v>
      </c>
      <c r="E120" s="36"/>
      <c r="F120" s="203" t="s">
        <v>169</v>
      </c>
      <c r="G120" s="36"/>
      <c r="H120" s="36"/>
      <c r="I120" s="104"/>
      <c r="J120" s="104"/>
      <c r="K120" s="36"/>
      <c r="L120" s="36"/>
      <c r="M120" s="39"/>
      <c r="N120" s="204"/>
      <c r="O120" s="205"/>
      <c r="P120" s="63"/>
      <c r="Q120" s="63"/>
      <c r="R120" s="63"/>
      <c r="S120" s="63"/>
      <c r="T120" s="63"/>
      <c r="U120" s="63"/>
      <c r="V120" s="63"/>
      <c r="W120" s="63"/>
      <c r="X120" s="64"/>
      <c r="Y120" s="34"/>
      <c r="Z120" s="34"/>
      <c r="AA120" s="34"/>
      <c r="AB120" s="34"/>
      <c r="AC120" s="34"/>
      <c r="AD120" s="34"/>
      <c r="AE120" s="34"/>
      <c r="AT120" s="18" t="s">
        <v>137</v>
      </c>
      <c r="AU120" s="18" t="s">
        <v>86</v>
      </c>
    </row>
    <row r="121" spans="2:51" s="13" customFormat="1" ht="11.25">
      <c r="B121" s="206"/>
      <c r="C121" s="207"/>
      <c r="D121" s="202" t="s">
        <v>139</v>
      </c>
      <c r="E121" s="208" t="s">
        <v>20</v>
      </c>
      <c r="F121" s="209" t="s">
        <v>154</v>
      </c>
      <c r="G121" s="207"/>
      <c r="H121" s="208" t="s">
        <v>20</v>
      </c>
      <c r="I121" s="210"/>
      <c r="J121" s="210"/>
      <c r="K121" s="207"/>
      <c r="L121" s="207"/>
      <c r="M121" s="211"/>
      <c r="N121" s="212"/>
      <c r="O121" s="213"/>
      <c r="P121" s="213"/>
      <c r="Q121" s="213"/>
      <c r="R121" s="213"/>
      <c r="S121" s="213"/>
      <c r="T121" s="213"/>
      <c r="U121" s="213"/>
      <c r="V121" s="213"/>
      <c r="W121" s="213"/>
      <c r="X121" s="214"/>
      <c r="AT121" s="215" t="s">
        <v>139</v>
      </c>
      <c r="AU121" s="215" t="s">
        <v>86</v>
      </c>
      <c r="AV121" s="13" t="s">
        <v>84</v>
      </c>
      <c r="AW121" s="13" t="s">
        <v>5</v>
      </c>
      <c r="AX121" s="13" t="s">
        <v>76</v>
      </c>
      <c r="AY121" s="215" t="s">
        <v>128</v>
      </c>
    </row>
    <row r="122" spans="2:51" s="14" customFormat="1" ht="11.25">
      <c r="B122" s="216"/>
      <c r="C122" s="217"/>
      <c r="D122" s="202" t="s">
        <v>139</v>
      </c>
      <c r="E122" s="218" t="s">
        <v>20</v>
      </c>
      <c r="F122" s="219" t="s">
        <v>155</v>
      </c>
      <c r="G122" s="217"/>
      <c r="H122" s="220">
        <v>3.974</v>
      </c>
      <c r="I122" s="221"/>
      <c r="J122" s="221"/>
      <c r="K122" s="217"/>
      <c r="L122" s="217"/>
      <c r="M122" s="222"/>
      <c r="N122" s="223"/>
      <c r="O122" s="224"/>
      <c r="P122" s="224"/>
      <c r="Q122" s="224"/>
      <c r="R122" s="224"/>
      <c r="S122" s="224"/>
      <c r="T122" s="224"/>
      <c r="U122" s="224"/>
      <c r="V122" s="224"/>
      <c r="W122" s="224"/>
      <c r="X122" s="225"/>
      <c r="AT122" s="226" t="s">
        <v>139</v>
      </c>
      <c r="AU122" s="226" t="s">
        <v>86</v>
      </c>
      <c r="AV122" s="14" t="s">
        <v>86</v>
      </c>
      <c r="AW122" s="14" t="s">
        <v>5</v>
      </c>
      <c r="AX122" s="14" t="s">
        <v>76</v>
      </c>
      <c r="AY122" s="226" t="s">
        <v>128</v>
      </c>
    </row>
    <row r="123" spans="2:51" s="15" customFormat="1" ht="11.25">
      <c r="B123" s="227"/>
      <c r="C123" s="228"/>
      <c r="D123" s="202" t="s">
        <v>139</v>
      </c>
      <c r="E123" s="229" t="s">
        <v>20</v>
      </c>
      <c r="F123" s="230" t="s">
        <v>142</v>
      </c>
      <c r="G123" s="228"/>
      <c r="H123" s="231">
        <v>3.974</v>
      </c>
      <c r="I123" s="232"/>
      <c r="J123" s="232"/>
      <c r="K123" s="228"/>
      <c r="L123" s="228"/>
      <c r="M123" s="233"/>
      <c r="N123" s="234"/>
      <c r="O123" s="235"/>
      <c r="P123" s="235"/>
      <c r="Q123" s="235"/>
      <c r="R123" s="235"/>
      <c r="S123" s="235"/>
      <c r="T123" s="235"/>
      <c r="U123" s="235"/>
      <c r="V123" s="235"/>
      <c r="W123" s="235"/>
      <c r="X123" s="236"/>
      <c r="AT123" s="237" t="s">
        <v>139</v>
      </c>
      <c r="AU123" s="237" t="s">
        <v>86</v>
      </c>
      <c r="AV123" s="15" t="s">
        <v>135</v>
      </c>
      <c r="AW123" s="15" t="s">
        <v>5</v>
      </c>
      <c r="AX123" s="15" t="s">
        <v>84</v>
      </c>
      <c r="AY123" s="237" t="s">
        <v>128</v>
      </c>
    </row>
    <row r="124" spans="1:65" s="2" customFormat="1" ht="24" customHeight="1">
      <c r="A124" s="34"/>
      <c r="B124" s="35"/>
      <c r="C124" s="188" t="s">
        <v>170</v>
      </c>
      <c r="D124" s="188" t="s">
        <v>130</v>
      </c>
      <c r="E124" s="189" t="s">
        <v>171</v>
      </c>
      <c r="F124" s="190" t="s">
        <v>172</v>
      </c>
      <c r="G124" s="191" t="s">
        <v>173</v>
      </c>
      <c r="H124" s="192">
        <v>175</v>
      </c>
      <c r="I124" s="193"/>
      <c r="J124" s="193"/>
      <c r="K124" s="194">
        <f>ROUND(P124*H124,2)</f>
        <v>0</v>
      </c>
      <c r="L124" s="190" t="s">
        <v>134</v>
      </c>
      <c r="M124" s="39"/>
      <c r="N124" s="195" t="s">
        <v>20</v>
      </c>
      <c r="O124" s="196" t="s">
        <v>45</v>
      </c>
      <c r="P124" s="197">
        <f>I124+J124</f>
        <v>0</v>
      </c>
      <c r="Q124" s="197">
        <f>ROUND(I124*H124,2)</f>
        <v>0</v>
      </c>
      <c r="R124" s="197">
        <f>ROUND(J124*H124,2)</f>
        <v>0</v>
      </c>
      <c r="S124" s="63"/>
      <c r="T124" s="198">
        <f>S124*H124</f>
        <v>0</v>
      </c>
      <c r="U124" s="198">
        <v>0</v>
      </c>
      <c r="V124" s="198">
        <f>U124*H124</f>
        <v>0</v>
      </c>
      <c r="W124" s="198">
        <v>0</v>
      </c>
      <c r="X124" s="199">
        <f>W124*H124</f>
        <v>0</v>
      </c>
      <c r="Y124" s="34"/>
      <c r="Z124" s="34"/>
      <c r="AA124" s="34"/>
      <c r="AB124" s="34"/>
      <c r="AC124" s="34"/>
      <c r="AD124" s="34"/>
      <c r="AE124" s="34"/>
      <c r="AR124" s="200" t="s">
        <v>135</v>
      </c>
      <c r="AT124" s="200" t="s">
        <v>130</v>
      </c>
      <c r="AU124" s="200" t="s">
        <v>86</v>
      </c>
      <c r="AY124" s="18" t="s">
        <v>128</v>
      </c>
      <c r="BE124" s="201">
        <f>IF(O124="základní",K124,0)</f>
        <v>0</v>
      </c>
      <c r="BF124" s="201">
        <f>IF(O124="snížená",K124,0)</f>
        <v>0</v>
      </c>
      <c r="BG124" s="201">
        <f>IF(O124="zákl. přenesená",K124,0)</f>
        <v>0</v>
      </c>
      <c r="BH124" s="201">
        <f>IF(O124="sníž. přenesená",K124,0)</f>
        <v>0</v>
      </c>
      <c r="BI124" s="201">
        <f>IF(O124="nulová",K124,0)</f>
        <v>0</v>
      </c>
      <c r="BJ124" s="18" t="s">
        <v>84</v>
      </c>
      <c r="BK124" s="201">
        <f>ROUND(P124*H124,2)</f>
        <v>0</v>
      </c>
      <c r="BL124" s="18" t="s">
        <v>135</v>
      </c>
      <c r="BM124" s="200" t="s">
        <v>174</v>
      </c>
    </row>
    <row r="125" spans="1:47" s="2" customFormat="1" ht="107.25">
      <c r="A125" s="34"/>
      <c r="B125" s="35"/>
      <c r="C125" s="36"/>
      <c r="D125" s="202" t="s">
        <v>137</v>
      </c>
      <c r="E125" s="36"/>
      <c r="F125" s="203" t="s">
        <v>175</v>
      </c>
      <c r="G125" s="36"/>
      <c r="H125" s="36"/>
      <c r="I125" s="104"/>
      <c r="J125" s="104"/>
      <c r="K125" s="36"/>
      <c r="L125" s="36"/>
      <c r="M125" s="39"/>
      <c r="N125" s="204"/>
      <c r="O125" s="205"/>
      <c r="P125" s="63"/>
      <c r="Q125" s="63"/>
      <c r="R125" s="63"/>
      <c r="S125" s="63"/>
      <c r="T125" s="63"/>
      <c r="U125" s="63"/>
      <c r="V125" s="63"/>
      <c r="W125" s="63"/>
      <c r="X125" s="64"/>
      <c r="Y125" s="34"/>
      <c r="Z125" s="34"/>
      <c r="AA125" s="34"/>
      <c r="AB125" s="34"/>
      <c r="AC125" s="34"/>
      <c r="AD125" s="34"/>
      <c r="AE125" s="34"/>
      <c r="AT125" s="18" t="s">
        <v>137</v>
      </c>
      <c r="AU125" s="18" t="s">
        <v>86</v>
      </c>
    </row>
    <row r="126" spans="2:51" s="14" customFormat="1" ht="11.25">
      <c r="B126" s="216"/>
      <c r="C126" s="217"/>
      <c r="D126" s="202" t="s">
        <v>139</v>
      </c>
      <c r="E126" s="218" t="s">
        <v>20</v>
      </c>
      <c r="F126" s="219" t="s">
        <v>176</v>
      </c>
      <c r="G126" s="217"/>
      <c r="H126" s="220">
        <v>175</v>
      </c>
      <c r="I126" s="221"/>
      <c r="J126" s="221"/>
      <c r="K126" s="217"/>
      <c r="L126" s="217"/>
      <c r="M126" s="222"/>
      <c r="N126" s="223"/>
      <c r="O126" s="224"/>
      <c r="P126" s="224"/>
      <c r="Q126" s="224"/>
      <c r="R126" s="224"/>
      <c r="S126" s="224"/>
      <c r="T126" s="224"/>
      <c r="U126" s="224"/>
      <c r="V126" s="224"/>
      <c r="W126" s="224"/>
      <c r="X126" s="225"/>
      <c r="AT126" s="226" t="s">
        <v>139</v>
      </c>
      <c r="AU126" s="226" t="s">
        <v>86</v>
      </c>
      <c r="AV126" s="14" t="s">
        <v>86</v>
      </c>
      <c r="AW126" s="14" t="s">
        <v>5</v>
      </c>
      <c r="AX126" s="14" t="s">
        <v>76</v>
      </c>
      <c r="AY126" s="226" t="s">
        <v>128</v>
      </c>
    </row>
    <row r="127" spans="2:51" s="15" customFormat="1" ht="11.25">
      <c r="B127" s="227"/>
      <c r="C127" s="228"/>
      <c r="D127" s="202" t="s">
        <v>139</v>
      </c>
      <c r="E127" s="229" t="s">
        <v>20</v>
      </c>
      <c r="F127" s="230" t="s">
        <v>142</v>
      </c>
      <c r="G127" s="228"/>
      <c r="H127" s="231">
        <v>175</v>
      </c>
      <c r="I127" s="232"/>
      <c r="J127" s="232"/>
      <c r="K127" s="228"/>
      <c r="L127" s="228"/>
      <c r="M127" s="233"/>
      <c r="N127" s="234"/>
      <c r="O127" s="235"/>
      <c r="P127" s="235"/>
      <c r="Q127" s="235"/>
      <c r="R127" s="235"/>
      <c r="S127" s="235"/>
      <c r="T127" s="235"/>
      <c r="U127" s="235"/>
      <c r="V127" s="235"/>
      <c r="W127" s="235"/>
      <c r="X127" s="236"/>
      <c r="AT127" s="237" t="s">
        <v>139</v>
      </c>
      <c r="AU127" s="237" t="s">
        <v>86</v>
      </c>
      <c r="AV127" s="15" t="s">
        <v>135</v>
      </c>
      <c r="AW127" s="15" t="s">
        <v>5</v>
      </c>
      <c r="AX127" s="15" t="s">
        <v>84</v>
      </c>
      <c r="AY127" s="237" t="s">
        <v>128</v>
      </c>
    </row>
    <row r="128" spans="1:65" s="2" customFormat="1" ht="24" customHeight="1">
      <c r="A128" s="34"/>
      <c r="B128" s="35"/>
      <c r="C128" s="188" t="s">
        <v>177</v>
      </c>
      <c r="D128" s="188" t="s">
        <v>130</v>
      </c>
      <c r="E128" s="189" t="s">
        <v>178</v>
      </c>
      <c r="F128" s="190" t="s">
        <v>179</v>
      </c>
      <c r="G128" s="191" t="s">
        <v>173</v>
      </c>
      <c r="H128" s="192">
        <v>175</v>
      </c>
      <c r="I128" s="193"/>
      <c r="J128" s="193"/>
      <c r="K128" s="194">
        <f>ROUND(P128*H128,2)</f>
        <v>0</v>
      </c>
      <c r="L128" s="190" t="s">
        <v>134</v>
      </c>
      <c r="M128" s="39"/>
      <c r="N128" s="195" t="s">
        <v>20</v>
      </c>
      <c r="O128" s="196" t="s">
        <v>45</v>
      </c>
      <c r="P128" s="197">
        <f>I128+J128</f>
        <v>0</v>
      </c>
      <c r="Q128" s="197">
        <f>ROUND(I128*H128,2)</f>
        <v>0</v>
      </c>
      <c r="R128" s="197">
        <f>ROUND(J128*H128,2)</f>
        <v>0</v>
      </c>
      <c r="S128" s="63"/>
      <c r="T128" s="198">
        <f>S128*H128</f>
        <v>0</v>
      </c>
      <c r="U128" s="198">
        <v>0</v>
      </c>
      <c r="V128" s="198">
        <f>U128*H128</f>
        <v>0</v>
      </c>
      <c r="W128" s="198">
        <v>0</v>
      </c>
      <c r="X128" s="199">
        <f>W128*H128</f>
        <v>0</v>
      </c>
      <c r="Y128" s="34"/>
      <c r="Z128" s="34"/>
      <c r="AA128" s="34"/>
      <c r="AB128" s="34"/>
      <c r="AC128" s="34"/>
      <c r="AD128" s="34"/>
      <c r="AE128" s="34"/>
      <c r="AR128" s="200" t="s">
        <v>135</v>
      </c>
      <c r="AT128" s="200" t="s">
        <v>130</v>
      </c>
      <c r="AU128" s="200" t="s">
        <v>86</v>
      </c>
      <c r="AY128" s="18" t="s">
        <v>128</v>
      </c>
      <c r="BE128" s="201">
        <f>IF(O128="základní",K128,0)</f>
        <v>0</v>
      </c>
      <c r="BF128" s="201">
        <f>IF(O128="snížená",K128,0)</f>
        <v>0</v>
      </c>
      <c r="BG128" s="201">
        <f>IF(O128="zákl. přenesená",K128,0)</f>
        <v>0</v>
      </c>
      <c r="BH128" s="201">
        <f>IF(O128="sníž. přenesená",K128,0)</f>
        <v>0</v>
      </c>
      <c r="BI128" s="201">
        <f>IF(O128="nulová",K128,0)</f>
        <v>0</v>
      </c>
      <c r="BJ128" s="18" t="s">
        <v>84</v>
      </c>
      <c r="BK128" s="201">
        <f>ROUND(P128*H128,2)</f>
        <v>0</v>
      </c>
      <c r="BL128" s="18" t="s">
        <v>135</v>
      </c>
      <c r="BM128" s="200" t="s">
        <v>180</v>
      </c>
    </row>
    <row r="129" spans="1:47" s="2" customFormat="1" ht="107.25">
      <c r="A129" s="34"/>
      <c r="B129" s="35"/>
      <c r="C129" s="36"/>
      <c r="D129" s="202" t="s">
        <v>137</v>
      </c>
      <c r="E129" s="36"/>
      <c r="F129" s="203" t="s">
        <v>181</v>
      </c>
      <c r="G129" s="36"/>
      <c r="H129" s="36"/>
      <c r="I129" s="104"/>
      <c r="J129" s="104"/>
      <c r="K129" s="36"/>
      <c r="L129" s="36"/>
      <c r="M129" s="39"/>
      <c r="N129" s="204"/>
      <c r="O129" s="205"/>
      <c r="P129" s="63"/>
      <c r="Q129" s="63"/>
      <c r="R129" s="63"/>
      <c r="S129" s="63"/>
      <c r="T129" s="63"/>
      <c r="U129" s="63"/>
      <c r="V129" s="63"/>
      <c r="W129" s="63"/>
      <c r="X129" s="64"/>
      <c r="Y129" s="34"/>
      <c r="Z129" s="34"/>
      <c r="AA129" s="34"/>
      <c r="AB129" s="34"/>
      <c r="AC129" s="34"/>
      <c r="AD129" s="34"/>
      <c r="AE129" s="34"/>
      <c r="AT129" s="18" t="s">
        <v>137</v>
      </c>
      <c r="AU129" s="18" t="s">
        <v>86</v>
      </c>
    </row>
    <row r="130" spans="2:51" s="14" customFormat="1" ht="11.25">
      <c r="B130" s="216"/>
      <c r="C130" s="217"/>
      <c r="D130" s="202" t="s">
        <v>139</v>
      </c>
      <c r="E130" s="218" t="s">
        <v>20</v>
      </c>
      <c r="F130" s="219" t="s">
        <v>176</v>
      </c>
      <c r="G130" s="217"/>
      <c r="H130" s="220">
        <v>175</v>
      </c>
      <c r="I130" s="221"/>
      <c r="J130" s="221"/>
      <c r="K130" s="217"/>
      <c r="L130" s="217"/>
      <c r="M130" s="222"/>
      <c r="N130" s="223"/>
      <c r="O130" s="224"/>
      <c r="P130" s="224"/>
      <c r="Q130" s="224"/>
      <c r="R130" s="224"/>
      <c r="S130" s="224"/>
      <c r="T130" s="224"/>
      <c r="U130" s="224"/>
      <c r="V130" s="224"/>
      <c r="W130" s="224"/>
      <c r="X130" s="225"/>
      <c r="AT130" s="226" t="s">
        <v>139</v>
      </c>
      <c r="AU130" s="226" t="s">
        <v>86</v>
      </c>
      <c r="AV130" s="14" t="s">
        <v>86</v>
      </c>
      <c r="AW130" s="14" t="s">
        <v>5</v>
      </c>
      <c r="AX130" s="14" t="s">
        <v>76</v>
      </c>
      <c r="AY130" s="226" t="s">
        <v>128</v>
      </c>
    </row>
    <row r="131" spans="2:51" s="15" customFormat="1" ht="11.25">
      <c r="B131" s="227"/>
      <c r="C131" s="228"/>
      <c r="D131" s="202" t="s">
        <v>139</v>
      </c>
      <c r="E131" s="229" t="s">
        <v>20</v>
      </c>
      <c r="F131" s="230" t="s">
        <v>142</v>
      </c>
      <c r="G131" s="228"/>
      <c r="H131" s="231">
        <v>175</v>
      </c>
      <c r="I131" s="232"/>
      <c r="J131" s="232"/>
      <c r="K131" s="228"/>
      <c r="L131" s="228"/>
      <c r="M131" s="233"/>
      <c r="N131" s="234"/>
      <c r="O131" s="235"/>
      <c r="P131" s="235"/>
      <c r="Q131" s="235"/>
      <c r="R131" s="235"/>
      <c r="S131" s="235"/>
      <c r="T131" s="235"/>
      <c r="U131" s="235"/>
      <c r="V131" s="235"/>
      <c r="W131" s="235"/>
      <c r="X131" s="236"/>
      <c r="AT131" s="237" t="s">
        <v>139</v>
      </c>
      <c r="AU131" s="237" t="s">
        <v>86</v>
      </c>
      <c r="AV131" s="15" t="s">
        <v>135</v>
      </c>
      <c r="AW131" s="15" t="s">
        <v>5</v>
      </c>
      <c r="AX131" s="15" t="s">
        <v>84</v>
      </c>
      <c r="AY131" s="237" t="s">
        <v>128</v>
      </c>
    </row>
    <row r="132" spans="2:63" s="12" customFormat="1" ht="22.9" customHeight="1">
      <c r="B132" s="171"/>
      <c r="C132" s="172"/>
      <c r="D132" s="173" t="s">
        <v>75</v>
      </c>
      <c r="E132" s="186" t="s">
        <v>86</v>
      </c>
      <c r="F132" s="186" t="s">
        <v>182</v>
      </c>
      <c r="G132" s="172"/>
      <c r="H132" s="172"/>
      <c r="I132" s="175"/>
      <c r="J132" s="175"/>
      <c r="K132" s="187">
        <f>BK132</f>
        <v>0</v>
      </c>
      <c r="L132" s="172"/>
      <c r="M132" s="177"/>
      <c r="N132" s="178"/>
      <c r="O132" s="179"/>
      <c r="P132" s="179"/>
      <c r="Q132" s="180">
        <f>SUM(Q133:Q148)</f>
        <v>0</v>
      </c>
      <c r="R132" s="180">
        <f>SUM(R133:R148)</f>
        <v>0</v>
      </c>
      <c r="S132" s="179"/>
      <c r="T132" s="181">
        <f>SUM(T133:T148)</f>
        <v>0</v>
      </c>
      <c r="U132" s="179"/>
      <c r="V132" s="181">
        <f>SUM(V133:V148)</f>
        <v>9.66540814</v>
      </c>
      <c r="W132" s="179"/>
      <c r="X132" s="182">
        <f>SUM(X133:X148)</f>
        <v>0</v>
      </c>
      <c r="AR132" s="183" t="s">
        <v>84</v>
      </c>
      <c r="AT132" s="184" t="s">
        <v>75</v>
      </c>
      <c r="AU132" s="184" t="s">
        <v>84</v>
      </c>
      <c r="AY132" s="183" t="s">
        <v>128</v>
      </c>
      <c r="BK132" s="185">
        <f>SUM(BK133:BK148)</f>
        <v>0</v>
      </c>
    </row>
    <row r="133" spans="1:65" s="2" customFormat="1" ht="24" customHeight="1">
      <c r="A133" s="34"/>
      <c r="B133" s="35"/>
      <c r="C133" s="188" t="s">
        <v>183</v>
      </c>
      <c r="D133" s="188" t="s">
        <v>130</v>
      </c>
      <c r="E133" s="189" t="s">
        <v>184</v>
      </c>
      <c r="F133" s="190" t="s">
        <v>185</v>
      </c>
      <c r="G133" s="191" t="s">
        <v>133</v>
      </c>
      <c r="H133" s="192">
        <v>0.379</v>
      </c>
      <c r="I133" s="193"/>
      <c r="J133" s="193"/>
      <c r="K133" s="194">
        <f>ROUND(P133*H133,2)</f>
        <v>0</v>
      </c>
      <c r="L133" s="190" t="s">
        <v>134</v>
      </c>
      <c r="M133" s="39"/>
      <c r="N133" s="195" t="s">
        <v>20</v>
      </c>
      <c r="O133" s="196" t="s">
        <v>45</v>
      </c>
      <c r="P133" s="197">
        <f>I133+J133</f>
        <v>0</v>
      </c>
      <c r="Q133" s="197">
        <f>ROUND(I133*H133,2)</f>
        <v>0</v>
      </c>
      <c r="R133" s="197">
        <f>ROUND(J133*H133,2)</f>
        <v>0</v>
      </c>
      <c r="S133" s="63"/>
      <c r="T133" s="198">
        <f>S133*H133</f>
        <v>0</v>
      </c>
      <c r="U133" s="198">
        <v>2.16</v>
      </c>
      <c r="V133" s="198">
        <f>U133*H133</f>
        <v>0.81864</v>
      </c>
      <c r="W133" s="198">
        <v>0</v>
      </c>
      <c r="X133" s="199">
        <f>W133*H133</f>
        <v>0</v>
      </c>
      <c r="Y133" s="34"/>
      <c r="Z133" s="34"/>
      <c r="AA133" s="34"/>
      <c r="AB133" s="34"/>
      <c r="AC133" s="34"/>
      <c r="AD133" s="34"/>
      <c r="AE133" s="34"/>
      <c r="AR133" s="200" t="s">
        <v>135</v>
      </c>
      <c r="AT133" s="200" t="s">
        <v>130</v>
      </c>
      <c r="AU133" s="200" t="s">
        <v>86</v>
      </c>
      <c r="AY133" s="18" t="s">
        <v>128</v>
      </c>
      <c r="BE133" s="201">
        <f>IF(O133="základní",K133,0)</f>
        <v>0</v>
      </c>
      <c r="BF133" s="201">
        <f>IF(O133="snížená",K133,0)</f>
        <v>0</v>
      </c>
      <c r="BG133" s="201">
        <f>IF(O133="zákl. přenesená",K133,0)</f>
        <v>0</v>
      </c>
      <c r="BH133" s="201">
        <f>IF(O133="sníž. přenesená",K133,0)</f>
        <v>0</v>
      </c>
      <c r="BI133" s="201">
        <f>IF(O133="nulová",K133,0)</f>
        <v>0</v>
      </c>
      <c r="BJ133" s="18" t="s">
        <v>84</v>
      </c>
      <c r="BK133" s="201">
        <f>ROUND(P133*H133,2)</f>
        <v>0</v>
      </c>
      <c r="BL133" s="18" t="s">
        <v>135</v>
      </c>
      <c r="BM133" s="200" t="s">
        <v>186</v>
      </c>
    </row>
    <row r="134" spans="1:47" s="2" customFormat="1" ht="48.75">
      <c r="A134" s="34"/>
      <c r="B134" s="35"/>
      <c r="C134" s="36"/>
      <c r="D134" s="202" t="s">
        <v>137</v>
      </c>
      <c r="E134" s="36"/>
      <c r="F134" s="203" t="s">
        <v>187</v>
      </c>
      <c r="G134" s="36"/>
      <c r="H134" s="36"/>
      <c r="I134" s="104"/>
      <c r="J134" s="104"/>
      <c r="K134" s="36"/>
      <c r="L134" s="36"/>
      <c r="M134" s="39"/>
      <c r="N134" s="204"/>
      <c r="O134" s="205"/>
      <c r="P134" s="63"/>
      <c r="Q134" s="63"/>
      <c r="R134" s="63"/>
      <c r="S134" s="63"/>
      <c r="T134" s="63"/>
      <c r="U134" s="63"/>
      <c r="V134" s="63"/>
      <c r="W134" s="63"/>
      <c r="X134" s="64"/>
      <c r="Y134" s="34"/>
      <c r="Z134" s="34"/>
      <c r="AA134" s="34"/>
      <c r="AB134" s="34"/>
      <c r="AC134" s="34"/>
      <c r="AD134" s="34"/>
      <c r="AE134" s="34"/>
      <c r="AT134" s="18" t="s">
        <v>137</v>
      </c>
      <c r="AU134" s="18" t="s">
        <v>86</v>
      </c>
    </row>
    <row r="135" spans="2:51" s="14" customFormat="1" ht="11.25">
      <c r="B135" s="216"/>
      <c r="C135" s="217"/>
      <c r="D135" s="202" t="s">
        <v>139</v>
      </c>
      <c r="E135" s="218" t="s">
        <v>20</v>
      </c>
      <c r="F135" s="219" t="s">
        <v>188</v>
      </c>
      <c r="G135" s="217"/>
      <c r="H135" s="220">
        <v>0.379</v>
      </c>
      <c r="I135" s="221"/>
      <c r="J135" s="221"/>
      <c r="K135" s="217"/>
      <c r="L135" s="217"/>
      <c r="M135" s="222"/>
      <c r="N135" s="223"/>
      <c r="O135" s="224"/>
      <c r="P135" s="224"/>
      <c r="Q135" s="224"/>
      <c r="R135" s="224"/>
      <c r="S135" s="224"/>
      <c r="T135" s="224"/>
      <c r="U135" s="224"/>
      <c r="V135" s="224"/>
      <c r="W135" s="224"/>
      <c r="X135" s="225"/>
      <c r="AT135" s="226" t="s">
        <v>139</v>
      </c>
      <c r="AU135" s="226" t="s">
        <v>86</v>
      </c>
      <c r="AV135" s="14" t="s">
        <v>86</v>
      </c>
      <c r="AW135" s="14" t="s">
        <v>5</v>
      </c>
      <c r="AX135" s="14" t="s">
        <v>76</v>
      </c>
      <c r="AY135" s="226" t="s">
        <v>128</v>
      </c>
    </row>
    <row r="136" spans="2:51" s="15" customFormat="1" ht="11.25">
      <c r="B136" s="227"/>
      <c r="C136" s="228"/>
      <c r="D136" s="202" t="s">
        <v>139</v>
      </c>
      <c r="E136" s="229" t="s">
        <v>20</v>
      </c>
      <c r="F136" s="230" t="s">
        <v>142</v>
      </c>
      <c r="G136" s="228"/>
      <c r="H136" s="231">
        <v>0.379</v>
      </c>
      <c r="I136" s="232"/>
      <c r="J136" s="232"/>
      <c r="K136" s="228"/>
      <c r="L136" s="228"/>
      <c r="M136" s="233"/>
      <c r="N136" s="234"/>
      <c r="O136" s="235"/>
      <c r="P136" s="235"/>
      <c r="Q136" s="235"/>
      <c r="R136" s="235"/>
      <c r="S136" s="235"/>
      <c r="T136" s="235"/>
      <c r="U136" s="235"/>
      <c r="V136" s="235"/>
      <c r="W136" s="235"/>
      <c r="X136" s="236"/>
      <c r="AT136" s="237" t="s">
        <v>139</v>
      </c>
      <c r="AU136" s="237" t="s">
        <v>86</v>
      </c>
      <c r="AV136" s="15" t="s">
        <v>135</v>
      </c>
      <c r="AW136" s="15" t="s">
        <v>5</v>
      </c>
      <c r="AX136" s="15" t="s">
        <v>84</v>
      </c>
      <c r="AY136" s="237" t="s">
        <v>128</v>
      </c>
    </row>
    <row r="137" spans="1:65" s="2" customFormat="1" ht="24" customHeight="1">
      <c r="A137" s="34"/>
      <c r="B137" s="35"/>
      <c r="C137" s="188" t="s">
        <v>189</v>
      </c>
      <c r="D137" s="188" t="s">
        <v>130</v>
      </c>
      <c r="E137" s="189" t="s">
        <v>190</v>
      </c>
      <c r="F137" s="190" t="s">
        <v>191</v>
      </c>
      <c r="G137" s="191" t="s">
        <v>133</v>
      </c>
      <c r="H137" s="192">
        <v>0.768</v>
      </c>
      <c r="I137" s="193"/>
      <c r="J137" s="193"/>
      <c r="K137" s="194">
        <f>ROUND(P137*H137,2)</f>
        <v>0</v>
      </c>
      <c r="L137" s="190" t="s">
        <v>134</v>
      </c>
      <c r="M137" s="39"/>
      <c r="N137" s="195" t="s">
        <v>20</v>
      </c>
      <c r="O137" s="196" t="s">
        <v>45</v>
      </c>
      <c r="P137" s="197">
        <f>I137+J137</f>
        <v>0</v>
      </c>
      <c r="Q137" s="197">
        <f>ROUND(I137*H137,2)</f>
        <v>0</v>
      </c>
      <c r="R137" s="197">
        <f>ROUND(J137*H137,2)</f>
        <v>0</v>
      </c>
      <c r="S137" s="63"/>
      <c r="T137" s="198">
        <f>S137*H137</f>
        <v>0</v>
      </c>
      <c r="U137" s="198">
        <v>2.45329</v>
      </c>
      <c r="V137" s="198">
        <f>U137*H137</f>
        <v>1.88412672</v>
      </c>
      <c r="W137" s="198">
        <v>0</v>
      </c>
      <c r="X137" s="199">
        <f>W137*H137</f>
        <v>0</v>
      </c>
      <c r="Y137" s="34"/>
      <c r="Z137" s="34"/>
      <c r="AA137" s="34"/>
      <c r="AB137" s="34"/>
      <c r="AC137" s="34"/>
      <c r="AD137" s="34"/>
      <c r="AE137" s="34"/>
      <c r="AR137" s="200" t="s">
        <v>135</v>
      </c>
      <c r="AT137" s="200" t="s">
        <v>130</v>
      </c>
      <c r="AU137" s="200" t="s">
        <v>86</v>
      </c>
      <c r="AY137" s="18" t="s">
        <v>128</v>
      </c>
      <c r="BE137" s="201">
        <f>IF(O137="základní",K137,0)</f>
        <v>0</v>
      </c>
      <c r="BF137" s="201">
        <f>IF(O137="snížená",K137,0)</f>
        <v>0</v>
      </c>
      <c r="BG137" s="201">
        <f>IF(O137="zákl. přenesená",K137,0)</f>
        <v>0</v>
      </c>
      <c r="BH137" s="201">
        <f>IF(O137="sníž. přenesená",K137,0)</f>
        <v>0</v>
      </c>
      <c r="BI137" s="201">
        <f>IF(O137="nulová",K137,0)</f>
        <v>0</v>
      </c>
      <c r="BJ137" s="18" t="s">
        <v>84</v>
      </c>
      <c r="BK137" s="201">
        <f>ROUND(P137*H137,2)</f>
        <v>0</v>
      </c>
      <c r="BL137" s="18" t="s">
        <v>135</v>
      </c>
      <c r="BM137" s="200" t="s">
        <v>192</v>
      </c>
    </row>
    <row r="138" spans="1:47" s="2" customFormat="1" ht="87.75">
      <c r="A138" s="34"/>
      <c r="B138" s="35"/>
      <c r="C138" s="36"/>
      <c r="D138" s="202" t="s">
        <v>137</v>
      </c>
      <c r="E138" s="36"/>
      <c r="F138" s="203" t="s">
        <v>193</v>
      </c>
      <c r="G138" s="36"/>
      <c r="H138" s="36"/>
      <c r="I138" s="104"/>
      <c r="J138" s="104"/>
      <c r="K138" s="36"/>
      <c r="L138" s="36"/>
      <c r="M138" s="39"/>
      <c r="N138" s="204"/>
      <c r="O138" s="205"/>
      <c r="P138" s="63"/>
      <c r="Q138" s="63"/>
      <c r="R138" s="63"/>
      <c r="S138" s="63"/>
      <c r="T138" s="63"/>
      <c r="U138" s="63"/>
      <c r="V138" s="63"/>
      <c r="W138" s="63"/>
      <c r="X138" s="64"/>
      <c r="Y138" s="34"/>
      <c r="Z138" s="34"/>
      <c r="AA138" s="34"/>
      <c r="AB138" s="34"/>
      <c r="AC138" s="34"/>
      <c r="AD138" s="34"/>
      <c r="AE138" s="34"/>
      <c r="AT138" s="18" t="s">
        <v>137</v>
      </c>
      <c r="AU138" s="18" t="s">
        <v>86</v>
      </c>
    </row>
    <row r="139" spans="2:51" s="14" customFormat="1" ht="11.25">
      <c r="B139" s="216"/>
      <c r="C139" s="217"/>
      <c r="D139" s="202" t="s">
        <v>139</v>
      </c>
      <c r="E139" s="218" t="s">
        <v>20</v>
      </c>
      <c r="F139" s="219" t="s">
        <v>194</v>
      </c>
      <c r="G139" s="217"/>
      <c r="H139" s="220">
        <v>0.768</v>
      </c>
      <c r="I139" s="221"/>
      <c r="J139" s="221"/>
      <c r="K139" s="217"/>
      <c r="L139" s="217"/>
      <c r="M139" s="222"/>
      <c r="N139" s="223"/>
      <c r="O139" s="224"/>
      <c r="P139" s="224"/>
      <c r="Q139" s="224"/>
      <c r="R139" s="224"/>
      <c r="S139" s="224"/>
      <c r="T139" s="224"/>
      <c r="U139" s="224"/>
      <c r="V139" s="224"/>
      <c r="W139" s="224"/>
      <c r="X139" s="225"/>
      <c r="AT139" s="226" t="s">
        <v>139</v>
      </c>
      <c r="AU139" s="226" t="s">
        <v>86</v>
      </c>
      <c r="AV139" s="14" t="s">
        <v>86</v>
      </c>
      <c r="AW139" s="14" t="s">
        <v>5</v>
      </c>
      <c r="AX139" s="14" t="s">
        <v>76</v>
      </c>
      <c r="AY139" s="226" t="s">
        <v>128</v>
      </c>
    </row>
    <row r="140" spans="2:51" s="15" customFormat="1" ht="11.25">
      <c r="B140" s="227"/>
      <c r="C140" s="228"/>
      <c r="D140" s="202" t="s">
        <v>139</v>
      </c>
      <c r="E140" s="229" t="s">
        <v>20</v>
      </c>
      <c r="F140" s="230" t="s">
        <v>142</v>
      </c>
      <c r="G140" s="228"/>
      <c r="H140" s="231">
        <v>0.768</v>
      </c>
      <c r="I140" s="232"/>
      <c r="J140" s="232"/>
      <c r="K140" s="228"/>
      <c r="L140" s="228"/>
      <c r="M140" s="233"/>
      <c r="N140" s="234"/>
      <c r="O140" s="235"/>
      <c r="P140" s="235"/>
      <c r="Q140" s="235"/>
      <c r="R140" s="235"/>
      <c r="S140" s="235"/>
      <c r="T140" s="235"/>
      <c r="U140" s="235"/>
      <c r="V140" s="235"/>
      <c r="W140" s="235"/>
      <c r="X140" s="236"/>
      <c r="AT140" s="237" t="s">
        <v>139</v>
      </c>
      <c r="AU140" s="237" t="s">
        <v>86</v>
      </c>
      <c r="AV140" s="15" t="s">
        <v>135</v>
      </c>
      <c r="AW140" s="15" t="s">
        <v>5</v>
      </c>
      <c r="AX140" s="15" t="s">
        <v>84</v>
      </c>
      <c r="AY140" s="237" t="s">
        <v>128</v>
      </c>
    </row>
    <row r="141" spans="1:65" s="2" customFormat="1" ht="24" customHeight="1">
      <c r="A141" s="34"/>
      <c r="B141" s="35"/>
      <c r="C141" s="188" t="s">
        <v>195</v>
      </c>
      <c r="D141" s="188" t="s">
        <v>130</v>
      </c>
      <c r="E141" s="189" t="s">
        <v>196</v>
      </c>
      <c r="F141" s="190" t="s">
        <v>197</v>
      </c>
      <c r="G141" s="191" t="s">
        <v>133</v>
      </c>
      <c r="H141" s="192">
        <v>2.826</v>
      </c>
      <c r="I141" s="193"/>
      <c r="J141" s="193"/>
      <c r="K141" s="194">
        <f>ROUND(P141*H141,2)</f>
        <v>0</v>
      </c>
      <c r="L141" s="190" t="s">
        <v>134</v>
      </c>
      <c r="M141" s="39"/>
      <c r="N141" s="195" t="s">
        <v>20</v>
      </c>
      <c r="O141" s="196" t="s">
        <v>45</v>
      </c>
      <c r="P141" s="197">
        <f>I141+J141</f>
        <v>0</v>
      </c>
      <c r="Q141" s="197">
        <f>ROUND(I141*H141,2)</f>
        <v>0</v>
      </c>
      <c r="R141" s="197">
        <f>ROUND(J141*H141,2)</f>
        <v>0</v>
      </c>
      <c r="S141" s="63"/>
      <c r="T141" s="198">
        <f>S141*H141</f>
        <v>0</v>
      </c>
      <c r="U141" s="198">
        <v>2.45329</v>
      </c>
      <c r="V141" s="198">
        <f>U141*H141</f>
        <v>6.93299754</v>
      </c>
      <c r="W141" s="198">
        <v>0</v>
      </c>
      <c r="X141" s="199">
        <f>W141*H141</f>
        <v>0</v>
      </c>
      <c r="Y141" s="34"/>
      <c r="Z141" s="34"/>
      <c r="AA141" s="34"/>
      <c r="AB141" s="34"/>
      <c r="AC141" s="34"/>
      <c r="AD141" s="34"/>
      <c r="AE141" s="34"/>
      <c r="AR141" s="200" t="s">
        <v>135</v>
      </c>
      <c r="AT141" s="200" t="s">
        <v>130</v>
      </c>
      <c r="AU141" s="200" t="s">
        <v>86</v>
      </c>
      <c r="AY141" s="18" t="s">
        <v>128</v>
      </c>
      <c r="BE141" s="201">
        <f>IF(O141="základní",K141,0)</f>
        <v>0</v>
      </c>
      <c r="BF141" s="201">
        <f>IF(O141="snížená",K141,0)</f>
        <v>0</v>
      </c>
      <c r="BG141" s="201">
        <f>IF(O141="zákl. přenesená",K141,0)</f>
        <v>0</v>
      </c>
      <c r="BH141" s="201">
        <f>IF(O141="sníž. přenesená",K141,0)</f>
        <v>0</v>
      </c>
      <c r="BI141" s="201">
        <f>IF(O141="nulová",K141,0)</f>
        <v>0</v>
      </c>
      <c r="BJ141" s="18" t="s">
        <v>84</v>
      </c>
      <c r="BK141" s="201">
        <f>ROUND(P141*H141,2)</f>
        <v>0</v>
      </c>
      <c r="BL141" s="18" t="s">
        <v>135</v>
      </c>
      <c r="BM141" s="200" t="s">
        <v>198</v>
      </c>
    </row>
    <row r="142" spans="1:47" s="2" customFormat="1" ht="68.25">
      <c r="A142" s="34"/>
      <c r="B142" s="35"/>
      <c r="C142" s="36"/>
      <c r="D142" s="202" t="s">
        <v>137</v>
      </c>
      <c r="E142" s="36"/>
      <c r="F142" s="203" t="s">
        <v>199</v>
      </c>
      <c r="G142" s="36"/>
      <c r="H142" s="36"/>
      <c r="I142" s="104"/>
      <c r="J142" s="104"/>
      <c r="K142" s="36"/>
      <c r="L142" s="36"/>
      <c r="M142" s="39"/>
      <c r="N142" s="204"/>
      <c r="O142" s="205"/>
      <c r="P142" s="63"/>
      <c r="Q142" s="63"/>
      <c r="R142" s="63"/>
      <c r="S142" s="63"/>
      <c r="T142" s="63"/>
      <c r="U142" s="63"/>
      <c r="V142" s="63"/>
      <c r="W142" s="63"/>
      <c r="X142" s="64"/>
      <c r="Y142" s="34"/>
      <c r="Z142" s="34"/>
      <c r="AA142" s="34"/>
      <c r="AB142" s="34"/>
      <c r="AC142" s="34"/>
      <c r="AD142" s="34"/>
      <c r="AE142" s="34"/>
      <c r="AT142" s="18" t="s">
        <v>137</v>
      </c>
      <c r="AU142" s="18" t="s">
        <v>86</v>
      </c>
    </row>
    <row r="143" spans="2:51" s="14" customFormat="1" ht="11.25">
      <c r="B143" s="216"/>
      <c r="C143" s="217"/>
      <c r="D143" s="202" t="s">
        <v>139</v>
      </c>
      <c r="E143" s="218" t="s">
        <v>20</v>
      </c>
      <c r="F143" s="219" t="s">
        <v>200</v>
      </c>
      <c r="G143" s="217"/>
      <c r="H143" s="220">
        <v>2.826</v>
      </c>
      <c r="I143" s="221"/>
      <c r="J143" s="221"/>
      <c r="K143" s="217"/>
      <c r="L143" s="217"/>
      <c r="M143" s="222"/>
      <c r="N143" s="223"/>
      <c r="O143" s="224"/>
      <c r="P143" s="224"/>
      <c r="Q143" s="224"/>
      <c r="R143" s="224"/>
      <c r="S143" s="224"/>
      <c r="T143" s="224"/>
      <c r="U143" s="224"/>
      <c r="V143" s="224"/>
      <c r="W143" s="224"/>
      <c r="X143" s="225"/>
      <c r="AT143" s="226" t="s">
        <v>139</v>
      </c>
      <c r="AU143" s="226" t="s">
        <v>86</v>
      </c>
      <c r="AV143" s="14" t="s">
        <v>86</v>
      </c>
      <c r="AW143" s="14" t="s">
        <v>5</v>
      </c>
      <c r="AX143" s="14" t="s">
        <v>76</v>
      </c>
      <c r="AY143" s="226" t="s">
        <v>128</v>
      </c>
    </row>
    <row r="144" spans="2:51" s="15" customFormat="1" ht="11.25">
      <c r="B144" s="227"/>
      <c r="C144" s="228"/>
      <c r="D144" s="202" t="s">
        <v>139</v>
      </c>
      <c r="E144" s="229" t="s">
        <v>20</v>
      </c>
      <c r="F144" s="230" t="s">
        <v>142</v>
      </c>
      <c r="G144" s="228"/>
      <c r="H144" s="231">
        <v>2.826</v>
      </c>
      <c r="I144" s="232"/>
      <c r="J144" s="232"/>
      <c r="K144" s="228"/>
      <c r="L144" s="228"/>
      <c r="M144" s="233"/>
      <c r="N144" s="234"/>
      <c r="O144" s="235"/>
      <c r="P144" s="235"/>
      <c r="Q144" s="235"/>
      <c r="R144" s="235"/>
      <c r="S144" s="235"/>
      <c r="T144" s="235"/>
      <c r="U144" s="235"/>
      <c r="V144" s="235"/>
      <c r="W144" s="235"/>
      <c r="X144" s="236"/>
      <c r="AT144" s="237" t="s">
        <v>139</v>
      </c>
      <c r="AU144" s="237" t="s">
        <v>86</v>
      </c>
      <c r="AV144" s="15" t="s">
        <v>135</v>
      </c>
      <c r="AW144" s="15" t="s">
        <v>5</v>
      </c>
      <c r="AX144" s="15" t="s">
        <v>84</v>
      </c>
      <c r="AY144" s="237" t="s">
        <v>128</v>
      </c>
    </row>
    <row r="145" spans="1:65" s="2" customFormat="1" ht="24" customHeight="1">
      <c r="A145" s="34"/>
      <c r="B145" s="35"/>
      <c r="C145" s="188" t="s">
        <v>201</v>
      </c>
      <c r="D145" s="188" t="s">
        <v>130</v>
      </c>
      <c r="E145" s="189" t="s">
        <v>202</v>
      </c>
      <c r="F145" s="190" t="s">
        <v>203</v>
      </c>
      <c r="G145" s="191" t="s">
        <v>204</v>
      </c>
      <c r="H145" s="192">
        <v>0.028</v>
      </c>
      <c r="I145" s="193"/>
      <c r="J145" s="193"/>
      <c r="K145" s="194">
        <f>ROUND(P145*H145,2)</f>
        <v>0</v>
      </c>
      <c r="L145" s="190" t="s">
        <v>134</v>
      </c>
      <c r="M145" s="39"/>
      <c r="N145" s="195" t="s">
        <v>20</v>
      </c>
      <c r="O145" s="196" t="s">
        <v>45</v>
      </c>
      <c r="P145" s="197">
        <f>I145+J145</f>
        <v>0</v>
      </c>
      <c r="Q145" s="197">
        <f>ROUND(I145*H145,2)</f>
        <v>0</v>
      </c>
      <c r="R145" s="197">
        <f>ROUND(J145*H145,2)</f>
        <v>0</v>
      </c>
      <c r="S145" s="63"/>
      <c r="T145" s="198">
        <f>S145*H145</f>
        <v>0</v>
      </c>
      <c r="U145" s="198">
        <v>1.05871</v>
      </c>
      <c r="V145" s="198">
        <f>U145*H145</f>
        <v>0.02964388</v>
      </c>
      <c r="W145" s="198">
        <v>0</v>
      </c>
      <c r="X145" s="199">
        <f>W145*H145</f>
        <v>0</v>
      </c>
      <c r="Y145" s="34"/>
      <c r="Z145" s="34"/>
      <c r="AA145" s="34"/>
      <c r="AB145" s="34"/>
      <c r="AC145" s="34"/>
      <c r="AD145" s="34"/>
      <c r="AE145" s="34"/>
      <c r="AR145" s="200" t="s">
        <v>135</v>
      </c>
      <c r="AT145" s="200" t="s">
        <v>130</v>
      </c>
      <c r="AU145" s="200" t="s">
        <v>86</v>
      </c>
      <c r="AY145" s="18" t="s">
        <v>128</v>
      </c>
      <c r="BE145" s="201">
        <f>IF(O145="základní",K145,0)</f>
        <v>0</v>
      </c>
      <c r="BF145" s="201">
        <f>IF(O145="snížená",K145,0)</f>
        <v>0</v>
      </c>
      <c r="BG145" s="201">
        <f>IF(O145="zákl. přenesená",K145,0)</f>
        <v>0</v>
      </c>
      <c r="BH145" s="201">
        <f>IF(O145="sníž. přenesená",K145,0)</f>
        <v>0</v>
      </c>
      <c r="BI145" s="201">
        <f>IF(O145="nulová",K145,0)</f>
        <v>0</v>
      </c>
      <c r="BJ145" s="18" t="s">
        <v>84</v>
      </c>
      <c r="BK145" s="201">
        <f>ROUND(P145*H145,2)</f>
        <v>0</v>
      </c>
      <c r="BL145" s="18" t="s">
        <v>135</v>
      </c>
      <c r="BM145" s="200" t="s">
        <v>205</v>
      </c>
    </row>
    <row r="146" spans="2:51" s="14" customFormat="1" ht="11.25">
      <c r="B146" s="216"/>
      <c r="C146" s="217"/>
      <c r="D146" s="202" t="s">
        <v>139</v>
      </c>
      <c r="E146" s="218" t="s">
        <v>20</v>
      </c>
      <c r="F146" s="219" t="s">
        <v>206</v>
      </c>
      <c r="G146" s="217"/>
      <c r="H146" s="220">
        <v>0.015</v>
      </c>
      <c r="I146" s="221"/>
      <c r="J146" s="221"/>
      <c r="K146" s="217"/>
      <c r="L146" s="217"/>
      <c r="M146" s="222"/>
      <c r="N146" s="223"/>
      <c r="O146" s="224"/>
      <c r="P146" s="224"/>
      <c r="Q146" s="224"/>
      <c r="R146" s="224"/>
      <c r="S146" s="224"/>
      <c r="T146" s="224"/>
      <c r="U146" s="224"/>
      <c r="V146" s="224"/>
      <c r="W146" s="224"/>
      <c r="X146" s="225"/>
      <c r="AT146" s="226" t="s">
        <v>139</v>
      </c>
      <c r="AU146" s="226" t="s">
        <v>86</v>
      </c>
      <c r="AV146" s="14" t="s">
        <v>86</v>
      </c>
      <c r="AW146" s="14" t="s">
        <v>5</v>
      </c>
      <c r="AX146" s="14" t="s">
        <v>76</v>
      </c>
      <c r="AY146" s="226" t="s">
        <v>128</v>
      </c>
    </row>
    <row r="147" spans="2:51" s="14" customFormat="1" ht="11.25">
      <c r="B147" s="216"/>
      <c r="C147" s="217"/>
      <c r="D147" s="202" t="s">
        <v>139</v>
      </c>
      <c r="E147" s="218" t="s">
        <v>20</v>
      </c>
      <c r="F147" s="219" t="s">
        <v>207</v>
      </c>
      <c r="G147" s="217"/>
      <c r="H147" s="220">
        <v>0.013</v>
      </c>
      <c r="I147" s="221"/>
      <c r="J147" s="221"/>
      <c r="K147" s="217"/>
      <c r="L147" s="217"/>
      <c r="M147" s="222"/>
      <c r="N147" s="223"/>
      <c r="O147" s="224"/>
      <c r="P147" s="224"/>
      <c r="Q147" s="224"/>
      <c r="R147" s="224"/>
      <c r="S147" s="224"/>
      <c r="T147" s="224"/>
      <c r="U147" s="224"/>
      <c r="V147" s="224"/>
      <c r="W147" s="224"/>
      <c r="X147" s="225"/>
      <c r="AT147" s="226" t="s">
        <v>139</v>
      </c>
      <c r="AU147" s="226" t="s">
        <v>86</v>
      </c>
      <c r="AV147" s="14" t="s">
        <v>86</v>
      </c>
      <c r="AW147" s="14" t="s">
        <v>5</v>
      </c>
      <c r="AX147" s="14" t="s">
        <v>76</v>
      </c>
      <c r="AY147" s="226" t="s">
        <v>128</v>
      </c>
    </row>
    <row r="148" spans="2:51" s="15" customFormat="1" ht="11.25">
      <c r="B148" s="227"/>
      <c r="C148" s="228"/>
      <c r="D148" s="202" t="s">
        <v>139</v>
      </c>
      <c r="E148" s="229" t="s">
        <v>20</v>
      </c>
      <c r="F148" s="230" t="s">
        <v>142</v>
      </c>
      <c r="G148" s="228"/>
      <c r="H148" s="231">
        <v>0.028</v>
      </c>
      <c r="I148" s="232"/>
      <c r="J148" s="232"/>
      <c r="K148" s="228"/>
      <c r="L148" s="228"/>
      <c r="M148" s="233"/>
      <c r="N148" s="234"/>
      <c r="O148" s="235"/>
      <c r="P148" s="235"/>
      <c r="Q148" s="235"/>
      <c r="R148" s="235"/>
      <c r="S148" s="235"/>
      <c r="T148" s="235"/>
      <c r="U148" s="235"/>
      <c r="V148" s="235"/>
      <c r="W148" s="235"/>
      <c r="X148" s="236"/>
      <c r="AT148" s="237" t="s">
        <v>139</v>
      </c>
      <c r="AU148" s="237" t="s">
        <v>86</v>
      </c>
      <c r="AV148" s="15" t="s">
        <v>135</v>
      </c>
      <c r="AW148" s="15" t="s">
        <v>5</v>
      </c>
      <c r="AX148" s="15" t="s">
        <v>84</v>
      </c>
      <c r="AY148" s="237" t="s">
        <v>128</v>
      </c>
    </row>
    <row r="149" spans="2:63" s="12" customFormat="1" ht="22.9" customHeight="1">
      <c r="B149" s="171"/>
      <c r="C149" s="172"/>
      <c r="D149" s="173" t="s">
        <v>75</v>
      </c>
      <c r="E149" s="186" t="s">
        <v>149</v>
      </c>
      <c r="F149" s="186" t="s">
        <v>208</v>
      </c>
      <c r="G149" s="172"/>
      <c r="H149" s="172"/>
      <c r="I149" s="175"/>
      <c r="J149" s="175"/>
      <c r="K149" s="187">
        <f>BK149</f>
        <v>0</v>
      </c>
      <c r="L149" s="172"/>
      <c r="M149" s="177"/>
      <c r="N149" s="178"/>
      <c r="O149" s="179"/>
      <c r="P149" s="179"/>
      <c r="Q149" s="180">
        <f>SUM(Q150:Q185)</f>
        <v>0</v>
      </c>
      <c r="R149" s="180">
        <f>SUM(R150:R185)</f>
        <v>0</v>
      </c>
      <c r="S149" s="179"/>
      <c r="T149" s="181">
        <f>SUM(T150:T185)</f>
        <v>0</v>
      </c>
      <c r="U149" s="179"/>
      <c r="V149" s="181">
        <f>SUM(V150:V185)</f>
        <v>9.708799999999998</v>
      </c>
      <c r="W149" s="179"/>
      <c r="X149" s="182">
        <f>SUM(X150:X185)</f>
        <v>0</v>
      </c>
      <c r="AR149" s="183" t="s">
        <v>84</v>
      </c>
      <c r="AT149" s="184" t="s">
        <v>75</v>
      </c>
      <c r="AU149" s="184" t="s">
        <v>84</v>
      </c>
      <c r="AY149" s="183" t="s">
        <v>128</v>
      </c>
      <c r="BK149" s="185">
        <f>SUM(BK150:BK185)</f>
        <v>0</v>
      </c>
    </row>
    <row r="150" spans="1:65" s="2" customFormat="1" ht="24" customHeight="1">
      <c r="A150" s="34"/>
      <c r="B150" s="35"/>
      <c r="C150" s="188" t="s">
        <v>209</v>
      </c>
      <c r="D150" s="188" t="s">
        <v>130</v>
      </c>
      <c r="E150" s="189" t="s">
        <v>210</v>
      </c>
      <c r="F150" s="190" t="s">
        <v>211</v>
      </c>
      <c r="G150" s="191" t="s">
        <v>212</v>
      </c>
      <c r="H150" s="192">
        <v>50</v>
      </c>
      <c r="I150" s="193"/>
      <c r="J150" s="193"/>
      <c r="K150" s="194">
        <f>ROUND(P150*H150,2)</f>
        <v>0</v>
      </c>
      <c r="L150" s="190" t="s">
        <v>134</v>
      </c>
      <c r="M150" s="39"/>
      <c r="N150" s="195" t="s">
        <v>20</v>
      </c>
      <c r="O150" s="196" t="s">
        <v>45</v>
      </c>
      <c r="P150" s="197">
        <f>I150+J150</f>
        <v>0</v>
      </c>
      <c r="Q150" s="197">
        <f>ROUND(I150*H150,2)</f>
        <v>0</v>
      </c>
      <c r="R150" s="197">
        <f>ROUND(J150*H150,2)</f>
        <v>0</v>
      </c>
      <c r="S150" s="63"/>
      <c r="T150" s="198">
        <f>S150*H150</f>
        <v>0</v>
      </c>
      <c r="U150" s="198">
        <v>0.17489</v>
      </c>
      <c r="V150" s="198">
        <f>U150*H150</f>
        <v>8.744499999999999</v>
      </c>
      <c r="W150" s="198">
        <v>0</v>
      </c>
      <c r="X150" s="199">
        <f>W150*H150</f>
        <v>0</v>
      </c>
      <c r="Y150" s="34"/>
      <c r="Z150" s="34"/>
      <c r="AA150" s="34"/>
      <c r="AB150" s="34"/>
      <c r="AC150" s="34"/>
      <c r="AD150" s="34"/>
      <c r="AE150" s="34"/>
      <c r="AR150" s="200" t="s">
        <v>135</v>
      </c>
      <c r="AT150" s="200" t="s">
        <v>130</v>
      </c>
      <c r="AU150" s="200" t="s">
        <v>86</v>
      </c>
      <c r="AY150" s="18" t="s">
        <v>128</v>
      </c>
      <c r="BE150" s="201">
        <f>IF(O150="základní",K150,0)</f>
        <v>0</v>
      </c>
      <c r="BF150" s="201">
        <f>IF(O150="snížená",K150,0)</f>
        <v>0</v>
      </c>
      <c r="BG150" s="201">
        <f>IF(O150="zákl. přenesená",K150,0)</f>
        <v>0</v>
      </c>
      <c r="BH150" s="201">
        <f>IF(O150="sníž. přenesená",K150,0)</f>
        <v>0</v>
      </c>
      <c r="BI150" s="201">
        <f>IF(O150="nulová",K150,0)</f>
        <v>0</v>
      </c>
      <c r="BJ150" s="18" t="s">
        <v>84</v>
      </c>
      <c r="BK150" s="201">
        <f>ROUND(P150*H150,2)</f>
        <v>0</v>
      </c>
      <c r="BL150" s="18" t="s">
        <v>135</v>
      </c>
      <c r="BM150" s="200" t="s">
        <v>213</v>
      </c>
    </row>
    <row r="151" spans="1:47" s="2" customFormat="1" ht="97.5">
      <c r="A151" s="34"/>
      <c r="B151" s="35"/>
      <c r="C151" s="36"/>
      <c r="D151" s="202" t="s">
        <v>137</v>
      </c>
      <c r="E151" s="36"/>
      <c r="F151" s="203" t="s">
        <v>214</v>
      </c>
      <c r="G151" s="36"/>
      <c r="H151" s="36"/>
      <c r="I151" s="104"/>
      <c r="J151" s="104"/>
      <c r="K151" s="36"/>
      <c r="L151" s="36"/>
      <c r="M151" s="39"/>
      <c r="N151" s="204"/>
      <c r="O151" s="205"/>
      <c r="P151" s="63"/>
      <c r="Q151" s="63"/>
      <c r="R151" s="63"/>
      <c r="S151" s="63"/>
      <c r="T151" s="63"/>
      <c r="U151" s="63"/>
      <c r="V151" s="63"/>
      <c r="W151" s="63"/>
      <c r="X151" s="64"/>
      <c r="Y151" s="34"/>
      <c r="Z151" s="34"/>
      <c r="AA151" s="34"/>
      <c r="AB151" s="34"/>
      <c r="AC151" s="34"/>
      <c r="AD151" s="34"/>
      <c r="AE151" s="34"/>
      <c r="AT151" s="18" t="s">
        <v>137</v>
      </c>
      <c r="AU151" s="18" t="s">
        <v>86</v>
      </c>
    </row>
    <row r="152" spans="2:51" s="14" customFormat="1" ht="11.25">
      <c r="B152" s="216"/>
      <c r="C152" s="217"/>
      <c r="D152" s="202" t="s">
        <v>139</v>
      </c>
      <c r="E152" s="218" t="s">
        <v>20</v>
      </c>
      <c r="F152" s="219" t="s">
        <v>215</v>
      </c>
      <c r="G152" s="217"/>
      <c r="H152" s="220">
        <v>50</v>
      </c>
      <c r="I152" s="221"/>
      <c r="J152" s="221"/>
      <c r="K152" s="217"/>
      <c r="L152" s="217"/>
      <c r="M152" s="222"/>
      <c r="N152" s="223"/>
      <c r="O152" s="224"/>
      <c r="P152" s="224"/>
      <c r="Q152" s="224"/>
      <c r="R152" s="224"/>
      <c r="S152" s="224"/>
      <c r="T152" s="224"/>
      <c r="U152" s="224"/>
      <c r="V152" s="224"/>
      <c r="W152" s="224"/>
      <c r="X152" s="225"/>
      <c r="AT152" s="226" t="s">
        <v>139</v>
      </c>
      <c r="AU152" s="226" t="s">
        <v>86</v>
      </c>
      <c r="AV152" s="14" t="s">
        <v>86</v>
      </c>
      <c r="AW152" s="14" t="s">
        <v>5</v>
      </c>
      <c r="AX152" s="14" t="s">
        <v>76</v>
      </c>
      <c r="AY152" s="226" t="s">
        <v>128</v>
      </c>
    </row>
    <row r="153" spans="2:51" s="15" customFormat="1" ht="11.25">
      <c r="B153" s="227"/>
      <c r="C153" s="228"/>
      <c r="D153" s="202" t="s">
        <v>139</v>
      </c>
      <c r="E153" s="229" t="s">
        <v>20</v>
      </c>
      <c r="F153" s="230" t="s">
        <v>142</v>
      </c>
      <c r="G153" s="228"/>
      <c r="H153" s="231">
        <v>50</v>
      </c>
      <c r="I153" s="232"/>
      <c r="J153" s="232"/>
      <c r="K153" s="228"/>
      <c r="L153" s="228"/>
      <c r="M153" s="233"/>
      <c r="N153" s="234"/>
      <c r="O153" s="235"/>
      <c r="P153" s="235"/>
      <c r="Q153" s="235"/>
      <c r="R153" s="235"/>
      <c r="S153" s="235"/>
      <c r="T153" s="235"/>
      <c r="U153" s="235"/>
      <c r="V153" s="235"/>
      <c r="W153" s="235"/>
      <c r="X153" s="236"/>
      <c r="AT153" s="237" t="s">
        <v>139</v>
      </c>
      <c r="AU153" s="237" t="s">
        <v>86</v>
      </c>
      <c r="AV153" s="15" t="s">
        <v>135</v>
      </c>
      <c r="AW153" s="15" t="s">
        <v>5</v>
      </c>
      <c r="AX153" s="15" t="s">
        <v>84</v>
      </c>
      <c r="AY153" s="237" t="s">
        <v>128</v>
      </c>
    </row>
    <row r="154" spans="1:65" s="2" customFormat="1" ht="24" customHeight="1">
      <c r="A154" s="34"/>
      <c r="B154" s="35"/>
      <c r="C154" s="238" t="s">
        <v>216</v>
      </c>
      <c r="D154" s="238" t="s">
        <v>217</v>
      </c>
      <c r="E154" s="239" t="s">
        <v>218</v>
      </c>
      <c r="F154" s="240" t="s">
        <v>219</v>
      </c>
      <c r="G154" s="241" t="s">
        <v>212</v>
      </c>
      <c r="H154" s="242">
        <v>6</v>
      </c>
      <c r="I154" s="243"/>
      <c r="J154" s="244"/>
      <c r="K154" s="245">
        <f>ROUND(P154*H154,2)</f>
        <v>0</v>
      </c>
      <c r="L154" s="240" t="s">
        <v>134</v>
      </c>
      <c r="M154" s="246"/>
      <c r="N154" s="247" t="s">
        <v>20</v>
      </c>
      <c r="O154" s="196" t="s">
        <v>45</v>
      </c>
      <c r="P154" s="197">
        <f>I154+J154</f>
        <v>0</v>
      </c>
      <c r="Q154" s="197">
        <f>ROUND(I154*H154,2)</f>
        <v>0</v>
      </c>
      <c r="R154" s="197">
        <f>ROUND(J154*H154,2)</f>
        <v>0</v>
      </c>
      <c r="S154" s="63"/>
      <c r="T154" s="198">
        <f>S154*H154</f>
        <v>0</v>
      </c>
      <c r="U154" s="198">
        <v>0.0071</v>
      </c>
      <c r="V154" s="198">
        <f>U154*H154</f>
        <v>0.0426</v>
      </c>
      <c r="W154" s="198">
        <v>0</v>
      </c>
      <c r="X154" s="199">
        <f>W154*H154</f>
        <v>0</v>
      </c>
      <c r="Y154" s="34"/>
      <c r="Z154" s="34"/>
      <c r="AA154" s="34"/>
      <c r="AB154" s="34"/>
      <c r="AC154" s="34"/>
      <c r="AD154" s="34"/>
      <c r="AE154" s="34"/>
      <c r="AR154" s="200" t="s">
        <v>177</v>
      </c>
      <c r="AT154" s="200" t="s">
        <v>217</v>
      </c>
      <c r="AU154" s="200" t="s">
        <v>86</v>
      </c>
      <c r="AY154" s="18" t="s">
        <v>128</v>
      </c>
      <c r="BE154" s="201">
        <f>IF(O154="základní",K154,0)</f>
        <v>0</v>
      </c>
      <c r="BF154" s="201">
        <f>IF(O154="snížená",K154,0)</f>
        <v>0</v>
      </c>
      <c r="BG154" s="201">
        <f>IF(O154="zákl. přenesená",K154,0)</f>
        <v>0</v>
      </c>
      <c r="BH154" s="201">
        <f>IF(O154="sníž. přenesená",K154,0)</f>
        <v>0</v>
      </c>
      <c r="BI154" s="201">
        <f>IF(O154="nulová",K154,0)</f>
        <v>0</v>
      </c>
      <c r="BJ154" s="18" t="s">
        <v>84</v>
      </c>
      <c r="BK154" s="201">
        <f>ROUND(P154*H154,2)</f>
        <v>0</v>
      </c>
      <c r="BL154" s="18" t="s">
        <v>135</v>
      </c>
      <c r="BM154" s="200" t="s">
        <v>220</v>
      </c>
    </row>
    <row r="155" spans="2:51" s="14" customFormat="1" ht="11.25">
      <c r="B155" s="216"/>
      <c r="C155" s="217"/>
      <c r="D155" s="202" t="s">
        <v>139</v>
      </c>
      <c r="E155" s="218" t="s">
        <v>20</v>
      </c>
      <c r="F155" s="219" t="s">
        <v>165</v>
      </c>
      <c r="G155" s="217"/>
      <c r="H155" s="220">
        <v>6</v>
      </c>
      <c r="I155" s="221"/>
      <c r="J155" s="221"/>
      <c r="K155" s="217"/>
      <c r="L155" s="217"/>
      <c r="M155" s="222"/>
      <c r="N155" s="223"/>
      <c r="O155" s="224"/>
      <c r="P155" s="224"/>
      <c r="Q155" s="224"/>
      <c r="R155" s="224"/>
      <c r="S155" s="224"/>
      <c r="T155" s="224"/>
      <c r="U155" s="224"/>
      <c r="V155" s="224"/>
      <c r="W155" s="224"/>
      <c r="X155" s="225"/>
      <c r="AT155" s="226" t="s">
        <v>139</v>
      </c>
      <c r="AU155" s="226" t="s">
        <v>86</v>
      </c>
      <c r="AV155" s="14" t="s">
        <v>86</v>
      </c>
      <c r="AW155" s="14" t="s">
        <v>5</v>
      </c>
      <c r="AX155" s="14" t="s">
        <v>76</v>
      </c>
      <c r="AY155" s="226" t="s">
        <v>128</v>
      </c>
    </row>
    <row r="156" spans="2:51" s="15" customFormat="1" ht="11.25">
      <c r="B156" s="227"/>
      <c r="C156" s="228"/>
      <c r="D156" s="202" t="s">
        <v>139</v>
      </c>
      <c r="E156" s="229" t="s">
        <v>20</v>
      </c>
      <c r="F156" s="230" t="s">
        <v>142</v>
      </c>
      <c r="G156" s="228"/>
      <c r="H156" s="231">
        <v>6</v>
      </c>
      <c r="I156" s="232"/>
      <c r="J156" s="232"/>
      <c r="K156" s="228"/>
      <c r="L156" s="228"/>
      <c r="M156" s="233"/>
      <c r="N156" s="234"/>
      <c r="O156" s="235"/>
      <c r="P156" s="235"/>
      <c r="Q156" s="235"/>
      <c r="R156" s="235"/>
      <c r="S156" s="235"/>
      <c r="T156" s="235"/>
      <c r="U156" s="235"/>
      <c r="V156" s="235"/>
      <c r="W156" s="235"/>
      <c r="X156" s="236"/>
      <c r="AT156" s="237" t="s">
        <v>139</v>
      </c>
      <c r="AU156" s="237" t="s">
        <v>86</v>
      </c>
      <c r="AV156" s="15" t="s">
        <v>135</v>
      </c>
      <c r="AW156" s="15" t="s">
        <v>5</v>
      </c>
      <c r="AX156" s="15" t="s">
        <v>84</v>
      </c>
      <c r="AY156" s="237" t="s">
        <v>128</v>
      </c>
    </row>
    <row r="157" spans="1:65" s="2" customFormat="1" ht="24" customHeight="1">
      <c r="A157" s="34"/>
      <c r="B157" s="35"/>
      <c r="C157" s="238" t="s">
        <v>9</v>
      </c>
      <c r="D157" s="238" t="s">
        <v>217</v>
      </c>
      <c r="E157" s="239" t="s">
        <v>221</v>
      </c>
      <c r="F157" s="240" t="s">
        <v>222</v>
      </c>
      <c r="G157" s="241" t="s">
        <v>212</v>
      </c>
      <c r="H157" s="242">
        <v>44</v>
      </c>
      <c r="I157" s="243"/>
      <c r="J157" s="244"/>
      <c r="K157" s="245">
        <f>ROUND(P157*H157,2)</f>
        <v>0</v>
      </c>
      <c r="L157" s="240" t="s">
        <v>134</v>
      </c>
      <c r="M157" s="246"/>
      <c r="N157" s="247" t="s">
        <v>20</v>
      </c>
      <c r="O157" s="196" t="s">
        <v>45</v>
      </c>
      <c r="P157" s="197">
        <f>I157+J157</f>
        <v>0</v>
      </c>
      <c r="Q157" s="197">
        <f>ROUND(I157*H157,2)</f>
        <v>0</v>
      </c>
      <c r="R157" s="197">
        <f>ROUND(J157*H157,2)</f>
        <v>0</v>
      </c>
      <c r="S157" s="63"/>
      <c r="T157" s="198">
        <f>S157*H157</f>
        <v>0</v>
      </c>
      <c r="U157" s="198">
        <v>0.0053</v>
      </c>
      <c r="V157" s="198">
        <f>U157*H157</f>
        <v>0.2332</v>
      </c>
      <c r="W157" s="198">
        <v>0</v>
      </c>
      <c r="X157" s="199">
        <f>W157*H157</f>
        <v>0</v>
      </c>
      <c r="Y157" s="34"/>
      <c r="Z157" s="34"/>
      <c r="AA157" s="34"/>
      <c r="AB157" s="34"/>
      <c r="AC157" s="34"/>
      <c r="AD157" s="34"/>
      <c r="AE157" s="34"/>
      <c r="AR157" s="200" t="s">
        <v>177</v>
      </c>
      <c r="AT157" s="200" t="s">
        <v>217</v>
      </c>
      <c r="AU157" s="200" t="s">
        <v>86</v>
      </c>
      <c r="AY157" s="18" t="s">
        <v>128</v>
      </c>
      <c r="BE157" s="201">
        <f>IF(O157="základní",K157,0)</f>
        <v>0</v>
      </c>
      <c r="BF157" s="201">
        <f>IF(O157="snížená",K157,0)</f>
        <v>0</v>
      </c>
      <c r="BG157" s="201">
        <f>IF(O157="zákl. přenesená",K157,0)</f>
        <v>0</v>
      </c>
      <c r="BH157" s="201">
        <f>IF(O157="sníž. přenesená",K157,0)</f>
        <v>0</v>
      </c>
      <c r="BI157" s="201">
        <f>IF(O157="nulová",K157,0)</f>
        <v>0</v>
      </c>
      <c r="BJ157" s="18" t="s">
        <v>84</v>
      </c>
      <c r="BK157" s="201">
        <f>ROUND(P157*H157,2)</f>
        <v>0</v>
      </c>
      <c r="BL157" s="18" t="s">
        <v>135</v>
      </c>
      <c r="BM157" s="200" t="s">
        <v>223</v>
      </c>
    </row>
    <row r="158" spans="2:51" s="14" customFormat="1" ht="11.25">
      <c r="B158" s="216"/>
      <c r="C158" s="217"/>
      <c r="D158" s="202" t="s">
        <v>139</v>
      </c>
      <c r="E158" s="218" t="s">
        <v>20</v>
      </c>
      <c r="F158" s="219" t="s">
        <v>224</v>
      </c>
      <c r="G158" s="217"/>
      <c r="H158" s="220">
        <v>44</v>
      </c>
      <c r="I158" s="221"/>
      <c r="J158" s="221"/>
      <c r="K158" s="217"/>
      <c r="L158" s="217"/>
      <c r="M158" s="222"/>
      <c r="N158" s="223"/>
      <c r="O158" s="224"/>
      <c r="P158" s="224"/>
      <c r="Q158" s="224"/>
      <c r="R158" s="224"/>
      <c r="S158" s="224"/>
      <c r="T158" s="224"/>
      <c r="U158" s="224"/>
      <c r="V158" s="224"/>
      <c r="W158" s="224"/>
      <c r="X158" s="225"/>
      <c r="AT158" s="226" t="s">
        <v>139</v>
      </c>
      <c r="AU158" s="226" t="s">
        <v>86</v>
      </c>
      <c r="AV158" s="14" t="s">
        <v>86</v>
      </c>
      <c r="AW158" s="14" t="s">
        <v>5</v>
      </c>
      <c r="AX158" s="14" t="s">
        <v>76</v>
      </c>
      <c r="AY158" s="226" t="s">
        <v>128</v>
      </c>
    </row>
    <row r="159" spans="2:51" s="15" customFormat="1" ht="11.25">
      <c r="B159" s="227"/>
      <c r="C159" s="228"/>
      <c r="D159" s="202" t="s">
        <v>139</v>
      </c>
      <c r="E159" s="229" t="s">
        <v>20</v>
      </c>
      <c r="F159" s="230" t="s">
        <v>142</v>
      </c>
      <c r="G159" s="228"/>
      <c r="H159" s="231">
        <v>44</v>
      </c>
      <c r="I159" s="232"/>
      <c r="J159" s="232"/>
      <c r="K159" s="228"/>
      <c r="L159" s="228"/>
      <c r="M159" s="233"/>
      <c r="N159" s="234"/>
      <c r="O159" s="235"/>
      <c r="P159" s="235"/>
      <c r="Q159" s="235"/>
      <c r="R159" s="235"/>
      <c r="S159" s="235"/>
      <c r="T159" s="235"/>
      <c r="U159" s="235"/>
      <c r="V159" s="235"/>
      <c r="W159" s="235"/>
      <c r="X159" s="236"/>
      <c r="AT159" s="237" t="s">
        <v>139</v>
      </c>
      <c r="AU159" s="237" t="s">
        <v>86</v>
      </c>
      <c r="AV159" s="15" t="s">
        <v>135</v>
      </c>
      <c r="AW159" s="15" t="s">
        <v>5</v>
      </c>
      <c r="AX159" s="15" t="s">
        <v>84</v>
      </c>
      <c r="AY159" s="237" t="s">
        <v>128</v>
      </c>
    </row>
    <row r="160" spans="1:65" s="2" customFormat="1" ht="24" customHeight="1">
      <c r="A160" s="34"/>
      <c r="B160" s="35"/>
      <c r="C160" s="188" t="s">
        <v>225</v>
      </c>
      <c r="D160" s="188" t="s">
        <v>130</v>
      </c>
      <c r="E160" s="189" t="s">
        <v>226</v>
      </c>
      <c r="F160" s="190" t="s">
        <v>227</v>
      </c>
      <c r="G160" s="191" t="s">
        <v>212</v>
      </c>
      <c r="H160" s="192">
        <v>1</v>
      </c>
      <c r="I160" s="193"/>
      <c r="J160" s="193"/>
      <c r="K160" s="194">
        <f>ROUND(P160*H160,2)</f>
        <v>0</v>
      </c>
      <c r="L160" s="190" t="s">
        <v>134</v>
      </c>
      <c r="M160" s="39"/>
      <c r="N160" s="195" t="s">
        <v>20</v>
      </c>
      <c r="O160" s="196" t="s">
        <v>45</v>
      </c>
      <c r="P160" s="197">
        <f>I160+J160</f>
        <v>0</v>
      </c>
      <c r="Q160" s="197">
        <f>ROUND(I160*H160,2)</f>
        <v>0</v>
      </c>
      <c r="R160" s="197">
        <f>ROUND(J160*H160,2)</f>
        <v>0</v>
      </c>
      <c r="S160" s="63"/>
      <c r="T160" s="198">
        <f>S160*H160</f>
        <v>0</v>
      </c>
      <c r="U160" s="198">
        <v>0</v>
      </c>
      <c r="V160" s="198">
        <f>U160*H160</f>
        <v>0</v>
      </c>
      <c r="W160" s="198">
        <v>0</v>
      </c>
      <c r="X160" s="199">
        <f>W160*H160</f>
        <v>0</v>
      </c>
      <c r="Y160" s="34"/>
      <c r="Z160" s="34"/>
      <c r="AA160" s="34"/>
      <c r="AB160" s="34"/>
      <c r="AC160" s="34"/>
      <c r="AD160" s="34"/>
      <c r="AE160" s="34"/>
      <c r="AR160" s="200" t="s">
        <v>135</v>
      </c>
      <c r="AT160" s="200" t="s">
        <v>130</v>
      </c>
      <c r="AU160" s="200" t="s">
        <v>86</v>
      </c>
      <c r="AY160" s="18" t="s">
        <v>128</v>
      </c>
      <c r="BE160" s="201">
        <f>IF(O160="základní",K160,0)</f>
        <v>0</v>
      </c>
      <c r="BF160" s="201">
        <f>IF(O160="snížená",K160,0)</f>
        <v>0</v>
      </c>
      <c r="BG160" s="201">
        <f>IF(O160="zákl. přenesená",K160,0)</f>
        <v>0</v>
      </c>
      <c r="BH160" s="201">
        <f>IF(O160="sníž. přenesená",K160,0)</f>
        <v>0</v>
      </c>
      <c r="BI160" s="201">
        <f>IF(O160="nulová",K160,0)</f>
        <v>0</v>
      </c>
      <c r="BJ160" s="18" t="s">
        <v>84</v>
      </c>
      <c r="BK160" s="201">
        <f>ROUND(P160*H160,2)</f>
        <v>0</v>
      </c>
      <c r="BL160" s="18" t="s">
        <v>135</v>
      </c>
      <c r="BM160" s="200" t="s">
        <v>228</v>
      </c>
    </row>
    <row r="161" spans="1:47" s="2" customFormat="1" ht="48.75">
      <c r="A161" s="34"/>
      <c r="B161" s="35"/>
      <c r="C161" s="36"/>
      <c r="D161" s="202" t="s">
        <v>137</v>
      </c>
      <c r="E161" s="36"/>
      <c r="F161" s="203" t="s">
        <v>229</v>
      </c>
      <c r="G161" s="36"/>
      <c r="H161" s="36"/>
      <c r="I161" s="104"/>
      <c r="J161" s="104"/>
      <c r="K161" s="36"/>
      <c r="L161" s="36"/>
      <c r="M161" s="39"/>
      <c r="N161" s="204"/>
      <c r="O161" s="205"/>
      <c r="P161" s="63"/>
      <c r="Q161" s="63"/>
      <c r="R161" s="63"/>
      <c r="S161" s="63"/>
      <c r="T161" s="63"/>
      <c r="U161" s="63"/>
      <c r="V161" s="63"/>
      <c r="W161" s="63"/>
      <c r="X161" s="64"/>
      <c r="Y161" s="34"/>
      <c r="Z161" s="34"/>
      <c r="AA161" s="34"/>
      <c r="AB161" s="34"/>
      <c r="AC161" s="34"/>
      <c r="AD161" s="34"/>
      <c r="AE161" s="34"/>
      <c r="AT161" s="18" t="s">
        <v>137</v>
      </c>
      <c r="AU161" s="18" t="s">
        <v>86</v>
      </c>
    </row>
    <row r="162" spans="2:51" s="14" customFormat="1" ht="11.25">
      <c r="B162" s="216"/>
      <c r="C162" s="217"/>
      <c r="D162" s="202" t="s">
        <v>139</v>
      </c>
      <c r="E162" s="218" t="s">
        <v>20</v>
      </c>
      <c r="F162" s="219" t="s">
        <v>84</v>
      </c>
      <c r="G162" s="217"/>
      <c r="H162" s="220">
        <v>1</v>
      </c>
      <c r="I162" s="221"/>
      <c r="J162" s="221"/>
      <c r="K162" s="217"/>
      <c r="L162" s="217"/>
      <c r="M162" s="222"/>
      <c r="N162" s="223"/>
      <c r="O162" s="224"/>
      <c r="P162" s="224"/>
      <c r="Q162" s="224"/>
      <c r="R162" s="224"/>
      <c r="S162" s="224"/>
      <c r="T162" s="224"/>
      <c r="U162" s="224"/>
      <c r="V162" s="224"/>
      <c r="W162" s="224"/>
      <c r="X162" s="225"/>
      <c r="AT162" s="226" t="s">
        <v>139</v>
      </c>
      <c r="AU162" s="226" t="s">
        <v>86</v>
      </c>
      <c r="AV162" s="14" t="s">
        <v>86</v>
      </c>
      <c r="AW162" s="14" t="s">
        <v>5</v>
      </c>
      <c r="AX162" s="14" t="s">
        <v>76</v>
      </c>
      <c r="AY162" s="226" t="s">
        <v>128</v>
      </c>
    </row>
    <row r="163" spans="2:51" s="15" customFormat="1" ht="11.25">
      <c r="B163" s="227"/>
      <c r="C163" s="228"/>
      <c r="D163" s="202" t="s">
        <v>139</v>
      </c>
      <c r="E163" s="229" t="s">
        <v>20</v>
      </c>
      <c r="F163" s="230" t="s">
        <v>142</v>
      </c>
      <c r="G163" s="228"/>
      <c r="H163" s="231">
        <v>1</v>
      </c>
      <c r="I163" s="232"/>
      <c r="J163" s="232"/>
      <c r="K163" s="228"/>
      <c r="L163" s="228"/>
      <c r="M163" s="233"/>
      <c r="N163" s="234"/>
      <c r="O163" s="235"/>
      <c r="P163" s="235"/>
      <c r="Q163" s="235"/>
      <c r="R163" s="235"/>
      <c r="S163" s="235"/>
      <c r="T163" s="235"/>
      <c r="U163" s="235"/>
      <c r="V163" s="235"/>
      <c r="W163" s="235"/>
      <c r="X163" s="236"/>
      <c r="AT163" s="237" t="s">
        <v>139</v>
      </c>
      <c r="AU163" s="237" t="s">
        <v>86</v>
      </c>
      <c r="AV163" s="15" t="s">
        <v>135</v>
      </c>
      <c r="AW163" s="15" t="s">
        <v>5</v>
      </c>
      <c r="AX163" s="15" t="s">
        <v>84</v>
      </c>
      <c r="AY163" s="237" t="s">
        <v>128</v>
      </c>
    </row>
    <row r="164" spans="1:65" s="2" customFormat="1" ht="24" customHeight="1">
      <c r="A164" s="34"/>
      <c r="B164" s="35"/>
      <c r="C164" s="188" t="s">
        <v>230</v>
      </c>
      <c r="D164" s="188" t="s">
        <v>130</v>
      </c>
      <c r="E164" s="189" t="s">
        <v>231</v>
      </c>
      <c r="F164" s="190" t="s">
        <v>232</v>
      </c>
      <c r="G164" s="191" t="s">
        <v>212</v>
      </c>
      <c r="H164" s="192">
        <v>2</v>
      </c>
      <c r="I164" s="193"/>
      <c r="J164" s="193"/>
      <c r="K164" s="194">
        <f>ROUND(P164*H164,2)</f>
        <v>0</v>
      </c>
      <c r="L164" s="190" t="s">
        <v>134</v>
      </c>
      <c r="M164" s="39"/>
      <c r="N164" s="195" t="s">
        <v>20</v>
      </c>
      <c r="O164" s="196" t="s">
        <v>45</v>
      </c>
      <c r="P164" s="197">
        <f>I164+J164</f>
        <v>0</v>
      </c>
      <c r="Q164" s="197">
        <f>ROUND(I164*H164,2)</f>
        <v>0</v>
      </c>
      <c r="R164" s="197">
        <f>ROUND(J164*H164,2)</f>
        <v>0</v>
      </c>
      <c r="S164" s="63"/>
      <c r="T164" s="198">
        <f>S164*H164</f>
        <v>0</v>
      </c>
      <c r="U164" s="198">
        <v>0</v>
      </c>
      <c r="V164" s="198">
        <f>U164*H164</f>
        <v>0</v>
      </c>
      <c r="W164" s="198">
        <v>0</v>
      </c>
      <c r="X164" s="199">
        <f>W164*H164</f>
        <v>0</v>
      </c>
      <c r="Y164" s="34"/>
      <c r="Z164" s="34"/>
      <c r="AA164" s="34"/>
      <c r="AB164" s="34"/>
      <c r="AC164" s="34"/>
      <c r="AD164" s="34"/>
      <c r="AE164" s="34"/>
      <c r="AR164" s="200" t="s">
        <v>135</v>
      </c>
      <c r="AT164" s="200" t="s">
        <v>130</v>
      </c>
      <c r="AU164" s="200" t="s">
        <v>86</v>
      </c>
      <c r="AY164" s="18" t="s">
        <v>128</v>
      </c>
      <c r="BE164" s="201">
        <f>IF(O164="základní",K164,0)</f>
        <v>0</v>
      </c>
      <c r="BF164" s="201">
        <f>IF(O164="snížená",K164,0)</f>
        <v>0</v>
      </c>
      <c r="BG164" s="201">
        <f>IF(O164="zákl. přenesená",K164,0)</f>
        <v>0</v>
      </c>
      <c r="BH164" s="201">
        <f>IF(O164="sníž. přenesená",K164,0)</f>
        <v>0</v>
      </c>
      <c r="BI164" s="201">
        <f>IF(O164="nulová",K164,0)</f>
        <v>0</v>
      </c>
      <c r="BJ164" s="18" t="s">
        <v>84</v>
      </c>
      <c r="BK164" s="201">
        <f>ROUND(P164*H164,2)</f>
        <v>0</v>
      </c>
      <c r="BL164" s="18" t="s">
        <v>135</v>
      </c>
      <c r="BM164" s="200" t="s">
        <v>233</v>
      </c>
    </row>
    <row r="165" spans="1:47" s="2" customFormat="1" ht="48.75">
      <c r="A165" s="34"/>
      <c r="B165" s="35"/>
      <c r="C165" s="36"/>
      <c r="D165" s="202" t="s">
        <v>137</v>
      </c>
      <c r="E165" s="36"/>
      <c r="F165" s="203" t="s">
        <v>229</v>
      </c>
      <c r="G165" s="36"/>
      <c r="H165" s="36"/>
      <c r="I165" s="104"/>
      <c r="J165" s="104"/>
      <c r="K165" s="36"/>
      <c r="L165" s="36"/>
      <c r="M165" s="39"/>
      <c r="N165" s="204"/>
      <c r="O165" s="205"/>
      <c r="P165" s="63"/>
      <c r="Q165" s="63"/>
      <c r="R165" s="63"/>
      <c r="S165" s="63"/>
      <c r="T165" s="63"/>
      <c r="U165" s="63"/>
      <c r="V165" s="63"/>
      <c r="W165" s="63"/>
      <c r="X165" s="64"/>
      <c r="Y165" s="34"/>
      <c r="Z165" s="34"/>
      <c r="AA165" s="34"/>
      <c r="AB165" s="34"/>
      <c r="AC165" s="34"/>
      <c r="AD165" s="34"/>
      <c r="AE165" s="34"/>
      <c r="AT165" s="18" t="s">
        <v>137</v>
      </c>
      <c r="AU165" s="18" t="s">
        <v>86</v>
      </c>
    </row>
    <row r="166" spans="2:51" s="14" customFormat="1" ht="11.25">
      <c r="B166" s="216"/>
      <c r="C166" s="217"/>
      <c r="D166" s="202" t="s">
        <v>139</v>
      </c>
      <c r="E166" s="218" t="s">
        <v>20</v>
      </c>
      <c r="F166" s="219" t="s">
        <v>86</v>
      </c>
      <c r="G166" s="217"/>
      <c r="H166" s="220">
        <v>2</v>
      </c>
      <c r="I166" s="221"/>
      <c r="J166" s="221"/>
      <c r="K166" s="217"/>
      <c r="L166" s="217"/>
      <c r="M166" s="222"/>
      <c r="N166" s="223"/>
      <c r="O166" s="224"/>
      <c r="P166" s="224"/>
      <c r="Q166" s="224"/>
      <c r="R166" s="224"/>
      <c r="S166" s="224"/>
      <c r="T166" s="224"/>
      <c r="U166" s="224"/>
      <c r="V166" s="224"/>
      <c r="W166" s="224"/>
      <c r="X166" s="225"/>
      <c r="AT166" s="226" t="s">
        <v>139</v>
      </c>
      <c r="AU166" s="226" t="s">
        <v>86</v>
      </c>
      <c r="AV166" s="14" t="s">
        <v>86</v>
      </c>
      <c r="AW166" s="14" t="s">
        <v>5</v>
      </c>
      <c r="AX166" s="14" t="s">
        <v>76</v>
      </c>
      <c r="AY166" s="226" t="s">
        <v>128</v>
      </c>
    </row>
    <row r="167" spans="2:51" s="15" customFormat="1" ht="11.25">
      <c r="B167" s="227"/>
      <c r="C167" s="228"/>
      <c r="D167" s="202" t="s">
        <v>139</v>
      </c>
      <c r="E167" s="229" t="s">
        <v>20</v>
      </c>
      <c r="F167" s="230" t="s">
        <v>142</v>
      </c>
      <c r="G167" s="228"/>
      <c r="H167" s="231">
        <v>2</v>
      </c>
      <c r="I167" s="232"/>
      <c r="J167" s="232"/>
      <c r="K167" s="228"/>
      <c r="L167" s="228"/>
      <c r="M167" s="233"/>
      <c r="N167" s="234"/>
      <c r="O167" s="235"/>
      <c r="P167" s="235"/>
      <c r="Q167" s="235"/>
      <c r="R167" s="235"/>
      <c r="S167" s="235"/>
      <c r="T167" s="235"/>
      <c r="U167" s="235"/>
      <c r="V167" s="235"/>
      <c r="W167" s="235"/>
      <c r="X167" s="236"/>
      <c r="AT167" s="237" t="s">
        <v>139</v>
      </c>
      <c r="AU167" s="237" t="s">
        <v>86</v>
      </c>
      <c r="AV167" s="15" t="s">
        <v>135</v>
      </c>
      <c r="AW167" s="15" t="s">
        <v>5</v>
      </c>
      <c r="AX167" s="15" t="s">
        <v>84</v>
      </c>
      <c r="AY167" s="237" t="s">
        <v>128</v>
      </c>
    </row>
    <row r="168" spans="1:65" s="2" customFormat="1" ht="24" customHeight="1">
      <c r="A168" s="34"/>
      <c r="B168" s="35"/>
      <c r="C168" s="188" t="s">
        <v>234</v>
      </c>
      <c r="D168" s="188" t="s">
        <v>130</v>
      </c>
      <c r="E168" s="189" t="s">
        <v>235</v>
      </c>
      <c r="F168" s="190" t="s">
        <v>236</v>
      </c>
      <c r="G168" s="191" t="s">
        <v>212</v>
      </c>
      <c r="H168" s="192">
        <v>51</v>
      </c>
      <c r="I168" s="193"/>
      <c r="J168" s="193"/>
      <c r="K168" s="194">
        <f>ROUND(P168*H168,2)</f>
        <v>0</v>
      </c>
      <c r="L168" s="190" t="s">
        <v>134</v>
      </c>
      <c r="M168" s="39"/>
      <c r="N168" s="195" t="s">
        <v>20</v>
      </c>
      <c r="O168" s="196" t="s">
        <v>45</v>
      </c>
      <c r="P168" s="197">
        <f>I168+J168</f>
        <v>0</v>
      </c>
      <c r="Q168" s="197">
        <f>ROUND(I168*H168,2)</f>
        <v>0</v>
      </c>
      <c r="R168" s="197">
        <f>ROUND(J168*H168,2)</f>
        <v>0</v>
      </c>
      <c r="S168" s="63"/>
      <c r="T168" s="198">
        <f>S168*H168</f>
        <v>0</v>
      </c>
      <c r="U168" s="198">
        <v>0.0004</v>
      </c>
      <c r="V168" s="198">
        <f>U168*H168</f>
        <v>0.0204</v>
      </c>
      <c r="W168" s="198">
        <v>0</v>
      </c>
      <c r="X168" s="199">
        <f>W168*H168</f>
        <v>0</v>
      </c>
      <c r="Y168" s="34"/>
      <c r="Z168" s="34"/>
      <c r="AA168" s="34"/>
      <c r="AB168" s="34"/>
      <c r="AC168" s="34"/>
      <c r="AD168" s="34"/>
      <c r="AE168" s="34"/>
      <c r="AR168" s="200" t="s">
        <v>135</v>
      </c>
      <c r="AT168" s="200" t="s">
        <v>130</v>
      </c>
      <c r="AU168" s="200" t="s">
        <v>86</v>
      </c>
      <c r="AY168" s="18" t="s">
        <v>128</v>
      </c>
      <c r="BE168" s="201">
        <f>IF(O168="základní",K168,0)</f>
        <v>0</v>
      </c>
      <c r="BF168" s="201">
        <f>IF(O168="snížená",K168,0)</f>
        <v>0</v>
      </c>
      <c r="BG168" s="201">
        <f>IF(O168="zákl. přenesená",K168,0)</f>
        <v>0</v>
      </c>
      <c r="BH168" s="201">
        <f>IF(O168="sníž. přenesená",K168,0)</f>
        <v>0</v>
      </c>
      <c r="BI168" s="201">
        <f>IF(O168="nulová",K168,0)</f>
        <v>0</v>
      </c>
      <c r="BJ168" s="18" t="s">
        <v>84</v>
      </c>
      <c r="BK168" s="201">
        <f>ROUND(P168*H168,2)</f>
        <v>0</v>
      </c>
      <c r="BL168" s="18" t="s">
        <v>135</v>
      </c>
      <c r="BM168" s="200" t="s">
        <v>237</v>
      </c>
    </row>
    <row r="169" spans="1:47" s="2" customFormat="1" ht="58.5">
      <c r="A169" s="34"/>
      <c r="B169" s="35"/>
      <c r="C169" s="36"/>
      <c r="D169" s="202" t="s">
        <v>137</v>
      </c>
      <c r="E169" s="36"/>
      <c r="F169" s="203" t="s">
        <v>238</v>
      </c>
      <c r="G169" s="36"/>
      <c r="H169" s="36"/>
      <c r="I169" s="104"/>
      <c r="J169" s="104"/>
      <c r="K169" s="36"/>
      <c r="L169" s="36"/>
      <c r="M169" s="39"/>
      <c r="N169" s="204"/>
      <c r="O169" s="205"/>
      <c r="P169" s="63"/>
      <c r="Q169" s="63"/>
      <c r="R169" s="63"/>
      <c r="S169" s="63"/>
      <c r="T169" s="63"/>
      <c r="U169" s="63"/>
      <c r="V169" s="63"/>
      <c r="W169" s="63"/>
      <c r="X169" s="64"/>
      <c r="Y169" s="34"/>
      <c r="Z169" s="34"/>
      <c r="AA169" s="34"/>
      <c r="AB169" s="34"/>
      <c r="AC169" s="34"/>
      <c r="AD169" s="34"/>
      <c r="AE169" s="34"/>
      <c r="AT169" s="18" t="s">
        <v>137</v>
      </c>
      <c r="AU169" s="18" t="s">
        <v>86</v>
      </c>
    </row>
    <row r="170" spans="2:51" s="14" customFormat="1" ht="11.25">
      <c r="B170" s="216"/>
      <c r="C170" s="217"/>
      <c r="D170" s="202" t="s">
        <v>139</v>
      </c>
      <c r="E170" s="218" t="s">
        <v>20</v>
      </c>
      <c r="F170" s="219" t="s">
        <v>239</v>
      </c>
      <c r="G170" s="217"/>
      <c r="H170" s="220">
        <v>51</v>
      </c>
      <c r="I170" s="221"/>
      <c r="J170" s="221"/>
      <c r="K170" s="217"/>
      <c r="L170" s="217"/>
      <c r="M170" s="222"/>
      <c r="N170" s="223"/>
      <c r="O170" s="224"/>
      <c r="P170" s="224"/>
      <c r="Q170" s="224"/>
      <c r="R170" s="224"/>
      <c r="S170" s="224"/>
      <c r="T170" s="224"/>
      <c r="U170" s="224"/>
      <c r="V170" s="224"/>
      <c r="W170" s="224"/>
      <c r="X170" s="225"/>
      <c r="AT170" s="226" t="s">
        <v>139</v>
      </c>
      <c r="AU170" s="226" t="s">
        <v>86</v>
      </c>
      <c r="AV170" s="14" t="s">
        <v>86</v>
      </c>
      <c r="AW170" s="14" t="s">
        <v>5</v>
      </c>
      <c r="AX170" s="14" t="s">
        <v>76</v>
      </c>
      <c r="AY170" s="226" t="s">
        <v>128</v>
      </c>
    </row>
    <row r="171" spans="2:51" s="15" customFormat="1" ht="11.25">
      <c r="B171" s="227"/>
      <c r="C171" s="228"/>
      <c r="D171" s="202" t="s">
        <v>139</v>
      </c>
      <c r="E171" s="229" t="s">
        <v>20</v>
      </c>
      <c r="F171" s="230" t="s">
        <v>142</v>
      </c>
      <c r="G171" s="228"/>
      <c r="H171" s="231">
        <v>51</v>
      </c>
      <c r="I171" s="232"/>
      <c r="J171" s="232"/>
      <c r="K171" s="228"/>
      <c r="L171" s="228"/>
      <c r="M171" s="233"/>
      <c r="N171" s="234"/>
      <c r="O171" s="235"/>
      <c r="P171" s="235"/>
      <c r="Q171" s="235"/>
      <c r="R171" s="235"/>
      <c r="S171" s="235"/>
      <c r="T171" s="235"/>
      <c r="U171" s="235"/>
      <c r="V171" s="235"/>
      <c r="W171" s="235"/>
      <c r="X171" s="236"/>
      <c r="AT171" s="237" t="s">
        <v>139</v>
      </c>
      <c r="AU171" s="237" t="s">
        <v>86</v>
      </c>
      <c r="AV171" s="15" t="s">
        <v>135</v>
      </c>
      <c r="AW171" s="15" t="s">
        <v>5</v>
      </c>
      <c r="AX171" s="15" t="s">
        <v>84</v>
      </c>
      <c r="AY171" s="237" t="s">
        <v>128</v>
      </c>
    </row>
    <row r="172" spans="1:65" s="2" customFormat="1" ht="24" customHeight="1">
      <c r="A172" s="34"/>
      <c r="B172" s="35"/>
      <c r="C172" s="188" t="s">
        <v>240</v>
      </c>
      <c r="D172" s="188" t="s">
        <v>130</v>
      </c>
      <c r="E172" s="189" t="s">
        <v>241</v>
      </c>
      <c r="F172" s="190" t="s">
        <v>242</v>
      </c>
      <c r="G172" s="191" t="s">
        <v>145</v>
      </c>
      <c r="H172" s="192">
        <v>112</v>
      </c>
      <c r="I172" s="193"/>
      <c r="J172" s="193"/>
      <c r="K172" s="194">
        <f>ROUND(P172*H172,2)</f>
        <v>0</v>
      </c>
      <c r="L172" s="190" t="s">
        <v>134</v>
      </c>
      <c r="M172" s="39"/>
      <c r="N172" s="195" t="s">
        <v>20</v>
      </c>
      <c r="O172" s="196" t="s">
        <v>45</v>
      </c>
      <c r="P172" s="197">
        <f>I172+J172</f>
        <v>0</v>
      </c>
      <c r="Q172" s="197">
        <f>ROUND(I172*H172,2)</f>
        <v>0</v>
      </c>
      <c r="R172" s="197">
        <f>ROUND(J172*H172,2)</f>
        <v>0</v>
      </c>
      <c r="S172" s="63"/>
      <c r="T172" s="198">
        <f>S172*H172</f>
        <v>0</v>
      </c>
      <c r="U172" s="198">
        <v>0</v>
      </c>
      <c r="V172" s="198">
        <f>U172*H172</f>
        <v>0</v>
      </c>
      <c r="W172" s="198">
        <v>0</v>
      </c>
      <c r="X172" s="199">
        <f>W172*H172</f>
        <v>0</v>
      </c>
      <c r="Y172" s="34"/>
      <c r="Z172" s="34"/>
      <c r="AA172" s="34"/>
      <c r="AB172" s="34"/>
      <c r="AC172" s="34"/>
      <c r="AD172" s="34"/>
      <c r="AE172" s="34"/>
      <c r="AR172" s="200" t="s">
        <v>135</v>
      </c>
      <c r="AT172" s="200" t="s">
        <v>130</v>
      </c>
      <c r="AU172" s="200" t="s">
        <v>86</v>
      </c>
      <c r="AY172" s="18" t="s">
        <v>128</v>
      </c>
      <c r="BE172" s="201">
        <f>IF(O172="základní",K172,0)</f>
        <v>0</v>
      </c>
      <c r="BF172" s="201">
        <f>IF(O172="snížená",K172,0)</f>
        <v>0</v>
      </c>
      <c r="BG172" s="201">
        <f>IF(O172="zákl. přenesená",K172,0)</f>
        <v>0</v>
      </c>
      <c r="BH172" s="201">
        <f>IF(O172="sníž. přenesená",K172,0)</f>
        <v>0</v>
      </c>
      <c r="BI172" s="201">
        <f>IF(O172="nulová",K172,0)</f>
        <v>0</v>
      </c>
      <c r="BJ172" s="18" t="s">
        <v>84</v>
      </c>
      <c r="BK172" s="201">
        <f>ROUND(P172*H172,2)</f>
        <v>0</v>
      </c>
      <c r="BL172" s="18" t="s">
        <v>135</v>
      </c>
      <c r="BM172" s="200" t="s">
        <v>243</v>
      </c>
    </row>
    <row r="173" spans="1:47" s="2" customFormat="1" ht="29.25">
      <c r="A173" s="34"/>
      <c r="B173" s="35"/>
      <c r="C173" s="36"/>
      <c r="D173" s="202" t="s">
        <v>137</v>
      </c>
      <c r="E173" s="36"/>
      <c r="F173" s="203" t="s">
        <v>244</v>
      </c>
      <c r="G173" s="36"/>
      <c r="H173" s="36"/>
      <c r="I173" s="104"/>
      <c r="J173" s="104"/>
      <c r="K173" s="36"/>
      <c r="L173" s="36"/>
      <c r="M173" s="39"/>
      <c r="N173" s="204"/>
      <c r="O173" s="205"/>
      <c r="P173" s="63"/>
      <c r="Q173" s="63"/>
      <c r="R173" s="63"/>
      <c r="S173" s="63"/>
      <c r="T173" s="63"/>
      <c r="U173" s="63"/>
      <c r="V173" s="63"/>
      <c r="W173" s="63"/>
      <c r="X173" s="64"/>
      <c r="Y173" s="34"/>
      <c r="Z173" s="34"/>
      <c r="AA173" s="34"/>
      <c r="AB173" s="34"/>
      <c r="AC173" s="34"/>
      <c r="AD173" s="34"/>
      <c r="AE173" s="34"/>
      <c r="AT173" s="18" t="s">
        <v>137</v>
      </c>
      <c r="AU173" s="18" t="s">
        <v>86</v>
      </c>
    </row>
    <row r="174" spans="2:51" s="14" customFormat="1" ht="11.25">
      <c r="B174" s="216"/>
      <c r="C174" s="217"/>
      <c r="D174" s="202" t="s">
        <v>139</v>
      </c>
      <c r="E174" s="218" t="s">
        <v>20</v>
      </c>
      <c r="F174" s="219" t="s">
        <v>245</v>
      </c>
      <c r="G174" s="217"/>
      <c r="H174" s="220">
        <v>112</v>
      </c>
      <c r="I174" s="221"/>
      <c r="J174" s="221"/>
      <c r="K174" s="217"/>
      <c r="L174" s="217"/>
      <c r="M174" s="222"/>
      <c r="N174" s="223"/>
      <c r="O174" s="224"/>
      <c r="P174" s="224"/>
      <c r="Q174" s="224"/>
      <c r="R174" s="224"/>
      <c r="S174" s="224"/>
      <c r="T174" s="224"/>
      <c r="U174" s="224"/>
      <c r="V174" s="224"/>
      <c r="W174" s="224"/>
      <c r="X174" s="225"/>
      <c r="AT174" s="226" t="s">
        <v>139</v>
      </c>
      <c r="AU174" s="226" t="s">
        <v>86</v>
      </c>
      <c r="AV174" s="14" t="s">
        <v>86</v>
      </c>
      <c r="AW174" s="14" t="s">
        <v>5</v>
      </c>
      <c r="AX174" s="14" t="s">
        <v>76</v>
      </c>
      <c r="AY174" s="226" t="s">
        <v>128</v>
      </c>
    </row>
    <row r="175" spans="2:51" s="15" customFormat="1" ht="11.25">
      <c r="B175" s="227"/>
      <c r="C175" s="228"/>
      <c r="D175" s="202" t="s">
        <v>139</v>
      </c>
      <c r="E175" s="229" t="s">
        <v>20</v>
      </c>
      <c r="F175" s="230" t="s">
        <v>142</v>
      </c>
      <c r="G175" s="228"/>
      <c r="H175" s="231">
        <v>112</v>
      </c>
      <c r="I175" s="232"/>
      <c r="J175" s="232"/>
      <c r="K175" s="228"/>
      <c r="L175" s="228"/>
      <c r="M175" s="233"/>
      <c r="N175" s="234"/>
      <c r="O175" s="235"/>
      <c r="P175" s="235"/>
      <c r="Q175" s="235"/>
      <c r="R175" s="235"/>
      <c r="S175" s="235"/>
      <c r="T175" s="235"/>
      <c r="U175" s="235"/>
      <c r="V175" s="235"/>
      <c r="W175" s="235"/>
      <c r="X175" s="236"/>
      <c r="AT175" s="237" t="s">
        <v>139</v>
      </c>
      <c r="AU175" s="237" t="s">
        <v>86</v>
      </c>
      <c r="AV175" s="15" t="s">
        <v>135</v>
      </c>
      <c r="AW175" s="15" t="s">
        <v>5</v>
      </c>
      <c r="AX175" s="15" t="s">
        <v>84</v>
      </c>
      <c r="AY175" s="237" t="s">
        <v>128</v>
      </c>
    </row>
    <row r="176" spans="1:65" s="2" customFormat="1" ht="24" customHeight="1">
      <c r="A176" s="34"/>
      <c r="B176" s="35"/>
      <c r="C176" s="238" t="s">
        <v>246</v>
      </c>
      <c r="D176" s="238" t="s">
        <v>217</v>
      </c>
      <c r="E176" s="239" t="s">
        <v>247</v>
      </c>
      <c r="F176" s="240" t="s">
        <v>248</v>
      </c>
      <c r="G176" s="241" t="s">
        <v>212</v>
      </c>
      <c r="H176" s="242">
        <v>45</v>
      </c>
      <c r="I176" s="243"/>
      <c r="J176" s="244"/>
      <c r="K176" s="245">
        <f>ROUND(P176*H176,2)</f>
        <v>0</v>
      </c>
      <c r="L176" s="240" t="s">
        <v>134</v>
      </c>
      <c r="M176" s="246"/>
      <c r="N176" s="247" t="s">
        <v>20</v>
      </c>
      <c r="O176" s="196" t="s">
        <v>45</v>
      </c>
      <c r="P176" s="197">
        <f>I176+J176</f>
        <v>0</v>
      </c>
      <c r="Q176" s="197">
        <f>ROUND(I176*H176,2)</f>
        <v>0</v>
      </c>
      <c r="R176" s="197">
        <f>ROUND(J176*H176,2)</f>
        <v>0</v>
      </c>
      <c r="S176" s="63"/>
      <c r="T176" s="198">
        <f>S176*H176</f>
        <v>0</v>
      </c>
      <c r="U176" s="198">
        <v>0.0123</v>
      </c>
      <c r="V176" s="198">
        <f>U176*H176</f>
        <v>0.5535</v>
      </c>
      <c r="W176" s="198">
        <v>0</v>
      </c>
      <c r="X176" s="199">
        <f>W176*H176</f>
        <v>0</v>
      </c>
      <c r="Y176" s="34"/>
      <c r="Z176" s="34"/>
      <c r="AA176" s="34"/>
      <c r="AB176" s="34"/>
      <c r="AC176" s="34"/>
      <c r="AD176" s="34"/>
      <c r="AE176" s="34"/>
      <c r="AR176" s="200" t="s">
        <v>177</v>
      </c>
      <c r="AT176" s="200" t="s">
        <v>217</v>
      </c>
      <c r="AU176" s="200" t="s">
        <v>86</v>
      </c>
      <c r="AY176" s="18" t="s">
        <v>128</v>
      </c>
      <c r="BE176" s="201">
        <f>IF(O176="základní",K176,0)</f>
        <v>0</v>
      </c>
      <c r="BF176" s="201">
        <f>IF(O176="snížená",K176,0)</f>
        <v>0</v>
      </c>
      <c r="BG176" s="201">
        <f>IF(O176="zákl. přenesená",K176,0)</f>
        <v>0</v>
      </c>
      <c r="BH176" s="201">
        <f>IF(O176="sníž. přenesená",K176,0)</f>
        <v>0</v>
      </c>
      <c r="BI176" s="201">
        <f>IF(O176="nulová",K176,0)</f>
        <v>0</v>
      </c>
      <c r="BJ176" s="18" t="s">
        <v>84</v>
      </c>
      <c r="BK176" s="201">
        <f>ROUND(P176*H176,2)</f>
        <v>0</v>
      </c>
      <c r="BL176" s="18" t="s">
        <v>135</v>
      </c>
      <c r="BM176" s="200" t="s">
        <v>249</v>
      </c>
    </row>
    <row r="177" spans="2:51" s="14" customFormat="1" ht="11.25">
      <c r="B177" s="216"/>
      <c r="C177" s="217"/>
      <c r="D177" s="202" t="s">
        <v>139</v>
      </c>
      <c r="E177" s="218" t="s">
        <v>20</v>
      </c>
      <c r="F177" s="219" t="s">
        <v>250</v>
      </c>
      <c r="G177" s="217"/>
      <c r="H177" s="220">
        <v>45</v>
      </c>
      <c r="I177" s="221"/>
      <c r="J177" s="221"/>
      <c r="K177" s="217"/>
      <c r="L177" s="217"/>
      <c r="M177" s="222"/>
      <c r="N177" s="223"/>
      <c r="O177" s="224"/>
      <c r="P177" s="224"/>
      <c r="Q177" s="224"/>
      <c r="R177" s="224"/>
      <c r="S177" s="224"/>
      <c r="T177" s="224"/>
      <c r="U177" s="224"/>
      <c r="V177" s="224"/>
      <c r="W177" s="224"/>
      <c r="X177" s="225"/>
      <c r="AT177" s="226" t="s">
        <v>139</v>
      </c>
      <c r="AU177" s="226" t="s">
        <v>86</v>
      </c>
      <c r="AV177" s="14" t="s">
        <v>86</v>
      </c>
      <c r="AW177" s="14" t="s">
        <v>5</v>
      </c>
      <c r="AX177" s="14" t="s">
        <v>76</v>
      </c>
      <c r="AY177" s="226" t="s">
        <v>128</v>
      </c>
    </row>
    <row r="178" spans="2:51" s="15" customFormat="1" ht="11.25">
      <c r="B178" s="227"/>
      <c r="C178" s="228"/>
      <c r="D178" s="202" t="s">
        <v>139</v>
      </c>
      <c r="E178" s="229" t="s">
        <v>20</v>
      </c>
      <c r="F178" s="230" t="s">
        <v>142</v>
      </c>
      <c r="G178" s="228"/>
      <c r="H178" s="231">
        <v>45</v>
      </c>
      <c r="I178" s="232"/>
      <c r="J178" s="232"/>
      <c r="K178" s="228"/>
      <c r="L178" s="228"/>
      <c r="M178" s="233"/>
      <c r="N178" s="234"/>
      <c r="O178" s="235"/>
      <c r="P178" s="235"/>
      <c r="Q178" s="235"/>
      <c r="R178" s="235"/>
      <c r="S178" s="235"/>
      <c r="T178" s="235"/>
      <c r="U178" s="235"/>
      <c r="V178" s="235"/>
      <c r="W178" s="235"/>
      <c r="X178" s="236"/>
      <c r="AT178" s="237" t="s">
        <v>139</v>
      </c>
      <c r="AU178" s="237" t="s">
        <v>86</v>
      </c>
      <c r="AV178" s="15" t="s">
        <v>135</v>
      </c>
      <c r="AW178" s="15" t="s">
        <v>5</v>
      </c>
      <c r="AX178" s="15" t="s">
        <v>84</v>
      </c>
      <c r="AY178" s="237" t="s">
        <v>128</v>
      </c>
    </row>
    <row r="179" spans="1:65" s="2" customFormat="1" ht="24" customHeight="1">
      <c r="A179" s="34"/>
      <c r="B179" s="35"/>
      <c r="C179" s="188" t="s">
        <v>8</v>
      </c>
      <c r="D179" s="188" t="s">
        <v>130</v>
      </c>
      <c r="E179" s="189" t="s">
        <v>251</v>
      </c>
      <c r="F179" s="190" t="s">
        <v>252</v>
      </c>
      <c r="G179" s="191" t="s">
        <v>145</v>
      </c>
      <c r="H179" s="192">
        <v>15.5</v>
      </c>
      <c r="I179" s="193"/>
      <c r="J179" s="193"/>
      <c r="K179" s="194">
        <f>ROUND(P179*H179,2)</f>
        <v>0</v>
      </c>
      <c r="L179" s="190" t="s">
        <v>134</v>
      </c>
      <c r="M179" s="39"/>
      <c r="N179" s="195" t="s">
        <v>20</v>
      </c>
      <c r="O179" s="196" t="s">
        <v>45</v>
      </c>
      <c r="P179" s="197">
        <f>I179+J179</f>
        <v>0</v>
      </c>
      <c r="Q179" s="197">
        <f>ROUND(I179*H179,2)</f>
        <v>0</v>
      </c>
      <c r="R179" s="197">
        <f>ROUND(J179*H179,2)</f>
        <v>0</v>
      </c>
      <c r="S179" s="63"/>
      <c r="T179" s="198">
        <f>S179*H179</f>
        <v>0</v>
      </c>
      <c r="U179" s="198">
        <v>0</v>
      </c>
      <c r="V179" s="198">
        <f>U179*H179</f>
        <v>0</v>
      </c>
      <c r="W179" s="198">
        <v>0</v>
      </c>
      <c r="X179" s="199">
        <f>W179*H179</f>
        <v>0</v>
      </c>
      <c r="Y179" s="34"/>
      <c r="Z179" s="34"/>
      <c r="AA179" s="34"/>
      <c r="AB179" s="34"/>
      <c r="AC179" s="34"/>
      <c r="AD179" s="34"/>
      <c r="AE179" s="34"/>
      <c r="AR179" s="200" t="s">
        <v>135</v>
      </c>
      <c r="AT179" s="200" t="s">
        <v>130</v>
      </c>
      <c r="AU179" s="200" t="s">
        <v>86</v>
      </c>
      <c r="AY179" s="18" t="s">
        <v>128</v>
      </c>
      <c r="BE179" s="201">
        <f>IF(O179="základní",K179,0)</f>
        <v>0</v>
      </c>
      <c r="BF179" s="201">
        <f>IF(O179="snížená",K179,0)</f>
        <v>0</v>
      </c>
      <c r="BG179" s="201">
        <f>IF(O179="zákl. přenesená",K179,0)</f>
        <v>0</v>
      </c>
      <c r="BH179" s="201">
        <f>IF(O179="sníž. přenesená",K179,0)</f>
        <v>0</v>
      </c>
      <c r="BI179" s="201">
        <f>IF(O179="nulová",K179,0)</f>
        <v>0</v>
      </c>
      <c r="BJ179" s="18" t="s">
        <v>84</v>
      </c>
      <c r="BK179" s="201">
        <f>ROUND(P179*H179,2)</f>
        <v>0</v>
      </c>
      <c r="BL179" s="18" t="s">
        <v>135</v>
      </c>
      <c r="BM179" s="200" t="s">
        <v>253</v>
      </c>
    </row>
    <row r="180" spans="1:47" s="2" customFormat="1" ht="29.25">
      <c r="A180" s="34"/>
      <c r="B180" s="35"/>
      <c r="C180" s="36"/>
      <c r="D180" s="202" t="s">
        <v>137</v>
      </c>
      <c r="E180" s="36"/>
      <c r="F180" s="203" t="s">
        <v>244</v>
      </c>
      <c r="G180" s="36"/>
      <c r="H180" s="36"/>
      <c r="I180" s="104"/>
      <c r="J180" s="104"/>
      <c r="K180" s="36"/>
      <c r="L180" s="36"/>
      <c r="M180" s="39"/>
      <c r="N180" s="204"/>
      <c r="O180" s="205"/>
      <c r="P180" s="63"/>
      <c r="Q180" s="63"/>
      <c r="R180" s="63"/>
      <c r="S180" s="63"/>
      <c r="T180" s="63"/>
      <c r="U180" s="63"/>
      <c r="V180" s="63"/>
      <c r="W180" s="63"/>
      <c r="X180" s="64"/>
      <c r="Y180" s="34"/>
      <c r="Z180" s="34"/>
      <c r="AA180" s="34"/>
      <c r="AB180" s="34"/>
      <c r="AC180" s="34"/>
      <c r="AD180" s="34"/>
      <c r="AE180" s="34"/>
      <c r="AT180" s="18" t="s">
        <v>137</v>
      </c>
      <c r="AU180" s="18" t="s">
        <v>86</v>
      </c>
    </row>
    <row r="181" spans="2:51" s="14" customFormat="1" ht="11.25">
      <c r="B181" s="216"/>
      <c r="C181" s="217"/>
      <c r="D181" s="202" t="s">
        <v>139</v>
      </c>
      <c r="E181" s="218" t="s">
        <v>20</v>
      </c>
      <c r="F181" s="219" t="s">
        <v>254</v>
      </c>
      <c r="G181" s="217"/>
      <c r="H181" s="220">
        <v>15.5</v>
      </c>
      <c r="I181" s="221"/>
      <c r="J181" s="221"/>
      <c r="K181" s="217"/>
      <c r="L181" s="217"/>
      <c r="M181" s="222"/>
      <c r="N181" s="223"/>
      <c r="O181" s="224"/>
      <c r="P181" s="224"/>
      <c r="Q181" s="224"/>
      <c r="R181" s="224"/>
      <c r="S181" s="224"/>
      <c r="T181" s="224"/>
      <c r="U181" s="224"/>
      <c r="V181" s="224"/>
      <c r="W181" s="224"/>
      <c r="X181" s="225"/>
      <c r="AT181" s="226" t="s">
        <v>139</v>
      </c>
      <c r="AU181" s="226" t="s">
        <v>86</v>
      </c>
      <c r="AV181" s="14" t="s">
        <v>86</v>
      </c>
      <c r="AW181" s="14" t="s">
        <v>5</v>
      </c>
      <c r="AX181" s="14" t="s">
        <v>76</v>
      </c>
      <c r="AY181" s="226" t="s">
        <v>128</v>
      </c>
    </row>
    <row r="182" spans="2:51" s="15" customFormat="1" ht="11.25">
      <c r="B182" s="227"/>
      <c r="C182" s="228"/>
      <c r="D182" s="202" t="s">
        <v>139</v>
      </c>
      <c r="E182" s="229" t="s">
        <v>20</v>
      </c>
      <c r="F182" s="230" t="s">
        <v>142</v>
      </c>
      <c r="G182" s="228"/>
      <c r="H182" s="231">
        <v>15.5</v>
      </c>
      <c r="I182" s="232"/>
      <c r="J182" s="232"/>
      <c r="K182" s="228"/>
      <c r="L182" s="228"/>
      <c r="M182" s="233"/>
      <c r="N182" s="234"/>
      <c r="O182" s="235"/>
      <c r="P182" s="235"/>
      <c r="Q182" s="235"/>
      <c r="R182" s="235"/>
      <c r="S182" s="235"/>
      <c r="T182" s="235"/>
      <c r="U182" s="235"/>
      <c r="V182" s="235"/>
      <c r="W182" s="235"/>
      <c r="X182" s="236"/>
      <c r="AT182" s="237" t="s">
        <v>139</v>
      </c>
      <c r="AU182" s="237" t="s">
        <v>86</v>
      </c>
      <c r="AV182" s="15" t="s">
        <v>135</v>
      </c>
      <c r="AW182" s="15" t="s">
        <v>5</v>
      </c>
      <c r="AX182" s="15" t="s">
        <v>84</v>
      </c>
      <c r="AY182" s="237" t="s">
        <v>128</v>
      </c>
    </row>
    <row r="183" spans="1:65" s="2" customFormat="1" ht="24" customHeight="1">
      <c r="A183" s="34"/>
      <c r="B183" s="35"/>
      <c r="C183" s="238" t="s">
        <v>255</v>
      </c>
      <c r="D183" s="238" t="s">
        <v>217</v>
      </c>
      <c r="E183" s="239" t="s">
        <v>256</v>
      </c>
      <c r="F183" s="240" t="s">
        <v>257</v>
      </c>
      <c r="G183" s="241" t="s">
        <v>212</v>
      </c>
      <c r="H183" s="242">
        <v>6</v>
      </c>
      <c r="I183" s="243"/>
      <c r="J183" s="244"/>
      <c r="K183" s="245">
        <f>ROUND(P183*H183,2)</f>
        <v>0</v>
      </c>
      <c r="L183" s="240" t="s">
        <v>134</v>
      </c>
      <c r="M183" s="246"/>
      <c r="N183" s="247" t="s">
        <v>20</v>
      </c>
      <c r="O183" s="196" t="s">
        <v>45</v>
      </c>
      <c r="P183" s="197">
        <f>I183+J183</f>
        <v>0</v>
      </c>
      <c r="Q183" s="197">
        <f>ROUND(I183*H183,2)</f>
        <v>0</v>
      </c>
      <c r="R183" s="197">
        <f>ROUND(J183*H183,2)</f>
        <v>0</v>
      </c>
      <c r="S183" s="63"/>
      <c r="T183" s="198">
        <f>S183*H183</f>
        <v>0</v>
      </c>
      <c r="U183" s="198">
        <v>0.0191</v>
      </c>
      <c r="V183" s="198">
        <f>U183*H183</f>
        <v>0.1146</v>
      </c>
      <c r="W183" s="198">
        <v>0</v>
      </c>
      <c r="X183" s="199">
        <f>W183*H183</f>
        <v>0</v>
      </c>
      <c r="Y183" s="34"/>
      <c r="Z183" s="34"/>
      <c r="AA183" s="34"/>
      <c r="AB183" s="34"/>
      <c r="AC183" s="34"/>
      <c r="AD183" s="34"/>
      <c r="AE183" s="34"/>
      <c r="AR183" s="200" t="s">
        <v>177</v>
      </c>
      <c r="AT183" s="200" t="s">
        <v>217</v>
      </c>
      <c r="AU183" s="200" t="s">
        <v>86</v>
      </c>
      <c r="AY183" s="18" t="s">
        <v>128</v>
      </c>
      <c r="BE183" s="201">
        <f>IF(O183="základní",K183,0)</f>
        <v>0</v>
      </c>
      <c r="BF183" s="201">
        <f>IF(O183="snížená",K183,0)</f>
        <v>0</v>
      </c>
      <c r="BG183" s="201">
        <f>IF(O183="zákl. přenesená",K183,0)</f>
        <v>0</v>
      </c>
      <c r="BH183" s="201">
        <f>IF(O183="sníž. přenesená",K183,0)</f>
        <v>0</v>
      </c>
      <c r="BI183" s="201">
        <f>IF(O183="nulová",K183,0)</f>
        <v>0</v>
      </c>
      <c r="BJ183" s="18" t="s">
        <v>84</v>
      </c>
      <c r="BK183" s="201">
        <f>ROUND(P183*H183,2)</f>
        <v>0</v>
      </c>
      <c r="BL183" s="18" t="s">
        <v>135</v>
      </c>
      <c r="BM183" s="200" t="s">
        <v>258</v>
      </c>
    </row>
    <row r="184" spans="2:51" s="14" customFormat="1" ht="11.25">
      <c r="B184" s="216"/>
      <c r="C184" s="217"/>
      <c r="D184" s="202" t="s">
        <v>139</v>
      </c>
      <c r="E184" s="218" t="s">
        <v>20</v>
      </c>
      <c r="F184" s="219" t="s">
        <v>165</v>
      </c>
      <c r="G184" s="217"/>
      <c r="H184" s="220">
        <v>6</v>
      </c>
      <c r="I184" s="221"/>
      <c r="J184" s="221"/>
      <c r="K184" s="217"/>
      <c r="L184" s="217"/>
      <c r="M184" s="222"/>
      <c r="N184" s="223"/>
      <c r="O184" s="224"/>
      <c r="P184" s="224"/>
      <c r="Q184" s="224"/>
      <c r="R184" s="224"/>
      <c r="S184" s="224"/>
      <c r="T184" s="224"/>
      <c r="U184" s="224"/>
      <c r="V184" s="224"/>
      <c r="W184" s="224"/>
      <c r="X184" s="225"/>
      <c r="AT184" s="226" t="s">
        <v>139</v>
      </c>
      <c r="AU184" s="226" t="s">
        <v>86</v>
      </c>
      <c r="AV184" s="14" t="s">
        <v>86</v>
      </c>
      <c r="AW184" s="14" t="s">
        <v>5</v>
      </c>
      <c r="AX184" s="14" t="s">
        <v>76</v>
      </c>
      <c r="AY184" s="226" t="s">
        <v>128</v>
      </c>
    </row>
    <row r="185" spans="2:51" s="15" customFormat="1" ht="11.25">
      <c r="B185" s="227"/>
      <c r="C185" s="228"/>
      <c r="D185" s="202" t="s">
        <v>139</v>
      </c>
      <c r="E185" s="229" t="s">
        <v>20</v>
      </c>
      <c r="F185" s="230" t="s">
        <v>142</v>
      </c>
      <c r="G185" s="228"/>
      <c r="H185" s="231">
        <v>6</v>
      </c>
      <c r="I185" s="232"/>
      <c r="J185" s="232"/>
      <c r="K185" s="228"/>
      <c r="L185" s="228"/>
      <c r="M185" s="233"/>
      <c r="N185" s="234"/>
      <c r="O185" s="235"/>
      <c r="P185" s="235"/>
      <c r="Q185" s="235"/>
      <c r="R185" s="235"/>
      <c r="S185" s="235"/>
      <c r="T185" s="235"/>
      <c r="U185" s="235"/>
      <c r="V185" s="235"/>
      <c r="W185" s="235"/>
      <c r="X185" s="236"/>
      <c r="AT185" s="237" t="s">
        <v>139</v>
      </c>
      <c r="AU185" s="237" t="s">
        <v>86</v>
      </c>
      <c r="AV185" s="15" t="s">
        <v>135</v>
      </c>
      <c r="AW185" s="15" t="s">
        <v>5</v>
      </c>
      <c r="AX185" s="15" t="s">
        <v>84</v>
      </c>
      <c r="AY185" s="237" t="s">
        <v>128</v>
      </c>
    </row>
    <row r="186" spans="2:63" s="12" customFormat="1" ht="22.9" customHeight="1">
      <c r="B186" s="171"/>
      <c r="C186" s="172"/>
      <c r="D186" s="173" t="s">
        <v>75</v>
      </c>
      <c r="E186" s="186" t="s">
        <v>183</v>
      </c>
      <c r="F186" s="186" t="s">
        <v>259</v>
      </c>
      <c r="G186" s="172"/>
      <c r="H186" s="172"/>
      <c r="I186" s="175"/>
      <c r="J186" s="175"/>
      <c r="K186" s="187">
        <f>BK186</f>
        <v>0</v>
      </c>
      <c r="L186" s="172"/>
      <c r="M186" s="177"/>
      <c r="N186" s="178"/>
      <c r="O186" s="179"/>
      <c r="P186" s="179"/>
      <c r="Q186" s="180">
        <f>SUM(Q187:Q206)</f>
        <v>0</v>
      </c>
      <c r="R186" s="180">
        <f>SUM(R187:R206)</f>
        <v>0</v>
      </c>
      <c r="S186" s="179"/>
      <c r="T186" s="181">
        <f>SUM(T187:T206)</f>
        <v>0</v>
      </c>
      <c r="U186" s="179"/>
      <c r="V186" s="181">
        <f>SUM(V187:V206)</f>
        <v>0</v>
      </c>
      <c r="W186" s="179"/>
      <c r="X186" s="182">
        <f>SUM(X187:X206)</f>
        <v>4.5700769999999995</v>
      </c>
      <c r="AR186" s="183" t="s">
        <v>84</v>
      </c>
      <c r="AT186" s="184" t="s">
        <v>75</v>
      </c>
      <c r="AU186" s="184" t="s">
        <v>84</v>
      </c>
      <c r="AY186" s="183" t="s">
        <v>128</v>
      </c>
      <c r="BK186" s="185">
        <f>SUM(BK187:BK206)</f>
        <v>0</v>
      </c>
    </row>
    <row r="187" spans="1:65" s="2" customFormat="1" ht="24" customHeight="1">
      <c r="A187" s="34"/>
      <c r="B187" s="35"/>
      <c r="C187" s="188" t="s">
        <v>260</v>
      </c>
      <c r="D187" s="188" t="s">
        <v>130</v>
      </c>
      <c r="E187" s="189" t="s">
        <v>261</v>
      </c>
      <c r="F187" s="190" t="s">
        <v>262</v>
      </c>
      <c r="G187" s="191" t="s">
        <v>212</v>
      </c>
      <c r="H187" s="192">
        <v>50</v>
      </c>
      <c r="I187" s="193"/>
      <c r="J187" s="193"/>
      <c r="K187" s="194">
        <f>ROUND(P187*H187,2)</f>
        <v>0</v>
      </c>
      <c r="L187" s="190" t="s">
        <v>134</v>
      </c>
      <c r="M187" s="39"/>
      <c r="N187" s="195" t="s">
        <v>20</v>
      </c>
      <c r="O187" s="196" t="s">
        <v>45</v>
      </c>
      <c r="P187" s="197">
        <f>I187+J187</f>
        <v>0</v>
      </c>
      <c r="Q187" s="197">
        <f>ROUND(I187*H187,2)</f>
        <v>0</v>
      </c>
      <c r="R187" s="197">
        <f>ROUND(J187*H187,2)</f>
        <v>0</v>
      </c>
      <c r="S187" s="63"/>
      <c r="T187" s="198">
        <f>S187*H187</f>
        <v>0</v>
      </c>
      <c r="U187" s="198">
        <v>0</v>
      </c>
      <c r="V187" s="198">
        <f>U187*H187</f>
        <v>0</v>
      </c>
      <c r="W187" s="198">
        <v>0.0657</v>
      </c>
      <c r="X187" s="199">
        <f>W187*H187</f>
        <v>3.2849999999999997</v>
      </c>
      <c r="Y187" s="34"/>
      <c r="Z187" s="34"/>
      <c r="AA187" s="34"/>
      <c r="AB187" s="34"/>
      <c r="AC187" s="34"/>
      <c r="AD187" s="34"/>
      <c r="AE187" s="34"/>
      <c r="AR187" s="200" t="s">
        <v>135</v>
      </c>
      <c r="AT187" s="200" t="s">
        <v>130</v>
      </c>
      <c r="AU187" s="200" t="s">
        <v>86</v>
      </c>
      <c r="AY187" s="18" t="s">
        <v>128</v>
      </c>
      <c r="BE187" s="201">
        <f>IF(O187="základní",K187,0)</f>
        <v>0</v>
      </c>
      <c r="BF187" s="201">
        <f>IF(O187="snížená",K187,0)</f>
        <v>0</v>
      </c>
      <c r="BG187" s="201">
        <f>IF(O187="zákl. přenesená",K187,0)</f>
        <v>0</v>
      </c>
      <c r="BH187" s="201">
        <f>IF(O187="sníž. přenesená",K187,0)</f>
        <v>0</v>
      </c>
      <c r="BI187" s="201">
        <f>IF(O187="nulová",K187,0)</f>
        <v>0</v>
      </c>
      <c r="BJ187" s="18" t="s">
        <v>84</v>
      </c>
      <c r="BK187" s="201">
        <f>ROUND(P187*H187,2)</f>
        <v>0</v>
      </c>
      <c r="BL187" s="18" t="s">
        <v>135</v>
      </c>
      <c r="BM187" s="200" t="s">
        <v>263</v>
      </c>
    </row>
    <row r="188" spans="1:47" s="2" customFormat="1" ht="29.25">
      <c r="A188" s="34"/>
      <c r="B188" s="35"/>
      <c r="C188" s="36"/>
      <c r="D188" s="202" t="s">
        <v>137</v>
      </c>
      <c r="E188" s="36"/>
      <c r="F188" s="203" t="s">
        <v>264</v>
      </c>
      <c r="G188" s="36"/>
      <c r="H188" s="36"/>
      <c r="I188" s="104"/>
      <c r="J188" s="104"/>
      <c r="K188" s="36"/>
      <c r="L188" s="36"/>
      <c r="M188" s="39"/>
      <c r="N188" s="204"/>
      <c r="O188" s="205"/>
      <c r="P188" s="63"/>
      <c r="Q188" s="63"/>
      <c r="R188" s="63"/>
      <c r="S188" s="63"/>
      <c r="T188" s="63"/>
      <c r="U188" s="63"/>
      <c r="V188" s="63"/>
      <c r="W188" s="63"/>
      <c r="X188" s="64"/>
      <c r="Y188" s="34"/>
      <c r="Z188" s="34"/>
      <c r="AA188" s="34"/>
      <c r="AB188" s="34"/>
      <c r="AC188" s="34"/>
      <c r="AD188" s="34"/>
      <c r="AE188" s="34"/>
      <c r="AT188" s="18" t="s">
        <v>137</v>
      </c>
      <c r="AU188" s="18" t="s">
        <v>86</v>
      </c>
    </row>
    <row r="189" spans="2:51" s="14" customFormat="1" ht="11.25">
      <c r="B189" s="216"/>
      <c r="C189" s="217"/>
      <c r="D189" s="202" t="s">
        <v>139</v>
      </c>
      <c r="E189" s="218" t="s">
        <v>20</v>
      </c>
      <c r="F189" s="219" t="s">
        <v>265</v>
      </c>
      <c r="G189" s="217"/>
      <c r="H189" s="220">
        <v>50</v>
      </c>
      <c r="I189" s="221"/>
      <c r="J189" s="221"/>
      <c r="K189" s="217"/>
      <c r="L189" s="217"/>
      <c r="M189" s="222"/>
      <c r="N189" s="223"/>
      <c r="O189" s="224"/>
      <c r="P189" s="224"/>
      <c r="Q189" s="224"/>
      <c r="R189" s="224"/>
      <c r="S189" s="224"/>
      <c r="T189" s="224"/>
      <c r="U189" s="224"/>
      <c r="V189" s="224"/>
      <c r="W189" s="224"/>
      <c r="X189" s="225"/>
      <c r="AT189" s="226" t="s">
        <v>139</v>
      </c>
      <c r="AU189" s="226" t="s">
        <v>86</v>
      </c>
      <c r="AV189" s="14" t="s">
        <v>86</v>
      </c>
      <c r="AW189" s="14" t="s">
        <v>5</v>
      </c>
      <c r="AX189" s="14" t="s">
        <v>76</v>
      </c>
      <c r="AY189" s="226" t="s">
        <v>128</v>
      </c>
    </row>
    <row r="190" spans="2:51" s="15" customFormat="1" ht="11.25">
      <c r="B190" s="227"/>
      <c r="C190" s="228"/>
      <c r="D190" s="202" t="s">
        <v>139</v>
      </c>
      <c r="E190" s="229" t="s">
        <v>20</v>
      </c>
      <c r="F190" s="230" t="s">
        <v>142</v>
      </c>
      <c r="G190" s="228"/>
      <c r="H190" s="231">
        <v>50</v>
      </c>
      <c r="I190" s="232"/>
      <c r="J190" s="232"/>
      <c r="K190" s="228"/>
      <c r="L190" s="228"/>
      <c r="M190" s="233"/>
      <c r="N190" s="234"/>
      <c r="O190" s="235"/>
      <c r="P190" s="235"/>
      <c r="Q190" s="235"/>
      <c r="R190" s="235"/>
      <c r="S190" s="235"/>
      <c r="T190" s="235"/>
      <c r="U190" s="235"/>
      <c r="V190" s="235"/>
      <c r="W190" s="235"/>
      <c r="X190" s="236"/>
      <c r="AT190" s="237" t="s">
        <v>139</v>
      </c>
      <c r="AU190" s="237" t="s">
        <v>86</v>
      </c>
      <c r="AV190" s="15" t="s">
        <v>135</v>
      </c>
      <c r="AW190" s="15" t="s">
        <v>5</v>
      </c>
      <c r="AX190" s="15" t="s">
        <v>84</v>
      </c>
      <c r="AY190" s="237" t="s">
        <v>128</v>
      </c>
    </row>
    <row r="191" spans="1:65" s="2" customFormat="1" ht="24" customHeight="1">
      <c r="A191" s="34"/>
      <c r="B191" s="35"/>
      <c r="C191" s="188" t="s">
        <v>266</v>
      </c>
      <c r="D191" s="188" t="s">
        <v>130</v>
      </c>
      <c r="E191" s="189" t="s">
        <v>267</v>
      </c>
      <c r="F191" s="190" t="s">
        <v>268</v>
      </c>
      <c r="G191" s="191" t="s">
        <v>145</v>
      </c>
      <c r="H191" s="192">
        <v>73.65</v>
      </c>
      <c r="I191" s="193"/>
      <c r="J191" s="193"/>
      <c r="K191" s="194">
        <f>ROUND(P191*H191,2)</f>
        <v>0</v>
      </c>
      <c r="L191" s="190" t="s">
        <v>134</v>
      </c>
      <c r="M191" s="39"/>
      <c r="N191" s="195" t="s">
        <v>20</v>
      </c>
      <c r="O191" s="196" t="s">
        <v>45</v>
      </c>
      <c r="P191" s="197">
        <f>I191+J191</f>
        <v>0</v>
      </c>
      <c r="Q191" s="197">
        <f>ROUND(I191*H191,2)</f>
        <v>0</v>
      </c>
      <c r="R191" s="197">
        <f>ROUND(J191*H191,2)</f>
        <v>0</v>
      </c>
      <c r="S191" s="63"/>
      <c r="T191" s="198">
        <f>S191*H191</f>
        <v>0</v>
      </c>
      <c r="U191" s="198">
        <v>0</v>
      </c>
      <c r="V191" s="198">
        <f>U191*H191</f>
        <v>0</v>
      </c>
      <c r="W191" s="198">
        <v>0.00198</v>
      </c>
      <c r="X191" s="199">
        <f>W191*H191</f>
        <v>0.145827</v>
      </c>
      <c r="Y191" s="34"/>
      <c r="Z191" s="34"/>
      <c r="AA191" s="34"/>
      <c r="AB191" s="34"/>
      <c r="AC191" s="34"/>
      <c r="AD191" s="34"/>
      <c r="AE191" s="34"/>
      <c r="AR191" s="200" t="s">
        <v>135</v>
      </c>
      <c r="AT191" s="200" t="s">
        <v>130</v>
      </c>
      <c r="AU191" s="200" t="s">
        <v>86</v>
      </c>
      <c r="AY191" s="18" t="s">
        <v>128</v>
      </c>
      <c r="BE191" s="201">
        <f>IF(O191="základní",K191,0)</f>
        <v>0</v>
      </c>
      <c r="BF191" s="201">
        <f>IF(O191="snížená",K191,0)</f>
        <v>0</v>
      </c>
      <c r="BG191" s="201">
        <f>IF(O191="zákl. přenesená",K191,0)</f>
        <v>0</v>
      </c>
      <c r="BH191" s="201">
        <f>IF(O191="sníž. přenesená",K191,0)</f>
        <v>0</v>
      </c>
      <c r="BI191" s="201">
        <f>IF(O191="nulová",K191,0)</f>
        <v>0</v>
      </c>
      <c r="BJ191" s="18" t="s">
        <v>84</v>
      </c>
      <c r="BK191" s="201">
        <f>ROUND(P191*H191,2)</f>
        <v>0</v>
      </c>
      <c r="BL191" s="18" t="s">
        <v>135</v>
      </c>
      <c r="BM191" s="200" t="s">
        <v>269</v>
      </c>
    </row>
    <row r="192" spans="1:47" s="2" customFormat="1" ht="39">
      <c r="A192" s="34"/>
      <c r="B192" s="35"/>
      <c r="C192" s="36"/>
      <c r="D192" s="202" t="s">
        <v>137</v>
      </c>
      <c r="E192" s="36"/>
      <c r="F192" s="203" t="s">
        <v>270</v>
      </c>
      <c r="G192" s="36"/>
      <c r="H192" s="36"/>
      <c r="I192" s="104"/>
      <c r="J192" s="104"/>
      <c r="K192" s="36"/>
      <c r="L192" s="36"/>
      <c r="M192" s="39"/>
      <c r="N192" s="204"/>
      <c r="O192" s="205"/>
      <c r="P192" s="63"/>
      <c r="Q192" s="63"/>
      <c r="R192" s="63"/>
      <c r="S192" s="63"/>
      <c r="T192" s="63"/>
      <c r="U192" s="63"/>
      <c r="V192" s="63"/>
      <c r="W192" s="63"/>
      <c r="X192" s="64"/>
      <c r="Y192" s="34"/>
      <c r="Z192" s="34"/>
      <c r="AA192" s="34"/>
      <c r="AB192" s="34"/>
      <c r="AC192" s="34"/>
      <c r="AD192" s="34"/>
      <c r="AE192" s="34"/>
      <c r="AT192" s="18" t="s">
        <v>137</v>
      </c>
      <c r="AU192" s="18" t="s">
        <v>86</v>
      </c>
    </row>
    <row r="193" spans="2:51" s="14" customFormat="1" ht="11.25">
      <c r="B193" s="216"/>
      <c r="C193" s="217"/>
      <c r="D193" s="202" t="s">
        <v>139</v>
      </c>
      <c r="E193" s="218" t="s">
        <v>20</v>
      </c>
      <c r="F193" s="219" t="s">
        <v>271</v>
      </c>
      <c r="G193" s="217"/>
      <c r="H193" s="220">
        <v>73.65</v>
      </c>
      <c r="I193" s="221"/>
      <c r="J193" s="221"/>
      <c r="K193" s="217"/>
      <c r="L193" s="217"/>
      <c r="M193" s="222"/>
      <c r="N193" s="223"/>
      <c r="O193" s="224"/>
      <c r="P193" s="224"/>
      <c r="Q193" s="224"/>
      <c r="R193" s="224"/>
      <c r="S193" s="224"/>
      <c r="T193" s="224"/>
      <c r="U193" s="224"/>
      <c r="V193" s="224"/>
      <c r="W193" s="224"/>
      <c r="X193" s="225"/>
      <c r="AT193" s="226" t="s">
        <v>139</v>
      </c>
      <c r="AU193" s="226" t="s">
        <v>86</v>
      </c>
      <c r="AV193" s="14" t="s">
        <v>86</v>
      </c>
      <c r="AW193" s="14" t="s">
        <v>5</v>
      </c>
      <c r="AX193" s="14" t="s">
        <v>76</v>
      </c>
      <c r="AY193" s="226" t="s">
        <v>128</v>
      </c>
    </row>
    <row r="194" spans="2:51" s="15" customFormat="1" ht="11.25">
      <c r="B194" s="227"/>
      <c r="C194" s="228"/>
      <c r="D194" s="202" t="s">
        <v>139</v>
      </c>
      <c r="E194" s="229" t="s">
        <v>20</v>
      </c>
      <c r="F194" s="230" t="s">
        <v>142</v>
      </c>
      <c r="G194" s="228"/>
      <c r="H194" s="231">
        <v>73.65</v>
      </c>
      <c r="I194" s="232"/>
      <c r="J194" s="232"/>
      <c r="K194" s="228"/>
      <c r="L194" s="228"/>
      <c r="M194" s="233"/>
      <c r="N194" s="234"/>
      <c r="O194" s="235"/>
      <c r="P194" s="235"/>
      <c r="Q194" s="235"/>
      <c r="R194" s="235"/>
      <c r="S194" s="235"/>
      <c r="T194" s="235"/>
      <c r="U194" s="235"/>
      <c r="V194" s="235"/>
      <c r="W194" s="235"/>
      <c r="X194" s="236"/>
      <c r="AT194" s="237" t="s">
        <v>139</v>
      </c>
      <c r="AU194" s="237" t="s">
        <v>86</v>
      </c>
      <c r="AV194" s="15" t="s">
        <v>135</v>
      </c>
      <c r="AW194" s="15" t="s">
        <v>5</v>
      </c>
      <c r="AX194" s="15" t="s">
        <v>84</v>
      </c>
      <c r="AY194" s="237" t="s">
        <v>128</v>
      </c>
    </row>
    <row r="195" spans="1:65" s="2" customFormat="1" ht="24" customHeight="1">
      <c r="A195" s="34"/>
      <c r="B195" s="35"/>
      <c r="C195" s="188" t="s">
        <v>272</v>
      </c>
      <c r="D195" s="188" t="s">
        <v>130</v>
      </c>
      <c r="E195" s="189" t="s">
        <v>273</v>
      </c>
      <c r="F195" s="190" t="s">
        <v>274</v>
      </c>
      <c r="G195" s="191" t="s">
        <v>145</v>
      </c>
      <c r="H195" s="192">
        <v>57</v>
      </c>
      <c r="I195" s="193"/>
      <c r="J195" s="193"/>
      <c r="K195" s="194">
        <f>ROUND(P195*H195,2)</f>
        <v>0</v>
      </c>
      <c r="L195" s="190" t="s">
        <v>134</v>
      </c>
      <c r="M195" s="39"/>
      <c r="N195" s="195" t="s">
        <v>20</v>
      </c>
      <c r="O195" s="196" t="s">
        <v>45</v>
      </c>
      <c r="P195" s="197">
        <f>I195+J195</f>
        <v>0</v>
      </c>
      <c r="Q195" s="197">
        <f>ROUND(I195*H195,2)</f>
        <v>0</v>
      </c>
      <c r="R195" s="197">
        <f>ROUND(J195*H195,2)</f>
        <v>0</v>
      </c>
      <c r="S195" s="63"/>
      <c r="T195" s="198">
        <f>S195*H195</f>
        <v>0</v>
      </c>
      <c r="U195" s="198">
        <v>0</v>
      </c>
      <c r="V195" s="198">
        <f>U195*H195</f>
        <v>0</v>
      </c>
      <c r="W195" s="198">
        <v>0.00925</v>
      </c>
      <c r="X195" s="199">
        <f>W195*H195</f>
        <v>0.52725</v>
      </c>
      <c r="Y195" s="34"/>
      <c r="Z195" s="34"/>
      <c r="AA195" s="34"/>
      <c r="AB195" s="34"/>
      <c r="AC195" s="34"/>
      <c r="AD195" s="34"/>
      <c r="AE195" s="34"/>
      <c r="AR195" s="200" t="s">
        <v>135</v>
      </c>
      <c r="AT195" s="200" t="s">
        <v>130</v>
      </c>
      <c r="AU195" s="200" t="s">
        <v>86</v>
      </c>
      <c r="AY195" s="18" t="s">
        <v>128</v>
      </c>
      <c r="BE195" s="201">
        <f>IF(O195="základní",K195,0)</f>
        <v>0</v>
      </c>
      <c r="BF195" s="201">
        <f>IF(O195="snížená",K195,0)</f>
        <v>0</v>
      </c>
      <c r="BG195" s="201">
        <f>IF(O195="zákl. přenesená",K195,0)</f>
        <v>0</v>
      </c>
      <c r="BH195" s="201">
        <f>IF(O195="sníž. přenesená",K195,0)</f>
        <v>0</v>
      </c>
      <c r="BI195" s="201">
        <f>IF(O195="nulová",K195,0)</f>
        <v>0</v>
      </c>
      <c r="BJ195" s="18" t="s">
        <v>84</v>
      </c>
      <c r="BK195" s="201">
        <f>ROUND(P195*H195,2)</f>
        <v>0</v>
      </c>
      <c r="BL195" s="18" t="s">
        <v>135</v>
      </c>
      <c r="BM195" s="200" t="s">
        <v>275</v>
      </c>
    </row>
    <row r="196" spans="1:47" s="2" customFormat="1" ht="39">
      <c r="A196" s="34"/>
      <c r="B196" s="35"/>
      <c r="C196" s="36"/>
      <c r="D196" s="202" t="s">
        <v>137</v>
      </c>
      <c r="E196" s="36"/>
      <c r="F196" s="203" t="s">
        <v>270</v>
      </c>
      <c r="G196" s="36"/>
      <c r="H196" s="36"/>
      <c r="I196" s="104"/>
      <c r="J196" s="104"/>
      <c r="K196" s="36"/>
      <c r="L196" s="36"/>
      <c r="M196" s="39"/>
      <c r="N196" s="204"/>
      <c r="O196" s="205"/>
      <c r="P196" s="63"/>
      <c r="Q196" s="63"/>
      <c r="R196" s="63"/>
      <c r="S196" s="63"/>
      <c r="T196" s="63"/>
      <c r="U196" s="63"/>
      <c r="V196" s="63"/>
      <c r="W196" s="63"/>
      <c r="X196" s="64"/>
      <c r="Y196" s="34"/>
      <c r="Z196" s="34"/>
      <c r="AA196" s="34"/>
      <c r="AB196" s="34"/>
      <c r="AC196" s="34"/>
      <c r="AD196" s="34"/>
      <c r="AE196" s="34"/>
      <c r="AT196" s="18" t="s">
        <v>137</v>
      </c>
      <c r="AU196" s="18" t="s">
        <v>86</v>
      </c>
    </row>
    <row r="197" spans="2:51" s="14" customFormat="1" ht="11.25">
      <c r="B197" s="216"/>
      <c r="C197" s="217"/>
      <c r="D197" s="202" t="s">
        <v>139</v>
      </c>
      <c r="E197" s="218" t="s">
        <v>20</v>
      </c>
      <c r="F197" s="219" t="s">
        <v>276</v>
      </c>
      <c r="G197" s="217"/>
      <c r="H197" s="220">
        <v>57</v>
      </c>
      <c r="I197" s="221"/>
      <c r="J197" s="221"/>
      <c r="K197" s="217"/>
      <c r="L197" s="217"/>
      <c r="M197" s="222"/>
      <c r="N197" s="223"/>
      <c r="O197" s="224"/>
      <c r="P197" s="224"/>
      <c r="Q197" s="224"/>
      <c r="R197" s="224"/>
      <c r="S197" s="224"/>
      <c r="T197" s="224"/>
      <c r="U197" s="224"/>
      <c r="V197" s="224"/>
      <c r="W197" s="224"/>
      <c r="X197" s="225"/>
      <c r="AT197" s="226" t="s">
        <v>139</v>
      </c>
      <c r="AU197" s="226" t="s">
        <v>86</v>
      </c>
      <c r="AV197" s="14" t="s">
        <v>86</v>
      </c>
      <c r="AW197" s="14" t="s">
        <v>5</v>
      </c>
      <c r="AX197" s="14" t="s">
        <v>76</v>
      </c>
      <c r="AY197" s="226" t="s">
        <v>128</v>
      </c>
    </row>
    <row r="198" spans="2:51" s="15" customFormat="1" ht="11.25">
      <c r="B198" s="227"/>
      <c r="C198" s="228"/>
      <c r="D198" s="202" t="s">
        <v>139</v>
      </c>
      <c r="E198" s="229" t="s">
        <v>20</v>
      </c>
      <c r="F198" s="230" t="s">
        <v>142</v>
      </c>
      <c r="G198" s="228"/>
      <c r="H198" s="231">
        <v>57</v>
      </c>
      <c r="I198" s="232"/>
      <c r="J198" s="232"/>
      <c r="K198" s="228"/>
      <c r="L198" s="228"/>
      <c r="M198" s="233"/>
      <c r="N198" s="234"/>
      <c r="O198" s="235"/>
      <c r="P198" s="235"/>
      <c r="Q198" s="235"/>
      <c r="R198" s="235"/>
      <c r="S198" s="235"/>
      <c r="T198" s="235"/>
      <c r="U198" s="235"/>
      <c r="V198" s="235"/>
      <c r="W198" s="235"/>
      <c r="X198" s="236"/>
      <c r="AT198" s="237" t="s">
        <v>139</v>
      </c>
      <c r="AU198" s="237" t="s">
        <v>86</v>
      </c>
      <c r="AV198" s="15" t="s">
        <v>135</v>
      </c>
      <c r="AW198" s="15" t="s">
        <v>5</v>
      </c>
      <c r="AX198" s="15" t="s">
        <v>84</v>
      </c>
      <c r="AY198" s="237" t="s">
        <v>128</v>
      </c>
    </row>
    <row r="199" spans="1:65" s="2" customFormat="1" ht="24" customHeight="1">
      <c r="A199" s="34"/>
      <c r="B199" s="35"/>
      <c r="C199" s="188" t="s">
        <v>277</v>
      </c>
      <c r="D199" s="188" t="s">
        <v>130</v>
      </c>
      <c r="E199" s="189" t="s">
        <v>278</v>
      </c>
      <c r="F199" s="190" t="s">
        <v>279</v>
      </c>
      <c r="G199" s="191" t="s">
        <v>212</v>
      </c>
      <c r="H199" s="192">
        <v>1</v>
      </c>
      <c r="I199" s="193"/>
      <c r="J199" s="193"/>
      <c r="K199" s="194">
        <f>ROUND(P199*H199,2)</f>
        <v>0</v>
      </c>
      <c r="L199" s="190" t="s">
        <v>134</v>
      </c>
      <c r="M199" s="39"/>
      <c r="N199" s="195" t="s">
        <v>20</v>
      </c>
      <c r="O199" s="196" t="s">
        <v>45</v>
      </c>
      <c r="P199" s="197">
        <f>I199+J199</f>
        <v>0</v>
      </c>
      <c r="Q199" s="197">
        <f>ROUND(I199*H199,2)</f>
        <v>0</v>
      </c>
      <c r="R199" s="197">
        <f>ROUND(J199*H199,2)</f>
        <v>0</v>
      </c>
      <c r="S199" s="63"/>
      <c r="T199" s="198">
        <f>S199*H199</f>
        <v>0</v>
      </c>
      <c r="U199" s="198">
        <v>0</v>
      </c>
      <c r="V199" s="198">
        <f>U199*H199</f>
        <v>0</v>
      </c>
      <c r="W199" s="198">
        <v>0.192</v>
      </c>
      <c r="X199" s="199">
        <f>W199*H199</f>
        <v>0.192</v>
      </c>
      <c r="Y199" s="34"/>
      <c r="Z199" s="34"/>
      <c r="AA199" s="34"/>
      <c r="AB199" s="34"/>
      <c r="AC199" s="34"/>
      <c r="AD199" s="34"/>
      <c r="AE199" s="34"/>
      <c r="AR199" s="200" t="s">
        <v>135</v>
      </c>
      <c r="AT199" s="200" t="s">
        <v>130</v>
      </c>
      <c r="AU199" s="200" t="s">
        <v>86</v>
      </c>
      <c r="AY199" s="18" t="s">
        <v>128</v>
      </c>
      <c r="BE199" s="201">
        <f>IF(O199="základní",K199,0)</f>
        <v>0</v>
      </c>
      <c r="BF199" s="201">
        <f>IF(O199="snížená",K199,0)</f>
        <v>0</v>
      </c>
      <c r="BG199" s="201">
        <f>IF(O199="zákl. přenesená",K199,0)</f>
        <v>0</v>
      </c>
      <c r="BH199" s="201">
        <f>IF(O199="sníž. přenesená",K199,0)</f>
        <v>0</v>
      </c>
      <c r="BI199" s="201">
        <f>IF(O199="nulová",K199,0)</f>
        <v>0</v>
      </c>
      <c r="BJ199" s="18" t="s">
        <v>84</v>
      </c>
      <c r="BK199" s="201">
        <f>ROUND(P199*H199,2)</f>
        <v>0</v>
      </c>
      <c r="BL199" s="18" t="s">
        <v>135</v>
      </c>
      <c r="BM199" s="200" t="s">
        <v>280</v>
      </c>
    </row>
    <row r="200" spans="1:47" s="2" customFormat="1" ht="29.25">
      <c r="A200" s="34"/>
      <c r="B200" s="35"/>
      <c r="C200" s="36"/>
      <c r="D200" s="202" t="s">
        <v>137</v>
      </c>
      <c r="E200" s="36"/>
      <c r="F200" s="203" t="s">
        <v>264</v>
      </c>
      <c r="G200" s="36"/>
      <c r="H200" s="36"/>
      <c r="I200" s="104"/>
      <c r="J200" s="104"/>
      <c r="K200" s="36"/>
      <c r="L200" s="36"/>
      <c r="M200" s="39"/>
      <c r="N200" s="204"/>
      <c r="O200" s="205"/>
      <c r="P200" s="63"/>
      <c r="Q200" s="63"/>
      <c r="R200" s="63"/>
      <c r="S200" s="63"/>
      <c r="T200" s="63"/>
      <c r="U200" s="63"/>
      <c r="V200" s="63"/>
      <c r="W200" s="63"/>
      <c r="X200" s="64"/>
      <c r="Y200" s="34"/>
      <c r="Z200" s="34"/>
      <c r="AA200" s="34"/>
      <c r="AB200" s="34"/>
      <c r="AC200" s="34"/>
      <c r="AD200" s="34"/>
      <c r="AE200" s="34"/>
      <c r="AT200" s="18" t="s">
        <v>137</v>
      </c>
      <c r="AU200" s="18" t="s">
        <v>86</v>
      </c>
    </row>
    <row r="201" spans="2:51" s="14" customFormat="1" ht="11.25">
      <c r="B201" s="216"/>
      <c r="C201" s="217"/>
      <c r="D201" s="202" t="s">
        <v>139</v>
      </c>
      <c r="E201" s="218" t="s">
        <v>20</v>
      </c>
      <c r="F201" s="219" t="s">
        <v>84</v>
      </c>
      <c r="G201" s="217"/>
      <c r="H201" s="220">
        <v>1</v>
      </c>
      <c r="I201" s="221"/>
      <c r="J201" s="221"/>
      <c r="K201" s="217"/>
      <c r="L201" s="217"/>
      <c r="M201" s="222"/>
      <c r="N201" s="223"/>
      <c r="O201" s="224"/>
      <c r="P201" s="224"/>
      <c r="Q201" s="224"/>
      <c r="R201" s="224"/>
      <c r="S201" s="224"/>
      <c r="T201" s="224"/>
      <c r="U201" s="224"/>
      <c r="V201" s="224"/>
      <c r="W201" s="224"/>
      <c r="X201" s="225"/>
      <c r="AT201" s="226" t="s">
        <v>139</v>
      </c>
      <c r="AU201" s="226" t="s">
        <v>86</v>
      </c>
      <c r="AV201" s="14" t="s">
        <v>86</v>
      </c>
      <c r="AW201" s="14" t="s">
        <v>5</v>
      </c>
      <c r="AX201" s="14" t="s">
        <v>76</v>
      </c>
      <c r="AY201" s="226" t="s">
        <v>128</v>
      </c>
    </row>
    <row r="202" spans="2:51" s="15" customFormat="1" ht="11.25">
      <c r="B202" s="227"/>
      <c r="C202" s="228"/>
      <c r="D202" s="202" t="s">
        <v>139</v>
      </c>
      <c r="E202" s="229" t="s">
        <v>20</v>
      </c>
      <c r="F202" s="230" t="s">
        <v>142</v>
      </c>
      <c r="G202" s="228"/>
      <c r="H202" s="231">
        <v>1</v>
      </c>
      <c r="I202" s="232"/>
      <c r="J202" s="232"/>
      <c r="K202" s="228"/>
      <c r="L202" s="228"/>
      <c r="M202" s="233"/>
      <c r="N202" s="234"/>
      <c r="O202" s="235"/>
      <c r="P202" s="235"/>
      <c r="Q202" s="235"/>
      <c r="R202" s="235"/>
      <c r="S202" s="235"/>
      <c r="T202" s="235"/>
      <c r="U202" s="235"/>
      <c r="V202" s="235"/>
      <c r="W202" s="235"/>
      <c r="X202" s="236"/>
      <c r="AT202" s="237" t="s">
        <v>139</v>
      </c>
      <c r="AU202" s="237" t="s">
        <v>86</v>
      </c>
      <c r="AV202" s="15" t="s">
        <v>135</v>
      </c>
      <c r="AW202" s="15" t="s">
        <v>5</v>
      </c>
      <c r="AX202" s="15" t="s">
        <v>84</v>
      </c>
      <c r="AY202" s="237" t="s">
        <v>128</v>
      </c>
    </row>
    <row r="203" spans="1:65" s="2" customFormat="1" ht="24" customHeight="1">
      <c r="A203" s="34"/>
      <c r="B203" s="35"/>
      <c r="C203" s="188" t="s">
        <v>281</v>
      </c>
      <c r="D203" s="188" t="s">
        <v>130</v>
      </c>
      <c r="E203" s="189" t="s">
        <v>282</v>
      </c>
      <c r="F203" s="190" t="s">
        <v>283</v>
      </c>
      <c r="G203" s="191" t="s">
        <v>212</v>
      </c>
      <c r="H203" s="192">
        <v>2</v>
      </c>
      <c r="I203" s="193"/>
      <c r="J203" s="193"/>
      <c r="K203" s="194">
        <f>ROUND(P203*H203,2)</f>
        <v>0</v>
      </c>
      <c r="L203" s="190" t="s">
        <v>134</v>
      </c>
      <c r="M203" s="39"/>
      <c r="N203" s="195" t="s">
        <v>20</v>
      </c>
      <c r="O203" s="196" t="s">
        <v>45</v>
      </c>
      <c r="P203" s="197">
        <f>I203+J203</f>
        <v>0</v>
      </c>
      <c r="Q203" s="197">
        <f>ROUND(I203*H203,2)</f>
        <v>0</v>
      </c>
      <c r="R203" s="197">
        <f>ROUND(J203*H203,2)</f>
        <v>0</v>
      </c>
      <c r="S203" s="63"/>
      <c r="T203" s="198">
        <f>S203*H203</f>
        <v>0</v>
      </c>
      <c r="U203" s="198">
        <v>0</v>
      </c>
      <c r="V203" s="198">
        <f>U203*H203</f>
        <v>0</v>
      </c>
      <c r="W203" s="198">
        <v>0.21</v>
      </c>
      <c r="X203" s="199">
        <f>W203*H203</f>
        <v>0.42</v>
      </c>
      <c r="Y203" s="34"/>
      <c r="Z203" s="34"/>
      <c r="AA203" s="34"/>
      <c r="AB203" s="34"/>
      <c r="AC203" s="34"/>
      <c r="AD203" s="34"/>
      <c r="AE203" s="34"/>
      <c r="AR203" s="200" t="s">
        <v>135</v>
      </c>
      <c r="AT203" s="200" t="s">
        <v>130</v>
      </c>
      <c r="AU203" s="200" t="s">
        <v>86</v>
      </c>
      <c r="AY203" s="18" t="s">
        <v>128</v>
      </c>
      <c r="BE203" s="201">
        <f>IF(O203="základní",K203,0)</f>
        <v>0</v>
      </c>
      <c r="BF203" s="201">
        <f>IF(O203="snížená",K203,0)</f>
        <v>0</v>
      </c>
      <c r="BG203" s="201">
        <f>IF(O203="zákl. přenesená",K203,0)</f>
        <v>0</v>
      </c>
      <c r="BH203" s="201">
        <f>IF(O203="sníž. přenesená",K203,0)</f>
        <v>0</v>
      </c>
      <c r="BI203" s="201">
        <f>IF(O203="nulová",K203,0)</f>
        <v>0</v>
      </c>
      <c r="BJ203" s="18" t="s">
        <v>84</v>
      </c>
      <c r="BK203" s="201">
        <f>ROUND(P203*H203,2)</f>
        <v>0</v>
      </c>
      <c r="BL203" s="18" t="s">
        <v>135</v>
      </c>
      <c r="BM203" s="200" t="s">
        <v>284</v>
      </c>
    </row>
    <row r="204" spans="1:47" s="2" customFormat="1" ht="29.25">
      <c r="A204" s="34"/>
      <c r="B204" s="35"/>
      <c r="C204" s="36"/>
      <c r="D204" s="202" t="s">
        <v>137</v>
      </c>
      <c r="E204" s="36"/>
      <c r="F204" s="203" t="s">
        <v>264</v>
      </c>
      <c r="G204" s="36"/>
      <c r="H204" s="36"/>
      <c r="I204" s="104"/>
      <c r="J204" s="104"/>
      <c r="K204" s="36"/>
      <c r="L204" s="36"/>
      <c r="M204" s="39"/>
      <c r="N204" s="204"/>
      <c r="O204" s="205"/>
      <c r="P204" s="63"/>
      <c r="Q204" s="63"/>
      <c r="R204" s="63"/>
      <c r="S204" s="63"/>
      <c r="T204" s="63"/>
      <c r="U204" s="63"/>
      <c r="V204" s="63"/>
      <c r="W204" s="63"/>
      <c r="X204" s="64"/>
      <c r="Y204" s="34"/>
      <c r="Z204" s="34"/>
      <c r="AA204" s="34"/>
      <c r="AB204" s="34"/>
      <c r="AC204" s="34"/>
      <c r="AD204" s="34"/>
      <c r="AE204" s="34"/>
      <c r="AT204" s="18" t="s">
        <v>137</v>
      </c>
      <c r="AU204" s="18" t="s">
        <v>86</v>
      </c>
    </row>
    <row r="205" spans="2:51" s="14" customFormat="1" ht="11.25">
      <c r="B205" s="216"/>
      <c r="C205" s="217"/>
      <c r="D205" s="202" t="s">
        <v>139</v>
      </c>
      <c r="E205" s="218" t="s">
        <v>20</v>
      </c>
      <c r="F205" s="219" t="s">
        <v>86</v>
      </c>
      <c r="G205" s="217"/>
      <c r="H205" s="220">
        <v>2</v>
      </c>
      <c r="I205" s="221"/>
      <c r="J205" s="221"/>
      <c r="K205" s="217"/>
      <c r="L205" s="217"/>
      <c r="M205" s="222"/>
      <c r="N205" s="223"/>
      <c r="O205" s="224"/>
      <c r="P205" s="224"/>
      <c r="Q205" s="224"/>
      <c r="R205" s="224"/>
      <c r="S205" s="224"/>
      <c r="T205" s="224"/>
      <c r="U205" s="224"/>
      <c r="V205" s="224"/>
      <c r="W205" s="224"/>
      <c r="X205" s="225"/>
      <c r="AT205" s="226" t="s">
        <v>139</v>
      </c>
      <c r="AU205" s="226" t="s">
        <v>86</v>
      </c>
      <c r="AV205" s="14" t="s">
        <v>86</v>
      </c>
      <c r="AW205" s="14" t="s">
        <v>5</v>
      </c>
      <c r="AX205" s="14" t="s">
        <v>76</v>
      </c>
      <c r="AY205" s="226" t="s">
        <v>128</v>
      </c>
    </row>
    <row r="206" spans="2:51" s="15" customFormat="1" ht="11.25">
      <c r="B206" s="227"/>
      <c r="C206" s="228"/>
      <c r="D206" s="202" t="s">
        <v>139</v>
      </c>
      <c r="E206" s="229" t="s">
        <v>20</v>
      </c>
      <c r="F206" s="230" t="s">
        <v>142</v>
      </c>
      <c r="G206" s="228"/>
      <c r="H206" s="231">
        <v>2</v>
      </c>
      <c r="I206" s="232"/>
      <c r="J206" s="232"/>
      <c r="K206" s="228"/>
      <c r="L206" s="228"/>
      <c r="M206" s="233"/>
      <c r="N206" s="234"/>
      <c r="O206" s="235"/>
      <c r="P206" s="235"/>
      <c r="Q206" s="235"/>
      <c r="R206" s="235"/>
      <c r="S206" s="235"/>
      <c r="T206" s="235"/>
      <c r="U206" s="235"/>
      <c r="V206" s="235"/>
      <c r="W206" s="235"/>
      <c r="X206" s="236"/>
      <c r="AT206" s="237" t="s">
        <v>139</v>
      </c>
      <c r="AU206" s="237" t="s">
        <v>86</v>
      </c>
      <c r="AV206" s="15" t="s">
        <v>135</v>
      </c>
      <c r="AW206" s="15" t="s">
        <v>5</v>
      </c>
      <c r="AX206" s="15" t="s">
        <v>84</v>
      </c>
      <c r="AY206" s="237" t="s">
        <v>128</v>
      </c>
    </row>
    <row r="207" spans="2:63" s="12" customFormat="1" ht="22.9" customHeight="1">
      <c r="B207" s="171"/>
      <c r="C207" s="172"/>
      <c r="D207" s="173" t="s">
        <v>75</v>
      </c>
      <c r="E207" s="186" t="s">
        <v>285</v>
      </c>
      <c r="F207" s="186" t="s">
        <v>286</v>
      </c>
      <c r="G207" s="172"/>
      <c r="H207" s="172"/>
      <c r="I207" s="175"/>
      <c r="J207" s="175"/>
      <c r="K207" s="187">
        <f>BK207</f>
        <v>0</v>
      </c>
      <c r="L207" s="172"/>
      <c r="M207" s="177"/>
      <c r="N207" s="178"/>
      <c r="O207" s="179"/>
      <c r="P207" s="179"/>
      <c r="Q207" s="180">
        <f>SUM(Q208:Q215)</f>
        <v>0</v>
      </c>
      <c r="R207" s="180">
        <f>SUM(R208:R215)</f>
        <v>0</v>
      </c>
      <c r="S207" s="179"/>
      <c r="T207" s="181">
        <f>SUM(T208:T215)</f>
        <v>0</v>
      </c>
      <c r="U207" s="179"/>
      <c r="V207" s="181">
        <f>SUM(V208:V215)</f>
        <v>0</v>
      </c>
      <c r="W207" s="179"/>
      <c r="X207" s="182">
        <f>SUM(X208:X215)</f>
        <v>0</v>
      </c>
      <c r="AR207" s="183" t="s">
        <v>84</v>
      </c>
      <c r="AT207" s="184" t="s">
        <v>75</v>
      </c>
      <c r="AU207" s="184" t="s">
        <v>84</v>
      </c>
      <c r="AY207" s="183" t="s">
        <v>128</v>
      </c>
      <c r="BK207" s="185">
        <f>SUM(BK208:BK215)</f>
        <v>0</v>
      </c>
    </row>
    <row r="208" spans="1:65" s="2" customFormat="1" ht="24" customHeight="1">
      <c r="A208" s="34"/>
      <c r="B208" s="35"/>
      <c r="C208" s="188" t="s">
        <v>287</v>
      </c>
      <c r="D208" s="188" t="s">
        <v>130</v>
      </c>
      <c r="E208" s="189" t="s">
        <v>288</v>
      </c>
      <c r="F208" s="190" t="s">
        <v>289</v>
      </c>
      <c r="G208" s="191" t="s">
        <v>204</v>
      </c>
      <c r="H208" s="192">
        <v>19.378</v>
      </c>
      <c r="I208" s="193"/>
      <c r="J208" s="193"/>
      <c r="K208" s="194">
        <f>ROUND(P208*H208,2)</f>
        <v>0</v>
      </c>
      <c r="L208" s="190" t="s">
        <v>134</v>
      </c>
      <c r="M208" s="39"/>
      <c r="N208" s="195" t="s">
        <v>20</v>
      </c>
      <c r="O208" s="196" t="s">
        <v>45</v>
      </c>
      <c r="P208" s="197">
        <f>I208+J208</f>
        <v>0</v>
      </c>
      <c r="Q208" s="197">
        <f>ROUND(I208*H208,2)</f>
        <v>0</v>
      </c>
      <c r="R208" s="197">
        <f>ROUND(J208*H208,2)</f>
        <v>0</v>
      </c>
      <c r="S208" s="63"/>
      <c r="T208" s="198">
        <f>S208*H208</f>
        <v>0</v>
      </c>
      <c r="U208" s="198">
        <v>0</v>
      </c>
      <c r="V208" s="198">
        <f>U208*H208</f>
        <v>0</v>
      </c>
      <c r="W208" s="198">
        <v>0</v>
      </c>
      <c r="X208" s="199">
        <f>W208*H208</f>
        <v>0</v>
      </c>
      <c r="Y208" s="34"/>
      <c r="Z208" s="34"/>
      <c r="AA208" s="34"/>
      <c r="AB208" s="34"/>
      <c r="AC208" s="34"/>
      <c r="AD208" s="34"/>
      <c r="AE208" s="34"/>
      <c r="AR208" s="200" t="s">
        <v>135</v>
      </c>
      <c r="AT208" s="200" t="s">
        <v>130</v>
      </c>
      <c r="AU208" s="200" t="s">
        <v>86</v>
      </c>
      <c r="AY208" s="18" t="s">
        <v>128</v>
      </c>
      <c r="BE208" s="201">
        <f>IF(O208="základní",K208,0)</f>
        <v>0</v>
      </c>
      <c r="BF208" s="201">
        <f>IF(O208="snížená",K208,0)</f>
        <v>0</v>
      </c>
      <c r="BG208" s="201">
        <f>IF(O208="zákl. přenesená",K208,0)</f>
        <v>0</v>
      </c>
      <c r="BH208" s="201">
        <f>IF(O208="sníž. přenesená",K208,0)</f>
        <v>0</v>
      </c>
      <c r="BI208" s="201">
        <f>IF(O208="nulová",K208,0)</f>
        <v>0</v>
      </c>
      <c r="BJ208" s="18" t="s">
        <v>84</v>
      </c>
      <c r="BK208" s="201">
        <f>ROUND(P208*H208,2)</f>
        <v>0</v>
      </c>
      <c r="BL208" s="18" t="s">
        <v>135</v>
      </c>
      <c r="BM208" s="200" t="s">
        <v>290</v>
      </c>
    </row>
    <row r="209" spans="1:47" s="2" customFormat="1" ht="29.25">
      <c r="A209" s="34"/>
      <c r="B209" s="35"/>
      <c r="C209" s="36"/>
      <c r="D209" s="202" t="s">
        <v>137</v>
      </c>
      <c r="E209" s="36"/>
      <c r="F209" s="203" t="s">
        <v>291</v>
      </c>
      <c r="G209" s="36"/>
      <c r="H209" s="36"/>
      <c r="I209" s="104"/>
      <c r="J209" s="104"/>
      <c r="K209" s="36"/>
      <c r="L209" s="36"/>
      <c r="M209" s="39"/>
      <c r="N209" s="204"/>
      <c r="O209" s="205"/>
      <c r="P209" s="63"/>
      <c r="Q209" s="63"/>
      <c r="R209" s="63"/>
      <c r="S209" s="63"/>
      <c r="T209" s="63"/>
      <c r="U209" s="63"/>
      <c r="V209" s="63"/>
      <c r="W209" s="63"/>
      <c r="X209" s="64"/>
      <c r="Y209" s="34"/>
      <c r="Z209" s="34"/>
      <c r="AA209" s="34"/>
      <c r="AB209" s="34"/>
      <c r="AC209" s="34"/>
      <c r="AD209" s="34"/>
      <c r="AE209" s="34"/>
      <c r="AT209" s="18" t="s">
        <v>137</v>
      </c>
      <c r="AU209" s="18" t="s">
        <v>86</v>
      </c>
    </row>
    <row r="210" spans="1:65" s="2" customFormat="1" ht="24" customHeight="1">
      <c r="A210" s="34"/>
      <c r="B210" s="35"/>
      <c r="C210" s="188" t="s">
        <v>292</v>
      </c>
      <c r="D210" s="188" t="s">
        <v>130</v>
      </c>
      <c r="E210" s="189" t="s">
        <v>293</v>
      </c>
      <c r="F210" s="190" t="s">
        <v>294</v>
      </c>
      <c r="G210" s="191" t="s">
        <v>204</v>
      </c>
      <c r="H210" s="192">
        <v>19.378</v>
      </c>
      <c r="I210" s="193"/>
      <c r="J210" s="193"/>
      <c r="K210" s="194">
        <f>ROUND(P210*H210,2)</f>
        <v>0</v>
      </c>
      <c r="L210" s="190" t="s">
        <v>134</v>
      </c>
      <c r="M210" s="39"/>
      <c r="N210" s="195" t="s">
        <v>20</v>
      </c>
      <c r="O210" s="196" t="s">
        <v>45</v>
      </c>
      <c r="P210" s="197">
        <f>I210+J210</f>
        <v>0</v>
      </c>
      <c r="Q210" s="197">
        <f>ROUND(I210*H210,2)</f>
        <v>0</v>
      </c>
      <c r="R210" s="197">
        <f>ROUND(J210*H210,2)</f>
        <v>0</v>
      </c>
      <c r="S210" s="63"/>
      <c r="T210" s="198">
        <f>S210*H210</f>
        <v>0</v>
      </c>
      <c r="U210" s="198">
        <v>0</v>
      </c>
      <c r="V210" s="198">
        <f>U210*H210</f>
        <v>0</v>
      </c>
      <c r="W210" s="198">
        <v>0</v>
      </c>
      <c r="X210" s="199">
        <f>W210*H210</f>
        <v>0</v>
      </c>
      <c r="Y210" s="34"/>
      <c r="Z210" s="34"/>
      <c r="AA210" s="34"/>
      <c r="AB210" s="34"/>
      <c r="AC210" s="34"/>
      <c r="AD210" s="34"/>
      <c r="AE210" s="34"/>
      <c r="AR210" s="200" t="s">
        <v>135</v>
      </c>
      <c r="AT210" s="200" t="s">
        <v>130</v>
      </c>
      <c r="AU210" s="200" t="s">
        <v>86</v>
      </c>
      <c r="AY210" s="18" t="s">
        <v>128</v>
      </c>
      <c r="BE210" s="201">
        <f>IF(O210="základní",K210,0)</f>
        <v>0</v>
      </c>
      <c r="BF210" s="201">
        <f>IF(O210="snížená",K210,0)</f>
        <v>0</v>
      </c>
      <c r="BG210" s="201">
        <f>IF(O210="zákl. přenesená",K210,0)</f>
        <v>0</v>
      </c>
      <c r="BH210" s="201">
        <f>IF(O210="sníž. přenesená",K210,0)</f>
        <v>0</v>
      </c>
      <c r="BI210" s="201">
        <f>IF(O210="nulová",K210,0)</f>
        <v>0</v>
      </c>
      <c r="BJ210" s="18" t="s">
        <v>84</v>
      </c>
      <c r="BK210" s="201">
        <f>ROUND(P210*H210,2)</f>
        <v>0</v>
      </c>
      <c r="BL210" s="18" t="s">
        <v>135</v>
      </c>
      <c r="BM210" s="200" t="s">
        <v>295</v>
      </c>
    </row>
    <row r="211" spans="1:47" s="2" customFormat="1" ht="29.25">
      <c r="A211" s="34"/>
      <c r="B211" s="35"/>
      <c r="C211" s="36"/>
      <c r="D211" s="202" t="s">
        <v>137</v>
      </c>
      <c r="E211" s="36"/>
      <c r="F211" s="203" t="s">
        <v>291</v>
      </c>
      <c r="G211" s="36"/>
      <c r="H211" s="36"/>
      <c r="I211" s="104"/>
      <c r="J211" s="104"/>
      <c r="K211" s="36"/>
      <c r="L211" s="36"/>
      <c r="M211" s="39"/>
      <c r="N211" s="204"/>
      <c r="O211" s="205"/>
      <c r="P211" s="63"/>
      <c r="Q211" s="63"/>
      <c r="R211" s="63"/>
      <c r="S211" s="63"/>
      <c r="T211" s="63"/>
      <c r="U211" s="63"/>
      <c r="V211" s="63"/>
      <c r="W211" s="63"/>
      <c r="X211" s="64"/>
      <c r="Y211" s="34"/>
      <c r="Z211" s="34"/>
      <c r="AA211" s="34"/>
      <c r="AB211" s="34"/>
      <c r="AC211" s="34"/>
      <c r="AD211" s="34"/>
      <c r="AE211" s="34"/>
      <c r="AT211" s="18" t="s">
        <v>137</v>
      </c>
      <c r="AU211" s="18" t="s">
        <v>86</v>
      </c>
    </row>
    <row r="212" spans="1:65" s="2" customFormat="1" ht="24" customHeight="1">
      <c r="A212" s="34"/>
      <c r="B212" s="35"/>
      <c r="C212" s="188" t="s">
        <v>296</v>
      </c>
      <c r="D212" s="188" t="s">
        <v>130</v>
      </c>
      <c r="E212" s="189" t="s">
        <v>297</v>
      </c>
      <c r="F212" s="190" t="s">
        <v>298</v>
      </c>
      <c r="G212" s="191" t="s">
        <v>204</v>
      </c>
      <c r="H212" s="192">
        <v>19.378</v>
      </c>
      <c r="I212" s="193"/>
      <c r="J212" s="193"/>
      <c r="K212" s="194">
        <f>ROUND(P212*H212,2)</f>
        <v>0</v>
      </c>
      <c r="L212" s="190" t="s">
        <v>134</v>
      </c>
      <c r="M212" s="39"/>
      <c r="N212" s="195" t="s">
        <v>20</v>
      </c>
      <c r="O212" s="196" t="s">
        <v>45</v>
      </c>
      <c r="P212" s="197">
        <f>I212+J212</f>
        <v>0</v>
      </c>
      <c r="Q212" s="197">
        <f>ROUND(I212*H212,2)</f>
        <v>0</v>
      </c>
      <c r="R212" s="197">
        <f>ROUND(J212*H212,2)</f>
        <v>0</v>
      </c>
      <c r="S212" s="63"/>
      <c r="T212" s="198">
        <f>S212*H212</f>
        <v>0</v>
      </c>
      <c r="U212" s="198">
        <v>0</v>
      </c>
      <c r="V212" s="198">
        <f>U212*H212</f>
        <v>0</v>
      </c>
      <c r="W212" s="198">
        <v>0</v>
      </c>
      <c r="X212" s="199">
        <f>W212*H212</f>
        <v>0</v>
      </c>
      <c r="Y212" s="34"/>
      <c r="Z212" s="34"/>
      <c r="AA212" s="34"/>
      <c r="AB212" s="34"/>
      <c r="AC212" s="34"/>
      <c r="AD212" s="34"/>
      <c r="AE212" s="34"/>
      <c r="AR212" s="200" t="s">
        <v>135</v>
      </c>
      <c r="AT212" s="200" t="s">
        <v>130</v>
      </c>
      <c r="AU212" s="200" t="s">
        <v>86</v>
      </c>
      <c r="AY212" s="18" t="s">
        <v>128</v>
      </c>
      <c r="BE212" s="201">
        <f>IF(O212="základní",K212,0)</f>
        <v>0</v>
      </c>
      <c r="BF212" s="201">
        <f>IF(O212="snížená",K212,0)</f>
        <v>0</v>
      </c>
      <c r="BG212" s="201">
        <f>IF(O212="zákl. přenesená",K212,0)</f>
        <v>0</v>
      </c>
      <c r="BH212" s="201">
        <f>IF(O212="sníž. přenesená",K212,0)</f>
        <v>0</v>
      </c>
      <c r="BI212" s="201">
        <f>IF(O212="nulová",K212,0)</f>
        <v>0</v>
      </c>
      <c r="BJ212" s="18" t="s">
        <v>84</v>
      </c>
      <c r="BK212" s="201">
        <f>ROUND(P212*H212,2)</f>
        <v>0</v>
      </c>
      <c r="BL212" s="18" t="s">
        <v>135</v>
      </c>
      <c r="BM212" s="200" t="s">
        <v>299</v>
      </c>
    </row>
    <row r="213" spans="1:47" s="2" customFormat="1" ht="107.25">
      <c r="A213" s="34"/>
      <c r="B213" s="35"/>
      <c r="C213" s="36"/>
      <c r="D213" s="202" t="s">
        <v>137</v>
      </c>
      <c r="E213" s="36"/>
      <c r="F213" s="203" t="s">
        <v>300</v>
      </c>
      <c r="G213" s="36"/>
      <c r="H213" s="36"/>
      <c r="I213" s="104"/>
      <c r="J213" s="104"/>
      <c r="K213" s="36"/>
      <c r="L213" s="36"/>
      <c r="M213" s="39"/>
      <c r="N213" s="204"/>
      <c r="O213" s="205"/>
      <c r="P213" s="63"/>
      <c r="Q213" s="63"/>
      <c r="R213" s="63"/>
      <c r="S213" s="63"/>
      <c r="T213" s="63"/>
      <c r="U213" s="63"/>
      <c r="V213" s="63"/>
      <c r="W213" s="63"/>
      <c r="X213" s="64"/>
      <c r="Y213" s="34"/>
      <c r="Z213" s="34"/>
      <c r="AA213" s="34"/>
      <c r="AB213" s="34"/>
      <c r="AC213" s="34"/>
      <c r="AD213" s="34"/>
      <c r="AE213" s="34"/>
      <c r="AT213" s="18" t="s">
        <v>137</v>
      </c>
      <c r="AU213" s="18" t="s">
        <v>86</v>
      </c>
    </row>
    <row r="214" spans="1:65" s="2" customFormat="1" ht="24" customHeight="1">
      <c r="A214" s="34"/>
      <c r="B214" s="35"/>
      <c r="C214" s="188" t="s">
        <v>301</v>
      </c>
      <c r="D214" s="188" t="s">
        <v>130</v>
      </c>
      <c r="E214" s="189" t="s">
        <v>302</v>
      </c>
      <c r="F214" s="190" t="s">
        <v>303</v>
      </c>
      <c r="G214" s="191" t="s">
        <v>204</v>
      </c>
      <c r="H214" s="192">
        <v>19.378</v>
      </c>
      <c r="I214" s="193"/>
      <c r="J214" s="193"/>
      <c r="K214" s="194">
        <f>ROUND(P214*H214,2)</f>
        <v>0</v>
      </c>
      <c r="L214" s="190" t="s">
        <v>134</v>
      </c>
      <c r="M214" s="39"/>
      <c r="N214" s="195" t="s">
        <v>20</v>
      </c>
      <c r="O214" s="196" t="s">
        <v>45</v>
      </c>
      <c r="P214" s="197">
        <f>I214+J214</f>
        <v>0</v>
      </c>
      <c r="Q214" s="197">
        <f>ROUND(I214*H214,2)</f>
        <v>0</v>
      </c>
      <c r="R214" s="197">
        <f>ROUND(J214*H214,2)</f>
        <v>0</v>
      </c>
      <c r="S214" s="63"/>
      <c r="T214" s="198">
        <f>S214*H214</f>
        <v>0</v>
      </c>
      <c r="U214" s="198">
        <v>0</v>
      </c>
      <c r="V214" s="198">
        <f>U214*H214</f>
        <v>0</v>
      </c>
      <c r="W214" s="198">
        <v>0</v>
      </c>
      <c r="X214" s="199">
        <f>W214*H214</f>
        <v>0</v>
      </c>
      <c r="Y214" s="34"/>
      <c r="Z214" s="34"/>
      <c r="AA214" s="34"/>
      <c r="AB214" s="34"/>
      <c r="AC214" s="34"/>
      <c r="AD214" s="34"/>
      <c r="AE214" s="34"/>
      <c r="AR214" s="200" t="s">
        <v>135</v>
      </c>
      <c r="AT214" s="200" t="s">
        <v>130</v>
      </c>
      <c r="AU214" s="200" t="s">
        <v>86</v>
      </c>
      <c r="AY214" s="18" t="s">
        <v>128</v>
      </c>
      <c r="BE214" s="201">
        <f>IF(O214="základní",K214,0)</f>
        <v>0</v>
      </c>
      <c r="BF214" s="201">
        <f>IF(O214="snížená",K214,0)</f>
        <v>0</v>
      </c>
      <c r="BG214" s="201">
        <f>IF(O214="zákl. přenesená",K214,0)</f>
        <v>0</v>
      </c>
      <c r="BH214" s="201">
        <f>IF(O214="sníž. přenesená",K214,0)</f>
        <v>0</v>
      </c>
      <c r="BI214" s="201">
        <f>IF(O214="nulová",K214,0)</f>
        <v>0</v>
      </c>
      <c r="BJ214" s="18" t="s">
        <v>84</v>
      </c>
      <c r="BK214" s="201">
        <f>ROUND(P214*H214,2)</f>
        <v>0</v>
      </c>
      <c r="BL214" s="18" t="s">
        <v>135</v>
      </c>
      <c r="BM214" s="200" t="s">
        <v>304</v>
      </c>
    </row>
    <row r="215" spans="1:47" s="2" customFormat="1" ht="58.5">
      <c r="A215" s="34"/>
      <c r="B215" s="35"/>
      <c r="C215" s="36"/>
      <c r="D215" s="202" t="s">
        <v>137</v>
      </c>
      <c r="E215" s="36"/>
      <c r="F215" s="203" t="s">
        <v>305</v>
      </c>
      <c r="G215" s="36"/>
      <c r="H215" s="36"/>
      <c r="I215" s="104"/>
      <c r="J215" s="104"/>
      <c r="K215" s="36"/>
      <c r="L215" s="36"/>
      <c r="M215" s="39"/>
      <c r="N215" s="204"/>
      <c r="O215" s="205"/>
      <c r="P215" s="63"/>
      <c r="Q215" s="63"/>
      <c r="R215" s="63"/>
      <c r="S215" s="63"/>
      <c r="T215" s="63"/>
      <c r="U215" s="63"/>
      <c r="V215" s="63"/>
      <c r="W215" s="63"/>
      <c r="X215" s="64"/>
      <c r="Y215" s="34"/>
      <c r="Z215" s="34"/>
      <c r="AA215" s="34"/>
      <c r="AB215" s="34"/>
      <c r="AC215" s="34"/>
      <c r="AD215" s="34"/>
      <c r="AE215" s="34"/>
      <c r="AT215" s="18" t="s">
        <v>137</v>
      </c>
      <c r="AU215" s="18" t="s">
        <v>86</v>
      </c>
    </row>
    <row r="216" spans="2:63" s="12" customFormat="1" ht="22.9" customHeight="1">
      <c r="B216" s="171"/>
      <c r="C216" s="172"/>
      <c r="D216" s="173" t="s">
        <v>75</v>
      </c>
      <c r="E216" s="186" t="s">
        <v>306</v>
      </c>
      <c r="F216" s="186" t="s">
        <v>307</v>
      </c>
      <c r="G216" s="172"/>
      <c r="H216" s="172"/>
      <c r="I216" s="175"/>
      <c r="J216" s="175"/>
      <c r="K216" s="187">
        <f>BK216</f>
        <v>0</v>
      </c>
      <c r="L216" s="172"/>
      <c r="M216" s="177"/>
      <c r="N216" s="178"/>
      <c r="O216" s="179"/>
      <c r="P216" s="179"/>
      <c r="Q216" s="180">
        <f>SUM(Q217:Q218)</f>
        <v>0</v>
      </c>
      <c r="R216" s="180">
        <f>SUM(R217:R218)</f>
        <v>0</v>
      </c>
      <c r="S216" s="179"/>
      <c r="T216" s="181">
        <f>SUM(T217:T218)</f>
        <v>0</v>
      </c>
      <c r="U216" s="179"/>
      <c r="V216" s="181">
        <f>SUM(V217:V218)</f>
        <v>0</v>
      </c>
      <c r="W216" s="179"/>
      <c r="X216" s="182">
        <f>SUM(X217:X218)</f>
        <v>0</v>
      </c>
      <c r="AR216" s="183" t="s">
        <v>84</v>
      </c>
      <c r="AT216" s="184" t="s">
        <v>75</v>
      </c>
      <c r="AU216" s="184" t="s">
        <v>84</v>
      </c>
      <c r="AY216" s="183" t="s">
        <v>128</v>
      </c>
      <c r="BK216" s="185">
        <f>SUM(BK217:BK218)</f>
        <v>0</v>
      </c>
    </row>
    <row r="217" spans="1:65" s="2" customFormat="1" ht="24" customHeight="1">
      <c r="A217" s="34"/>
      <c r="B217" s="35"/>
      <c r="C217" s="188" t="s">
        <v>308</v>
      </c>
      <c r="D217" s="188" t="s">
        <v>130</v>
      </c>
      <c r="E217" s="189" t="s">
        <v>309</v>
      </c>
      <c r="F217" s="190" t="s">
        <v>310</v>
      </c>
      <c r="G217" s="191" t="s">
        <v>204</v>
      </c>
      <c r="H217" s="192">
        <v>19.374</v>
      </c>
      <c r="I217" s="193"/>
      <c r="J217" s="193"/>
      <c r="K217" s="194">
        <f>ROUND(P217*H217,2)</f>
        <v>0</v>
      </c>
      <c r="L217" s="190" t="s">
        <v>134</v>
      </c>
      <c r="M217" s="39"/>
      <c r="N217" s="195" t="s">
        <v>20</v>
      </c>
      <c r="O217" s="196" t="s">
        <v>45</v>
      </c>
      <c r="P217" s="197">
        <f>I217+J217</f>
        <v>0</v>
      </c>
      <c r="Q217" s="197">
        <f>ROUND(I217*H217,2)</f>
        <v>0</v>
      </c>
      <c r="R217" s="197">
        <f>ROUND(J217*H217,2)</f>
        <v>0</v>
      </c>
      <c r="S217" s="63"/>
      <c r="T217" s="198">
        <f>S217*H217</f>
        <v>0</v>
      </c>
      <c r="U217" s="198">
        <v>0</v>
      </c>
      <c r="V217" s="198">
        <f>U217*H217</f>
        <v>0</v>
      </c>
      <c r="W217" s="198">
        <v>0</v>
      </c>
      <c r="X217" s="199">
        <f>W217*H217</f>
        <v>0</v>
      </c>
      <c r="Y217" s="34"/>
      <c r="Z217" s="34"/>
      <c r="AA217" s="34"/>
      <c r="AB217" s="34"/>
      <c r="AC217" s="34"/>
      <c r="AD217" s="34"/>
      <c r="AE217" s="34"/>
      <c r="AR217" s="200" t="s">
        <v>135</v>
      </c>
      <c r="AT217" s="200" t="s">
        <v>130</v>
      </c>
      <c r="AU217" s="200" t="s">
        <v>86</v>
      </c>
      <c r="AY217" s="18" t="s">
        <v>128</v>
      </c>
      <c r="BE217" s="201">
        <f>IF(O217="základní",K217,0)</f>
        <v>0</v>
      </c>
      <c r="BF217" s="201">
        <f>IF(O217="snížená",K217,0)</f>
        <v>0</v>
      </c>
      <c r="BG217" s="201">
        <f>IF(O217="zákl. přenesená",K217,0)</f>
        <v>0</v>
      </c>
      <c r="BH217" s="201">
        <f>IF(O217="sníž. přenesená",K217,0)</f>
        <v>0</v>
      </c>
      <c r="BI217" s="201">
        <f>IF(O217="nulová",K217,0)</f>
        <v>0</v>
      </c>
      <c r="BJ217" s="18" t="s">
        <v>84</v>
      </c>
      <c r="BK217" s="201">
        <f>ROUND(P217*H217,2)</f>
        <v>0</v>
      </c>
      <c r="BL217" s="18" t="s">
        <v>135</v>
      </c>
      <c r="BM217" s="200" t="s">
        <v>311</v>
      </c>
    </row>
    <row r="218" spans="1:47" s="2" customFormat="1" ht="29.25">
      <c r="A218" s="34"/>
      <c r="B218" s="35"/>
      <c r="C218" s="36"/>
      <c r="D218" s="202" t="s">
        <v>137</v>
      </c>
      <c r="E218" s="36"/>
      <c r="F218" s="203" t="s">
        <v>312</v>
      </c>
      <c r="G218" s="36"/>
      <c r="H218" s="36"/>
      <c r="I218" s="104"/>
      <c r="J218" s="104"/>
      <c r="K218" s="36"/>
      <c r="L218" s="36"/>
      <c r="M218" s="39"/>
      <c r="N218" s="204"/>
      <c r="O218" s="205"/>
      <c r="P218" s="63"/>
      <c r="Q218" s="63"/>
      <c r="R218" s="63"/>
      <c r="S218" s="63"/>
      <c r="T218" s="63"/>
      <c r="U218" s="63"/>
      <c r="V218" s="63"/>
      <c r="W218" s="63"/>
      <c r="X218" s="64"/>
      <c r="Y218" s="34"/>
      <c r="Z218" s="34"/>
      <c r="AA218" s="34"/>
      <c r="AB218" s="34"/>
      <c r="AC218" s="34"/>
      <c r="AD218" s="34"/>
      <c r="AE218" s="34"/>
      <c r="AT218" s="18" t="s">
        <v>137</v>
      </c>
      <c r="AU218" s="18" t="s">
        <v>86</v>
      </c>
    </row>
    <row r="219" spans="2:63" s="12" customFormat="1" ht="25.9" customHeight="1">
      <c r="B219" s="171"/>
      <c r="C219" s="172"/>
      <c r="D219" s="173" t="s">
        <v>75</v>
      </c>
      <c r="E219" s="174" t="s">
        <v>313</v>
      </c>
      <c r="F219" s="174" t="s">
        <v>314</v>
      </c>
      <c r="G219" s="172"/>
      <c r="H219" s="172"/>
      <c r="I219" s="175"/>
      <c r="J219" s="175"/>
      <c r="K219" s="176">
        <f>BK219</f>
        <v>0</v>
      </c>
      <c r="L219" s="172"/>
      <c r="M219" s="177"/>
      <c r="N219" s="178"/>
      <c r="O219" s="179"/>
      <c r="P219" s="179"/>
      <c r="Q219" s="180">
        <f>Q220</f>
        <v>0</v>
      </c>
      <c r="R219" s="180">
        <f>R220</f>
        <v>0</v>
      </c>
      <c r="S219" s="179"/>
      <c r="T219" s="181">
        <f>T220</f>
        <v>0</v>
      </c>
      <c r="U219" s="179"/>
      <c r="V219" s="181">
        <f>V220</f>
        <v>0.0035092199999999995</v>
      </c>
      <c r="W219" s="179"/>
      <c r="X219" s="182">
        <f>X220</f>
        <v>0</v>
      </c>
      <c r="AR219" s="183" t="s">
        <v>86</v>
      </c>
      <c r="AT219" s="184" t="s">
        <v>75</v>
      </c>
      <c r="AU219" s="184" t="s">
        <v>76</v>
      </c>
      <c r="AY219" s="183" t="s">
        <v>128</v>
      </c>
      <c r="BK219" s="185">
        <f>BK220</f>
        <v>0</v>
      </c>
    </row>
    <row r="220" spans="2:63" s="12" customFormat="1" ht="22.9" customHeight="1">
      <c r="B220" s="171"/>
      <c r="C220" s="172"/>
      <c r="D220" s="173" t="s">
        <v>75</v>
      </c>
      <c r="E220" s="186" t="s">
        <v>315</v>
      </c>
      <c r="F220" s="186" t="s">
        <v>316</v>
      </c>
      <c r="G220" s="172"/>
      <c r="H220" s="172"/>
      <c r="I220" s="175"/>
      <c r="J220" s="175"/>
      <c r="K220" s="187">
        <f>BK220</f>
        <v>0</v>
      </c>
      <c r="L220" s="172"/>
      <c r="M220" s="177"/>
      <c r="N220" s="178"/>
      <c r="O220" s="179"/>
      <c r="P220" s="179"/>
      <c r="Q220" s="180">
        <f>SUM(Q221:Q232)</f>
        <v>0</v>
      </c>
      <c r="R220" s="180">
        <f>SUM(R221:R232)</f>
        <v>0</v>
      </c>
      <c r="S220" s="179"/>
      <c r="T220" s="181">
        <f>SUM(T221:T232)</f>
        <v>0</v>
      </c>
      <c r="U220" s="179"/>
      <c r="V220" s="181">
        <f>SUM(V221:V232)</f>
        <v>0.0035092199999999995</v>
      </c>
      <c r="W220" s="179"/>
      <c r="X220" s="182">
        <f>SUM(X221:X232)</f>
        <v>0</v>
      </c>
      <c r="AR220" s="183" t="s">
        <v>86</v>
      </c>
      <c r="AT220" s="184" t="s">
        <v>75</v>
      </c>
      <c r="AU220" s="184" t="s">
        <v>84</v>
      </c>
      <c r="AY220" s="183" t="s">
        <v>128</v>
      </c>
      <c r="BK220" s="185">
        <f>SUM(BK221:BK232)</f>
        <v>0</v>
      </c>
    </row>
    <row r="221" spans="1:65" s="2" customFormat="1" ht="24" customHeight="1">
      <c r="A221" s="34"/>
      <c r="B221" s="35"/>
      <c r="C221" s="188" t="s">
        <v>317</v>
      </c>
      <c r="D221" s="188" t="s">
        <v>130</v>
      </c>
      <c r="E221" s="189" t="s">
        <v>318</v>
      </c>
      <c r="F221" s="190" t="s">
        <v>319</v>
      </c>
      <c r="G221" s="191" t="s">
        <v>173</v>
      </c>
      <c r="H221" s="192">
        <v>10.634</v>
      </c>
      <c r="I221" s="193"/>
      <c r="J221" s="193"/>
      <c r="K221" s="194">
        <f>ROUND(P221*H221,2)</f>
        <v>0</v>
      </c>
      <c r="L221" s="190" t="s">
        <v>134</v>
      </c>
      <c r="M221" s="39"/>
      <c r="N221" s="195" t="s">
        <v>20</v>
      </c>
      <c r="O221" s="196" t="s">
        <v>45</v>
      </c>
      <c r="P221" s="197">
        <f>I221+J221</f>
        <v>0</v>
      </c>
      <c r="Q221" s="197">
        <f>ROUND(I221*H221,2)</f>
        <v>0</v>
      </c>
      <c r="R221" s="197">
        <f>ROUND(J221*H221,2)</f>
        <v>0</v>
      </c>
      <c r="S221" s="63"/>
      <c r="T221" s="198">
        <f>S221*H221</f>
        <v>0</v>
      </c>
      <c r="U221" s="198">
        <v>7E-05</v>
      </c>
      <c r="V221" s="198">
        <f>U221*H221</f>
        <v>0.00074438</v>
      </c>
      <c r="W221" s="198">
        <v>0</v>
      </c>
      <c r="X221" s="199">
        <f>W221*H221</f>
        <v>0</v>
      </c>
      <c r="Y221" s="34"/>
      <c r="Z221" s="34"/>
      <c r="AA221" s="34"/>
      <c r="AB221" s="34"/>
      <c r="AC221" s="34"/>
      <c r="AD221" s="34"/>
      <c r="AE221" s="34"/>
      <c r="AR221" s="200" t="s">
        <v>225</v>
      </c>
      <c r="AT221" s="200" t="s">
        <v>130</v>
      </c>
      <c r="AU221" s="200" t="s">
        <v>86</v>
      </c>
      <c r="AY221" s="18" t="s">
        <v>128</v>
      </c>
      <c r="BE221" s="201">
        <f>IF(O221="základní",K221,0)</f>
        <v>0</v>
      </c>
      <c r="BF221" s="201">
        <f>IF(O221="snížená",K221,0)</f>
        <v>0</v>
      </c>
      <c r="BG221" s="201">
        <f>IF(O221="zákl. přenesená",K221,0)</f>
        <v>0</v>
      </c>
      <c r="BH221" s="201">
        <f>IF(O221="sníž. přenesená",K221,0)</f>
        <v>0</v>
      </c>
      <c r="BI221" s="201">
        <f>IF(O221="nulová",K221,0)</f>
        <v>0</v>
      </c>
      <c r="BJ221" s="18" t="s">
        <v>84</v>
      </c>
      <c r="BK221" s="201">
        <f>ROUND(P221*H221,2)</f>
        <v>0</v>
      </c>
      <c r="BL221" s="18" t="s">
        <v>225</v>
      </c>
      <c r="BM221" s="200" t="s">
        <v>320</v>
      </c>
    </row>
    <row r="222" spans="2:51" s="13" customFormat="1" ht="11.25">
      <c r="B222" s="206"/>
      <c r="C222" s="207"/>
      <c r="D222" s="202" t="s">
        <v>139</v>
      </c>
      <c r="E222" s="208" t="s">
        <v>20</v>
      </c>
      <c r="F222" s="209" t="s">
        <v>321</v>
      </c>
      <c r="G222" s="207"/>
      <c r="H222" s="208" t="s">
        <v>20</v>
      </c>
      <c r="I222" s="210"/>
      <c r="J222" s="210"/>
      <c r="K222" s="207"/>
      <c r="L222" s="207"/>
      <c r="M222" s="211"/>
      <c r="N222" s="212"/>
      <c r="O222" s="213"/>
      <c r="P222" s="213"/>
      <c r="Q222" s="213"/>
      <c r="R222" s="213"/>
      <c r="S222" s="213"/>
      <c r="T222" s="213"/>
      <c r="U222" s="213"/>
      <c r="V222" s="213"/>
      <c r="W222" s="213"/>
      <c r="X222" s="214"/>
      <c r="AT222" s="215" t="s">
        <v>139</v>
      </c>
      <c r="AU222" s="215" t="s">
        <v>86</v>
      </c>
      <c r="AV222" s="13" t="s">
        <v>84</v>
      </c>
      <c r="AW222" s="13" t="s">
        <v>5</v>
      </c>
      <c r="AX222" s="13" t="s">
        <v>76</v>
      </c>
      <c r="AY222" s="215" t="s">
        <v>128</v>
      </c>
    </row>
    <row r="223" spans="2:51" s="14" customFormat="1" ht="11.25">
      <c r="B223" s="216"/>
      <c r="C223" s="217"/>
      <c r="D223" s="202" t="s">
        <v>139</v>
      </c>
      <c r="E223" s="218" t="s">
        <v>20</v>
      </c>
      <c r="F223" s="219" t="s">
        <v>322</v>
      </c>
      <c r="G223" s="217"/>
      <c r="H223" s="220">
        <v>10.634</v>
      </c>
      <c r="I223" s="221"/>
      <c r="J223" s="221"/>
      <c r="K223" s="217"/>
      <c r="L223" s="217"/>
      <c r="M223" s="222"/>
      <c r="N223" s="223"/>
      <c r="O223" s="224"/>
      <c r="P223" s="224"/>
      <c r="Q223" s="224"/>
      <c r="R223" s="224"/>
      <c r="S223" s="224"/>
      <c r="T223" s="224"/>
      <c r="U223" s="224"/>
      <c r="V223" s="224"/>
      <c r="W223" s="224"/>
      <c r="X223" s="225"/>
      <c r="AT223" s="226" t="s">
        <v>139</v>
      </c>
      <c r="AU223" s="226" t="s">
        <v>86</v>
      </c>
      <c r="AV223" s="14" t="s">
        <v>86</v>
      </c>
      <c r="AW223" s="14" t="s">
        <v>5</v>
      </c>
      <c r="AX223" s="14" t="s">
        <v>76</v>
      </c>
      <c r="AY223" s="226" t="s">
        <v>128</v>
      </c>
    </row>
    <row r="224" spans="2:51" s="15" customFormat="1" ht="11.25">
      <c r="B224" s="227"/>
      <c r="C224" s="228"/>
      <c r="D224" s="202" t="s">
        <v>139</v>
      </c>
      <c r="E224" s="229" t="s">
        <v>20</v>
      </c>
      <c r="F224" s="230" t="s">
        <v>142</v>
      </c>
      <c r="G224" s="228"/>
      <c r="H224" s="231">
        <v>10.634</v>
      </c>
      <c r="I224" s="232"/>
      <c r="J224" s="232"/>
      <c r="K224" s="228"/>
      <c r="L224" s="228"/>
      <c r="M224" s="233"/>
      <c r="N224" s="234"/>
      <c r="O224" s="235"/>
      <c r="P224" s="235"/>
      <c r="Q224" s="235"/>
      <c r="R224" s="235"/>
      <c r="S224" s="235"/>
      <c r="T224" s="235"/>
      <c r="U224" s="235"/>
      <c r="V224" s="235"/>
      <c r="W224" s="235"/>
      <c r="X224" s="236"/>
      <c r="AT224" s="237" t="s">
        <v>139</v>
      </c>
      <c r="AU224" s="237" t="s">
        <v>86</v>
      </c>
      <c r="AV224" s="15" t="s">
        <v>135</v>
      </c>
      <c r="AW224" s="15" t="s">
        <v>5</v>
      </c>
      <c r="AX224" s="15" t="s">
        <v>84</v>
      </c>
      <c r="AY224" s="237" t="s">
        <v>128</v>
      </c>
    </row>
    <row r="225" spans="1:65" s="2" customFormat="1" ht="24" customHeight="1">
      <c r="A225" s="34"/>
      <c r="B225" s="35"/>
      <c r="C225" s="188" t="s">
        <v>323</v>
      </c>
      <c r="D225" s="188" t="s">
        <v>130</v>
      </c>
      <c r="E225" s="189" t="s">
        <v>324</v>
      </c>
      <c r="F225" s="190" t="s">
        <v>325</v>
      </c>
      <c r="G225" s="191" t="s">
        <v>173</v>
      </c>
      <c r="H225" s="192">
        <v>10.634</v>
      </c>
      <c r="I225" s="193"/>
      <c r="J225" s="193"/>
      <c r="K225" s="194">
        <f>ROUND(P225*H225,2)</f>
        <v>0</v>
      </c>
      <c r="L225" s="190" t="s">
        <v>134</v>
      </c>
      <c r="M225" s="39"/>
      <c r="N225" s="195" t="s">
        <v>20</v>
      </c>
      <c r="O225" s="196" t="s">
        <v>45</v>
      </c>
      <c r="P225" s="197">
        <f>I225+J225</f>
        <v>0</v>
      </c>
      <c r="Q225" s="197">
        <f>ROUND(I225*H225,2)</f>
        <v>0</v>
      </c>
      <c r="R225" s="197">
        <f>ROUND(J225*H225,2)</f>
        <v>0</v>
      </c>
      <c r="S225" s="63"/>
      <c r="T225" s="198">
        <f>S225*H225</f>
        <v>0</v>
      </c>
      <c r="U225" s="198">
        <v>0.00014</v>
      </c>
      <c r="V225" s="198">
        <f>U225*H225</f>
        <v>0.00148876</v>
      </c>
      <c r="W225" s="198">
        <v>0</v>
      </c>
      <c r="X225" s="199">
        <f>W225*H225</f>
        <v>0</v>
      </c>
      <c r="Y225" s="34"/>
      <c r="Z225" s="34"/>
      <c r="AA225" s="34"/>
      <c r="AB225" s="34"/>
      <c r="AC225" s="34"/>
      <c r="AD225" s="34"/>
      <c r="AE225" s="34"/>
      <c r="AR225" s="200" t="s">
        <v>225</v>
      </c>
      <c r="AT225" s="200" t="s">
        <v>130</v>
      </c>
      <c r="AU225" s="200" t="s">
        <v>86</v>
      </c>
      <c r="AY225" s="18" t="s">
        <v>128</v>
      </c>
      <c r="BE225" s="201">
        <f>IF(O225="základní",K225,0)</f>
        <v>0</v>
      </c>
      <c r="BF225" s="201">
        <f>IF(O225="snížená",K225,0)</f>
        <v>0</v>
      </c>
      <c r="BG225" s="201">
        <f>IF(O225="zákl. přenesená",K225,0)</f>
        <v>0</v>
      </c>
      <c r="BH225" s="201">
        <f>IF(O225="sníž. přenesená",K225,0)</f>
        <v>0</v>
      </c>
      <c r="BI225" s="201">
        <f>IF(O225="nulová",K225,0)</f>
        <v>0</v>
      </c>
      <c r="BJ225" s="18" t="s">
        <v>84</v>
      </c>
      <c r="BK225" s="201">
        <f>ROUND(P225*H225,2)</f>
        <v>0</v>
      </c>
      <c r="BL225" s="18" t="s">
        <v>225</v>
      </c>
      <c r="BM225" s="200" t="s">
        <v>326</v>
      </c>
    </row>
    <row r="226" spans="2:51" s="13" customFormat="1" ht="11.25">
      <c r="B226" s="206"/>
      <c r="C226" s="207"/>
      <c r="D226" s="202" t="s">
        <v>139</v>
      </c>
      <c r="E226" s="208" t="s">
        <v>20</v>
      </c>
      <c r="F226" s="209" t="s">
        <v>321</v>
      </c>
      <c r="G226" s="207"/>
      <c r="H226" s="208" t="s">
        <v>20</v>
      </c>
      <c r="I226" s="210"/>
      <c r="J226" s="210"/>
      <c r="K226" s="207"/>
      <c r="L226" s="207"/>
      <c r="M226" s="211"/>
      <c r="N226" s="212"/>
      <c r="O226" s="213"/>
      <c r="P226" s="213"/>
      <c r="Q226" s="213"/>
      <c r="R226" s="213"/>
      <c r="S226" s="213"/>
      <c r="T226" s="213"/>
      <c r="U226" s="213"/>
      <c r="V226" s="213"/>
      <c r="W226" s="213"/>
      <c r="X226" s="214"/>
      <c r="AT226" s="215" t="s">
        <v>139</v>
      </c>
      <c r="AU226" s="215" t="s">
        <v>86</v>
      </c>
      <c r="AV226" s="13" t="s">
        <v>84</v>
      </c>
      <c r="AW226" s="13" t="s">
        <v>5</v>
      </c>
      <c r="AX226" s="13" t="s">
        <v>76</v>
      </c>
      <c r="AY226" s="215" t="s">
        <v>128</v>
      </c>
    </row>
    <row r="227" spans="2:51" s="14" customFormat="1" ht="11.25">
      <c r="B227" s="216"/>
      <c r="C227" s="217"/>
      <c r="D227" s="202" t="s">
        <v>139</v>
      </c>
      <c r="E227" s="218" t="s">
        <v>20</v>
      </c>
      <c r="F227" s="219" t="s">
        <v>322</v>
      </c>
      <c r="G227" s="217"/>
      <c r="H227" s="220">
        <v>10.634</v>
      </c>
      <c r="I227" s="221"/>
      <c r="J227" s="221"/>
      <c r="K227" s="217"/>
      <c r="L227" s="217"/>
      <c r="M227" s="222"/>
      <c r="N227" s="223"/>
      <c r="O227" s="224"/>
      <c r="P227" s="224"/>
      <c r="Q227" s="224"/>
      <c r="R227" s="224"/>
      <c r="S227" s="224"/>
      <c r="T227" s="224"/>
      <c r="U227" s="224"/>
      <c r="V227" s="224"/>
      <c r="W227" s="224"/>
      <c r="X227" s="225"/>
      <c r="AT227" s="226" t="s">
        <v>139</v>
      </c>
      <c r="AU227" s="226" t="s">
        <v>86</v>
      </c>
      <c r="AV227" s="14" t="s">
        <v>86</v>
      </c>
      <c r="AW227" s="14" t="s">
        <v>5</v>
      </c>
      <c r="AX227" s="14" t="s">
        <v>76</v>
      </c>
      <c r="AY227" s="226" t="s">
        <v>128</v>
      </c>
    </row>
    <row r="228" spans="2:51" s="15" customFormat="1" ht="11.25">
      <c r="B228" s="227"/>
      <c r="C228" s="228"/>
      <c r="D228" s="202" t="s">
        <v>139</v>
      </c>
      <c r="E228" s="229" t="s">
        <v>20</v>
      </c>
      <c r="F228" s="230" t="s">
        <v>142</v>
      </c>
      <c r="G228" s="228"/>
      <c r="H228" s="231">
        <v>10.634</v>
      </c>
      <c r="I228" s="232"/>
      <c r="J228" s="232"/>
      <c r="K228" s="228"/>
      <c r="L228" s="228"/>
      <c r="M228" s="233"/>
      <c r="N228" s="234"/>
      <c r="O228" s="235"/>
      <c r="P228" s="235"/>
      <c r="Q228" s="235"/>
      <c r="R228" s="235"/>
      <c r="S228" s="235"/>
      <c r="T228" s="235"/>
      <c r="U228" s="235"/>
      <c r="V228" s="235"/>
      <c r="W228" s="235"/>
      <c r="X228" s="236"/>
      <c r="AT228" s="237" t="s">
        <v>139</v>
      </c>
      <c r="AU228" s="237" t="s">
        <v>86</v>
      </c>
      <c r="AV228" s="15" t="s">
        <v>135</v>
      </c>
      <c r="AW228" s="15" t="s">
        <v>5</v>
      </c>
      <c r="AX228" s="15" t="s">
        <v>84</v>
      </c>
      <c r="AY228" s="237" t="s">
        <v>128</v>
      </c>
    </row>
    <row r="229" spans="1:65" s="2" customFormat="1" ht="24" customHeight="1">
      <c r="A229" s="34"/>
      <c r="B229" s="35"/>
      <c r="C229" s="188" t="s">
        <v>327</v>
      </c>
      <c r="D229" s="188" t="s">
        <v>130</v>
      </c>
      <c r="E229" s="189" t="s">
        <v>328</v>
      </c>
      <c r="F229" s="190" t="s">
        <v>329</v>
      </c>
      <c r="G229" s="191" t="s">
        <v>173</v>
      </c>
      <c r="H229" s="192">
        <v>10.634</v>
      </c>
      <c r="I229" s="193"/>
      <c r="J229" s="193"/>
      <c r="K229" s="194">
        <f>ROUND(P229*H229,2)</f>
        <v>0</v>
      </c>
      <c r="L229" s="190" t="s">
        <v>134</v>
      </c>
      <c r="M229" s="39"/>
      <c r="N229" s="195" t="s">
        <v>20</v>
      </c>
      <c r="O229" s="196" t="s">
        <v>45</v>
      </c>
      <c r="P229" s="197">
        <f>I229+J229</f>
        <v>0</v>
      </c>
      <c r="Q229" s="197">
        <f>ROUND(I229*H229,2)</f>
        <v>0</v>
      </c>
      <c r="R229" s="197">
        <f>ROUND(J229*H229,2)</f>
        <v>0</v>
      </c>
      <c r="S229" s="63"/>
      <c r="T229" s="198">
        <f>S229*H229</f>
        <v>0</v>
      </c>
      <c r="U229" s="198">
        <v>0.00012</v>
      </c>
      <c r="V229" s="198">
        <f>U229*H229</f>
        <v>0.00127608</v>
      </c>
      <c r="W229" s="198">
        <v>0</v>
      </c>
      <c r="X229" s="199">
        <f>W229*H229</f>
        <v>0</v>
      </c>
      <c r="Y229" s="34"/>
      <c r="Z229" s="34"/>
      <c r="AA229" s="34"/>
      <c r="AB229" s="34"/>
      <c r="AC229" s="34"/>
      <c r="AD229" s="34"/>
      <c r="AE229" s="34"/>
      <c r="AR229" s="200" t="s">
        <v>225</v>
      </c>
      <c r="AT229" s="200" t="s">
        <v>130</v>
      </c>
      <c r="AU229" s="200" t="s">
        <v>86</v>
      </c>
      <c r="AY229" s="18" t="s">
        <v>128</v>
      </c>
      <c r="BE229" s="201">
        <f>IF(O229="základní",K229,0)</f>
        <v>0</v>
      </c>
      <c r="BF229" s="201">
        <f>IF(O229="snížená",K229,0)</f>
        <v>0</v>
      </c>
      <c r="BG229" s="201">
        <f>IF(O229="zákl. přenesená",K229,0)</f>
        <v>0</v>
      </c>
      <c r="BH229" s="201">
        <f>IF(O229="sníž. přenesená",K229,0)</f>
        <v>0</v>
      </c>
      <c r="BI229" s="201">
        <f>IF(O229="nulová",K229,0)</f>
        <v>0</v>
      </c>
      <c r="BJ229" s="18" t="s">
        <v>84</v>
      </c>
      <c r="BK229" s="201">
        <f>ROUND(P229*H229,2)</f>
        <v>0</v>
      </c>
      <c r="BL229" s="18" t="s">
        <v>225</v>
      </c>
      <c r="BM229" s="200" t="s">
        <v>330</v>
      </c>
    </row>
    <row r="230" spans="2:51" s="13" customFormat="1" ht="11.25">
      <c r="B230" s="206"/>
      <c r="C230" s="207"/>
      <c r="D230" s="202" t="s">
        <v>139</v>
      </c>
      <c r="E230" s="208" t="s">
        <v>20</v>
      </c>
      <c r="F230" s="209" t="s">
        <v>321</v>
      </c>
      <c r="G230" s="207"/>
      <c r="H230" s="208" t="s">
        <v>20</v>
      </c>
      <c r="I230" s="210"/>
      <c r="J230" s="210"/>
      <c r="K230" s="207"/>
      <c r="L230" s="207"/>
      <c r="M230" s="211"/>
      <c r="N230" s="212"/>
      <c r="O230" s="213"/>
      <c r="P230" s="213"/>
      <c r="Q230" s="213"/>
      <c r="R230" s="213"/>
      <c r="S230" s="213"/>
      <c r="T230" s="213"/>
      <c r="U230" s="213"/>
      <c r="V230" s="213"/>
      <c r="W230" s="213"/>
      <c r="X230" s="214"/>
      <c r="AT230" s="215" t="s">
        <v>139</v>
      </c>
      <c r="AU230" s="215" t="s">
        <v>86</v>
      </c>
      <c r="AV230" s="13" t="s">
        <v>84</v>
      </c>
      <c r="AW230" s="13" t="s">
        <v>5</v>
      </c>
      <c r="AX230" s="13" t="s">
        <v>76</v>
      </c>
      <c r="AY230" s="215" t="s">
        <v>128</v>
      </c>
    </row>
    <row r="231" spans="2:51" s="14" customFormat="1" ht="11.25">
      <c r="B231" s="216"/>
      <c r="C231" s="217"/>
      <c r="D231" s="202" t="s">
        <v>139</v>
      </c>
      <c r="E231" s="218" t="s">
        <v>20</v>
      </c>
      <c r="F231" s="219" t="s">
        <v>322</v>
      </c>
      <c r="G231" s="217"/>
      <c r="H231" s="220">
        <v>10.634</v>
      </c>
      <c r="I231" s="221"/>
      <c r="J231" s="221"/>
      <c r="K231" s="217"/>
      <c r="L231" s="217"/>
      <c r="M231" s="222"/>
      <c r="N231" s="223"/>
      <c r="O231" s="224"/>
      <c r="P231" s="224"/>
      <c r="Q231" s="224"/>
      <c r="R231" s="224"/>
      <c r="S231" s="224"/>
      <c r="T231" s="224"/>
      <c r="U231" s="224"/>
      <c r="V231" s="224"/>
      <c r="W231" s="224"/>
      <c r="X231" s="225"/>
      <c r="AT231" s="226" t="s">
        <v>139</v>
      </c>
      <c r="AU231" s="226" t="s">
        <v>86</v>
      </c>
      <c r="AV231" s="14" t="s">
        <v>86</v>
      </c>
      <c r="AW231" s="14" t="s">
        <v>5</v>
      </c>
      <c r="AX231" s="14" t="s">
        <v>76</v>
      </c>
      <c r="AY231" s="226" t="s">
        <v>128</v>
      </c>
    </row>
    <row r="232" spans="2:51" s="15" customFormat="1" ht="11.25">
      <c r="B232" s="227"/>
      <c r="C232" s="228"/>
      <c r="D232" s="202" t="s">
        <v>139</v>
      </c>
      <c r="E232" s="229" t="s">
        <v>20</v>
      </c>
      <c r="F232" s="230" t="s">
        <v>142</v>
      </c>
      <c r="G232" s="228"/>
      <c r="H232" s="231">
        <v>10.634</v>
      </c>
      <c r="I232" s="232"/>
      <c r="J232" s="232"/>
      <c r="K232" s="228"/>
      <c r="L232" s="228"/>
      <c r="M232" s="233"/>
      <c r="N232" s="234"/>
      <c r="O232" s="235"/>
      <c r="P232" s="235"/>
      <c r="Q232" s="235"/>
      <c r="R232" s="235"/>
      <c r="S232" s="235"/>
      <c r="T232" s="235"/>
      <c r="U232" s="235"/>
      <c r="V232" s="235"/>
      <c r="W232" s="235"/>
      <c r="X232" s="236"/>
      <c r="AT232" s="237" t="s">
        <v>139</v>
      </c>
      <c r="AU232" s="237" t="s">
        <v>86</v>
      </c>
      <c r="AV232" s="15" t="s">
        <v>135</v>
      </c>
      <c r="AW232" s="15" t="s">
        <v>5</v>
      </c>
      <c r="AX232" s="15" t="s">
        <v>84</v>
      </c>
      <c r="AY232" s="237" t="s">
        <v>128</v>
      </c>
    </row>
    <row r="233" spans="2:63" s="12" customFormat="1" ht="25.9" customHeight="1">
      <c r="B233" s="171"/>
      <c r="C233" s="172"/>
      <c r="D233" s="173" t="s">
        <v>75</v>
      </c>
      <c r="E233" s="174" t="s">
        <v>331</v>
      </c>
      <c r="F233" s="174" t="s">
        <v>332</v>
      </c>
      <c r="G233" s="172"/>
      <c r="H233" s="172"/>
      <c r="I233" s="175"/>
      <c r="J233" s="175"/>
      <c r="K233" s="176">
        <f>BK233</f>
        <v>0</v>
      </c>
      <c r="L233" s="172"/>
      <c r="M233" s="177"/>
      <c r="N233" s="178"/>
      <c r="O233" s="179"/>
      <c r="P233" s="179"/>
      <c r="Q233" s="180">
        <f>Q234</f>
        <v>0</v>
      </c>
      <c r="R233" s="180">
        <f>R234</f>
        <v>0</v>
      </c>
      <c r="S233" s="179"/>
      <c r="T233" s="181">
        <f>T234</f>
        <v>0</v>
      </c>
      <c r="U233" s="179"/>
      <c r="V233" s="181">
        <f>V234</f>
        <v>0</v>
      </c>
      <c r="W233" s="179"/>
      <c r="X233" s="182">
        <f>X234</f>
        <v>0</v>
      </c>
      <c r="AR233" s="183" t="s">
        <v>160</v>
      </c>
      <c r="AT233" s="184" t="s">
        <v>75</v>
      </c>
      <c r="AU233" s="184" t="s">
        <v>76</v>
      </c>
      <c r="AY233" s="183" t="s">
        <v>128</v>
      </c>
      <c r="BK233" s="185">
        <f>BK234</f>
        <v>0</v>
      </c>
    </row>
    <row r="234" spans="2:63" s="12" customFormat="1" ht="22.9" customHeight="1">
      <c r="B234" s="171"/>
      <c r="C234" s="172"/>
      <c r="D234" s="173" t="s">
        <v>75</v>
      </c>
      <c r="E234" s="186" t="s">
        <v>333</v>
      </c>
      <c r="F234" s="186" t="s">
        <v>334</v>
      </c>
      <c r="G234" s="172"/>
      <c r="H234" s="172"/>
      <c r="I234" s="175"/>
      <c r="J234" s="175"/>
      <c r="K234" s="187">
        <f>BK234</f>
        <v>0</v>
      </c>
      <c r="L234" s="172"/>
      <c r="M234" s="177"/>
      <c r="N234" s="178"/>
      <c r="O234" s="179"/>
      <c r="P234" s="179"/>
      <c r="Q234" s="180">
        <f>SUM(Q235:Q237)</f>
        <v>0</v>
      </c>
      <c r="R234" s="180">
        <f>SUM(R235:R237)</f>
        <v>0</v>
      </c>
      <c r="S234" s="179"/>
      <c r="T234" s="181">
        <f>SUM(T235:T237)</f>
        <v>0</v>
      </c>
      <c r="U234" s="179"/>
      <c r="V234" s="181">
        <f>SUM(V235:V237)</f>
        <v>0</v>
      </c>
      <c r="W234" s="179"/>
      <c r="X234" s="182">
        <f>SUM(X235:X237)</f>
        <v>0</v>
      </c>
      <c r="AR234" s="183" t="s">
        <v>160</v>
      </c>
      <c r="AT234" s="184" t="s">
        <v>75</v>
      </c>
      <c r="AU234" s="184" t="s">
        <v>84</v>
      </c>
      <c r="AY234" s="183" t="s">
        <v>128</v>
      </c>
      <c r="BK234" s="185">
        <f>SUM(BK235:BK237)</f>
        <v>0</v>
      </c>
    </row>
    <row r="235" spans="1:65" s="2" customFormat="1" ht="24" customHeight="1">
      <c r="A235" s="34"/>
      <c r="B235" s="35"/>
      <c r="C235" s="188" t="s">
        <v>335</v>
      </c>
      <c r="D235" s="188" t="s">
        <v>130</v>
      </c>
      <c r="E235" s="189" t="s">
        <v>336</v>
      </c>
      <c r="F235" s="190" t="s">
        <v>337</v>
      </c>
      <c r="G235" s="191" t="s">
        <v>338</v>
      </c>
      <c r="H235" s="192">
        <v>1</v>
      </c>
      <c r="I235" s="193"/>
      <c r="J235" s="193"/>
      <c r="K235" s="194">
        <f>ROUND(P235*H235,2)</f>
        <v>0</v>
      </c>
      <c r="L235" s="190" t="s">
        <v>134</v>
      </c>
      <c r="M235" s="39"/>
      <c r="N235" s="195" t="s">
        <v>20</v>
      </c>
      <c r="O235" s="196" t="s">
        <v>45</v>
      </c>
      <c r="P235" s="197">
        <f>I235+J235</f>
        <v>0</v>
      </c>
      <c r="Q235" s="197">
        <f>ROUND(I235*H235,2)</f>
        <v>0</v>
      </c>
      <c r="R235" s="197">
        <f>ROUND(J235*H235,2)</f>
        <v>0</v>
      </c>
      <c r="S235" s="63"/>
      <c r="T235" s="198">
        <f>S235*H235</f>
        <v>0</v>
      </c>
      <c r="U235" s="198">
        <v>0</v>
      </c>
      <c r="V235" s="198">
        <f>U235*H235</f>
        <v>0</v>
      </c>
      <c r="W235" s="198">
        <v>0</v>
      </c>
      <c r="X235" s="199">
        <f>W235*H235</f>
        <v>0</v>
      </c>
      <c r="Y235" s="34"/>
      <c r="Z235" s="34"/>
      <c r="AA235" s="34"/>
      <c r="AB235" s="34"/>
      <c r="AC235" s="34"/>
      <c r="AD235" s="34"/>
      <c r="AE235" s="34"/>
      <c r="AR235" s="200" t="s">
        <v>339</v>
      </c>
      <c r="AT235" s="200" t="s">
        <v>130</v>
      </c>
      <c r="AU235" s="200" t="s">
        <v>86</v>
      </c>
      <c r="AY235" s="18" t="s">
        <v>128</v>
      </c>
      <c r="BE235" s="201">
        <f>IF(O235="základní",K235,0)</f>
        <v>0</v>
      </c>
      <c r="BF235" s="201">
        <f>IF(O235="snížená",K235,0)</f>
        <v>0</v>
      </c>
      <c r="BG235" s="201">
        <f>IF(O235="zákl. přenesená",K235,0)</f>
        <v>0</v>
      </c>
      <c r="BH235" s="201">
        <f>IF(O235="sníž. přenesená",K235,0)</f>
        <v>0</v>
      </c>
      <c r="BI235" s="201">
        <f>IF(O235="nulová",K235,0)</f>
        <v>0</v>
      </c>
      <c r="BJ235" s="18" t="s">
        <v>84</v>
      </c>
      <c r="BK235" s="201">
        <f>ROUND(P235*H235,2)</f>
        <v>0</v>
      </c>
      <c r="BL235" s="18" t="s">
        <v>339</v>
      </c>
      <c r="BM235" s="200" t="s">
        <v>340</v>
      </c>
    </row>
    <row r="236" spans="1:65" s="2" customFormat="1" ht="24" customHeight="1">
      <c r="A236" s="34"/>
      <c r="B236" s="35"/>
      <c r="C236" s="188" t="s">
        <v>341</v>
      </c>
      <c r="D236" s="188" t="s">
        <v>130</v>
      </c>
      <c r="E236" s="189" t="s">
        <v>342</v>
      </c>
      <c r="F236" s="190" t="s">
        <v>343</v>
      </c>
      <c r="G236" s="191" t="s">
        <v>338</v>
      </c>
      <c r="H236" s="192">
        <v>1</v>
      </c>
      <c r="I236" s="193"/>
      <c r="J236" s="193"/>
      <c r="K236" s="194">
        <f>ROUND(P236*H236,2)</f>
        <v>0</v>
      </c>
      <c r="L236" s="190" t="s">
        <v>134</v>
      </c>
      <c r="M236" s="39"/>
      <c r="N236" s="195" t="s">
        <v>20</v>
      </c>
      <c r="O236" s="196" t="s">
        <v>45</v>
      </c>
      <c r="P236" s="197">
        <f>I236+J236</f>
        <v>0</v>
      </c>
      <c r="Q236" s="197">
        <f>ROUND(I236*H236,2)</f>
        <v>0</v>
      </c>
      <c r="R236" s="197">
        <f>ROUND(J236*H236,2)</f>
        <v>0</v>
      </c>
      <c r="S236" s="63"/>
      <c r="T236" s="198">
        <f>S236*H236</f>
        <v>0</v>
      </c>
      <c r="U236" s="198">
        <v>0</v>
      </c>
      <c r="V236" s="198">
        <f>U236*H236</f>
        <v>0</v>
      </c>
      <c r="W236" s="198">
        <v>0</v>
      </c>
      <c r="X236" s="199">
        <f>W236*H236</f>
        <v>0</v>
      </c>
      <c r="Y236" s="34"/>
      <c r="Z236" s="34"/>
      <c r="AA236" s="34"/>
      <c r="AB236" s="34"/>
      <c r="AC236" s="34"/>
      <c r="AD236" s="34"/>
      <c r="AE236" s="34"/>
      <c r="AR236" s="200" t="s">
        <v>339</v>
      </c>
      <c r="AT236" s="200" t="s">
        <v>130</v>
      </c>
      <c r="AU236" s="200" t="s">
        <v>86</v>
      </c>
      <c r="AY236" s="18" t="s">
        <v>128</v>
      </c>
      <c r="BE236" s="201">
        <f>IF(O236="základní",K236,0)</f>
        <v>0</v>
      </c>
      <c r="BF236" s="201">
        <f>IF(O236="snížená",K236,0)</f>
        <v>0</v>
      </c>
      <c r="BG236" s="201">
        <f>IF(O236="zákl. přenesená",K236,0)</f>
        <v>0</v>
      </c>
      <c r="BH236" s="201">
        <f>IF(O236="sníž. přenesená",K236,0)</f>
        <v>0</v>
      </c>
      <c r="BI236" s="201">
        <f>IF(O236="nulová",K236,0)</f>
        <v>0</v>
      </c>
      <c r="BJ236" s="18" t="s">
        <v>84</v>
      </c>
      <c r="BK236" s="201">
        <f>ROUND(P236*H236,2)</f>
        <v>0</v>
      </c>
      <c r="BL236" s="18" t="s">
        <v>339</v>
      </c>
      <c r="BM236" s="200" t="s">
        <v>344</v>
      </c>
    </row>
    <row r="237" spans="1:65" s="2" customFormat="1" ht="24" customHeight="1">
      <c r="A237" s="34"/>
      <c r="B237" s="35"/>
      <c r="C237" s="188" t="s">
        <v>345</v>
      </c>
      <c r="D237" s="188" t="s">
        <v>130</v>
      </c>
      <c r="E237" s="189" t="s">
        <v>346</v>
      </c>
      <c r="F237" s="190" t="s">
        <v>347</v>
      </c>
      <c r="G237" s="191" t="s">
        <v>338</v>
      </c>
      <c r="H237" s="192">
        <v>1</v>
      </c>
      <c r="I237" s="193"/>
      <c r="J237" s="193"/>
      <c r="K237" s="194">
        <f>ROUND(P237*H237,2)</f>
        <v>0</v>
      </c>
      <c r="L237" s="190" t="s">
        <v>134</v>
      </c>
      <c r="M237" s="39"/>
      <c r="N237" s="248" t="s">
        <v>20</v>
      </c>
      <c r="O237" s="249" t="s">
        <v>45</v>
      </c>
      <c r="P237" s="250">
        <f>I237+J237</f>
        <v>0</v>
      </c>
      <c r="Q237" s="250">
        <f>ROUND(I237*H237,2)</f>
        <v>0</v>
      </c>
      <c r="R237" s="250">
        <f>ROUND(J237*H237,2)</f>
        <v>0</v>
      </c>
      <c r="S237" s="251"/>
      <c r="T237" s="252">
        <f>S237*H237</f>
        <v>0</v>
      </c>
      <c r="U237" s="252">
        <v>0</v>
      </c>
      <c r="V237" s="252">
        <f>U237*H237</f>
        <v>0</v>
      </c>
      <c r="W237" s="252">
        <v>0</v>
      </c>
      <c r="X237" s="253">
        <f>W237*H237</f>
        <v>0</v>
      </c>
      <c r="Y237" s="34"/>
      <c r="Z237" s="34"/>
      <c r="AA237" s="34"/>
      <c r="AB237" s="34"/>
      <c r="AC237" s="34"/>
      <c r="AD237" s="34"/>
      <c r="AE237" s="34"/>
      <c r="AR237" s="200" t="s">
        <v>339</v>
      </c>
      <c r="AT237" s="200" t="s">
        <v>130</v>
      </c>
      <c r="AU237" s="200" t="s">
        <v>86</v>
      </c>
      <c r="AY237" s="18" t="s">
        <v>128</v>
      </c>
      <c r="BE237" s="201">
        <f>IF(O237="základní",K237,0)</f>
        <v>0</v>
      </c>
      <c r="BF237" s="201">
        <f>IF(O237="snížená",K237,0)</f>
        <v>0</v>
      </c>
      <c r="BG237" s="201">
        <f>IF(O237="zákl. přenesená",K237,0)</f>
        <v>0</v>
      </c>
      <c r="BH237" s="201">
        <f>IF(O237="sníž. přenesená",K237,0)</f>
        <v>0</v>
      </c>
      <c r="BI237" s="201">
        <f>IF(O237="nulová",K237,0)</f>
        <v>0</v>
      </c>
      <c r="BJ237" s="18" t="s">
        <v>84</v>
      </c>
      <c r="BK237" s="201">
        <f>ROUND(P237*H237,2)</f>
        <v>0</v>
      </c>
      <c r="BL237" s="18" t="s">
        <v>339</v>
      </c>
      <c r="BM237" s="200" t="s">
        <v>348</v>
      </c>
    </row>
    <row r="238" spans="1:31" s="2" customFormat="1" ht="6.95" customHeight="1">
      <c r="A238" s="34"/>
      <c r="B238" s="47"/>
      <c r="C238" s="48"/>
      <c r="D238" s="48"/>
      <c r="E238" s="48"/>
      <c r="F238" s="48"/>
      <c r="G238" s="48"/>
      <c r="H238" s="48"/>
      <c r="I238" s="133"/>
      <c r="J238" s="133"/>
      <c r="K238" s="48"/>
      <c r="L238" s="48"/>
      <c r="M238" s="39"/>
      <c r="N238" s="34"/>
      <c r="P238" s="34"/>
      <c r="Q238" s="34"/>
      <c r="R238" s="34"/>
      <c r="S238" s="34"/>
      <c r="T238" s="34"/>
      <c r="U238" s="34"/>
      <c r="V238" s="34"/>
      <c r="W238" s="34"/>
      <c r="X238" s="34"/>
      <c r="Y238" s="34"/>
      <c r="Z238" s="34"/>
      <c r="AA238" s="34"/>
      <c r="AB238" s="34"/>
      <c r="AC238" s="34"/>
      <c r="AD238" s="34"/>
      <c r="AE238" s="34"/>
    </row>
  </sheetData>
  <sheetProtection algorithmName="SHA-512" hashValue="itMNwiY4WX8F2s0eMbukHsxXiudfKERouJvoYVXO6xyFg6jLW18P1m7VHeviWoWMXf96+uoR1b0AdIPKsTDang==" saltValue="2LHP/F221tTyaWSTZCJVY0tbnRtuqCpM9ROx3fEv3kU2PWX4Zzb/h2puP5R9YYVheVRteVYZcRG28xUNXwaaag==" spinCount="100000" sheet="1" objects="1" scenarios="1" formatColumns="0" formatRows="0" autoFilter="0"/>
  <autoFilter ref="C91:L237"/>
  <mergeCells count="9">
    <mergeCell ref="E52:H52"/>
    <mergeCell ref="E82:H82"/>
    <mergeCell ref="E84:H84"/>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s="1" customFormat="1" ht="37.5" customHeight="1"/>
    <row r="2" spans="2:11" s="1" customFormat="1" ht="7.5" customHeight="1">
      <c r="B2" s="255"/>
      <c r="C2" s="256"/>
      <c r="D2" s="256"/>
      <c r="E2" s="256"/>
      <c r="F2" s="256"/>
      <c r="G2" s="256"/>
      <c r="H2" s="256"/>
      <c r="I2" s="256"/>
      <c r="J2" s="256"/>
      <c r="K2" s="257"/>
    </row>
    <row r="3" spans="2:11" s="16" customFormat="1" ht="45" customHeight="1">
      <c r="B3" s="258"/>
      <c r="C3" s="385" t="s">
        <v>349</v>
      </c>
      <c r="D3" s="385"/>
      <c r="E3" s="385"/>
      <c r="F3" s="385"/>
      <c r="G3" s="385"/>
      <c r="H3" s="385"/>
      <c r="I3" s="385"/>
      <c r="J3" s="385"/>
      <c r="K3" s="259"/>
    </row>
    <row r="4" spans="2:11" s="1" customFormat="1" ht="25.5" customHeight="1">
      <c r="B4" s="260"/>
      <c r="C4" s="389" t="s">
        <v>350</v>
      </c>
      <c r="D4" s="389"/>
      <c r="E4" s="389"/>
      <c r="F4" s="389"/>
      <c r="G4" s="389"/>
      <c r="H4" s="389"/>
      <c r="I4" s="389"/>
      <c r="J4" s="389"/>
      <c r="K4" s="261"/>
    </row>
    <row r="5" spans="2:11" s="1" customFormat="1" ht="5.25" customHeight="1">
      <c r="B5" s="260"/>
      <c r="C5" s="262"/>
      <c r="D5" s="262"/>
      <c r="E5" s="262"/>
      <c r="F5" s="262"/>
      <c r="G5" s="262"/>
      <c r="H5" s="262"/>
      <c r="I5" s="262"/>
      <c r="J5" s="262"/>
      <c r="K5" s="261"/>
    </row>
    <row r="6" spans="2:11" s="1" customFormat="1" ht="15" customHeight="1">
      <c r="B6" s="260"/>
      <c r="C6" s="387" t="s">
        <v>351</v>
      </c>
      <c r="D6" s="387"/>
      <c r="E6" s="387"/>
      <c r="F6" s="387"/>
      <c r="G6" s="387"/>
      <c r="H6" s="387"/>
      <c r="I6" s="387"/>
      <c r="J6" s="387"/>
      <c r="K6" s="261"/>
    </row>
    <row r="7" spans="2:11" s="1" customFormat="1" ht="15" customHeight="1">
      <c r="B7" s="264"/>
      <c r="C7" s="387" t="s">
        <v>352</v>
      </c>
      <c r="D7" s="387"/>
      <c r="E7" s="387"/>
      <c r="F7" s="387"/>
      <c r="G7" s="387"/>
      <c r="H7" s="387"/>
      <c r="I7" s="387"/>
      <c r="J7" s="387"/>
      <c r="K7" s="261"/>
    </row>
    <row r="8" spans="2:11" s="1" customFormat="1" ht="12.75" customHeight="1">
      <c r="B8" s="264"/>
      <c r="C8" s="263"/>
      <c r="D8" s="263"/>
      <c r="E8" s="263"/>
      <c r="F8" s="263"/>
      <c r="G8" s="263"/>
      <c r="H8" s="263"/>
      <c r="I8" s="263"/>
      <c r="J8" s="263"/>
      <c r="K8" s="261"/>
    </row>
    <row r="9" spans="2:11" s="1" customFormat="1" ht="15" customHeight="1">
      <c r="B9" s="264"/>
      <c r="C9" s="387" t="s">
        <v>353</v>
      </c>
      <c r="D9" s="387"/>
      <c r="E9" s="387"/>
      <c r="F9" s="387"/>
      <c r="G9" s="387"/>
      <c r="H9" s="387"/>
      <c r="I9" s="387"/>
      <c r="J9" s="387"/>
      <c r="K9" s="261"/>
    </row>
    <row r="10" spans="2:11" s="1" customFormat="1" ht="15" customHeight="1">
      <c r="B10" s="264"/>
      <c r="C10" s="263"/>
      <c r="D10" s="387" t="s">
        <v>354</v>
      </c>
      <c r="E10" s="387"/>
      <c r="F10" s="387"/>
      <c r="G10" s="387"/>
      <c r="H10" s="387"/>
      <c r="I10" s="387"/>
      <c r="J10" s="387"/>
      <c r="K10" s="261"/>
    </row>
    <row r="11" spans="2:11" s="1" customFormat="1" ht="15" customHeight="1">
      <c r="B11" s="264"/>
      <c r="C11" s="265"/>
      <c r="D11" s="387" t="s">
        <v>355</v>
      </c>
      <c r="E11" s="387"/>
      <c r="F11" s="387"/>
      <c r="G11" s="387"/>
      <c r="H11" s="387"/>
      <c r="I11" s="387"/>
      <c r="J11" s="387"/>
      <c r="K11" s="261"/>
    </row>
    <row r="12" spans="2:11" s="1" customFormat="1" ht="15" customHeight="1">
      <c r="B12" s="264"/>
      <c r="C12" s="265"/>
      <c r="D12" s="263"/>
      <c r="E12" s="263"/>
      <c r="F12" s="263"/>
      <c r="G12" s="263"/>
      <c r="H12" s="263"/>
      <c r="I12" s="263"/>
      <c r="J12" s="263"/>
      <c r="K12" s="261"/>
    </row>
    <row r="13" spans="2:11" s="1" customFormat="1" ht="15" customHeight="1">
      <c r="B13" s="264"/>
      <c r="C13" s="265"/>
      <c r="D13" s="266" t="s">
        <v>356</v>
      </c>
      <c r="E13" s="263"/>
      <c r="F13" s="263"/>
      <c r="G13" s="263"/>
      <c r="H13" s="263"/>
      <c r="I13" s="263"/>
      <c r="J13" s="263"/>
      <c r="K13" s="261"/>
    </row>
    <row r="14" spans="2:11" s="1" customFormat="1" ht="12.75" customHeight="1">
      <c r="B14" s="264"/>
      <c r="C14" s="265"/>
      <c r="D14" s="265"/>
      <c r="E14" s="265"/>
      <c r="F14" s="265"/>
      <c r="G14" s="265"/>
      <c r="H14" s="265"/>
      <c r="I14" s="265"/>
      <c r="J14" s="265"/>
      <c r="K14" s="261"/>
    </row>
    <row r="15" spans="2:11" s="1" customFormat="1" ht="15" customHeight="1">
      <c r="B15" s="264"/>
      <c r="C15" s="265"/>
      <c r="D15" s="387" t="s">
        <v>357</v>
      </c>
      <c r="E15" s="387"/>
      <c r="F15" s="387"/>
      <c r="G15" s="387"/>
      <c r="H15" s="387"/>
      <c r="I15" s="387"/>
      <c r="J15" s="387"/>
      <c r="K15" s="261"/>
    </row>
    <row r="16" spans="2:11" s="1" customFormat="1" ht="15" customHeight="1">
      <c r="B16" s="264"/>
      <c r="C16" s="265"/>
      <c r="D16" s="387" t="s">
        <v>358</v>
      </c>
      <c r="E16" s="387"/>
      <c r="F16" s="387"/>
      <c r="G16" s="387"/>
      <c r="H16" s="387"/>
      <c r="I16" s="387"/>
      <c r="J16" s="387"/>
      <c r="K16" s="261"/>
    </row>
    <row r="17" spans="2:11" s="1" customFormat="1" ht="15" customHeight="1">
      <c r="B17" s="264"/>
      <c r="C17" s="265"/>
      <c r="D17" s="387" t="s">
        <v>359</v>
      </c>
      <c r="E17" s="387"/>
      <c r="F17" s="387"/>
      <c r="G17" s="387"/>
      <c r="H17" s="387"/>
      <c r="I17" s="387"/>
      <c r="J17" s="387"/>
      <c r="K17" s="261"/>
    </row>
    <row r="18" spans="2:11" s="1" customFormat="1" ht="15" customHeight="1">
      <c r="B18" s="264"/>
      <c r="C18" s="265"/>
      <c r="D18" s="265"/>
      <c r="E18" s="267" t="s">
        <v>83</v>
      </c>
      <c r="F18" s="387" t="s">
        <v>360</v>
      </c>
      <c r="G18" s="387"/>
      <c r="H18" s="387"/>
      <c r="I18" s="387"/>
      <c r="J18" s="387"/>
      <c r="K18" s="261"/>
    </row>
    <row r="19" spans="2:11" s="1" customFormat="1" ht="15" customHeight="1">
      <c r="B19" s="264"/>
      <c r="C19" s="265"/>
      <c r="D19" s="265"/>
      <c r="E19" s="267" t="s">
        <v>361</v>
      </c>
      <c r="F19" s="387" t="s">
        <v>362</v>
      </c>
      <c r="G19" s="387"/>
      <c r="H19" s="387"/>
      <c r="I19" s="387"/>
      <c r="J19" s="387"/>
      <c r="K19" s="261"/>
    </row>
    <row r="20" spans="2:11" s="1" customFormat="1" ht="15" customHeight="1">
      <c r="B20" s="264"/>
      <c r="C20" s="265"/>
      <c r="D20" s="265"/>
      <c r="E20" s="267" t="s">
        <v>363</v>
      </c>
      <c r="F20" s="387" t="s">
        <v>364</v>
      </c>
      <c r="G20" s="387"/>
      <c r="H20" s="387"/>
      <c r="I20" s="387"/>
      <c r="J20" s="387"/>
      <c r="K20" s="261"/>
    </row>
    <row r="21" spans="2:11" s="1" customFormat="1" ht="15" customHeight="1">
      <c r="B21" s="264"/>
      <c r="C21" s="265"/>
      <c r="D21" s="265"/>
      <c r="E21" s="267" t="s">
        <v>365</v>
      </c>
      <c r="F21" s="387" t="s">
        <v>366</v>
      </c>
      <c r="G21" s="387"/>
      <c r="H21" s="387"/>
      <c r="I21" s="387"/>
      <c r="J21" s="387"/>
      <c r="K21" s="261"/>
    </row>
    <row r="22" spans="2:11" s="1" customFormat="1" ht="15" customHeight="1">
      <c r="B22" s="264"/>
      <c r="C22" s="265"/>
      <c r="D22" s="265"/>
      <c r="E22" s="267" t="s">
        <v>367</v>
      </c>
      <c r="F22" s="387" t="s">
        <v>368</v>
      </c>
      <c r="G22" s="387"/>
      <c r="H22" s="387"/>
      <c r="I22" s="387"/>
      <c r="J22" s="387"/>
      <c r="K22" s="261"/>
    </row>
    <row r="23" spans="2:11" s="1" customFormat="1" ht="15" customHeight="1">
      <c r="B23" s="264"/>
      <c r="C23" s="265"/>
      <c r="D23" s="265"/>
      <c r="E23" s="267" t="s">
        <v>369</v>
      </c>
      <c r="F23" s="387" t="s">
        <v>370</v>
      </c>
      <c r="G23" s="387"/>
      <c r="H23" s="387"/>
      <c r="I23" s="387"/>
      <c r="J23" s="387"/>
      <c r="K23" s="261"/>
    </row>
    <row r="24" spans="2:11" s="1" customFormat="1" ht="12.75" customHeight="1">
      <c r="B24" s="264"/>
      <c r="C24" s="265"/>
      <c r="D24" s="265"/>
      <c r="E24" s="265"/>
      <c r="F24" s="265"/>
      <c r="G24" s="265"/>
      <c r="H24" s="265"/>
      <c r="I24" s="265"/>
      <c r="J24" s="265"/>
      <c r="K24" s="261"/>
    </row>
    <row r="25" spans="2:11" s="1" customFormat="1" ht="15" customHeight="1">
      <c r="B25" s="264"/>
      <c r="C25" s="387" t="s">
        <v>371</v>
      </c>
      <c r="D25" s="387"/>
      <c r="E25" s="387"/>
      <c r="F25" s="387"/>
      <c r="G25" s="387"/>
      <c r="H25" s="387"/>
      <c r="I25" s="387"/>
      <c r="J25" s="387"/>
      <c r="K25" s="261"/>
    </row>
    <row r="26" spans="2:11" s="1" customFormat="1" ht="15" customHeight="1">
      <c r="B26" s="264"/>
      <c r="C26" s="387" t="s">
        <v>372</v>
      </c>
      <c r="D26" s="387"/>
      <c r="E26" s="387"/>
      <c r="F26" s="387"/>
      <c r="G26" s="387"/>
      <c r="H26" s="387"/>
      <c r="I26" s="387"/>
      <c r="J26" s="387"/>
      <c r="K26" s="261"/>
    </row>
    <row r="27" spans="2:11" s="1" customFormat="1" ht="15" customHeight="1">
      <c r="B27" s="264"/>
      <c r="C27" s="263"/>
      <c r="D27" s="387" t="s">
        <v>373</v>
      </c>
      <c r="E27" s="387"/>
      <c r="F27" s="387"/>
      <c r="G27" s="387"/>
      <c r="H27" s="387"/>
      <c r="I27" s="387"/>
      <c r="J27" s="387"/>
      <c r="K27" s="261"/>
    </row>
    <row r="28" spans="2:11" s="1" customFormat="1" ht="15" customHeight="1">
      <c r="B28" s="264"/>
      <c r="C28" s="265"/>
      <c r="D28" s="387" t="s">
        <v>374</v>
      </c>
      <c r="E28" s="387"/>
      <c r="F28" s="387"/>
      <c r="G28" s="387"/>
      <c r="H28" s="387"/>
      <c r="I28" s="387"/>
      <c r="J28" s="387"/>
      <c r="K28" s="261"/>
    </row>
    <row r="29" spans="2:11" s="1" customFormat="1" ht="12.75" customHeight="1">
      <c r="B29" s="264"/>
      <c r="C29" s="265"/>
      <c r="D29" s="265"/>
      <c r="E29" s="265"/>
      <c r="F29" s="265"/>
      <c r="G29" s="265"/>
      <c r="H29" s="265"/>
      <c r="I29" s="265"/>
      <c r="J29" s="265"/>
      <c r="K29" s="261"/>
    </row>
    <row r="30" spans="2:11" s="1" customFormat="1" ht="15" customHeight="1">
      <c r="B30" s="264"/>
      <c r="C30" s="265"/>
      <c r="D30" s="387" t="s">
        <v>375</v>
      </c>
      <c r="E30" s="387"/>
      <c r="F30" s="387"/>
      <c r="G30" s="387"/>
      <c r="H30" s="387"/>
      <c r="I30" s="387"/>
      <c r="J30" s="387"/>
      <c r="K30" s="261"/>
    </row>
    <row r="31" spans="2:11" s="1" customFormat="1" ht="15" customHeight="1">
      <c r="B31" s="264"/>
      <c r="C31" s="265"/>
      <c r="D31" s="387" t="s">
        <v>376</v>
      </c>
      <c r="E31" s="387"/>
      <c r="F31" s="387"/>
      <c r="G31" s="387"/>
      <c r="H31" s="387"/>
      <c r="I31" s="387"/>
      <c r="J31" s="387"/>
      <c r="K31" s="261"/>
    </row>
    <row r="32" spans="2:11" s="1" customFormat="1" ht="12.75" customHeight="1">
      <c r="B32" s="264"/>
      <c r="C32" s="265"/>
      <c r="D32" s="265"/>
      <c r="E32" s="265"/>
      <c r="F32" s="265"/>
      <c r="G32" s="265"/>
      <c r="H32" s="265"/>
      <c r="I32" s="265"/>
      <c r="J32" s="265"/>
      <c r="K32" s="261"/>
    </row>
    <row r="33" spans="2:11" s="1" customFormat="1" ht="15" customHeight="1">
      <c r="B33" s="264"/>
      <c r="C33" s="265"/>
      <c r="D33" s="387" t="s">
        <v>377</v>
      </c>
      <c r="E33" s="387"/>
      <c r="F33" s="387"/>
      <c r="G33" s="387"/>
      <c r="H33" s="387"/>
      <c r="I33" s="387"/>
      <c r="J33" s="387"/>
      <c r="K33" s="261"/>
    </row>
    <row r="34" spans="2:11" s="1" customFormat="1" ht="15" customHeight="1">
      <c r="B34" s="264"/>
      <c r="C34" s="265"/>
      <c r="D34" s="387" t="s">
        <v>378</v>
      </c>
      <c r="E34" s="387"/>
      <c r="F34" s="387"/>
      <c r="G34" s="387"/>
      <c r="H34" s="387"/>
      <c r="I34" s="387"/>
      <c r="J34" s="387"/>
      <c r="K34" s="261"/>
    </row>
    <row r="35" spans="2:11" s="1" customFormat="1" ht="15" customHeight="1">
      <c r="B35" s="264"/>
      <c r="C35" s="265"/>
      <c r="D35" s="387" t="s">
        <v>379</v>
      </c>
      <c r="E35" s="387"/>
      <c r="F35" s="387"/>
      <c r="G35" s="387"/>
      <c r="H35" s="387"/>
      <c r="I35" s="387"/>
      <c r="J35" s="387"/>
      <c r="K35" s="261"/>
    </row>
    <row r="36" spans="2:11" s="1" customFormat="1" ht="15" customHeight="1">
      <c r="B36" s="264"/>
      <c r="C36" s="265"/>
      <c r="D36" s="263"/>
      <c r="E36" s="266" t="s">
        <v>110</v>
      </c>
      <c r="F36" s="263"/>
      <c r="G36" s="387" t="s">
        <v>380</v>
      </c>
      <c r="H36" s="387"/>
      <c r="I36" s="387"/>
      <c r="J36" s="387"/>
      <c r="K36" s="261"/>
    </row>
    <row r="37" spans="2:11" s="1" customFormat="1" ht="30.75" customHeight="1">
      <c r="B37" s="264"/>
      <c r="C37" s="265"/>
      <c r="D37" s="263"/>
      <c r="E37" s="266" t="s">
        <v>381</v>
      </c>
      <c r="F37" s="263"/>
      <c r="G37" s="387" t="s">
        <v>382</v>
      </c>
      <c r="H37" s="387"/>
      <c r="I37" s="387"/>
      <c r="J37" s="387"/>
      <c r="K37" s="261"/>
    </row>
    <row r="38" spans="2:11" s="1" customFormat="1" ht="15" customHeight="1">
      <c r="B38" s="264"/>
      <c r="C38" s="265"/>
      <c r="D38" s="263"/>
      <c r="E38" s="266" t="s">
        <v>55</v>
      </c>
      <c r="F38" s="263"/>
      <c r="G38" s="387" t="s">
        <v>383</v>
      </c>
      <c r="H38" s="387"/>
      <c r="I38" s="387"/>
      <c r="J38" s="387"/>
      <c r="K38" s="261"/>
    </row>
    <row r="39" spans="2:11" s="1" customFormat="1" ht="15" customHeight="1">
      <c r="B39" s="264"/>
      <c r="C39" s="265"/>
      <c r="D39" s="263"/>
      <c r="E39" s="266" t="s">
        <v>56</v>
      </c>
      <c r="F39" s="263"/>
      <c r="G39" s="387" t="s">
        <v>384</v>
      </c>
      <c r="H39" s="387"/>
      <c r="I39" s="387"/>
      <c r="J39" s="387"/>
      <c r="K39" s="261"/>
    </row>
    <row r="40" spans="2:11" s="1" customFormat="1" ht="15" customHeight="1">
      <c r="B40" s="264"/>
      <c r="C40" s="265"/>
      <c r="D40" s="263"/>
      <c r="E40" s="266" t="s">
        <v>111</v>
      </c>
      <c r="F40" s="263"/>
      <c r="G40" s="387" t="s">
        <v>385</v>
      </c>
      <c r="H40" s="387"/>
      <c r="I40" s="387"/>
      <c r="J40" s="387"/>
      <c r="K40" s="261"/>
    </row>
    <row r="41" spans="2:11" s="1" customFormat="1" ht="15" customHeight="1">
      <c r="B41" s="264"/>
      <c r="C41" s="265"/>
      <c r="D41" s="263"/>
      <c r="E41" s="266" t="s">
        <v>112</v>
      </c>
      <c r="F41" s="263"/>
      <c r="G41" s="387" t="s">
        <v>386</v>
      </c>
      <c r="H41" s="387"/>
      <c r="I41" s="387"/>
      <c r="J41" s="387"/>
      <c r="K41" s="261"/>
    </row>
    <row r="42" spans="2:11" s="1" customFormat="1" ht="15" customHeight="1">
      <c r="B42" s="264"/>
      <c r="C42" s="265"/>
      <c r="D42" s="263"/>
      <c r="E42" s="266" t="s">
        <v>387</v>
      </c>
      <c r="F42" s="263"/>
      <c r="G42" s="387" t="s">
        <v>388</v>
      </c>
      <c r="H42" s="387"/>
      <c r="I42" s="387"/>
      <c r="J42" s="387"/>
      <c r="K42" s="261"/>
    </row>
    <row r="43" spans="2:11" s="1" customFormat="1" ht="15" customHeight="1">
      <c r="B43" s="264"/>
      <c r="C43" s="265"/>
      <c r="D43" s="263"/>
      <c r="E43" s="266"/>
      <c r="F43" s="263"/>
      <c r="G43" s="387" t="s">
        <v>389</v>
      </c>
      <c r="H43" s="387"/>
      <c r="I43" s="387"/>
      <c r="J43" s="387"/>
      <c r="K43" s="261"/>
    </row>
    <row r="44" spans="2:11" s="1" customFormat="1" ht="15" customHeight="1">
      <c r="B44" s="264"/>
      <c r="C44" s="265"/>
      <c r="D44" s="263"/>
      <c r="E44" s="266" t="s">
        <v>390</v>
      </c>
      <c r="F44" s="263"/>
      <c r="G44" s="387" t="s">
        <v>391</v>
      </c>
      <c r="H44" s="387"/>
      <c r="I44" s="387"/>
      <c r="J44" s="387"/>
      <c r="K44" s="261"/>
    </row>
    <row r="45" spans="2:11" s="1" customFormat="1" ht="15" customHeight="1">
      <c r="B45" s="264"/>
      <c r="C45" s="265"/>
      <c r="D45" s="263"/>
      <c r="E45" s="266" t="s">
        <v>115</v>
      </c>
      <c r="F45" s="263"/>
      <c r="G45" s="387" t="s">
        <v>392</v>
      </c>
      <c r="H45" s="387"/>
      <c r="I45" s="387"/>
      <c r="J45" s="387"/>
      <c r="K45" s="261"/>
    </row>
    <row r="46" spans="2:11" s="1" customFormat="1" ht="12.75" customHeight="1">
      <c r="B46" s="264"/>
      <c r="C46" s="265"/>
      <c r="D46" s="263"/>
      <c r="E46" s="263"/>
      <c r="F46" s="263"/>
      <c r="G46" s="263"/>
      <c r="H46" s="263"/>
      <c r="I46" s="263"/>
      <c r="J46" s="263"/>
      <c r="K46" s="261"/>
    </row>
    <row r="47" spans="2:11" s="1" customFormat="1" ht="15" customHeight="1">
      <c r="B47" s="264"/>
      <c r="C47" s="265"/>
      <c r="D47" s="387" t="s">
        <v>393</v>
      </c>
      <c r="E47" s="387"/>
      <c r="F47" s="387"/>
      <c r="G47" s="387"/>
      <c r="H47" s="387"/>
      <c r="I47" s="387"/>
      <c r="J47" s="387"/>
      <c r="K47" s="261"/>
    </row>
    <row r="48" spans="2:11" s="1" customFormat="1" ht="15" customHeight="1">
      <c r="B48" s="264"/>
      <c r="C48" s="265"/>
      <c r="D48" s="265"/>
      <c r="E48" s="387" t="s">
        <v>394</v>
      </c>
      <c r="F48" s="387"/>
      <c r="G48" s="387"/>
      <c r="H48" s="387"/>
      <c r="I48" s="387"/>
      <c r="J48" s="387"/>
      <c r="K48" s="261"/>
    </row>
    <row r="49" spans="2:11" s="1" customFormat="1" ht="15" customHeight="1">
      <c r="B49" s="264"/>
      <c r="C49" s="265"/>
      <c r="D49" s="265"/>
      <c r="E49" s="387" t="s">
        <v>395</v>
      </c>
      <c r="F49" s="387"/>
      <c r="G49" s="387"/>
      <c r="H49" s="387"/>
      <c r="I49" s="387"/>
      <c r="J49" s="387"/>
      <c r="K49" s="261"/>
    </row>
    <row r="50" spans="2:11" s="1" customFormat="1" ht="15" customHeight="1">
      <c r="B50" s="264"/>
      <c r="C50" s="265"/>
      <c r="D50" s="265"/>
      <c r="E50" s="387" t="s">
        <v>396</v>
      </c>
      <c r="F50" s="387"/>
      <c r="G50" s="387"/>
      <c r="H50" s="387"/>
      <c r="I50" s="387"/>
      <c r="J50" s="387"/>
      <c r="K50" s="261"/>
    </row>
    <row r="51" spans="2:11" s="1" customFormat="1" ht="15" customHeight="1">
      <c r="B51" s="264"/>
      <c r="C51" s="265"/>
      <c r="D51" s="387" t="s">
        <v>397</v>
      </c>
      <c r="E51" s="387"/>
      <c r="F51" s="387"/>
      <c r="G51" s="387"/>
      <c r="H51" s="387"/>
      <c r="I51" s="387"/>
      <c r="J51" s="387"/>
      <c r="K51" s="261"/>
    </row>
    <row r="52" spans="2:11" s="1" customFormat="1" ht="25.5" customHeight="1">
      <c r="B52" s="260"/>
      <c r="C52" s="389" t="s">
        <v>398</v>
      </c>
      <c r="D52" s="389"/>
      <c r="E52" s="389"/>
      <c r="F52" s="389"/>
      <c r="G52" s="389"/>
      <c r="H52" s="389"/>
      <c r="I52" s="389"/>
      <c r="J52" s="389"/>
      <c r="K52" s="261"/>
    </row>
    <row r="53" spans="2:11" s="1" customFormat="1" ht="5.25" customHeight="1">
      <c r="B53" s="260"/>
      <c r="C53" s="262"/>
      <c r="D53" s="262"/>
      <c r="E53" s="262"/>
      <c r="F53" s="262"/>
      <c r="G53" s="262"/>
      <c r="H53" s="262"/>
      <c r="I53" s="262"/>
      <c r="J53" s="262"/>
      <c r="K53" s="261"/>
    </row>
    <row r="54" spans="2:11" s="1" customFormat="1" ht="15" customHeight="1">
      <c r="B54" s="260"/>
      <c r="C54" s="387" t="s">
        <v>399</v>
      </c>
      <c r="D54" s="387"/>
      <c r="E54" s="387"/>
      <c r="F54" s="387"/>
      <c r="G54" s="387"/>
      <c r="H54" s="387"/>
      <c r="I54" s="387"/>
      <c r="J54" s="387"/>
      <c r="K54" s="261"/>
    </row>
    <row r="55" spans="2:11" s="1" customFormat="1" ht="15" customHeight="1">
      <c r="B55" s="260"/>
      <c r="C55" s="387" t="s">
        <v>400</v>
      </c>
      <c r="D55" s="387"/>
      <c r="E55" s="387"/>
      <c r="F55" s="387"/>
      <c r="G55" s="387"/>
      <c r="H55" s="387"/>
      <c r="I55" s="387"/>
      <c r="J55" s="387"/>
      <c r="K55" s="261"/>
    </row>
    <row r="56" spans="2:11" s="1" customFormat="1" ht="12.75" customHeight="1">
      <c r="B56" s="260"/>
      <c r="C56" s="263"/>
      <c r="D56" s="263"/>
      <c r="E56" s="263"/>
      <c r="F56" s="263"/>
      <c r="G56" s="263"/>
      <c r="H56" s="263"/>
      <c r="I56" s="263"/>
      <c r="J56" s="263"/>
      <c r="K56" s="261"/>
    </row>
    <row r="57" spans="2:11" s="1" customFormat="1" ht="15" customHeight="1">
      <c r="B57" s="260"/>
      <c r="C57" s="387" t="s">
        <v>401</v>
      </c>
      <c r="D57" s="387"/>
      <c r="E57" s="387"/>
      <c r="F57" s="387"/>
      <c r="G57" s="387"/>
      <c r="H57" s="387"/>
      <c r="I57" s="387"/>
      <c r="J57" s="387"/>
      <c r="K57" s="261"/>
    </row>
    <row r="58" spans="2:11" s="1" customFormat="1" ht="15" customHeight="1">
      <c r="B58" s="260"/>
      <c r="C58" s="265"/>
      <c r="D58" s="387" t="s">
        <v>402</v>
      </c>
      <c r="E58" s="387"/>
      <c r="F58" s="387"/>
      <c r="G58" s="387"/>
      <c r="H58" s="387"/>
      <c r="I58" s="387"/>
      <c r="J58" s="387"/>
      <c r="K58" s="261"/>
    </row>
    <row r="59" spans="2:11" s="1" customFormat="1" ht="15" customHeight="1">
      <c r="B59" s="260"/>
      <c r="C59" s="265"/>
      <c r="D59" s="387" t="s">
        <v>403</v>
      </c>
      <c r="E59" s="387"/>
      <c r="F59" s="387"/>
      <c r="G59" s="387"/>
      <c r="H59" s="387"/>
      <c r="I59" s="387"/>
      <c r="J59" s="387"/>
      <c r="K59" s="261"/>
    </row>
    <row r="60" spans="2:11" s="1" customFormat="1" ht="15" customHeight="1">
      <c r="B60" s="260"/>
      <c r="C60" s="265"/>
      <c r="D60" s="387" t="s">
        <v>404</v>
      </c>
      <c r="E60" s="387"/>
      <c r="F60" s="387"/>
      <c r="G60" s="387"/>
      <c r="H60" s="387"/>
      <c r="I60" s="387"/>
      <c r="J60" s="387"/>
      <c r="K60" s="261"/>
    </row>
    <row r="61" spans="2:11" s="1" customFormat="1" ht="15" customHeight="1">
      <c r="B61" s="260"/>
      <c r="C61" s="265"/>
      <c r="D61" s="387" t="s">
        <v>405</v>
      </c>
      <c r="E61" s="387"/>
      <c r="F61" s="387"/>
      <c r="G61" s="387"/>
      <c r="H61" s="387"/>
      <c r="I61" s="387"/>
      <c r="J61" s="387"/>
      <c r="K61" s="261"/>
    </row>
    <row r="62" spans="2:11" s="1" customFormat="1" ht="15" customHeight="1">
      <c r="B62" s="260"/>
      <c r="C62" s="265"/>
      <c r="D62" s="388" t="s">
        <v>406</v>
      </c>
      <c r="E62" s="388"/>
      <c r="F62" s="388"/>
      <c r="G62" s="388"/>
      <c r="H62" s="388"/>
      <c r="I62" s="388"/>
      <c r="J62" s="388"/>
      <c r="K62" s="261"/>
    </row>
    <row r="63" spans="2:11" s="1" customFormat="1" ht="15" customHeight="1">
      <c r="B63" s="260"/>
      <c r="C63" s="265"/>
      <c r="D63" s="387" t="s">
        <v>407</v>
      </c>
      <c r="E63" s="387"/>
      <c r="F63" s="387"/>
      <c r="G63" s="387"/>
      <c r="H63" s="387"/>
      <c r="I63" s="387"/>
      <c r="J63" s="387"/>
      <c r="K63" s="261"/>
    </row>
    <row r="64" spans="2:11" s="1" customFormat="1" ht="12.75" customHeight="1">
      <c r="B64" s="260"/>
      <c r="C64" s="265"/>
      <c r="D64" s="265"/>
      <c r="E64" s="268"/>
      <c r="F64" s="265"/>
      <c r="G64" s="265"/>
      <c r="H64" s="265"/>
      <c r="I64" s="265"/>
      <c r="J64" s="265"/>
      <c r="K64" s="261"/>
    </row>
    <row r="65" spans="2:11" s="1" customFormat="1" ht="15" customHeight="1">
      <c r="B65" s="260"/>
      <c r="C65" s="265"/>
      <c r="D65" s="387" t="s">
        <v>408</v>
      </c>
      <c r="E65" s="387"/>
      <c r="F65" s="387"/>
      <c r="G65" s="387"/>
      <c r="H65" s="387"/>
      <c r="I65" s="387"/>
      <c r="J65" s="387"/>
      <c r="K65" s="261"/>
    </row>
    <row r="66" spans="2:11" s="1" customFormat="1" ht="15" customHeight="1">
      <c r="B66" s="260"/>
      <c r="C66" s="265"/>
      <c r="D66" s="388" t="s">
        <v>409</v>
      </c>
      <c r="E66" s="388"/>
      <c r="F66" s="388"/>
      <c r="G66" s="388"/>
      <c r="H66" s="388"/>
      <c r="I66" s="388"/>
      <c r="J66" s="388"/>
      <c r="K66" s="261"/>
    </row>
    <row r="67" spans="2:11" s="1" customFormat="1" ht="15" customHeight="1">
      <c r="B67" s="260"/>
      <c r="C67" s="265"/>
      <c r="D67" s="387" t="s">
        <v>410</v>
      </c>
      <c r="E67" s="387"/>
      <c r="F67" s="387"/>
      <c r="G67" s="387"/>
      <c r="H67" s="387"/>
      <c r="I67" s="387"/>
      <c r="J67" s="387"/>
      <c r="K67" s="261"/>
    </row>
    <row r="68" spans="2:11" s="1" customFormat="1" ht="15" customHeight="1">
      <c r="B68" s="260"/>
      <c r="C68" s="265"/>
      <c r="D68" s="387" t="s">
        <v>411</v>
      </c>
      <c r="E68" s="387"/>
      <c r="F68" s="387"/>
      <c r="G68" s="387"/>
      <c r="H68" s="387"/>
      <c r="I68" s="387"/>
      <c r="J68" s="387"/>
      <c r="K68" s="261"/>
    </row>
    <row r="69" spans="2:11" s="1" customFormat="1" ht="15" customHeight="1">
      <c r="B69" s="260"/>
      <c r="C69" s="265"/>
      <c r="D69" s="387" t="s">
        <v>412</v>
      </c>
      <c r="E69" s="387"/>
      <c r="F69" s="387"/>
      <c r="G69" s="387"/>
      <c r="H69" s="387"/>
      <c r="I69" s="387"/>
      <c r="J69" s="387"/>
      <c r="K69" s="261"/>
    </row>
    <row r="70" spans="2:11" s="1" customFormat="1" ht="15" customHeight="1">
      <c r="B70" s="260"/>
      <c r="C70" s="265"/>
      <c r="D70" s="387" t="s">
        <v>413</v>
      </c>
      <c r="E70" s="387"/>
      <c r="F70" s="387"/>
      <c r="G70" s="387"/>
      <c r="H70" s="387"/>
      <c r="I70" s="387"/>
      <c r="J70" s="387"/>
      <c r="K70" s="261"/>
    </row>
    <row r="71" spans="2:11" s="1" customFormat="1" ht="12.75" customHeight="1">
      <c r="B71" s="269"/>
      <c r="C71" s="270"/>
      <c r="D71" s="270"/>
      <c r="E71" s="270"/>
      <c r="F71" s="270"/>
      <c r="G71" s="270"/>
      <c r="H71" s="270"/>
      <c r="I71" s="270"/>
      <c r="J71" s="270"/>
      <c r="K71" s="271"/>
    </row>
    <row r="72" spans="2:11" s="1" customFormat="1" ht="18.75" customHeight="1">
      <c r="B72" s="272"/>
      <c r="C72" s="272"/>
      <c r="D72" s="272"/>
      <c r="E72" s="272"/>
      <c r="F72" s="272"/>
      <c r="G72" s="272"/>
      <c r="H72" s="272"/>
      <c r="I72" s="272"/>
      <c r="J72" s="272"/>
      <c r="K72" s="273"/>
    </row>
    <row r="73" spans="2:11" s="1" customFormat="1" ht="18.75" customHeight="1">
      <c r="B73" s="273"/>
      <c r="C73" s="273"/>
      <c r="D73" s="273"/>
      <c r="E73" s="273"/>
      <c r="F73" s="273"/>
      <c r="G73" s="273"/>
      <c r="H73" s="273"/>
      <c r="I73" s="273"/>
      <c r="J73" s="273"/>
      <c r="K73" s="273"/>
    </row>
    <row r="74" spans="2:11" s="1" customFormat="1" ht="7.5" customHeight="1">
      <c r="B74" s="274"/>
      <c r="C74" s="275"/>
      <c r="D74" s="275"/>
      <c r="E74" s="275"/>
      <c r="F74" s="275"/>
      <c r="G74" s="275"/>
      <c r="H74" s="275"/>
      <c r="I74" s="275"/>
      <c r="J74" s="275"/>
      <c r="K74" s="276"/>
    </row>
    <row r="75" spans="2:11" s="1" customFormat="1" ht="45" customHeight="1">
      <c r="B75" s="277"/>
      <c r="C75" s="386" t="s">
        <v>414</v>
      </c>
      <c r="D75" s="386"/>
      <c r="E75" s="386"/>
      <c r="F75" s="386"/>
      <c r="G75" s="386"/>
      <c r="H75" s="386"/>
      <c r="I75" s="386"/>
      <c r="J75" s="386"/>
      <c r="K75" s="278"/>
    </row>
    <row r="76" spans="2:11" s="1" customFormat="1" ht="17.25" customHeight="1">
      <c r="B76" s="277"/>
      <c r="C76" s="279" t="s">
        <v>415</v>
      </c>
      <c r="D76" s="279"/>
      <c r="E76" s="279"/>
      <c r="F76" s="279" t="s">
        <v>416</v>
      </c>
      <c r="G76" s="280"/>
      <c r="H76" s="279" t="s">
        <v>56</v>
      </c>
      <c r="I76" s="279" t="s">
        <v>59</v>
      </c>
      <c r="J76" s="279" t="s">
        <v>417</v>
      </c>
      <c r="K76" s="278"/>
    </row>
    <row r="77" spans="2:11" s="1" customFormat="1" ht="17.25" customHeight="1">
      <c r="B77" s="277"/>
      <c r="C77" s="281" t="s">
        <v>418</v>
      </c>
      <c r="D77" s="281"/>
      <c r="E77" s="281"/>
      <c r="F77" s="282" t="s">
        <v>419</v>
      </c>
      <c r="G77" s="283"/>
      <c r="H77" s="281"/>
      <c r="I77" s="281"/>
      <c r="J77" s="281" t="s">
        <v>420</v>
      </c>
      <c r="K77" s="278"/>
    </row>
    <row r="78" spans="2:11" s="1" customFormat="1" ht="5.25" customHeight="1">
      <c r="B78" s="277"/>
      <c r="C78" s="284"/>
      <c r="D78" s="284"/>
      <c r="E78" s="284"/>
      <c r="F78" s="284"/>
      <c r="G78" s="285"/>
      <c r="H78" s="284"/>
      <c r="I78" s="284"/>
      <c r="J78" s="284"/>
      <c r="K78" s="278"/>
    </row>
    <row r="79" spans="2:11" s="1" customFormat="1" ht="15" customHeight="1">
      <c r="B79" s="277"/>
      <c r="C79" s="266" t="s">
        <v>55</v>
      </c>
      <c r="D79" s="284"/>
      <c r="E79" s="284"/>
      <c r="F79" s="286" t="s">
        <v>421</v>
      </c>
      <c r="G79" s="285"/>
      <c r="H79" s="266" t="s">
        <v>422</v>
      </c>
      <c r="I79" s="266" t="s">
        <v>423</v>
      </c>
      <c r="J79" s="266">
        <v>20</v>
      </c>
      <c r="K79" s="278"/>
    </row>
    <row r="80" spans="2:11" s="1" customFormat="1" ht="15" customHeight="1">
      <c r="B80" s="277"/>
      <c r="C80" s="266" t="s">
        <v>424</v>
      </c>
      <c r="D80" s="266"/>
      <c r="E80" s="266"/>
      <c r="F80" s="286" t="s">
        <v>421</v>
      </c>
      <c r="G80" s="285"/>
      <c r="H80" s="266" t="s">
        <v>425</v>
      </c>
      <c r="I80" s="266" t="s">
        <v>423</v>
      </c>
      <c r="J80" s="266">
        <v>120</v>
      </c>
      <c r="K80" s="278"/>
    </row>
    <row r="81" spans="2:11" s="1" customFormat="1" ht="15" customHeight="1">
      <c r="B81" s="287"/>
      <c r="C81" s="266" t="s">
        <v>426</v>
      </c>
      <c r="D81" s="266"/>
      <c r="E81" s="266"/>
      <c r="F81" s="286" t="s">
        <v>427</v>
      </c>
      <c r="G81" s="285"/>
      <c r="H81" s="266" t="s">
        <v>428</v>
      </c>
      <c r="I81" s="266" t="s">
        <v>423</v>
      </c>
      <c r="J81" s="266">
        <v>50</v>
      </c>
      <c r="K81" s="278"/>
    </row>
    <row r="82" spans="2:11" s="1" customFormat="1" ht="15" customHeight="1">
      <c r="B82" s="287"/>
      <c r="C82" s="266" t="s">
        <v>429</v>
      </c>
      <c r="D82" s="266"/>
      <c r="E82" s="266"/>
      <c r="F82" s="286" t="s">
        <v>421</v>
      </c>
      <c r="G82" s="285"/>
      <c r="H82" s="266" t="s">
        <v>430</v>
      </c>
      <c r="I82" s="266" t="s">
        <v>431</v>
      </c>
      <c r="J82" s="266"/>
      <c r="K82" s="278"/>
    </row>
    <row r="83" spans="2:11" s="1" customFormat="1" ht="15" customHeight="1">
      <c r="B83" s="287"/>
      <c r="C83" s="288" t="s">
        <v>432</v>
      </c>
      <c r="D83" s="288"/>
      <c r="E83" s="288"/>
      <c r="F83" s="289" t="s">
        <v>427</v>
      </c>
      <c r="G83" s="288"/>
      <c r="H83" s="288" t="s">
        <v>433</v>
      </c>
      <c r="I83" s="288" t="s">
        <v>423</v>
      </c>
      <c r="J83" s="288">
        <v>15</v>
      </c>
      <c r="K83" s="278"/>
    </row>
    <row r="84" spans="2:11" s="1" customFormat="1" ht="15" customHeight="1">
      <c r="B84" s="287"/>
      <c r="C84" s="288" t="s">
        <v>434</v>
      </c>
      <c r="D84" s="288"/>
      <c r="E84" s="288"/>
      <c r="F84" s="289" t="s">
        <v>427</v>
      </c>
      <c r="G84" s="288"/>
      <c r="H84" s="288" t="s">
        <v>435</v>
      </c>
      <c r="I84" s="288" t="s">
        <v>423</v>
      </c>
      <c r="J84" s="288">
        <v>15</v>
      </c>
      <c r="K84" s="278"/>
    </row>
    <row r="85" spans="2:11" s="1" customFormat="1" ht="15" customHeight="1">
      <c r="B85" s="287"/>
      <c r="C85" s="288" t="s">
        <v>436</v>
      </c>
      <c r="D85" s="288"/>
      <c r="E85" s="288"/>
      <c r="F85" s="289" t="s">
        <v>427</v>
      </c>
      <c r="G85" s="288"/>
      <c r="H85" s="288" t="s">
        <v>437</v>
      </c>
      <c r="I85" s="288" t="s">
        <v>423</v>
      </c>
      <c r="J85" s="288">
        <v>20</v>
      </c>
      <c r="K85" s="278"/>
    </row>
    <row r="86" spans="2:11" s="1" customFormat="1" ht="15" customHeight="1">
      <c r="B86" s="287"/>
      <c r="C86" s="288" t="s">
        <v>438</v>
      </c>
      <c r="D86" s="288"/>
      <c r="E86" s="288"/>
      <c r="F86" s="289" t="s">
        <v>427</v>
      </c>
      <c r="G86" s="288"/>
      <c r="H86" s="288" t="s">
        <v>439</v>
      </c>
      <c r="I86" s="288" t="s">
        <v>423</v>
      </c>
      <c r="J86" s="288">
        <v>20</v>
      </c>
      <c r="K86" s="278"/>
    </row>
    <row r="87" spans="2:11" s="1" customFormat="1" ht="15" customHeight="1">
      <c r="B87" s="287"/>
      <c r="C87" s="266" t="s">
        <v>440</v>
      </c>
      <c r="D87" s="266"/>
      <c r="E87" s="266"/>
      <c r="F87" s="286" t="s">
        <v>427</v>
      </c>
      <c r="G87" s="285"/>
      <c r="H87" s="266" t="s">
        <v>441</v>
      </c>
      <c r="I87" s="266" t="s">
        <v>423</v>
      </c>
      <c r="J87" s="266">
        <v>50</v>
      </c>
      <c r="K87" s="278"/>
    </row>
    <row r="88" spans="2:11" s="1" customFormat="1" ht="15" customHeight="1">
      <c r="B88" s="287"/>
      <c r="C88" s="266" t="s">
        <v>442</v>
      </c>
      <c r="D88" s="266"/>
      <c r="E88" s="266"/>
      <c r="F88" s="286" t="s">
        <v>427</v>
      </c>
      <c r="G88" s="285"/>
      <c r="H88" s="266" t="s">
        <v>443</v>
      </c>
      <c r="I88" s="266" t="s">
        <v>423</v>
      </c>
      <c r="J88" s="266">
        <v>20</v>
      </c>
      <c r="K88" s="278"/>
    </row>
    <row r="89" spans="2:11" s="1" customFormat="1" ht="15" customHeight="1">
      <c r="B89" s="287"/>
      <c r="C89" s="266" t="s">
        <v>444</v>
      </c>
      <c r="D89" s="266"/>
      <c r="E89" s="266"/>
      <c r="F89" s="286" t="s">
        <v>427</v>
      </c>
      <c r="G89" s="285"/>
      <c r="H89" s="266" t="s">
        <v>445</v>
      </c>
      <c r="I89" s="266" t="s">
        <v>423</v>
      </c>
      <c r="J89" s="266">
        <v>20</v>
      </c>
      <c r="K89" s="278"/>
    </row>
    <row r="90" spans="2:11" s="1" customFormat="1" ht="15" customHeight="1">
      <c r="B90" s="287"/>
      <c r="C90" s="266" t="s">
        <v>446</v>
      </c>
      <c r="D90" s="266"/>
      <c r="E90" s="266"/>
      <c r="F90" s="286" t="s">
        <v>427</v>
      </c>
      <c r="G90" s="285"/>
      <c r="H90" s="266" t="s">
        <v>447</v>
      </c>
      <c r="I90" s="266" t="s">
        <v>423</v>
      </c>
      <c r="J90" s="266">
        <v>50</v>
      </c>
      <c r="K90" s="278"/>
    </row>
    <row r="91" spans="2:11" s="1" customFormat="1" ht="15" customHeight="1">
      <c r="B91" s="287"/>
      <c r="C91" s="266" t="s">
        <v>448</v>
      </c>
      <c r="D91" s="266"/>
      <c r="E91" s="266"/>
      <c r="F91" s="286" t="s">
        <v>427</v>
      </c>
      <c r="G91" s="285"/>
      <c r="H91" s="266" t="s">
        <v>448</v>
      </c>
      <c r="I91" s="266" t="s">
        <v>423</v>
      </c>
      <c r="J91" s="266">
        <v>50</v>
      </c>
      <c r="K91" s="278"/>
    </row>
    <row r="92" spans="2:11" s="1" customFormat="1" ht="15" customHeight="1">
      <c r="B92" s="287"/>
      <c r="C92" s="266" t="s">
        <v>449</v>
      </c>
      <c r="D92" s="266"/>
      <c r="E92" s="266"/>
      <c r="F92" s="286" t="s">
        <v>427</v>
      </c>
      <c r="G92" s="285"/>
      <c r="H92" s="266" t="s">
        <v>450</v>
      </c>
      <c r="I92" s="266" t="s">
        <v>423</v>
      </c>
      <c r="J92" s="266">
        <v>255</v>
      </c>
      <c r="K92" s="278"/>
    </row>
    <row r="93" spans="2:11" s="1" customFormat="1" ht="15" customHeight="1">
      <c r="B93" s="287"/>
      <c r="C93" s="266" t="s">
        <v>451</v>
      </c>
      <c r="D93" s="266"/>
      <c r="E93" s="266"/>
      <c r="F93" s="286" t="s">
        <v>421</v>
      </c>
      <c r="G93" s="285"/>
      <c r="H93" s="266" t="s">
        <v>452</v>
      </c>
      <c r="I93" s="266" t="s">
        <v>453</v>
      </c>
      <c r="J93" s="266"/>
      <c r="K93" s="278"/>
    </row>
    <row r="94" spans="2:11" s="1" customFormat="1" ht="15" customHeight="1">
      <c r="B94" s="287"/>
      <c r="C94" s="266" t="s">
        <v>454</v>
      </c>
      <c r="D94" s="266"/>
      <c r="E94" s="266"/>
      <c r="F94" s="286" t="s">
        <v>421</v>
      </c>
      <c r="G94" s="285"/>
      <c r="H94" s="266" t="s">
        <v>455</v>
      </c>
      <c r="I94" s="266" t="s">
        <v>456</v>
      </c>
      <c r="J94" s="266"/>
      <c r="K94" s="278"/>
    </row>
    <row r="95" spans="2:11" s="1" customFormat="1" ht="15" customHeight="1">
      <c r="B95" s="287"/>
      <c r="C95" s="266" t="s">
        <v>457</v>
      </c>
      <c r="D95" s="266"/>
      <c r="E95" s="266"/>
      <c r="F95" s="286" t="s">
        <v>421</v>
      </c>
      <c r="G95" s="285"/>
      <c r="H95" s="266" t="s">
        <v>457</v>
      </c>
      <c r="I95" s="266" t="s">
        <v>456</v>
      </c>
      <c r="J95" s="266"/>
      <c r="K95" s="278"/>
    </row>
    <row r="96" spans="2:11" s="1" customFormat="1" ht="15" customHeight="1">
      <c r="B96" s="287"/>
      <c r="C96" s="266" t="s">
        <v>40</v>
      </c>
      <c r="D96" s="266"/>
      <c r="E96" s="266"/>
      <c r="F96" s="286" t="s">
        <v>421</v>
      </c>
      <c r="G96" s="285"/>
      <c r="H96" s="266" t="s">
        <v>458</v>
      </c>
      <c r="I96" s="266" t="s">
        <v>456</v>
      </c>
      <c r="J96" s="266"/>
      <c r="K96" s="278"/>
    </row>
    <row r="97" spans="2:11" s="1" customFormat="1" ht="15" customHeight="1">
      <c r="B97" s="287"/>
      <c r="C97" s="266" t="s">
        <v>50</v>
      </c>
      <c r="D97" s="266"/>
      <c r="E97" s="266"/>
      <c r="F97" s="286" t="s">
        <v>421</v>
      </c>
      <c r="G97" s="285"/>
      <c r="H97" s="266" t="s">
        <v>459</v>
      </c>
      <c r="I97" s="266" t="s">
        <v>456</v>
      </c>
      <c r="J97" s="266"/>
      <c r="K97" s="278"/>
    </row>
    <row r="98" spans="2:11" s="1" customFormat="1" ht="15" customHeight="1">
      <c r="B98" s="290"/>
      <c r="C98" s="291"/>
      <c r="D98" s="291"/>
      <c r="E98" s="291"/>
      <c r="F98" s="291"/>
      <c r="G98" s="291"/>
      <c r="H98" s="291"/>
      <c r="I98" s="291"/>
      <c r="J98" s="291"/>
      <c r="K98" s="292"/>
    </row>
    <row r="99" spans="2:11" s="1" customFormat="1" ht="18.75" customHeight="1">
      <c r="B99" s="293"/>
      <c r="C99" s="294"/>
      <c r="D99" s="294"/>
      <c r="E99" s="294"/>
      <c r="F99" s="294"/>
      <c r="G99" s="294"/>
      <c r="H99" s="294"/>
      <c r="I99" s="294"/>
      <c r="J99" s="294"/>
      <c r="K99" s="293"/>
    </row>
    <row r="100" spans="2:11" s="1" customFormat="1" ht="18.75" customHeight="1">
      <c r="B100" s="273"/>
      <c r="C100" s="273"/>
      <c r="D100" s="273"/>
      <c r="E100" s="273"/>
      <c r="F100" s="273"/>
      <c r="G100" s="273"/>
      <c r="H100" s="273"/>
      <c r="I100" s="273"/>
      <c r="J100" s="273"/>
      <c r="K100" s="273"/>
    </row>
    <row r="101" spans="2:11" s="1" customFormat="1" ht="7.5" customHeight="1">
      <c r="B101" s="274"/>
      <c r="C101" s="275"/>
      <c r="D101" s="275"/>
      <c r="E101" s="275"/>
      <c r="F101" s="275"/>
      <c r="G101" s="275"/>
      <c r="H101" s="275"/>
      <c r="I101" s="275"/>
      <c r="J101" s="275"/>
      <c r="K101" s="276"/>
    </row>
    <row r="102" spans="2:11" s="1" customFormat="1" ht="45" customHeight="1">
      <c r="B102" s="277"/>
      <c r="C102" s="386" t="s">
        <v>460</v>
      </c>
      <c r="D102" s="386"/>
      <c r="E102" s="386"/>
      <c r="F102" s="386"/>
      <c r="G102" s="386"/>
      <c r="H102" s="386"/>
      <c r="I102" s="386"/>
      <c r="J102" s="386"/>
      <c r="K102" s="278"/>
    </row>
    <row r="103" spans="2:11" s="1" customFormat="1" ht="17.25" customHeight="1">
      <c r="B103" s="277"/>
      <c r="C103" s="279" t="s">
        <v>415</v>
      </c>
      <c r="D103" s="279"/>
      <c r="E103" s="279"/>
      <c r="F103" s="279" t="s">
        <v>416</v>
      </c>
      <c r="G103" s="280"/>
      <c r="H103" s="279" t="s">
        <v>56</v>
      </c>
      <c r="I103" s="279" t="s">
        <v>59</v>
      </c>
      <c r="J103" s="279" t="s">
        <v>417</v>
      </c>
      <c r="K103" s="278"/>
    </row>
    <row r="104" spans="2:11" s="1" customFormat="1" ht="17.25" customHeight="1">
      <c r="B104" s="277"/>
      <c r="C104" s="281" t="s">
        <v>418</v>
      </c>
      <c r="D104" s="281"/>
      <c r="E104" s="281"/>
      <c r="F104" s="282" t="s">
        <v>419</v>
      </c>
      <c r="G104" s="283"/>
      <c r="H104" s="281"/>
      <c r="I104" s="281"/>
      <c r="J104" s="281" t="s">
        <v>420</v>
      </c>
      <c r="K104" s="278"/>
    </row>
    <row r="105" spans="2:11" s="1" customFormat="1" ht="5.25" customHeight="1">
      <c r="B105" s="277"/>
      <c r="C105" s="279"/>
      <c r="D105" s="279"/>
      <c r="E105" s="279"/>
      <c r="F105" s="279"/>
      <c r="G105" s="295"/>
      <c r="H105" s="279"/>
      <c r="I105" s="279"/>
      <c r="J105" s="279"/>
      <c r="K105" s="278"/>
    </row>
    <row r="106" spans="2:11" s="1" customFormat="1" ht="15" customHeight="1">
      <c r="B106" s="277"/>
      <c r="C106" s="266" t="s">
        <v>55</v>
      </c>
      <c r="D106" s="284"/>
      <c r="E106" s="284"/>
      <c r="F106" s="286" t="s">
        <v>421</v>
      </c>
      <c r="G106" s="295"/>
      <c r="H106" s="266" t="s">
        <v>461</v>
      </c>
      <c r="I106" s="266" t="s">
        <v>423</v>
      </c>
      <c r="J106" s="266">
        <v>20</v>
      </c>
      <c r="K106" s="278"/>
    </row>
    <row r="107" spans="2:11" s="1" customFormat="1" ht="15" customHeight="1">
      <c r="B107" s="277"/>
      <c r="C107" s="266" t="s">
        <v>424</v>
      </c>
      <c r="D107" s="266"/>
      <c r="E107" s="266"/>
      <c r="F107" s="286" t="s">
        <v>421</v>
      </c>
      <c r="G107" s="266"/>
      <c r="H107" s="266" t="s">
        <v>461</v>
      </c>
      <c r="I107" s="266" t="s">
        <v>423</v>
      </c>
      <c r="J107" s="266">
        <v>120</v>
      </c>
      <c r="K107" s="278"/>
    </row>
    <row r="108" spans="2:11" s="1" customFormat="1" ht="15" customHeight="1">
      <c r="B108" s="287"/>
      <c r="C108" s="266" t="s">
        <v>426</v>
      </c>
      <c r="D108" s="266"/>
      <c r="E108" s="266"/>
      <c r="F108" s="286" t="s">
        <v>427</v>
      </c>
      <c r="G108" s="266"/>
      <c r="H108" s="266" t="s">
        <v>461</v>
      </c>
      <c r="I108" s="266" t="s">
        <v>423</v>
      </c>
      <c r="J108" s="266">
        <v>50</v>
      </c>
      <c r="K108" s="278"/>
    </row>
    <row r="109" spans="2:11" s="1" customFormat="1" ht="15" customHeight="1">
      <c r="B109" s="287"/>
      <c r="C109" s="266" t="s">
        <v>429</v>
      </c>
      <c r="D109" s="266"/>
      <c r="E109" s="266"/>
      <c r="F109" s="286" t="s">
        <v>421</v>
      </c>
      <c r="G109" s="266"/>
      <c r="H109" s="266" t="s">
        <v>461</v>
      </c>
      <c r="I109" s="266" t="s">
        <v>431</v>
      </c>
      <c r="J109" s="266"/>
      <c r="K109" s="278"/>
    </row>
    <row r="110" spans="2:11" s="1" customFormat="1" ht="15" customHeight="1">
      <c r="B110" s="287"/>
      <c r="C110" s="266" t="s">
        <v>440</v>
      </c>
      <c r="D110" s="266"/>
      <c r="E110" s="266"/>
      <c r="F110" s="286" t="s">
        <v>427</v>
      </c>
      <c r="G110" s="266"/>
      <c r="H110" s="266" t="s">
        <v>461</v>
      </c>
      <c r="I110" s="266" t="s">
        <v>423</v>
      </c>
      <c r="J110" s="266">
        <v>50</v>
      </c>
      <c r="K110" s="278"/>
    </row>
    <row r="111" spans="2:11" s="1" customFormat="1" ht="15" customHeight="1">
      <c r="B111" s="287"/>
      <c r="C111" s="266" t="s">
        <v>448</v>
      </c>
      <c r="D111" s="266"/>
      <c r="E111" s="266"/>
      <c r="F111" s="286" t="s">
        <v>427</v>
      </c>
      <c r="G111" s="266"/>
      <c r="H111" s="266" t="s">
        <v>461</v>
      </c>
      <c r="I111" s="266" t="s">
        <v>423</v>
      </c>
      <c r="J111" s="266">
        <v>50</v>
      </c>
      <c r="K111" s="278"/>
    </row>
    <row r="112" spans="2:11" s="1" customFormat="1" ht="15" customHeight="1">
      <c r="B112" s="287"/>
      <c r="C112" s="266" t="s">
        <v>446</v>
      </c>
      <c r="D112" s="266"/>
      <c r="E112" s="266"/>
      <c r="F112" s="286" t="s">
        <v>427</v>
      </c>
      <c r="G112" s="266"/>
      <c r="H112" s="266" t="s">
        <v>461</v>
      </c>
      <c r="I112" s="266" t="s">
        <v>423</v>
      </c>
      <c r="J112" s="266">
        <v>50</v>
      </c>
      <c r="K112" s="278"/>
    </row>
    <row r="113" spans="2:11" s="1" customFormat="1" ht="15" customHeight="1">
      <c r="B113" s="287"/>
      <c r="C113" s="266" t="s">
        <v>55</v>
      </c>
      <c r="D113" s="266"/>
      <c r="E113" s="266"/>
      <c r="F113" s="286" t="s">
        <v>421</v>
      </c>
      <c r="G113" s="266"/>
      <c r="H113" s="266" t="s">
        <v>462</v>
      </c>
      <c r="I113" s="266" t="s">
        <v>423</v>
      </c>
      <c r="J113" s="266">
        <v>20</v>
      </c>
      <c r="K113" s="278"/>
    </row>
    <row r="114" spans="2:11" s="1" customFormat="1" ht="15" customHeight="1">
      <c r="B114" s="287"/>
      <c r="C114" s="266" t="s">
        <v>463</v>
      </c>
      <c r="D114" s="266"/>
      <c r="E114" s="266"/>
      <c r="F114" s="286" t="s">
        <v>421</v>
      </c>
      <c r="G114" s="266"/>
      <c r="H114" s="266" t="s">
        <v>464</v>
      </c>
      <c r="I114" s="266" t="s">
        <v>423</v>
      </c>
      <c r="J114" s="266">
        <v>120</v>
      </c>
      <c r="K114" s="278"/>
    </row>
    <row r="115" spans="2:11" s="1" customFormat="1" ht="15" customHeight="1">
      <c r="B115" s="287"/>
      <c r="C115" s="266" t="s">
        <v>40</v>
      </c>
      <c r="D115" s="266"/>
      <c r="E115" s="266"/>
      <c r="F115" s="286" t="s">
        <v>421</v>
      </c>
      <c r="G115" s="266"/>
      <c r="H115" s="266" t="s">
        <v>465</v>
      </c>
      <c r="I115" s="266" t="s">
        <v>456</v>
      </c>
      <c r="J115" s="266"/>
      <c r="K115" s="278"/>
    </row>
    <row r="116" spans="2:11" s="1" customFormat="1" ht="15" customHeight="1">
      <c r="B116" s="287"/>
      <c r="C116" s="266" t="s">
        <v>50</v>
      </c>
      <c r="D116" s="266"/>
      <c r="E116" s="266"/>
      <c r="F116" s="286" t="s">
        <v>421</v>
      </c>
      <c r="G116" s="266"/>
      <c r="H116" s="266" t="s">
        <v>466</v>
      </c>
      <c r="I116" s="266" t="s">
        <v>456</v>
      </c>
      <c r="J116" s="266"/>
      <c r="K116" s="278"/>
    </row>
    <row r="117" spans="2:11" s="1" customFormat="1" ht="15" customHeight="1">
      <c r="B117" s="287"/>
      <c r="C117" s="266" t="s">
        <v>59</v>
      </c>
      <c r="D117" s="266"/>
      <c r="E117" s="266"/>
      <c r="F117" s="286" t="s">
        <v>421</v>
      </c>
      <c r="G117" s="266"/>
      <c r="H117" s="266" t="s">
        <v>467</v>
      </c>
      <c r="I117" s="266" t="s">
        <v>468</v>
      </c>
      <c r="J117" s="266"/>
      <c r="K117" s="278"/>
    </row>
    <row r="118" spans="2:11" s="1" customFormat="1" ht="15" customHeight="1">
      <c r="B118" s="290"/>
      <c r="C118" s="296"/>
      <c r="D118" s="296"/>
      <c r="E118" s="296"/>
      <c r="F118" s="296"/>
      <c r="G118" s="296"/>
      <c r="H118" s="296"/>
      <c r="I118" s="296"/>
      <c r="J118" s="296"/>
      <c r="K118" s="292"/>
    </row>
    <row r="119" spans="2:11" s="1" customFormat="1" ht="18.75" customHeight="1">
      <c r="B119" s="297"/>
      <c r="C119" s="263"/>
      <c r="D119" s="263"/>
      <c r="E119" s="263"/>
      <c r="F119" s="298"/>
      <c r="G119" s="263"/>
      <c r="H119" s="263"/>
      <c r="I119" s="263"/>
      <c r="J119" s="263"/>
      <c r="K119" s="297"/>
    </row>
    <row r="120" spans="2:11" s="1" customFormat="1" ht="18.75" customHeight="1">
      <c r="B120" s="273"/>
      <c r="C120" s="273"/>
      <c r="D120" s="273"/>
      <c r="E120" s="273"/>
      <c r="F120" s="273"/>
      <c r="G120" s="273"/>
      <c r="H120" s="273"/>
      <c r="I120" s="273"/>
      <c r="J120" s="273"/>
      <c r="K120" s="273"/>
    </row>
    <row r="121" spans="2:11" s="1" customFormat="1" ht="7.5" customHeight="1">
      <c r="B121" s="299"/>
      <c r="C121" s="300"/>
      <c r="D121" s="300"/>
      <c r="E121" s="300"/>
      <c r="F121" s="300"/>
      <c r="G121" s="300"/>
      <c r="H121" s="300"/>
      <c r="I121" s="300"/>
      <c r="J121" s="300"/>
      <c r="K121" s="301"/>
    </row>
    <row r="122" spans="2:11" s="1" customFormat="1" ht="45" customHeight="1">
      <c r="B122" s="302"/>
      <c r="C122" s="385" t="s">
        <v>469</v>
      </c>
      <c r="D122" s="385"/>
      <c r="E122" s="385"/>
      <c r="F122" s="385"/>
      <c r="G122" s="385"/>
      <c r="H122" s="385"/>
      <c r="I122" s="385"/>
      <c r="J122" s="385"/>
      <c r="K122" s="303"/>
    </row>
    <row r="123" spans="2:11" s="1" customFormat="1" ht="17.25" customHeight="1">
      <c r="B123" s="304"/>
      <c r="C123" s="279" t="s">
        <v>415</v>
      </c>
      <c r="D123" s="279"/>
      <c r="E123" s="279"/>
      <c r="F123" s="279" t="s">
        <v>416</v>
      </c>
      <c r="G123" s="280"/>
      <c r="H123" s="279" t="s">
        <v>56</v>
      </c>
      <c r="I123" s="279" t="s">
        <v>59</v>
      </c>
      <c r="J123" s="279" t="s">
        <v>417</v>
      </c>
      <c r="K123" s="305"/>
    </row>
    <row r="124" spans="2:11" s="1" customFormat="1" ht="17.25" customHeight="1">
      <c r="B124" s="304"/>
      <c r="C124" s="281" t="s">
        <v>418</v>
      </c>
      <c r="D124" s="281"/>
      <c r="E124" s="281"/>
      <c r="F124" s="282" t="s">
        <v>419</v>
      </c>
      <c r="G124" s="283"/>
      <c r="H124" s="281"/>
      <c r="I124" s="281"/>
      <c r="J124" s="281" t="s">
        <v>420</v>
      </c>
      <c r="K124" s="305"/>
    </row>
    <row r="125" spans="2:11" s="1" customFormat="1" ht="5.25" customHeight="1">
      <c r="B125" s="306"/>
      <c r="C125" s="284"/>
      <c r="D125" s="284"/>
      <c r="E125" s="284"/>
      <c r="F125" s="284"/>
      <c r="G125" s="266"/>
      <c r="H125" s="284"/>
      <c r="I125" s="284"/>
      <c r="J125" s="284"/>
      <c r="K125" s="307"/>
    </row>
    <row r="126" spans="2:11" s="1" customFormat="1" ht="15" customHeight="1">
      <c r="B126" s="306"/>
      <c r="C126" s="266" t="s">
        <v>424</v>
      </c>
      <c r="D126" s="284"/>
      <c r="E126" s="284"/>
      <c r="F126" s="286" t="s">
        <v>421</v>
      </c>
      <c r="G126" s="266"/>
      <c r="H126" s="266" t="s">
        <v>461</v>
      </c>
      <c r="I126" s="266" t="s">
        <v>423</v>
      </c>
      <c r="J126" s="266">
        <v>120</v>
      </c>
      <c r="K126" s="308"/>
    </row>
    <row r="127" spans="2:11" s="1" customFormat="1" ht="15" customHeight="1">
      <c r="B127" s="306"/>
      <c r="C127" s="266" t="s">
        <v>470</v>
      </c>
      <c r="D127" s="266"/>
      <c r="E127" s="266"/>
      <c r="F127" s="286" t="s">
        <v>421</v>
      </c>
      <c r="G127" s="266"/>
      <c r="H127" s="266" t="s">
        <v>471</v>
      </c>
      <c r="I127" s="266" t="s">
        <v>423</v>
      </c>
      <c r="J127" s="266" t="s">
        <v>472</v>
      </c>
      <c r="K127" s="308"/>
    </row>
    <row r="128" spans="2:11" s="1" customFormat="1" ht="15" customHeight="1">
      <c r="B128" s="306"/>
      <c r="C128" s="266" t="s">
        <v>369</v>
      </c>
      <c r="D128" s="266"/>
      <c r="E128" s="266"/>
      <c r="F128" s="286" t="s">
        <v>421</v>
      </c>
      <c r="G128" s="266"/>
      <c r="H128" s="266" t="s">
        <v>473</v>
      </c>
      <c r="I128" s="266" t="s">
        <v>423</v>
      </c>
      <c r="J128" s="266" t="s">
        <v>472</v>
      </c>
      <c r="K128" s="308"/>
    </row>
    <row r="129" spans="2:11" s="1" customFormat="1" ht="15" customHeight="1">
      <c r="B129" s="306"/>
      <c r="C129" s="266" t="s">
        <v>432</v>
      </c>
      <c r="D129" s="266"/>
      <c r="E129" s="266"/>
      <c r="F129" s="286" t="s">
        <v>427</v>
      </c>
      <c r="G129" s="266"/>
      <c r="H129" s="266" t="s">
        <v>433</v>
      </c>
      <c r="I129" s="266" t="s">
        <v>423</v>
      </c>
      <c r="J129" s="266">
        <v>15</v>
      </c>
      <c r="K129" s="308"/>
    </row>
    <row r="130" spans="2:11" s="1" customFormat="1" ht="15" customHeight="1">
      <c r="B130" s="306"/>
      <c r="C130" s="288" t="s">
        <v>434</v>
      </c>
      <c r="D130" s="288"/>
      <c r="E130" s="288"/>
      <c r="F130" s="289" t="s">
        <v>427</v>
      </c>
      <c r="G130" s="288"/>
      <c r="H130" s="288" t="s">
        <v>435</v>
      </c>
      <c r="I130" s="288" t="s">
        <v>423</v>
      </c>
      <c r="J130" s="288">
        <v>15</v>
      </c>
      <c r="K130" s="308"/>
    </row>
    <row r="131" spans="2:11" s="1" customFormat="1" ht="15" customHeight="1">
      <c r="B131" s="306"/>
      <c r="C131" s="288" t="s">
        <v>436</v>
      </c>
      <c r="D131" s="288"/>
      <c r="E131" s="288"/>
      <c r="F131" s="289" t="s">
        <v>427</v>
      </c>
      <c r="G131" s="288"/>
      <c r="H131" s="288" t="s">
        <v>437</v>
      </c>
      <c r="I131" s="288" t="s">
        <v>423</v>
      </c>
      <c r="J131" s="288">
        <v>20</v>
      </c>
      <c r="K131" s="308"/>
    </row>
    <row r="132" spans="2:11" s="1" customFormat="1" ht="15" customHeight="1">
      <c r="B132" s="306"/>
      <c r="C132" s="288" t="s">
        <v>438</v>
      </c>
      <c r="D132" s="288"/>
      <c r="E132" s="288"/>
      <c r="F132" s="289" t="s">
        <v>427</v>
      </c>
      <c r="G132" s="288"/>
      <c r="H132" s="288" t="s">
        <v>439</v>
      </c>
      <c r="I132" s="288" t="s">
        <v>423</v>
      </c>
      <c r="J132" s="288">
        <v>20</v>
      </c>
      <c r="K132" s="308"/>
    </row>
    <row r="133" spans="2:11" s="1" customFormat="1" ht="15" customHeight="1">
      <c r="B133" s="306"/>
      <c r="C133" s="266" t="s">
        <v>426</v>
      </c>
      <c r="D133" s="266"/>
      <c r="E133" s="266"/>
      <c r="F133" s="286" t="s">
        <v>427</v>
      </c>
      <c r="G133" s="266"/>
      <c r="H133" s="266" t="s">
        <v>461</v>
      </c>
      <c r="I133" s="266" t="s">
        <v>423</v>
      </c>
      <c r="J133" s="266">
        <v>50</v>
      </c>
      <c r="K133" s="308"/>
    </row>
    <row r="134" spans="2:11" s="1" customFormat="1" ht="15" customHeight="1">
      <c r="B134" s="306"/>
      <c r="C134" s="266" t="s">
        <v>440</v>
      </c>
      <c r="D134" s="266"/>
      <c r="E134" s="266"/>
      <c r="F134" s="286" t="s">
        <v>427</v>
      </c>
      <c r="G134" s="266"/>
      <c r="H134" s="266" t="s">
        <v>461</v>
      </c>
      <c r="I134" s="266" t="s">
        <v>423</v>
      </c>
      <c r="J134" s="266">
        <v>50</v>
      </c>
      <c r="K134" s="308"/>
    </row>
    <row r="135" spans="2:11" s="1" customFormat="1" ht="15" customHeight="1">
      <c r="B135" s="306"/>
      <c r="C135" s="266" t="s">
        <v>446</v>
      </c>
      <c r="D135" s="266"/>
      <c r="E135" s="266"/>
      <c r="F135" s="286" t="s">
        <v>427</v>
      </c>
      <c r="G135" s="266"/>
      <c r="H135" s="266" t="s">
        <v>461</v>
      </c>
      <c r="I135" s="266" t="s">
        <v>423</v>
      </c>
      <c r="J135" s="266">
        <v>50</v>
      </c>
      <c r="K135" s="308"/>
    </row>
    <row r="136" spans="2:11" s="1" customFormat="1" ht="15" customHeight="1">
      <c r="B136" s="306"/>
      <c r="C136" s="266" t="s">
        <v>448</v>
      </c>
      <c r="D136" s="266"/>
      <c r="E136" s="266"/>
      <c r="F136" s="286" t="s">
        <v>427</v>
      </c>
      <c r="G136" s="266"/>
      <c r="H136" s="266" t="s">
        <v>461</v>
      </c>
      <c r="I136" s="266" t="s">
        <v>423</v>
      </c>
      <c r="J136" s="266">
        <v>50</v>
      </c>
      <c r="K136" s="308"/>
    </row>
    <row r="137" spans="2:11" s="1" customFormat="1" ht="15" customHeight="1">
      <c r="B137" s="306"/>
      <c r="C137" s="266" t="s">
        <v>449</v>
      </c>
      <c r="D137" s="266"/>
      <c r="E137" s="266"/>
      <c r="F137" s="286" t="s">
        <v>427</v>
      </c>
      <c r="G137" s="266"/>
      <c r="H137" s="266" t="s">
        <v>474</v>
      </c>
      <c r="I137" s="266" t="s">
        <v>423</v>
      </c>
      <c r="J137" s="266">
        <v>255</v>
      </c>
      <c r="K137" s="308"/>
    </row>
    <row r="138" spans="2:11" s="1" customFormat="1" ht="15" customHeight="1">
      <c r="B138" s="306"/>
      <c r="C138" s="266" t="s">
        <v>451</v>
      </c>
      <c r="D138" s="266"/>
      <c r="E138" s="266"/>
      <c r="F138" s="286" t="s">
        <v>421</v>
      </c>
      <c r="G138" s="266"/>
      <c r="H138" s="266" t="s">
        <v>475</v>
      </c>
      <c r="I138" s="266" t="s">
        <v>453</v>
      </c>
      <c r="J138" s="266"/>
      <c r="K138" s="308"/>
    </row>
    <row r="139" spans="2:11" s="1" customFormat="1" ht="15" customHeight="1">
      <c r="B139" s="306"/>
      <c r="C139" s="266" t="s">
        <v>454</v>
      </c>
      <c r="D139" s="266"/>
      <c r="E139" s="266"/>
      <c r="F139" s="286" t="s">
        <v>421</v>
      </c>
      <c r="G139" s="266"/>
      <c r="H139" s="266" t="s">
        <v>476</v>
      </c>
      <c r="I139" s="266" t="s">
        <v>456</v>
      </c>
      <c r="J139" s="266"/>
      <c r="K139" s="308"/>
    </row>
    <row r="140" spans="2:11" s="1" customFormat="1" ht="15" customHeight="1">
      <c r="B140" s="306"/>
      <c r="C140" s="266" t="s">
        <v>457</v>
      </c>
      <c r="D140" s="266"/>
      <c r="E140" s="266"/>
      <c r="F140" s="286" t="s">
        <v>421</v>
      </c>
      <c r="G140" s="266"/>
      <c r="H140" s="266" t="s">
        <v>457</v>
      </c>
      <c r="I140" s="266" t="s">
        <v>456</v>
      </c>
      <c r="J140" s="266"/>
      <c r="K140" s="308"/>
    </row>
    <row r="141" spans="2:11" s="1" customFormat="1" ht="15" customHeight="1">
      <c r="B141" s="306"/>
      <c r="C141" s="266" t="s">
        <v>40</v>
      </c>
      <c r="D141" s="266"/>
      <c r="E141" s="266"/>
      <c r="F141" s="286" t="s">
        <v>421</v>
      </c>
      <c r="G141" s="266"/>
      <c r="H141" s="266" t="s">
        <v>477</v>
      </c>
      <c r="I141" s="266" t="s">
        <v>456</v>
      </c>
      <c r="J141" s="266"/>
      <c r="K141" s="308"/>
    </row>
    <row r="142" spans="2:11" s="1" customFormat="1" ht="15" customHeight="1">
      <c r="B142" s="306"/>
      <c r="C142" s="266" t="s">
        <v>478</v>
      </c>
      <c r="D142" s="266"/>
      <c r="E142" s="266"/>
      <c r="F142" s="286" t="s">
        <v>421</v>
      </c>
      <c r="G142" s="266"/>
      <c r="H142" s="266" t="s">
        <v>479</v>
      </c>
      <c r="I142" s="266" t="s">
        <v>456</v>
      </c>
      <c r="J142" s="266"/>
      <c r="K142" s="308"/>
    </row>
    <row r="143" spans="2:11" s="1" customFormat="1" ht="15" customHeight="1">
      <c r="B143" s="309"/>
      <c r="C143" s="310"/>
      <c r="D143" s="310"/>
      <c r="E143" s="310"/>
      <c r="F143" s="310"/>
      <c r="G143" s="310"/>
      <c r="H143" s="310"/>
      <c r="I143" s="310"/>
      <c r="J143" s="310"/>
      <c r="K143" s="311"/>
    </row>
    <row r="144" spans="2:11" s="1" customFormat="1" ht="18.75" customHeight="1">
      <c r="B144" s="263"/>
      <c r="C144" s="263"/>
      <c r="D144" s="263"/>
      <c r="E144" s="263"/>
      <c r="F144" s="298"/>
      <c r="G144" s="263"/>
      <c r="H144" s="263"/>
      <c r="I144" s="263"/>
      <c r="J144" s="263"/>
      <c r="K144" s="263"/>
    </row>
    <row r="145" spans="2:11" s="1" customFormat="1" ht="18.75" customHeight="1">
      <c r="B145" s="273"/>
      <c r="C145" s="273"/>
      <c r="D145" s="273"/>
      <c r="E145" s="273"/>
      <c r="F145" s="273"/>
      <c r="G145" s="273"/>
      <c r="H145" s="273"/>
      <c r="I145" s="273"/>
      <c r="J145" s="273"/>
      <c r="K145" s="273"/>
    </row>
    <row r="146" spans="2:11" s="1" customFormat="1" ht="7.5" customHeight="1">
      <c r="B146" s="274"/>
      <c r="C146" s="275"/>
      <c r="D146" s="275"/>
      <c r="E146" s="275"/>
      <c r="F146" s="275"/>
      <c r="G146" s="275"/>
      <c r="H146" s="275"/>
      <c r="I146" s="275"/>
      <c r="J146" s="275"/>
      <c r="K146" s="276"/>
    </row>
    <row r="147" spans="2:11" s="1" customFormat="1" ht="45" customHeight="1">
      <c r="B147" s="277"/>
      <c r="C147" s="386" t="s">
        <v>480</v>
      </c>
      <c r="D147" s="386"/>
      <c r="E147" s="386"/>
      <c r="F147" s="386"/>
      <c r="G147" s="386"/>
      <c r="H147" s="386"/>
      <c r="I147" s="386"/>
      <c r="J147" s="386"/>
      <c r="K147" s="278"/>
    </row>
    <row r="148" spans="2:11" s="1" customFormat="1" ht="17.25" customHeight="1">
      <c r="B148" s="277"/>
      <c r="C148" s="279" t="s">
        <v>415</v>
      </c>
      <c r="D148" s="279"/>
      <c r="E148" s="279"/>
      <c r="F148" s="279" t="s">
        <v>416</v>
      </c>
      <c r="G148" s="280"/>
      <c r="H148" s="279" t="s">
        <v>56</v>
      </c>
      <c r="I148" s="279" t="s">
        <v>59</v>
      </c>
      <c r="J148" s="279" t="s">
        <v>417</v>
      </c>
      <c r="K148" s="278"/>
    </row>
    <row r="149" spans="2:11" s="1" customFormat="1" ht="17.25" customHeight="1">
      <c r="B149" s="277"/>
      <c r="C149" s="281" t="s">
        <v>418</v>
      </c>
      <c r="D149" s="281"/>
      <c r="E149" s="281"/>
      <c r="F149" s="282" t="s">
        <v>419</v>
      </c>
      <c r="G149" s="283"/>
      <c r="H149" s="281"/>
      <c r="I149" s="281"/>
      <c r="J149" s="281" t="s">
        <v>420</v>
      </c>
      <c r="K149" s="278"/>
    </row>
    <row r="150" spans="2:11" s="1" customFormat="1" ht="5.25" customHeight="1">
      <c r="B150" s="287"/>
      <c r="C150" s="284"/>
      <c r="D150" s="284"/>
      <c r="E150" s="284"/>
      <c r="F150" s="284"/>
      <c r="G150" s="285"/>
      <c r="H150" s="284"/>
      <c r="I150" s="284"/>
      <c r="J150" s="284"/>
      <c r="K150" s="308"/>
    </row>
    <row r="151" spans="2:11" s="1" customFormat="1" ht="15" customHeight="1">
      <c r="B151" s="287"/>
      <c r="C151" s="312" t="s">
        <v>424</v>
      </c>
      <c r="D151" s="266"/>
      <c r="E151" s="266"/>
      <c r="F151" s="313" t="s">
        <v>421</v>
      </c>
      <c r="G151" s="266"/>
      <c r="H151" s="312" t="s">
        <v>461</v>
      </c>
      <c r="I151" s="312" t="s">
        <v>423</v>
      </c>
      <c r="J151" s="312">
        <v>120</v>
      </c>
      <c r="K151" s="308"/>
    </row>
    <row r="152" spans="2:11" s="1" customFormat="1" ht="15" customHeight="1">
      <c r="B152" s="287"/>
      <c r="C152" s="312" t="s">
        <v>470</v>
      </c>
      <c r="D152" s="266"/>
      <c r="E152" s="266"/>
      <c r="F152" s="313" t="s">
        <v>421</v>
      </c>
      <c r="G152" s="266"/>
      <c r="H152" s="312" t="s">
        <v>481</v>
      </c>
      <c r="I152" s="312" t="s">
        <v>423</v>
      </c>
      <c r="J152" s="312" t="s">
        <v>472</v>
      </c>
      <c r="K152" s="308"/>
    </row>
    <row r="153" spans="2:11" s="1" customFormat="1" ht="15" customHeight="1">
      <c r="B153" s="287"/>
      <c r="C153" s="312" t="s">
        <v>369</v>
      </c>
      <c r="D153" s="266"/>
      <c r="E153" s="266"/>
      <c r="F153" s="313" t="s">
        <v>421</v>
      </c>
      <c r="G153" s="266"/>
      <c r="H153" s="312" t="s">
        <v>482</v>
      </c>
      <c r="I153" s="312" t="s">
        <v>423</v>
      </c>
      <c r="J153" s="312" t="s">
        <v>472</v>
      </c>
      <c r="K153" s="308"/>
    </row>
    <row r="154" spans="2:11" s="1" customFormat="1" ht="15" customHeight="1">
      <c r="B154" s="287"/>
      <c r="C154" s="312" t="s">
        <v>426</v>
      </c>
      <c r="D154" s="266"/>
      <c r="E154" s="266"/>
      <c r="F154" s="313" t="s">
        <v>427</v>
      </c>
      <c r="G154" s="266"/>
      <c r="H154" s="312" t="s">
        <v>461</v>
      </c>
      <c r="I154" s="312" t="s">
        <v>423</v>
      </c>
      <c r="J154" s="312">
        <v>50</v>
      </c>
      <c r="K154" s="308"/>
    </row>
    <row r="155" spans="2:11" s="1" customFormat="1" ht="15" customHeight="1">
      <c r="B155" s="287"/>
      <c r="C155" s="312" t="s">
        <v>429</v>
      </c>
      <c r="D155" s="266"/>
      <c r="E155" s="266"/>
      <c r="F155" s="313" t="s">
        <v>421</v>
      </c>
      <c r="G155" s="266"/>
      <c r="H155" s="312" t="s">
        <v>461</v>
      </c>
      <c r="I155" s="312" t="s">
        <v>431</v>
      </c>
      <c r="J155" s="312"/>
      <c r="K155" s="308"/>
    </row>
    <row r="156" spans="2:11" s="1" customFormat="1" ht="15" customHeight="1">
      <c r="B156" s="287"/>
      <c r="C156" s="312" t="s">
        <v>440</v>
      </c>
      <c r="D156" s="266"/>
      <c r="E156" s="266"/>
      <c r="F156" s="313" t="s">
        <v>427</v>
      </c>
      <c r="G156" s="266"/>
      <c r="H156" s="312" t="s">
        <v>461</v>
      </c>
      <c r="I156" s="312" t="s">
        <v>423</v>
      </c>
      <c r="J156" s="312">
        <v>50</v>
      </c>
      <c r="K156" s="308"/>
    </row>
    <row r="157" spans="2:11" s="1" customFormat="1" ht="15" customHeight="1">
      <c r="B157" s="287"/>
      <c r="C157" s="312" t="s">
        <v>448</v>
      </c>
      <c r="D157" s="266"/>
      <c r="E157" s="266"/>
      <c r="F157" s="313" t="s">
        <v>427</v>
      </c>
      <c r="G157" s="266"/>
      <c r="H157" s="312" t="s">
        <v>461</v>
      </c>
      <c r="I157" s="312" t="s">
        <v>423</v>
      </c>
      <c r="J157" s="312">
        <v>50</v>
      </c>
      <c r="K157" s="308"/>
    </row>
    <row r="158" spans="2:11" s="1" customFormat="1" ht="15" customHeight="1">
      <c r="B158" s="287"/>
      <c r="C158" s="312" t="s">
        <v>446</v>
      </c>
      <c r="D158" s="266"/>
      <c r="E158" s="266"/>
      <c r="F158" s="313" t="s">
        <v>427</v>
      </c>
      <c r="G158" s="266"/>
      <c r="H158" s="312" t="s">
        <v>461</v>
      </c>
      <c r="I158" s="312" t="s">
        <v>423</v>
      </c>
      <c r="J158" s="312">
        <v>50</v>
      </c>
      <c r="K158" s="308"/>
    </row>
    <row r="159" spans="2:11" s="1" customFormat="1" ht="15" customHeight="1">
      <c r="B159" s="287"/>
      <c r="C159" s="312" t="s">
        <v>93</v>
      </c>
      <c r="D159" s="266"/>
      <c r="E159" s="266"/>
      <c r="F159" s="313" t="s">
        <v>421</v>
      </c>
      <c r="G159" s="266"/>
      <c r="H159" s="312" t="s">
        <v>483</v>
      </c>
      <c r="I159" s="312" t="s">
        <v>423</v>
      </c>
      <c r="J159" s="312" t="s">
        <v>484</v>
      </c>
      <c r="K159" s="308"/>
    </row>
    <row r="160" spans="2:11" s="1" customFormat="1" ht="15" customHeight="1">
      <c r="B160" s="287"/>
      <c r="C160" s="312" t="s">
        <v>485</v>
      </c>
      <c r="D160" s="266"/>
      <c r="E160" s="266"/>
      <c r="F160" s="313" t="s">
        <v>421</v>
      </c>
      <c r="G160" s="266"/>
      <c r="H160" s="312" t="s">
        <v>486</v>
      </c>
      <c r="I160" s="312" t="s">
        <v>456</v>
      </c>
      <c r="J160" s="312"/>
      <c r="K160" s="308"/>
    </row>
    <row r="161" spans="2:11" s="1" customFormat="1" ht="15" customHeight="1">
      <c r="B161" s="314"/>
      <c r="C161" s="296"/>
      <c r="D161" s="296"/>
      <c r="E161" s="296"/>
      <c r="F161" s="296"/>
      <c r="G161" s="296"/>
      <c r="H161" s="296"/>
      <c r="I161" s="296"/>
      <c r="J161" s="296"/>
      <c r="K161" s="315"/>
    </row>
    <row r="162" spans="2:11" s="1" customFormat="1" ht="18.75" customHeight="1">
      <c r="B162" s="263"/>
      <c r="C162" s="266"/>
      <c r="D162" s="266"/>
      <c r="E162" s="266"/>
      <c r="F162" s="286"/>
      <c r="G162" s="266"/>
      <c r="H162" s="266"/>
      <c r="I162" s="266"/>
      <c r="J162" s="266"/>
      <c r="K162" s="263"/>
    </row>
    <row r="163" spans="2:11" s="1" customFormat="1" ht="18.75" customHeight="1">
      <c r="B163" s="273"/>
      <c r="C163" s="273"/>
      <c r="D163" s="273"/>
      <c r="E163" s="273"/>
      <c r="F163" s="273"/>
      <c r="G163" s="273"/>
      <c r="H163" s="273"/>
      <c r="I163" s="273"/>
      <c r="J163" s="273"/>
      <c r="K163" s="273"/>
    </row>
    <row r="164" spans="2:11" s="1" customFormat="1" ht="7.5" customHeight="1">
      <c r="B164" s="255"/>
      <c r="C164" s="256"/>
      <c r="D164" s="256"/>
      <c r="E164" s="256"/>
      <c r="F164" s="256"/>
      <c r="G164" s="256"/>
      <c r="H164" s="256"/>
      <c r="I164" s="256"/>
      <c r="J164" s="256"/>
      <c r="K164" s="257"/>
    </row>
    <row r="165" spans="2:11" s="1" customFormat="1" ht="45" customHeight="1">
      <c r="B165" s="258"/>
      <c r="C165" s="385" t="s">
        <v>487</v>
      </c>
      <c r="D165" s="385"/>
      <c r="E165" s="385"/>
      <c r="F165" s="385"/>
      <c r="G165" s="385"/>
      <c r="H165" s="385"/>
      <c r="I165" s="385"/>
      <c r="J165" s="385"/>
      <c r="K165" s="259"/>
    </row>
    <row r="166" spans="2:11" s="1" customFormat="1" ht="17.25" customHeight="1">
      <c r="B166" s="258"/>
      <c r="C166" s="279" t="s">
        <v>415</v>
      </c>
      <c r="D166" s="279"/>
      <c r="E166" s="279"/>
      <c r="F166" s="279" t="s">
        <v>416</v>
      </c>
      <c r="G166" s="316"/>
      <c r="H166" s="317" t="s">
        <v>56</v>
      </c>
      <c r="I166" s="317" t="s">
        <v>59</v>
      </c>
      <c r="J166" s="279" t="s">
        <v>417</v>
      </c>
      <c r="K166" s="259"/>
    </row>
    <row r="167" spans="2:11" s="1" customFormat="1" ht="17.25" customHeight="1">
      <c r="B167" s="260"/>
      <c r="C167" s="281" t="s">
        <v>418</v>
      </c>
      <c r="D167" s="281"/>
      <c r="E167" s="281"/>
      <c r="F167" s="282" t="s">
        <v>419</v>
      </c>
      <c r="G167" s="318"/>
      <c r="H167" s="319"/>
      <c r="I167" s="319"/>
      <c r="J167" s="281" t="s">
        <v>420</v>
      </c>
      <c r="K167" s="261"/>
    </row>
    <row r="168" spans="2:11" s="1" customFormat="1" ht="5.25" customHeight="1">
      <c r="B168" s="287"/>
      <c r="C168" s="284"/>
      <c r="D168" s="284"/>
      <c r="E168" s="284"/>
      <c r="F168" s="284"/>
      <c r="G168" s="285"/>
      <c r="H168" s="284"/>
      <c r="I168" s="284"/>
      <c r="J168" s="284"/>
      <c r="K168" s="308"/>
    </row>
    <row r="169" spans="2:11" s="1" customFormat="1" ht="15" customHeight="1">
      <c r="B169" s="287"/>
      <c r="C169" s="266" t="s">
        <v>424</v>
      </c>
      <c r="D169" s="266"/>
      <c r="E169" s="266"/>
      <c r="F169" s="286" t="s">
        <v>421</v>
      </c>
      <c r="G169" s="266"/>
      <c r="H169" s="266" t="s">
        <v>461</v>
      </c>
      <c r="I169" s="266" t="s">
        <v>423</v>
      </c>
      <c r="J169" s="266">
        <v>120</v>
      </c>
      <c r="K169" s="308"/>
    </row>
    <row r="170" spans="2:11" s="1" customFormat="1" ht="15" customHeight="1">
      <c r="B170" s="287"/>
      <c r="C170" s="266" t="s">
        <v>470</v>
      </c>
      <c r="D170" s="266"/>
      <c r="E170" s="266"/>
      <c r="F170" s="286" t="s">
        <v>421</v>
      </c>
      <c r="G170" s="266"/>
      <c r="H170" s="266" t="s">
        <v>471</v>
      </c>
      <c r="I170" s="266" t="s">
        <v>423</v>
      </c>
      <c r="J170" s="266" t="s">
        <v>472</v>
      </c>
      <c r="K170" s="308"/>
    </row>
    <row r="171" spans="2:11" s="1" customFormat="1" ht="15" customHeight="1">
      <c r="B171" s="287"/>
      <c r="C171" s="266" t="s">
        <v>369</v>
      </c>
      <c r="D171" s="266"/>
      <c r="E171" s="266"/>
      <c r="F171" s="286" t="s">
        <v>421</v>
      </c>
      <c r="G171" s="266"/>
      <c r="H171" s="266" t="s">
        <v>488</v>
      </c>
      <c r="I171" s="266" t="s">
        <v>423</v>
      </c>
      <c r="J171" s="266" t="s">
        <v>472</v>
      </c>
      <c r="K171" s="308"/>
    </row>
    <row r="172" spans="2:11" s="1" customFormat="1" ht="15" customHeight="1">
      <c r="B172" s="287"/>
      <c r="C172" s="266" t="s">
        <v>426</v>
      </c>
      <c r="D172" s="266"/>
      <c r="E172" s="266"/>
      <c r="F172" s="286" t="s">
        <v>427</v>
      </c>
      <c r="G172" s="266"/>
      <c r="H172" s="266" t="s">
        <v>488</v>
      </c>
      <c r="I172" s="266" t="s">
        <v>423</v>
      </c>
      <c r="J172" s="266">
        <v>50</v>
      </c>
      <c r="K172" s="308"/>
    </row>
    <row r="173" spans="2:11" s="1" customFormat="1" ht="15" customHeight="1">
      <c r="B173" s="287"/>
      <c r="C173" s="266" t="s">
        <v>429</v>
      </c>
      <c r="D173" s="266"/>
      <c r="E173" s="266"/>
      <c r="F173" s="286" t="s">
        <v>421</v>
      </c>
      <c r="G173" s="266"/>
      <c r="H173" s="266" t="s">
        <v>488</v>
      </c>
      <c r="I173" s="266" t="s">
        <v>431</v>
      </c>
      <c r="J173" s="266"/>
      <c r="K173" s="308"/>
    </row>
    <row r="174" spans="2:11" s="1" customFormat="1" ht="15" customHeight="1">
      <c r="B174" s="287"/>
      <c r="C174" s="266" t="s">
        <v>440</v>
      </c>
      <c r="D174" s="266"/>
      <c r="E174" s="266"/>
      <c r="F174" s="286" t="s">
        <v>427</v>
      </c>
      <c r="G174" s="266"/>
      <c r="H174" s="266" t="s">
        <v>488</v>
      </c>
      <c r="I174" s="266" t="s">
        <v>423</v>
      </c>
      <c r="J174" s="266">
        <v>50</v>
      </c>
      <c r="K174" s="308"/>
    </row>
    <row r="175" spans="2:11" s="1" customFormat="1" ht="15" customHeight="1">
      <c r="B175" s="287"/>
      <c r="C175" s="266" t="s">
        <v>448</v>
      </c>
      <c r="D175" s="266"/>
      <c r="E175" s="266"/>
      <c r="F175" s="286" t="s">
        <v>427</v>
      </c>
      <c r="G175" s="266"/>
      <c r="H175" s="266" t="s">
        <v>488</v>
      </c>
      <c r="I175" s="266" t="s">
        <v>423</v>
      </c>
      <c r="J175" s="266">
        <v>50</v>
      </c>
      <c r="K175" s="308"/>
    </row>
    <row r="176" spans="2:11" s="1" customFormat="1" ht="15" customHeight="1">
      <c r="B176" s="287"/>
      <c r="C176" s="266" t="s">
        <v>446</v>
      </c>
      <c r="D176" s="266"/>
      <c r="E176" s="266"/>
      <c r="F176" s="286" t="s">
        <v>427</v>
      </c>
      <c r="G176" s="266"/>
      <c r="H176" s="266" t="s">
        <v>488</v>
      </c>
      <c r="I176" s="266" t="s">
        <v>423</v>
      </c>
      <c r="J176" s="266">
        <v>50</v>
      </c>
      <c r="K176" s="308"/>
    </row>
    <row r="177" spans="2:11" s="1" customFormat="1" ht="15" customHeight="1">
      <c r="B177" s="287"/>
      <c r="C177" s="266" t="s">
        <v>110</v>
      </c>
      <c r="D177" s="266"/>
      <c r="E177" s="266"/>
      <c r="F177" s="286" t="s">
        <v>421</v>
      </c>
      <c r="G177" s="266"/>
      <c r="H177" s="266" t="s">
        <v>489</v>
      </c>
      <c r="I177" s="266" t="s">
        <v>490</v>
      </c>
      <c r="J177" s="266"/>
      <c r="K177" s="308"/>
    </row>
    <row r="178" spans="2:11" s="1" customFormat="1" ht="15" customHeight="1">
      <c r="B178" s="287"/>
      <c r="C178" s="266" t="s">
        <v>59</v>
      </c>
      <c r="D178" s="266"/>
      <c r="E178" s="266"/>
      <c r="F178" s="286" t="s">
        <v>421</v>
      </c>
      <c r="G178" s="266"/>
      <c r="H178" s="266" t="s">
        <v>491</v>
      </c>
      <c r="I178" s="266" t="s">
        <v>492</v>
      </c>
      <c r="J178" s="266">
        <v>1</v>
      </c>
      <c r="K178" s="308"/>
    </row>
    <row r="179" spans="2:11" s="1" customFormat="1" ht="15" customHeight="1">
      <c r="B179" s="287"/>
      <c r="C179" s="266" t="s">
        <v>55</v>
      </c>
      <c r="D179" s="266"/>
      <c r="E179" s="266"/>
      <c r="F179" s="286" t="s">
        <v>421</v>
      </c>
      <c r="G179" s="266"/>
      <c r="H179" s="266" t="s">
        <v>493</v>
      </c>
      <c r="I179" s="266" t="s">
        <v>423</v>
      </c>
      <c r="J179" s="266">
        <v>20</v>
      </c>
      <c r="K179" s="308"/>
    </row>
    <row r="180" spans="2:11" s="1" customFormat="1" ht="15" customHeight="1">
      <c r="B180" s="287"/>
      <c r="C180" s="266" t="s">
        <v>56</v>
      </c>
      <c r="D180" s="266"/>
      <c r="E180" s="266"/>
      <c r="F180" s="286" t="s">
        <v>421</v>
      </c>
      <c r="G180" s="266"/>
      <c r="H180" s="266" t="s">
        <v>494</v>
      </c>
      <c r="I180" s="266" t="s">
        <v>423</v>
      </c>
      <c r="J180" s="266">
        <v>255</v>
      </c>
      <c r="K180" s="308"/>
    </row>
    <row r="181" spans="2:11" s="1" customFormat="1" ht="15" customHeight="1">
      <c r="B181" s="287"/>
      <c r="C181" s="266" t="s">
        <v>111</v>
      </c>
      <c r="D181" s="266"/>
      <c r="E181" s="266"/>
      <c r="F181" s="286" t="s">
        <v>421</v>
      </c>
      <c r="G181" s="266"/>
      <c r="H181" s="266" t="s">
        <v>385</v>
      </c>
      <c r="I181" s="266" t="s">
        <v>423</v>
      </c>
      <c r="J181" s="266">
        <v>10</v>
      </c>
      <c r="K181" s="308"/>
    </row>
    <row r="182" spans="2:11" s="1" customFormat="1" ht="15" customHeight="1">
      <c r="B182" s="287"/>
      <c r="C182" s="266" t="s">
        <v>112</v>
      </c>
      <c r="D182" s="266"/>
      <c r="E182" s="266"/>
      <c r="F182" s="286" t="s">
        <v>421</v>
      </c>
      <c r="G182" s="266"/>
      <c r="H182" s="266" t="s">
        <v>495</v>
      </c>
      <c r="I182" s="266" t="s">
        <v>456</v>
      </c>
      <c r="J182" s="266"/>
      <c r="K182" s="308"/>
    </row>
    <row r="183" spans="2:11" s="1" customFormat="1" ht="15" customHeight="1">
      <c r="B183" s="287"/>
      <c r="C183" s="266" t="s">
        <v>496</v>
      </c>
      <c r="D183" s="266"/>
      <c r="E183" s="266"/>
      <c r="F183" s="286" t="s">
        <v>421</v>
      </c>
      <c r="G183" s="266"/>
      <c r="H183" s="266" t="s">
        <v>497</v>
      </c>
      <c r="I183" s="266" t="s">
        <v>456</v>
      </c>
      <c r="J183" s="266"/>
      <c r="K183" s="308"/>
    </row>
    <row r="184" spans="2:11" s="1" customFormat="1" ht="15" customHeight="1">
      <c r="B184" s="287"/>
      <c r="C184" s="266" t="s">
        <v>485</v>
      </c>
      <c r="D184" s="266"/>
      <c r="E184" s="266"/>
      <c r="F184" s="286" t="s">
        <v>421</v>
      </c>
      <c r="G184" s="266"/>
      <c r="H184" s="266" t="s">
        <v>498</v>
      </c>
      <c r="I184" s="266" t="s">
        <v>456</v>
      </c>
      <c r="J184" s="266"/>
      <c r="K184" s="308"/>
    </row>
    <row r="185" spans="2:11" s="1" customFormat="1" ht="15" customHeight="1">
      <c r="B185" s="287"/>
      <c r="C185" s="266" t="s">
        <v>115</v>
      </c>
      <c r="D185" s="266"/>
      <c r="E185" s="266"/>
      <c r="F185" s="286" t="s">
        <v>427</v>
      </c>
      <c r="G185" s="266"/>
      <c r="H185" s="266" t="s">
        <v>499</v>
      </c>
      <c r="I185" s="266" t="s">
        <v>423</v>
      </c>
      <c r="J185" s="266">
        <v>50</v>
      </c>
      <c r="K185" s="308"/>
    </row>
    <row r="186" spans="2:11" s="1" customFormat="1" ht="15" customHeight="1">
      <c r="B186" s="287"/>
      <c r="C186" s="266" t="s">
        <v>500</v>
      </c>
      <c r="D186" s="266"/>
      <c r="E186" s="266"/>
      <c r="F186" s="286" t="s">
        <v>427</v>
      </c>
      <c r="G186" s="266"/>
      <c r="H186" s="266" t="s">
        <v>501</v>
      </c>
      <c r="I186" s="266" t="s">
        <v>502</v>
      </c>
      <c r="J186" s="266"/>
      <c r="K186" s="308"/>
    </row>
    <row r="187" spans="2:11" s="1" customFormat="1" ht="15" customHeight="1">
      <c r="B187" s="287"/>
      <c r="C187" s="266" t="s">
        <v>503</v>
      </c>
      <c r="D187" s="266"/>
      <c r="E187" s="266"/>
      <c r="F187" s="286" t="s">
        <v>427</v>
      </c>
      <c r="G187" s="266"/>
      <c r="H187" s="266" t="s">
        <v>504</v>
      </c>
      <c r="I187" s="266" t="s">
        <v>502</v>
      </c>
      <c r="J187" s="266"/>
      <c r="K187" s="308"/>
    </row>
    <row r="188" spans="2:11" s="1" customFormat="1" ht="15" customHeight="1">
      <c r="B188" s="287"/>
      <c r="C188" s="266" t="s">
        <v>505</v>
      </c>
      <c r="D188" s="266"/>
      <c r="E188" s="266"/>
      <c r="F188" s="286" t="s">
        <v>427</v>
      </c>
      <c r="G188" s="266"/>
      <c r="H188" s="266" t="s">
        <v>506</v>
      </c>
      <c r="I188" s="266" t="s">
        <v>502</v>
      </c>
      <c r="J188" s="266"/>
      <c r="K188" s="308"/>
    </row>
    <row r="189" spans="2:11" s="1" customFormat="1" ht="15" customHeight="1">
      <c r="B189" s="287"/>
      <c r="C189" s="320" t="s">
        <v>507</v>
      </c>
      <c r="D189" s="266"/>
      <c r="E189" s="266"/>
      <c r="F189" s="286" t="s">
        <v>427</v>
      </c>
      <c r="G189" s="266"/>
      <c r="H189" s="266" t="s">
        <v>508</v>
      </c>
      <c r="I189" s="266" t="s">
        <v>509</v>
      </c>
      <c r="J189" s="321" t="s">
        <v>510</v>
      </c>
      <c r="K189" s="308"/>
    </row>
    <row r="190" spans="2:11" s="1" customFormat="1" ht="15" customHeight="1">
      <c r="B190" s="287"/>
      <c r="C190" s="272" t="s">
        <v>44</v>
      </c>
      <c r="D190" s="266"/>
      <c r="E190" s="266"/>
      <c r="F190" s="286" t="s">
        <v>421</v>
      </c>
      <c r="G190" s="266"/>
      <c r="H190" s="263" t="s">
        <v>511</v>
      </c>
      <c r="I190" s="266" t="s">
        <v>512</v>
      </c>
      <c r="J190" s="266"/>
      <c r="K190" s="308"/>
    </row>
    <row r="191" spans="2:11" s="1" customFormat="1" ht="15" customHeight="1">
      <c r="B191" s="287"/>
      <c r="C191" s="272" t="s">
        <v>513</v>
      </c>
      <c r="D191" s="266"/>
      <c r="E191" s="266"/>
      <c r="F191" s="286" t="s">
        <v>421</v>
      </c>
      <c r="G191" s="266"/>
      <c r="H191" s="266" t="s">
        <v>514</v>
      </c>
      <c r="I191" s="266" t="s">
        <v>456</v>
      </c>
      <c r="J191" s="266"/>
      <c r="K191" s="308"/>
    </row>
    <row r="192" spans="2:11" s="1" customFormat="1" ht="15" customHeight="1">
      <c r="B192" s="287"/>
      <c r="C192" s="272" t="s">
        <v>515</v>
      </c>
      <c r="D192" s="266"/>
      <c r="E192" s="266"/>
      <c r="F192" s="286" t="s">
        <v>421</v>
      </c>
      <c r="G192" s="266"/>
      <c r="H192" s="266" t="s">
        <v>516</v>
      </c>
      <c r="I192" s="266" t="s">
        <v>456</v>
      </c>
      <c r="J192" s="266"/>
      <c r="K192" s="308"/>
    </row>
    <row r="193" spans="2:11" s="1" customFormat="1" ht="15" customHeight="1">
      <c r="B193" s="287"/>
      <c r="C193" s="272" t="s">
        <v>517</v>
      </c>
      <c r="D193" s="266"/>
      <c r="E193" s="266"/>
      <c r="F193" s="286" t="s">
        <v>427</v>
      </c>
      <c r="G193" s="266"/>
      <c r="H193" s="266" t="s">
        <v>518</v>
      </c>
      <c r="I193" s="266" t="s">
        <v>456</v>
      </c>
      <c r="J193" s="266"/>
      <c r="K193" s="308"/>
    </row>
    <row r="194" spans="2:11" s="1" customFormat="1" ht="15" customHeight="1">
      <c r="B194" s="314"/>
      <c r="C194" s="322"/>
      <c r="D194" s="296"/>
      <c r="E194" s="296"/>
      <c r="F194" s="296"/>
      <c r="G194" s="296"/>
      <c r="H194" s="296"/>
      <c r="I194" s="296"/>
      <c r="J194" s="296"/>
      <c r="K194" s="315"/>
    </row>
    <row r="195" spans="2:11" s="1" customFormat="1" ht="18.75" customHeight="1">
      <c r="B195" s="263"/>
      <c r="C195" s="266"/>
      <c r="D195" s="266"/>
      <c r="E195" s="266"/>
      <c r="F195" s="286"/>
      <c r="G195" s="266"/>
      <c r="H195" s="266"/>
      <c r="I195" s="266"/>
      <c r="J195" s="266"/>
      <c r="K195" s="263"/>
    </row>
    <row r="196" spans="2:11" s="1" customFormat="1" ht="18.75" customHeight="1">
      <c r="B196" s="263"/>
      <c r="C196" s="266"/>
      <c r="D196" s="266"/>
      <c r="E196" s="266"/>
      <c r="F196" s="286"/>
      <c r="G196" s="266"/>
      <c r="H196" s="266"/>
      <c r="I196" s="266"/>
      <c r="J196" s="266"/>
      <c r="K196" s="263"/>
    </row>
    <row r="197" spans="2:11" s="1" customFormat="1" ht="18.75" customHeight="1">
      <c r="B197" s="273"/>
      <c r="C197" s="273"/>
      <c r="D197" s="273"/>
      <c r="E197" s="273"/>
      <c r="F197" s="273"/>
      <c r="G197" s="273"/>
      <c r="H197" s="273"/>
      <c r="I197" s="273"/>
      <c r="J197" s="273"/>
      <c r="K197" s="273"/>
    </row>
    <row r="198" spans="2:11" s="1" customFormat="1" ht="13.5">
      <c r="B198" s="255"/>
      <c r="C198" s="256"/>
      <c r="D198" s="256"/>
      <c r="E198" s="256"/>
      <c r="F198" s="256"/>
      <c r="G198" s="256"/>
      <c r="H198" s="256"/>
      <c r="I198" s="256"/>
      <c r="J198" s="256"/>
      <c r="K198" s="257"/>
    </row>
    <row r="199" spans="2:11" s="1" customFormat="1" ht="21">
      <c r="B199" s="258"/>
      <c r="C199" s="385" t="s">
        <v>519</v>
      </c>
      <c r="D199" s="385"/>
      <c r="E199" s="385"/>
      <c r="F199" s="385"/>
      <c r="G199" s="385"/>
      <c r="H199" s="385"/>
      <c r="I199" s="385"/>
      <c r="J199" s="385"/>
      <c r="K199" s="259"/>
    </row>
    <row r="200" spans="2:11" s="1" customFormat="1" ht="25.5" customHeight="1">
      <c r="B200" s="258"/>
      <c r="C200" s="323" t="s">
        <v>520</v>
      </c>
      <c r="D200" s="323"/>
      <c r="E200" s="323"/>
      <c r="F200" s="323" t="s">
        <v>521</v>
      </c>
      <c r="G200" s="324"/>
      <c r="H200" s="384" t="s">
        <v>522</v>
      </c>
      <c r="I200" s="384"/>
      <c r="J200" s="384"/>
      <c r="K200" s="259"/>
    </row>
    <row r="201" spans="2:11" s="1" customFormat="1" ht="5.25" customHeight="1">
      <c r="B201" s="287"/>
      <c r="C201" s="284"/>
      <c r="D201" s="284"/>
      <c r="E201" s="284"/>
      <c r="F201" s="284"/>
      <c r="G201" s="266"/>
      <c r="H201" s="284"/>
      <c r="I201" s="284"/>
      <c r="J201" s="284"/>
      <c r="K201" s="308"/>
    </row>
    <row r="202" spans="2:11" s="1" customFormat="1" ht="15" customHeight="1">
      <c r="B202" s="287"/>
      <c r="C202" s="266" t="s">
        <v>512</v>
      </c>
      <c r="D202" s="266"/>
      <c r="E202" s="266"/>
      <c r="F202" s="286" t="s">
        <v>45</v>
      </c>
      <c r="G202" s="266"/>
      <c r="H202" s="383" t="s">
        <v>523</v>
      </c>
      <c r="I202" s="383"/>
      <c r="J202" s="383"/>
      <c r="K202" s="308"/>
    </row>
    <row r="203" spans="2:11" s="1" customFormat="1" ht="15" customHeight="1">
      <c r="B203" s="287"/>
      <c r="C203" s="293"/>
      <c r="D203" s="266"/>
      <c r="E203" s="266"/>
      <c r="F203" s="286" t="s">
        <v>46</v>
      </c>
      <c r="G203" s="266"/>
      <c r="H203" s="383" t="s">
        <v>524</v>
      </c>
      <c r="I203" s="383"/>
      <c r="J203" s="383"/>
      <c r="K203" s="308"/>
    </row>
    <row r="204" spans="2:11" s="1" customFormat="1" ht="15" customHeight="1">
      <c r="B204" s="287"/>
      <c r="C204" s="293"/>
      <c r="D204" s="266"/>
      <c r="E204" s="266"/>
      <c r="F204" s="286" t="s">
        <v>49</v>
      </c>
      <c r="G204" s="266"/>
      <c r="H204" s="383" t="s">
        <v>525</v>
      </c>
      <c r="I204" s="383"/>
      <c r="J204" s="383"/>
      <c r="K204" s="308"/>
    </row>
    <row r="205" spans="2:11" s="1" customFormat="1" ht="15" customHeight="1">
      <c r="B205" s="287"/>
      <c r="C205" s="266"/>
      <c r="D205" s="266"/>
      <c r="E205" s="266"/>
      <c r="F205" s="286" t="s">
        <v>47</v>
      </c>
      <c r="G205" s="266"/>
      <c r="H205" s="383" t="s">
        <v>526</v>
      </c>
      <c r="I205" s="383"/>
      <c r="J205" s="383"/>
      <c r="K205" s="308"/>
    </row>
    <row r="206" spans="2:11" s="1" customFormat="1" ht="15" customHeight="1">
      <c r="B206" s="287"/>
      <c r="C206" s="266"/>
      <c r="D206" s="266"/>
      <c r="E206" s="266"/>
      <c r="F206" s="286" t="s">
        <v>48</v>
      </c>
      <c r="G206" s="266"/>
      <c r="H206" s="383" t="s">
        <v>527</v>
      </c>
      <c r="I206" s="383"/>
      <c r="J206" s="383"/>
      <c r="K206" s="308"/>
    </row>
    <row r="207" spans="2:11" s="1" customFormat="1" ht="15" customHeight="1">
      <c r="B207" s="287"/>
      <c r="C207" s="266"/>
      <c r="D207" s="266"/>
      <c r="E207" s="266"/>
      <c r="F207" s="286"/>
      <c r="G207" s="266"/>
      <c r="H207" s="266"/>
      <c r="I207" s="266"/>
      <c r="J207" s="266"/>
      <c r="K207" s="308"/>
    </row>
    <row r="208" spans="2:11" s="1" customFormat="1" ht="15" customHeight="1">
      <c r="B208" s="287"/>
      <c r="C208" s="266" t="s">
        <v>468</v>
      </c>
      <c r="D208" s="266"/>
      <c r="E208" s="266"/>
      <c r="F208" s="286" t="s">
        <v>83</v>
      </c>
      <c r="G208" s="266"/>
      <c r="H208" s="383" t="s">
        <v>528</v>
      </c>
      <c r="I208" s="383"/>
      <c r="J208" s="383"/>
      <c r="K208" s="308"/>
    </row>
    <row r="209" spans="2:11" s="1" customFormat="1" ht="15" customHeight="1">
      <c r="B209" s="287"/>
      <c r="C209" s="293"/>
      <c r="D209" s="266"/>
      <c r="E209" s="266"/>
      <c r="F209" s="286" t="s">
        <v>363</v>
      </c>
      <c r="G209" s="266"/>
      <c r="H209" s="383" t="s">
        <v>364</v>
      </c>
      <c r="I209" s="383"/>
      <c r="J209" s="383"/>
      <c r="K209" s="308"/>
    </row>
    <row r="210" spans="2:11" s="1" customFormat="1" ht="15" customHeight="1">
      <c r="B210" s="287"/>
      <c r="C210" s="266"/>
      <c r="D210" s="266"/>
      <c r="E210" s="266"/>
      <c r="F210" s="286" t="s">
        <v>361</v>
      </c>
      <c r="G210" s="266"/>
      <c r="H210" s="383" t="s">
        <v>529</v>
      </c>
      <c r="I210" s="383"/>
      <c r="J210" s="383"/>
      <c r="K210" s="308"/>
    </row>
    <row r="211" spans="2:11" s="1" customFormat="1" ht="15" customHeight="1">
      <c r="B211" s="325"/>
      <c r="C211" s="293"/>
      <c r="D211" s="293"/>
      <c r="E211" s="293"/>
      <c r="F211" s="286" t="s">
        <v>365</v>
      </c>
      <c r="G211" s="272"/>
      <c r="H211" s="382" t="s">
        <v>366</v>
      </c>
      <c r="I211" s="382"/>
      <c r="J211" s="382"/>
      <c r="K211" s="326"/>
    </row>
    <row r="212" spans="2:11" s="1" customFormat="1" ht="15" customHeight="1">
      <c r="B212" s="325"/>
      <c r="C212" s="293"/>
      <c r="D212" s="293"/>
      <c r="E212" s="293"/>
      <c r="F212" s="286" t="s">
        <v>367</v>
      </c>
      <c r="G212" s="272"/>
      <c r="H212" s="382" t="s">
        <v>530</v>
      </c>
      <c r="I212" s="382"/>
      <c r="J212" s="382"/>
      <c r="K212" s="326"/>
    </row>
    <row r="213" spans="2:11" s="1" customFormat="1" ht="15" customHeight="1">
      <c r="B213" s="325"/>
      <c r="C213" s="293"/>
      <c r="D213" s="293"/>
      <c r="E213" s="293"/>
      <c r="F213" s="327"/>
      <c r="G213" s="272"/>
      <c r="H213" s="328"/>
      <c r="I213" s="328"/>
      <c r="J213" s="328"/>
      <c r="K213" s="326"/>
    </row>
    <row r="214" spans="2:11" s="1" customFormat="1" ht="15" customHeight="1">
      <c r="B214" s="325"/>
      <c r="C214" s="266" t="s">
        <v>492</v>
      </c>
      <c r="D214" s="293"/>
      <c r="E214" s="293"/>
      <c r="F214" s="286">
        <v>1</v>
      </c>
      <c r="G214" s="272"/>
      <c r="H214" s="382" t="s">
        <v>531</v>
      </c>
      <c r="I214" s="382"/>
      <c r="J214" s="382"/>
      <c r="K214" s="326"/>
    </row>
    <row r="215" spans="2:11" s="1" customFormat="1" ht="15" customHeight="1">
      <c r="B215" s="325"/>
      <c r="C215" s="293"/>
      <c r="D215" s="293"/>
      <c r="E215" s="293"/>
      <c r="F215" s="286">
        <v>2</v>
      </c>
      <c r="G215" s="272"/>
      <c r="H215" s="382" t="s">
        <v>532</v>
      </c>
      <c r="I215" s="382"/>
      <c r="J215" s="382"/>
      <c r="K215" s="326"/>
    </row>
    <row r="216" spans="2:11" s="1" customFormat="1" ht="15" customHeight="1">
      <c r="B216" s="325"/>
      <c r="C216" s="293"/>
      <c r="D216" s="293"/>
      <c r="E216" s="293"/>
      <c r="F216" s="286">
        <v>3</v>
      </c>
      <c r="G216" s="272"/>
      <c r="H216" s="382" t="s">
        <v>533</v>
      </c>
      <c r="I216" s="382"/>
      <c r="J216" s="382"/>
      <c r="K216" s="326"/>
    </row>
    <row r="217" spans="2:11" s="1" customFormat="1" ht="15" customHeight="1">
      <c r="B217" s="325"/>
      <c r="C217" s="293"/>
      <c r="D217" s="293"/>
      <c r="E217" s="293"/>
      <c r="F217" s="286">
        <v>4</v>
      </c>
      <c r="G217" s="272"/>
      <c r="H217" s="382" t="s">
        <v>534</v>
      </c>
      <c r="I217" s="382"/>
      <c r="J217" s="382"/>
      <c r="K217" s="326"/>
    </row>
    <row r="218" spans="2:11" s="1" customFormat="1" ht="12.75" customHeight="1">
      <c r="B218" s="329"/>
      <c r="C218" s="330"/>
      <c r="D218" s="330"/>
      <c r="E218" s="330"/>
      <c r="F218" s="330"/>
      <c r="G218" s="330"/>
      <c r="H218" s="330"/>
      <c r="I218" s="330"/>
      <c r="J218" s="330"/>
      <c r="K218" s="331"/>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ROMANANOVY\PC</dc:creator>
  <cp:keywords/>
  <dc:description/>
  <cp:lastModifiedBy>Administrator</cp:lastModifiedBy>
  <dcterms:created xsi:type="dcterms:W3CDTF">2020-03-27T14:25:18Z</dcterms:created>
  <dcterms:modified xsi:type="dcterms:W3CDTF">2020-03-31T11:58:38Z</dcterms:modified>
  <cp:category/>
  <cp:version/>
  <cp:contentType/>
  <cp:contentStatus/>
</cp:coreProperties>
</file>