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loš Drábek\Documents\03 - Propocty\1000_UDIMO\1169 - Malá Jablunkovská 2019_2.etapa\"/>
    </mc:Choice>
  </mc:AlternateContent>
  <bookViews>
    <workbookView xWindow="0" yWindow="0" windowWidth="0" windowHeight="0"/>
  </bookViews>
  <sheets>
    <sheet name="Rekapitulace stavby" sheetId="1" r:id="rId1"/>
    <sheet name="B 0 - Ostatní a vedlejší ..." sheetId="2" r:id="rId2"/>
    <sheet name="B 1 - SO 001.2  Příprava ..." sheetId="3" r:id="rId3"/>
    <sheet name="B 2.1 - Komunikace a zpev..." sheetId="4" r:id="rId4"/>
    <sheet name="B 2.2 - Sanace pláně se s..." sheetId="5" r:id="rId5"/>
    <sheet name="B 3 - SO 102.2  Přístupov..." sheetId="6" r:id="rId6"/>
    <sheet name="B 4 - SO 401.2  Veřejné o..." sheetId="7" r:id="rId7"/>
    <sheet name="B 5 - SO 403.2  Ochrana s..." sheetId="8" r:id="rId8"/>
    <sheet name="B 6 - SO 404  Ochrana kab..." sheetId="9" r:id="rId9"/>
    <sheet name="B 7 - SO 801.2  Vegetační..." sheetId="10" r:id="rId10"/>
    <sheet name="B 8 - SO 901.2  Polopodze..." sheetId="11" r:id="rId11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'B 0 - Ostatní a vedlejší ...'!$C$118:$K$242</definedName>
    <definedName name="_xlnm.Print_Area" localSheetId="1">'B 0 - Ostatní a vedlejší ...'!$C$4:$J$76,'B 0 - Ostatní a vedlejší ...'!$C$82:$J$100,'B 0 - Ostatní a vedlejší ...'!$C$106:$K$242</definedName>
    <definedName name="_xlnm.Print_Titles" localSheetId="1">'B 0 - Ostatní a vedlejší ...'!$118:$118</definedName>
    <definedName name="_xlnm._FilterDatabase" localSheetId="2" hidden="1">'B 1 - SO 001.2  Příprava ...'!$C$120:$K$260</definedName>
    <definedName name="_xlnm.Print_Area" localSheetId="2">'B 1 - SO 001.2  Příprava ...'!$C$4:$J$76,'B 1 - SO 001.2  Příprava ...'!$C$82:$J$102,'B 1 - SO 001.2  Příprava ...'!$C$108:$K$260</definedName>
    <definedName name="_xlnm.Print_Titles" localSheetId="2">'B 1 - SO 001.2  Příprava ...'!$120:$120</definedName>
    <definedName name="_xlnm._FilterDatabase" localSheetId="3" hidden="1">'B 2.1 - Komunikace a zpev...'!$C$129:$K$333</definedName>
    <definedName name="_xlnm.Print_Area" localSheetId="3">'B 2.1 - Komunikace a zpev...'!$C$4:$J$76,'B 2.1 - Komunikace a zpev...'!$C$82:$J$109,'B 2.1 - Komunikace a zpev...'!$C$115:$K$333</definedName>
    <definedName name="_xlnm.Print_Titles" localSheetId="3">'B 2.1 - Komunikace a zpev...'!$129:$129</definedName>
    <definedName name="_xlnm._FilterDatabase" localSheetId="4" hidden="1">'B 2.2 - Sanace pláně se s...'!$C$124:$K$151</definedName>
    <definedName name="_xlnm.Print_Area" localSheetId="4">'B 2.2 - Sanace pláně se s...'!$C$4:$J$76,'B 2.2 - Sanace pláně se s...'!$C$82:$J$104,'B 2.2 - Sanace pláně se s...'!$C$110:$K$151</definedName>
    <definedName name="_xlnm.Print_Titles" localSheetId="4">'B 2.2 - Sanace pláně se s...'!$124:$124</definedName>
    <definedName name="_xlnm._FilterDatabase" localSheetId="5" hidden="1">'B 3 - SO 102.2  Přístupov...'!$C$124:$K$205</definedName>
    <definedName name="_xlnm.Print_Area" localSheetId="5">'B 3 - SO 102.2  Přístupov...'!$C$4:$J$76,'B 3 - SO 102.2  Přístupov...'!$C$82:$J$106,'B 3 - SO 102.2  Přístupov...'!$C$112:$K$205</definedName>
    <definedName name="_xlnm.Print_Titles" localSheetId="5">'B 3 - SO 102.2  Přístupov...'!$124:$124</definedName>
    <definedName name="_xlnm._FilterDatabase" localSheetId="6" hidden="1">'B 4 - SO 401.2  Veřejné o...'!$C$120:$K$178</definedName>
    <definedName name="_xlnm.Print_Area" localSheetId="6">'B 4 - SO 401.2  Veřejné o...'!$C$4:$J$76,'B 4 - SO 401.2  Veřejné o...'!$C$82:$J$102,'B 4 - SO 401.2  Veřejné o...'!$C$108:$K$178</definedName>
    <definedName name="_xlnm.Print_Titles" localSheetId="6">'B 4 - SO 401.2  Veřejné o...'!$120:$120</definedName>
    <definedName name="_xlnm._FilterDatabase" localSheetId="7" hidden="1">'B 5 - SO 403.2  Ochrana s...'!$C$118:$K$134</definedName>
    <definedName name="_xlnm.Print_Area" localSheetId="7">'B 5 - SO 403.2  Ochrana s...'!$C$4:$J$76,'B 5 - SO 403.2  Ochrana s...'!$C$82:$J$100,'B 5 - SO 403.2  Ochrana s...'!$C$106:$K$134</definedName>
    <definedName name="_xlnm.Print_Titles" localSheetId="7">'B 5 - SO 403.2  Ochrana s...'!$118:$118</definedName>
    <definedName name="_xlnm._FilterDatabase" localSheetId="8" hidden="1">'B 6 - SO 404  Ochrana kab...'!$C$118:$K$136</definedName>
    <definedName name="_xlnm.Print_Area" localSheetId="8">'B 6 - SO 404  Ochrana kab...'!$C$4:$J$76,'B 6 - SO 404  Ochrana kab...'!$C$82:$J$100,'B 6 - SO 404  Ochrana kab...'!$C$106:$K$136</definedName>
    <definedName name="_xlnm.Print_Titles" localSheetId="8">'B 6 - SO 404  Ochrana kab...'!$118:$118</definedName>
    <definedName name="_xlnm._FilterDatabase" localSheetId="9" hidden="1">'B 7 - SO 801.2  Vegetační...'!$C$127:$K$479</definedName>
    <definedName name="_xlnm.Print_Area" localSheetId="9">'B 7 - SO 801.2  Vegetační...'!$C$4:$J$76,'B 7 - SO 801.2  Vegetační...'!$C$82:$J$109,'B 7 - SO 801.2  Vegetační...'!$C$115:$K$479</definedName>
    <definedName name="_xlnm.Print_Titles" localSheetId="9">'B 7 - SO 801.2  Vegetační...'!$127:$127</definedName>
    <definedName name="_xlnm._FilterDatabase" localSheetId="10" hidden="1">'B 8 - SO 901.2  Polopodze...'!$C$121:$K$185</definedName>
    <definedName name="_xlnm.Print_Area" localSheetId="10">'B 8 - SO 901.2  Polopodze...'!$C$4:$J$76,'B 8 - SO 901.2  Polopodze...'!$C$82:$J$103,'B 8 - SO 901.2  Polopodze...'!$C$109:$K$185</definedName>
    <definedName name="_xlnm.Print_Titles" localSheetId="10">'B 8 - SO 901.2  Polopodze...'!$121:$121</definedName>
  </definedNames>
  <calcPr/>
</workbook>
</file>

<file path=xl/calcChain.xml><?xml version="1.0" encoding="utf-8"?>
<calcChain xmlns="http://schemas.openxmlformats.org/spreadsheetml/2006/main">
  <c i="11" l="1" r="J37"/>
  <c r="J36"/>
  <c i="1" r="AY105"/>
  <c i="11" r="J35"/>
  <c i="1" r="AX105"/>
  <c i="11" r="BI185"/>
  <c r="BH185"/>
  <c r="BG185"/>
  <c r="BF185"/>
  <c r="T185"/>
  <c r="T184"/>
  <c r="R185"/>
  <c r="R184"/>
  <c r="P185"/>
  <c r="P184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89"/>
  <c r="E7"/>
  <c r="E112"/>
  <c i="10" r="J37"/>
  <c r="J36"/>
  <c i="1" r="AY104"/>
  <c i="10" r="J35"/>
  <c i="1" r="AX104"/>
  <c i="10" r="BI479"/>
  <c r="BH479"/>
  <c r="BG479"/>
  <c r="BF479"/>
  <c r="T479"/>
  <c r="T478"/>
  <c r="R479"/>
  <c r="R478"/>
  <c r="P479"/>
  <c r="P478"/>
  <c r="BI472"/>
  <c r="BH472"/>
  <c r="BG472"/>
  <c r="BF472"/>
  <c r="T472"/>
  <c r="R472"/>
  <c r="P472"/>
  <c r="BI467"/>
  <c r="BH467"/>
  <c r="BG467"/>
  <c r="BF467"/>
  <c r="T467"/>
  <c r="R467"/>
  <c r="P467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R449"/>
  <c r="P449"/>
  <c r="BI442"/>
  <c r="BH442"/>
  <c r="BG442"/>
  <c r="BF442"/>
  <c r="T442"/>
  <c r="R442"/>
  <c r="P442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3"/>
  <c r="BH413"/>
  <c r="BG413"/>
  <c r="BF413"/>
  <c r="T413"/>
  <c r="R413"/>
  <c r="P413"/>
  <c r="BI407"/>
  <c r="BH407"/>
  <c r="BG407"/>
  <c r="BF407"/>
  <c r="T407"/>
  <c r="R407"/>
  <c r="P407"/>
  <c r="BI402"/>
  <c r="BH402"/>
  <c r="BG402"/>
  <c r="BF402"/>
  <c r="T402"/>
  <c r="R402"/>
  <c r="P402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79"/>
  <c r="BH379"/>
  <c r="BG379"/>
  <c r="BF379"/>
  <c r="T379"/>
  <c r="R379"/>
  <c r="P379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5"/>
  <c r="BH345"/>
  <c r="BG345"/>
  <c r="BF345"/>
  <c r="T345"/>
  <c r="R345"/>
  <c r="P345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T304"/>
  <c r="R305"/>
  <c r="R304"/>
  <c r="P305"/>
  <c r="P304"/>
  <c r="BI300"/>
  <c r="BH300"/>
  <c r="BG300"/>
  <c r="BF300"/>
  <c r="T300"/>
  <c r="R300"/>
  <c r="P300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0"/>
  <c r="BH220"/>
  <c r="BG220"/>
  <c r="BF220"/>
  <c r="T220"/>
  <c r="T212"/>
  <c r="R220"/>
  <c r="R212"/>
  <c r="P220"/>
  <c r="P212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85"/>
  <c i="9" r="J37"/>
  <c r="J36"/>
  <c i="1" r="AY103"/>
  <c i="9" r="J35"/>
  <c i="1" r="AX103"/>
  <c i="9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85"/>
  <c i="8" r="J37"/>
  <c r="J36"/>
  <c i="1" r="AY102"/>
  <c i="8" r="J35"/>
  <c i="1" r="AX102"/>
  <c i="8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89"/>
  <c r="E7"/>
  <c r="E109"/>
  <c i="7" r="J37"/>
  <c r="J36"/>
  <c i="1" r="AY101"/>
  <c i="7" r="J35"/>
  <c i="1" r="AX101"/>
  <c i="7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111"/>
  <c i="6" r="J37"/>
  <c r="J36"/>
  <c i="1" r="AY100"/>
  <c i="6" r="J35"/>
  <c i="1" r="AX100"/>
  <c i="6"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1"/>
  <c r="BH191"/>
  <c r="BG191"/>
  <c r="BF191"/>
  <c r="T191"/>
  <c r="R191"/>
  <c r="P191"/>
  <c r="BI190"/>
  <c r="BH190"/>
  <c r="BG190"/>
  <c r="BF190"/>
  <c r="T190"/>
  <c r="R190"/>
  <c r="P190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92"/>
  <c r="J17"/>
  <c r="J12"/>
  <c r="J89"/>
  <c r="E7"/>
  <c r="E115"/>
  <c i="5" r="J39"/>
  <c r="J38"/>
  <c i="1" r="AY99"/>
  <c i="5" r="J37"/>
  <c i="1" r="AX99"/>
  <c i="5" r="BI151"/>
  <c r="BH151"/>
  <c r="BG151"/>
  <c r="BF151"/>
  <c r="T151"/>
  <c r="T150"/>
  <c r="R151"/>
  <c r="R150"/>
  <c r="P151"/>
  <c r="P150"/>
  <c r="BI149"/>
  <c r="BH149"/>
  <c r="BG149"/>
  <c r="BF149"/>
  <c r="T149"/>
  <c r="T148"/>
  <c r="R149"/>
  <c r="R148"/>
  <c r="P149"/>
  <c r="P148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94"/>
  <c r="J19"/>
  <c r="J14"/>
  <c r="J91"/>
  <c r="E7"/>
  <c r="E113"/>
  <c i="4" r="J39"/>
  <c r="J38"/>
  <c i="1" r="AY98"/>
  <c i="4" r="J37"/>
  <c i="1" r="AX98"/>
  <c i="4" r="BI333"/>
  <c r="BH333"/>
  <c r="BG333"/>
  <c r="BF333"/>
  <c r="T333"/>
  <c r="R333"/>
  <c r="P333"/>
  <c r="BI332"/>
  <c r="BH332"/>
  <c r="BG332"/>
  <c r="BF332"/>
  <c r="T332"/>
  <c r="R332"/>
  <c r="P332"/>
  <c r="BI329"/>
  <c r="BH329"/>
  <c r="BG329"/>
  <c r="BF329"/>
  <c r="T329"/>
  <c r="T328"/>
  <c r="R329"/>
  <c r="R328"/>
  <c r="P329"/>
  <c r="P328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19"/>
  <c r="BH319"/>
  <c r="BG319"/>
  <c r="BF319"/>
  <c r="T319"/>
  <c r="R319"/>
  <c r="P319"/>
  <c r="BI318"/>
  <c r="BH318"/>
  <c r="BG318"/>
  <c r="BF318"/>
  <c r="T318"/>
  <c r="R318"/>
  <c r="P318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08"/>
  <c r="BH308"/>
  <c r="BG308"/>
  <c r="BF308"/>
  <c r="T308"/>
  <c r="R308"/>
  <c r="P308"/>
  <c r="BI307"/>
  <c r="BH307"/>
  <c r="BG307"/>
  <c r="BF307"/>
  <c r="T307"/>
  <c r="R307"/>
  <c r="P307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5"/>
  <c r="BH285"/>
  <c r="BG285"/>
  <c r="BF285"/>
  <c r="T285"/>
  <c r="R285"/>
  <c r="P285"/>
  <c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J126"/>
  <c r="F126"/>
  <c r="F124"/>
  <c r="E122"/>
  <c r="J93"/>
  <c r="F93"/>
  <c r="F91"/>
  <c r="E89"/>
  <c r="J26"/>
  <c r="E26"/>
  <c r="J127"/>
  <c r="J25"/>
  <c r="J20"/>
  <c r="E20"/>
  <c r="F127"/>
  <c r="J19"/>
  <c r="J14"/>
  <c r="J124"/>
  <c r="E7"/>
  <c r="E85"/>
  <c i="3" r="J37"/>
  <c r="J36"/>
  <c i="1" r="AY96"/>
  <c i="3" r="J35"/>
  <c i="1" r="AX96"/>
  <c i="3" r="BI260"/>
  <c r="BH260"/>
  <c r="BG260"/>
  <c r="BF260"/>
  <c r="T260"/>
  <c r="T259"/>
  <c r="R260"/>
  <c r="R259"/>
  <c r="P260"/>
  <c r="P259"/>
  <c r="BI252"/>
  <c r="BH252"/>
  <c r="BG252"/>
  <c r="BF252"/>
  <c r="T252"/>
  <c r="R252"/>
  <c r="P252"/>
  <c r="BI247"/>
  <c r="BH247"/>
  <c r="BG247"/>
  <c r="BF247"/>
  <c r="T247"/>
  <c r="R247"/>
  <c r="P247"/>
  <c r="BI239"/>
  <c r="BH239"/>
  <c r="BG239"/>
  <c r="BF239"/>
  <c r="T239"/>
  <c r="R239"/>
  <c r="P239"/>
  <c r="BI236"/>
  <c r="BH236"/>
  <c r="BG236"/>
  <c r="BF236"/>
  <c r="T236"/>
  <c r="R236"/>
  <c r="P236"/>
  <c r="BI226"/>
  <c r="BH226"/>
  <c r="BG226"/>
  <c r="BF226"/>
  <c r="T226"/>
  <c r="R226"/>
  <c r="P226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0"/>
  <c r="BH200"/>
  <c r="BG200"/>
  <c r="BF200"/>
  <c r="T200"/>
  <c r="R200"/>
  <c r="P200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85"/>
  <c i="2" r="J37"/>
  <c r="J36"/>
  <c i="1" r="AY95"/>
  <c i="2" r="J35"/>
  <c i="1" r="AX95"/>
  <c i="2" r="BI241"/>
  <c r="BH241"/>
  <c r="BG241"/>
  <c r="BF241"/>
  <c r="T241"/>
  <c r="R241"/>
  <c r="P241"/>
  <c r="BI239"/>
  <c r="BH239"/>
  <c r="BG239"/>
  <c r="BF239"/>
  <c r="T239"/>
  <c r="R239"/>
  <c r="P239"/>
  <c r="BI233"/>
  <c r="BH233"/>
  <c r="BG233"/>
  <c r="BF233"/>
  <c r="T233"/>
  <c r="R233"/>
  <c r="P233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3"/>
  <c r="BH153"/>
  <c r="BG153"/>
  <c r="BF153"/>
  <c r="T153"/>
  <c r="R153"/>
  <c r="P153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116"/>
  <c r="J17"/>
  <c r="J12"/>
  <c r="J89"/>
  <c r="E7"/>
  <c r="E85"/>
  <c i="1" r="L90"/>
  <c r="AM90"/>
  <c r="AM89"/>
  <c r="L89"/>
  <c r="AM87"/>
  <c r="L87"/>
  <c r="L85"/>
  <c r="L84"/>
  <c i="11" r="BK185"/>
  <c r="J181"/>
  <c r="J180"/>
  <c r="BK177"/>
  <c r="BK173"/>
  <c r="BK170"/>
  <c r="J167"/>
  <c r="BK163"/>
  <c r="J160"/>
  <c r="BK155"/>
  <c r="J152"/>
  <c r="BK147"/>
  <c r="BK144"/>
  <c r="J140"/>
  <c r="J137"/>
  <c r="BK136"/>
  <c r="BK135"/>
  <c r="J134"/>
  <c r="J131"/>
  <c r="J128"/>
  <c r="BK125"/>
  <c i="10" r="J479"/>
  <c r="BK472"/>
  <c r="J467"/>
  <c r="BK459"/>
  <c r="J456"/>
  <c r="J452"/>
  <c r="J449"/>
  <c r="BK426"/>
  <c r="J419"/>
  <c r="J413"/>
  <c r="BK407"/>
  <c r="J397"/>
  <c r="J391"/>
  <c r="BK387"/>
  <c r="J373"/>
  <c r="BK368"/>
  <c r="BK360"/>
  <c r="J357"/>
  <c r="BK319"/>
  <c r="J316"/>
  <c r="J312"/>
  <c r="J305"/>
  <c r="BK300"/>
  <c r="BK295"/>
  <c r="J292"/>
  <c r="BK289"/>
  <c r="J283"/>
  <c r="J278"/>
  <c r="J270"/>
  <c r="J264"/>
  <c r="J254"/>
  <c r="J249"/>
  <c r="J244"/>
  <c r="BK241"/>
  <c r="J235"/>
  <c r="J228"/>
  <c r="BK208"/>
  <c r="J205"/>
  <c r="BK202"/>
  <c r="BK199"/>
  <c r="J196"/>
  <c r="BK193"/>
  <c r="BK190"/>
  <c r="BK184"/>
  <c r="BK169"/>
  <c r="J147"/>
  <c r="J139"/>
  <c r="BK135"/>
  <c r="BK131"/>
  <c i="9" r="BK136"/>
  <c r="J135"/>
  <c r="BK133"/>
  <c r="J132"/>
  <c r="BK130"/>
  <c r="J129"/>
  <c r="J125"/>
  <c i="8" r="BK134"/>
  <c r="BK133"/>
  <c r="J132"/>
  <c r="J131"/>
  <c r="J130"/>
  <c r="BK129"/>
  <c r="BK128"/>
  <c r="BK125"/>
  <c r="BK123"/>
  <c i="7" r="J177"/>
  <c r="BK175"/>
  <c r="J170"/>
  <c r="J169"/>
  <c r="BK167"/>
  <c r="BK165"/>
  <c r="BK164"/>
  <c r="J163"/>
  <c r="J161"/>
  <c r="BK152"/>
  <c r="J150"/>
  <c r="J149"/>
  <c r="BK147"/>
  <c r="BK144"/>
  <c r="BK142"/>
  <c r="J137"/>
  <c r="J134"/>
  <c r="BK133"/>
  <c r="BK131"/>
  <c r="BK130"/>
  <c r="J128"/>
  <c r="J127"/>
  <c i="6" r="BK205"/>
  <c r="BK196"/>
  <c r="J195"/>
  <c r="J190"/>
  <c r="BK186"/>
  <c r="J185"/>
  <c r="BK178"/>
  <c r="J170"/>
  <c r="BK166"/>
  <c r="BK154"/>
  <c r="BK148"/>
  <c r="J143"/>
  <c r="BK136"/>
  <c r="BK128"/>
  <c i="5" r="BK151"/>
  <c r="J149"/>
  <c r="BK145"/>
  <c r="J139"/>
  <c r="BK135"/>
  <c i="4" r="BK333"/>
  <c r="J333"/>
  <c r="BK332"/>
  <c r="BK329"/>
  <c r="BK325"/>
  <c r="BK318"/>
  <c r="BK308"/>
  <c r="J307"/>
  <c r="BK299"/>
  <c r="BK295"/>
  <c r="J286"/>
  <c r="BK285"/>
  <c r="J278"/>
  <c r="J275"/>
  <c r="J266"/>
  <c r="J254"/>
  <c r="J251"/>
  <c r="J248"/>
  <c r="BK247"/>
  <c r="J239"/>
  <c r="J237"/>
  <c r="J236"/>
  <c r="J232"/>
  <c r="BK229"/>
  <c r="BK224"/>
  <c r="BK220"/>
  <c r="BK196"/>
  <c r="J187"/>
  <c r="BK181"/>
  <c r="J179"/>
  <c r="J178"/>
  <c r="J177"/>
  <c r="J168"/>
  <c r="BK167"/>
  <c r="J163"/>
  <c r="J159"/>
  <c r="J133"/>
  <c i="3" r="J247"/>
  <c r="BK226"/>
  <c r="J209"/>
  <c r="BK193"/>
  <c r="J189"/>
  <c r="J186"/>
  <c r="BK184"/>
  <c r="BK177"/>
  <c r="BK173"/>
  <c r="J164"/>
  <c r="J157"/>
  <c r="BK154"/>
  <c r="BK149"/>
  <c r="J146"/>
  <c r="J134"/>
  <c i="2" r="BK241"/>
  <c r="J241"/>
  <c r="J222"/>
  <c r="BK219"/>
  <c r="J204"/>
  <c r="J199"/>
  <c r="BK169"/>
  <c r="BK164"/>
  <c r="J153"/>
  <c r="BK142"/>
  <c r="BK133"/>
  <c r="BK127"/>
  <c r="BK123"/>
  <c i="1" r="AS97"/>
  <c i="11" r="J185"/>
  <c r="BK181"/>
  <c r="BK180"/>
  <c r="J177"/>
  <c r="J173"/>
  <c r="J170"/>
  <c r="BK167"/>
  <c r="J163"/>
  <c r="BK160"/>
  <c r="J155"/>
  <c r="BK152"/>
  <c r="J147"/>
  <c r="J144"/>
  <c r="BK140"/>
  <c r="BK137"/>
  <c r="J136"/>
  <c r="J135"/>
  <c r="BK134"/>
  <c r="BK131"/>
  <c r="BK128"/>
  <c r="J125"/>
  <c i="10" r="BK479"/>
  <c r="J472"/>
  <c r="BK467"/>
  <c r="J462"/>
  <c r="J459"/>
  <c r="BK456"/>
  <c r="BK449"/>
  <c r="J442"/>
  <c r="J437"/>
  <c r="BK432"/>
  <c r="BK429"/>
  <c r="J422"/>
  <c r="BK419"/>
  <c r="J402"/>
  <c r="J394"/>
  <c r="BK391"/>
  <c r="J384"/>
  <c r="J379"/>
  <c r="BK353"/>
  <c r="J345"/>
  <c r="BK334"/>
  <c r="BK323"/>
  <c r="J319"/>
  <c r="BK316"/>
  <c r="BK292"/>
  <c r="BK278"/>
  <c r="BK273"/>
  <c r="BK260"/>
  <c r="J257"/>
  <c r="BK249"/>
  <c r="BK244"/>
  <c r="BK235"/>
  <c r="BK220"/>
  <c r="BK213"/>
  <c r="BK211"/>
  <c r="J208"/>
  <c r="BK196"/>
  <c r="J193"/>
  <c r="BK187"/>
  <c r="J184"/>
  <c r="BK181"/>
  <c r="J178"/>
  <c r="BK175"/>
  <c r="J172"/>
  <c r="J169"/>
  <c r="J163"/>
  <c r="BK160"/>
  <c r="BK157"/>
  <c r="J151"/>
  <c r="BK147"/>
  <c i="9" r="BK135"/>
  <c r="BK134"/>
  <c r="BK129"/>
  <c r="BK128"/>
  <c r="J127"/>
  <c r="BK123"/>
  <c r="J122"/>
  <c i="8" r="BK130"/>
  <c r="J129"/>
  <c r="J128"/>
  <c r="BK127"/>
  <c r="BK122"/>
  <c i="7" r="BK178"/>
  <c r="BK177"/>
  <c r="BK176"/>
  <c r="J174"/>
  <c r="J173"/>
  <c r="J172"/>
  <c r="BK169"/>
  <c r="J168"/>
  <c r="J167"/>
  <c r="BK166"/>
  <c r="J160"/>
  <c r="BK159"/>
  <c r="BK155"/>
  <c r="J154"/>
  <c r="J152"/>
  <c r="J151"/>
  <c r="BK149"/>
  <c r="J148"/>
  <c r="BK146"/>
  <c r="J145"/>
  <c r="BK143"/>
  <c r="J142"/>
  <c r="BK141"/>
  <c r="BK138"/>
  <c r="BK137"/>
  <c r="BK136"/>
  <c r="J132"/>
  <c r="J131"/>
  <c r="BK128"/>
  <c r="BK124"/>
  <c i="6" r="J205"/>
  <c r="BK195"/>
  <c r="J191"/>
  <c r="BK190"/>
  <c r="BK184"/>
  <c r="J176"/>
  <c r="J172"/>
  <c r="BK171"/>
  <c r="J166"/>
  <c r="BK162"/>
  <c r="BK158"/>
  <c r="BK140"/>
  <c r="J136"/>
  <c r="BK132"/>
  <c i="5" r="J151"/>
  <c r="BK149"/>
  <c r="J145"/>
  <c r="BK143"/>
  <c r="BK139"/>
  <c r="J135"/>
  <c r="BK132"/>
  <c r="J128"/>
  <c i="4" r="J332"/>
  <c r="J325"/>
  <c r="J324"/>
  <c r="BK323"/>
  <c r="BK319"/>
  <c r="J318"/>
  <c r="J313"/>
  <c r="BK307"/>
  <c r="J303"/>
  <c r="J295"/>
  <c r="J292"/>
  <c r="BK289"/>
  <c r="J285"/>
  <c r="BK270"/>
  <c r="BK258"/>
  <c r="BK251"/>
  <c r="BK248"/>
  <c r="J246"/>
  <c r="BK242"/>
  <c r="J240"/>
  <c r="BK238"/>
  <c r="BK237"/>
  <c r="BK232"/>
  <c r="J228"/>
  <c r="J220"/>
  <c r="BK217"/>
  <c r="BK214"/>
  <c r="J201"/>
  <c r="BK187"/>
  <c r="J183"/>
  <c r="J181"/>
  <c r="BK168"/>
  <c r="BK163"/>
  <c r="BK155"/>
  <c r="BK151"/>
  <c r="J141"/>
  <c r="J137"/>
  <c i="3" r="J260"/>
  <c r="J252"/>
  <c r="BK239"/>
  <c r="J226"/>
  <c r="BK218"/>
  <c r="J213"/>
  <c r="BK189"/>
  <c r="BK186"/>
  <c r="J181"/>
  <c r="BK170"/>
  <c r="BK167"/>
  <c r="J161"/>
  <c r="J158"/>
  <c r="J143"/>
  <c r="BK138"/>
  <c r="J129"/>
  <c i="2" r="BK222"/>
  <c r="BK216"/>
  <c r="BK213"/>
  <c r="J210"/>
  <c r="BK207"/>
  <c r="BK204"/>
  <c r="J194"/>
  <c r="J189"/>
  <c r="J184"/>
  <c r="J179"/>
  <c r="BK174"/>
  <c r="J169"/>
  <c r="BK140"/>
  <c r="J137"/>
  <c r="J135"/>
  <c r="J129"/>
  <c r="BK125"/>
  <c i="10" r="BK462"/>
  <c r="BK452"/>
  <c r="BK442"/>
  <c r="BK437"/>
  <c r="J432"/>
  <c r="J429"/>
  <c r="J426"/>
  <c r="BK422"/>
  <c r="BK413"/>
  <c r="J407"/>
  <c r="BK402"/>
  <c r="BK397"/>
  <c r="BK394"/>
  <c r="J387"/>
  <c r="BK384"/>
  <c r="BK379"/>
  <c r="J368"/>
  <c r="J363"/>
  <c r="J360"/>
  <c r="J350"/>
  <c r="BK339"/>
  <c r="BK329"/>
  <c r="J326"/>
  <c r="J323"/>
  <c r="BK309"/>
  <c r="BK305"/>
  <c r="J267"/>
  <c r="BK264"/>
  <c r="BK257"/>
  <c r="BK254"/>
  <c r="J241"/>
  <c r="BK238"/>
  <c r="BK232"/>
  <c r="BK228"/>
  <c r="J220"/>
  <c r="J202"/>
  <c r="J190"/>
  <c r="J187"/>
  <c r="J175"/>
  <c r="BK166"/>
  <c r="J143"/>
  <c r="J131"/>
  <c i="9" r="J136"/>
  <c r="J134"/>
  <c r="J131"/>
  <c r="J128"/>
  <c r="BK127"/>
  <c r="J126"/>
  <c r="J123"/>
  <c i="8" r="J134"/>
  <c r="J127"/>
  <c r="BK126"/>
  <c r="J122"/>
  <c i="7" r="J176"/>
  <c r="J175"/>
  <c r="BK172"/>
  <c r="J171"/>
  <c r="BK170"/>
  <c r="BK168"/>
  <c r="J165"/>
  <c r="BK163"/>
  <c r="J162"/>
  <c r="BK161"/>
  <c r="BK160"/>
  <c r="J159"/>
  <c r="BK158"/>
  <c r="J156"/>
  <c r="BK154"/>
  <c r="BK151"/>
  <c r="BK150"/>
  <c r="J146"/>
  <c r="BK145"/>
  <c r="J141"/>
  <c r="BK140"/>
  <c r="BK139"/>
  <c r="J138"/>
  <c r="J136"/>
  <c r="J135"/>
  <c r="BK134"/>
  <c r="BK127"/>
  <c r="J126"/>
  <c r="J124"/>
  <c i="6" r="BK204"/>
  <c r="BK201"/>
  <c r="J197"/>
  <c r="J186"/>
  <c r="BK180"/>
  <c r="BK177"/>
  <c r="BK176"/>
  <c r="BK175"/>
  <c r="J171"/>
  <c r="J158"/>
  <c r="J154"/>
  <c r="J132"/>
  <c r="J131"/>
  <c r="J128"/>
  <c i="5" r="J136"/>
  <c i="4" r="J329"/>
  <c r="BK314"/>
  <c r="BK313"/>
  <c r="J312"/>
  <c r="J308"/>
  <c r="BK303"/>
  <c r="J302"/>
  <c r="BK292"/>
  <c r="J289"/>
  <c r="BK286"/>
  <c r="BK278"/>
  <c r="BK275"/>
  <c r="J270"/>
  <c r="BK266"/>
  <c r="J258"/>
  <c r="BK254"/>
  <c r="J247"/>
  <c r="BK241"/>
  <c r="BK240"/>
  <c r="BK239"/>
  <c r="J238"/>
  <c r="BK236"/>
  <c r="J224"/>
  <c r="J214"/>
  <c r="BK208"/>
  <c r="BK205"/>
  <c r="J196"/>
  <c r="J193"/>
  <c r="BK183"/>
  <c r="BK177"/>
  <c r="BK172"/>
  <c r="BK169"/>
  <c r="J167"/>
  <c r="J151"/>
  <c r="J146"/>
  <c r="BK133"/>
  <c i="3" r="BK260"/>
  <c r="BK247"/>
  <c r="BK236"/>
  <c r="BK213"/>
  <c r="BK209"/>
  <c r="BK200"/>
  <c r="J170"/>
  <c r="BK164"/>
  <c r="BK157"/>
  <c r="BK146"/>
  <c r="J138"/>
  <c r="BK134"/>
  <c r="BK124"/>
  <c i="2" r="BK239"/>
  <c r="BK233"/>
  <c r="J228"/>
  <c r="J225"/>
  <c r="J216"/>
  <c r="J213"/>
  <c r="BK210"/>
  <c r="BK199"/>
  <c r="BK189"/>
  <c r="BK184"/>
  <c r="J174"/>
  <c r="BK153"/>
  <c r="BK137"/>
  <c r="J133"/>
  <c r="BK131"/>
  <c r="J127"/>
  <c r="J125"/>
  <c r="J123"/>
  <c r="BK121"/>
  <c i="10" r="BK373"/>
  <c r="BK363"/>
  <c r="BK357"/>
  <c r="J353"/>
  <c r="BK350"/>
  <c r="BK345"/>
  <c r="J339"/>
  <c r="J334"/>
  <c r="J329"/>
  <c r="BK326"/>
  <c r="BK312"/>
  <c r="J309"/>
  <c r="J300"/>
  <c r="J295"/>
  <c r="J289"/>
  <c r="BK283"/>
  <c r="J273"/>
  <c r="BK270"/>
  <c r="BK267"/>
  <c r="J260"/>
  <c r="J238"/>
  <c r="J232"/>
  <c r="J213"/>
  <c r="J211"/>
  <c r="BK205"/>
  <c r="J199"/>
  <c r="J181"/>
  <c r="BK178"/>
  <c r="BK172"/>
  <c r="J166"/>
  <c r="BK163"/>
  <c r="J160"/>
  <c r="J157"/>
  <c r="BK151"/>
  <c r="BK143"/>
  <c r="BK139"/>
  <c r="J135"/>
  <c i="9" r="J133"/>
  <c r="BK132"/>
  <c r="BK131"/>
  <c r="J130"/>
  <c r="BK126"/>
  <c r="BK125"/>
  <c r="BK122"/>
  <c i="8" r="J133"/>
  <c r="BK132"/>
  <c r="BK131"/>
  <c r="J126"/>
  <c r="J125"/>
  <c r="J123"/>
  <c i="7" r="J178"/>
  <c r="BK174"/>
  <c r="BK173"/>
  <c r="BK171"/>
  <c r="J166"/>
  <c r="J164"/>
  <c r="BK162"/>
  <c r="J158"/>
  <c r="BK156"/>
  <c r="J155"/>
  <c r="BK148"/>
  <c r="J147"/>
  <c r="J144"/>
  <c r="J143"/>
  <c r="J140"/>
  <c r="J139"/>
  <c r="BK135"/>
  <c r="J133"/>
  <c r="BK132"/>
  <c r="J130"/>
  <c r="BK126"/>
  <c i="6" r="J204"/>
  <c r="J201"/>
  <c r="BK197"/>
  <c r="J196"/>
  <c r="BK191"/>
  <c r="BK185"/>
  <c r="J184"/>
  <c r="J180"/>
  <c r="J178"/>
  <c r="J177"/>
  <c r="J175"/>
  <c r="BK172"/>
  <c r="BK170"/>
  <c r="J162"/>
  <c r="J148"/>
  <c r="BK143"/>
  <c r="J140"/>
  <c r="BK131"/>
  <c i="5" r="J143"/>
  <c r="BK136"/>
  <c r="J132"/>
  <c r="BK128"/>
  <c i="4" r="BK324"/>
  <c r="J323"/>
  <c r="J319"/>
  <c r="J314"/>
  <c r="BK312"/>
  <c r="BK302"/>
  <c r="J299"/>
  <c r="BK246"/>
  <c r="J242"/>
  <c r="J241"/>
  <c r="J229"/>
  <c r="BK228"/>
  <c r="J217"/>
  <c r="J208"/>
  <c r="J205"/>
  <c r="BK201"/>
  <c r="BK193"/>
  <c r="BK179"/>
  <c r="BK178"/>
  <c r="J172"/>
  <c r="J169"/>
  <c r="BK159"/>
  <c r="J155"/>
  <c r="BK146"/>
  <c r="BK141"/>
  <c r="BK137"/>
  <c i="3" r="BK252"/>
  <c r="J239"/>
  <c r="J236"/>
  <c r="J218"/>
  <c r="J200"/>
  <c r="J193"/>
  <c r="J184"/>
  <c r="BK181"/>
  <c r="J177"/>
  <c r="J173"/>
  <c r="J167"/>
  <c r="BK161"/>
  <c r="BK158"/>
  <c r="J154"/>
  <c r="J149"/>
  <c r="BK143"/>
  <c r="BK129"/>
  <c r="J124"/>
  <c i="2" r="J239"/>
  <c r="J233"/>
  <c r="BK228"/>
  <c r="BK225"/>
  <c r="J219"/>
  <c r="J207"/>
  <c r="BK194"/>
  <c r="BK179"/>
  <c r="J164"/>
  <c r="J142"/>
  <c r="J140"/>
  <c r="BK135"/>
  <c r="J131"/>
  <c r="BK129"/>
  <c r="J121"/>
  <c l="1" r="R120"/>
  <c r="P139"/>
  <c r="R238"/>
  <c i="3" r="T123"/>
  <c r="R185"/>
  <c r="R192"/>
  <c i="4" r="P132"/>
  <c r="T186"/>
  <c r="T223"/>
  <c r="T257"/>
  <c r="BK331"/>
  <c r="BK330"/>
  <c r="J330"/>
  <c r="J107"/>
  <c i="5" r="R127"/>
  <c r="R126"/>
  <c r="R125"/>
  <c i="6" r="BK127"/>
  <c r="BK183"/>
  <c r="J183"/>
  <c r="J100"/>
  <c r="BK189"/>
  <c r="J189"/>
  <c r="J101"/>
  <c r="BK194"/>
  <c r="J194"/>
  <c r="J102"/>
  <c r="BK203"/>
  <c r="BK202"/>
  <c r="J202"/>
  <c r="J104"/>
  <c i="7" r="R125"/>
  <c r="R122"/>
  <c r="R121"/>
  <c r="BK157"/>
  <c r="J157"/>
  <c r="J101"/>
  <c i="8" r="T121"/>
  <c r="P124"/>
  <c i="9" r="BK121"/>
  <c r="BK124"/>
  <c r="J124"/>
  <c r="J99"/>
  <c i="2" r="BK120"/>
  <c r="J120"/>
  <c r="J97"/>
  <c r="T139"/>
  <c r="T238"/>
  <c i="3" r="P123"/>
  <c r="T185"/>
  <c r="T192"/>
  <c i="4" r="R132"/>
  <c r="P186"/>
  <c r="P223"/>
  <c r="P257"/>
  <c r="R331"/>
  <c r="R330"/>
  <c i="5" r="P127"/>
  <c r="P126"/>
  <c r="P125"/>
  <c i="1" r="AU99"/>
  <c i="6" r="R127"/>
  <c r="R183"/>
  <c r="T189"/>
  <c r="T194"/>
  <c r="T203"/>
  <c r="T202"/>
  <c i="7" r="T125"/>
  <c r="T122"/>
  <c r="T121"/>
  <c r="R153"/>
  <c r="T157"/>
  <c i="8" r="P121"/>
  <c r="P120"/>
  <c r="P119"/>
  <c i="1" r="AU102"/>
  <c i="8" r="T124"/>
  <c i="9" r="T121"/>
  <c r="P124"/>
  <c i="10" r="P130"/>
  <c r="R227"/>
  <c r="P308"/>
  <c r="T308"/>
  <c r="R349"/>
  <c r="T383"/>
  <c r="P448"/>
  <c i="2" r="T120"/>
  <c r="T119"/>
  <c r="R139"/>
  <c r="P238"/>
  <c i="3" r="R123"/>
  <c r="R122"/>
  <c r="R121"/>
  <c r="P185"/>
  <c r="P192"/>
  <c i="4" r="BK132"/>
  <c r="J132"/>
  <c r="J100"/>
  <c r="BK186"/>
  <c r="J186"/>
  <c r="J103"/>
  <c r="R223"/>
  <c r="R257"/>
  <c r="T331"/>
  <c r="T330"/>
  <c i="5" r="BK127"/>
  <c i="6" r="P127"/>
  <c r="T183"/>
  <c r="P189"/>
  <c r="P194"/>
  <c r="R203"/>
  <c r="R202"/>
  <c i="7" r="BK153"/>
  <c r="J153"/>
  <c r="J100"/>
  <c r="T153"/>
  <c r="P157"/>
  <c i="8" r="R121"/>
  <c r="R124"/>
  <c i="9" r="P121"/>
  <c r="P120"/>
  <c r="P119"/>
  <c i="1" r="AU103"/>
  <c i="9" r="R124"/>
  <c i="10" r="T130"/>
  <c r="P227"/>
  <c r="R308"/>
  <c r="P315"/>
  <c r="T315"/>
  <c r="P349"/>
  <c r="BK383"/>
  <c r="J383"/>
  <c r="J105"/>
  <c r="R383"/>
  <c r="P418"/>
  <c r="BK448"/>
  <c r="J448"/>
  <c r="J107"/>
  <c r="T448"/>
  <c i="11" r="BK124"/>
  <c r="J124"/>
  <c r="J98"/>
  <c r="P124"/>
  <c r="R124"/>
  <c r="T124"/>
  <c r="BK159"/>
  <c r="J159"/>
  <c r="J99"/>
  <c r="P159"/>
  <c r="R159"/>
  <c r="T159"/>
  <c r="BK166"/>
  <c r="J166"/>
  <c r="J100"/>
  <c r="P166"/>
  <c r="R166"/>
  <c r="T166"/>
  <c r="BK176"/>
  <c r="J176"/>
  <c r="J101"/>
  <c r="P176"/>
  <c r="R176"/>
  <c i="2" r="P120"/>
  <c r="P119"/>
  <c i="1" r="AU95"/>
  <c i="2" r="BK139"/>
  <c r="J139"/>
  <c r="J98"/>
  <c r="BK238"/>
  <c r="J238"/>
  <c r="J99"/>
  <c i="3" r="BK123"/>
  <c r="J123"/>
  <c r="J98"/>
  <c r="BK185"/>
  <c r="J185"/>
  <c r="J99"/>
  <c r="BK192"/>
  <c r="J192"/>
  <c r="J100"/>
  <c i="4" r="T132"/>
  <c r="T131"/>
  <c r="T130"/>
  <c r="R186"/>
  <c r="BK223"/>
  <c r="J223"/>
  <c r="J104"/>
  <c r="BK257"/>
  <c r="J257"/>
  <c r="J105"/>
  <c r="P331"/>
  <c r="P330"/>
  <c i="5" r="T127"/>
  <c r="T126"/>
  <c r="T125"/>
  <c i="6" r="T127"/>
  <c r="T126"/>
  <c r="T125"/>
  <c r="P183"/>
  <c r="R189"/>
  <c r="R194"/>
  <c r="P203"/>
  <c r="P202"/>
  <c i="7" r="BK125"/>
  <c r="J125"/>
  <c r="J99"/>
  <c r="P125"/>
  <c r="P122"/>
  <c r="P121"/>
  <c i="1" r="AU101"/>
  <c i="7" r="P153"/>
  <c r="R157"/>
  <c i="8" r="BK121"/>
  <c r="J121"/>
  <c r="J98"/>
  <c r="BK124"/>
  <c r="J124"/>
  <c r="J99"/>
  <c i="9" r="R121"/>
  <c r="R120"/>
  <c r="R119"/>
  <c r="T124"/>
  <c i="10" r="BK130"/>
  <c r="J130"/>
  <c r="J98"/>
  <c r="R130"/>
  <c r="BK227"/>
  <c r="J227"/>
  <c r="J100"/>
  <c r="T227"/>
  <c r="BK308"/>
  <c r="J308"/>
  <c r="J102"/>
  <c r="BK315"/>
  <c r="J315"/>
  <c r="J103"/>
  <c r="R315"/>
  <c r="BK349"/>
  <c r="J349"/>
  <c r="J104"/>
  <c r="T349"/>
  <c r="P383"/>
  <c r="BK418"/>
  <c r="J418"/>
  <c r="J106"/>
  <c r="R418"/>
  <c r="T418"/>
  <c r="R448"/>
  <c i="11" r="T176"/>
  <c i="2" r="E109"/>
  <c r="J113"/>
  <c r="BE125"/>
  <c r="BE127"/>
  <c r="BE131"/>
  <c r="BE140"/>
  <c r="BE169"/>
  <c r="BE199"/>
  <c r="BE210"/>
  <c r="BE216"/>
  <c r="BE222"/>
  <c r="BE239"/>
  <c i="3" r="E111"/>
  <c r="BE167"/>
  <c r="BE170"/>
  <c r="BE189"/>
  <c r="BE218"/>
  <c r="BK259"/>
  <c r="J259"/>
  <c r="J101"/>
  <c i="4" r="J91"/>
  <c r="E118"/>
  <c r="BE163"/>
  <c r="BE181"/>
  <c r="BE183"/>
  <c r="BE196"/>
  <c r="BE229"/>
  <c r="BE232"/>
  <c r="BE236"/>
  <c r="BE237"/>
  <c r="BE240"/>
  <c r="BE246"/>
  <c r="BE248"/>
  <c r="BE251"/>
  <c r="BE266"/>
  <c r="BE286"/>
  <c r="BE292"/>
  <c r="BE303"/>
  <c r="BE307"/>
  <c r="BE325"/>
  <c r="BE329"/>
  <c r="BK180"/>
  <c r="J180"/>
  <c r="J101"/>
  <c i="5" r="F122"/>
  <c r="BK150"/>
  <c r="J150"/>
  <c r="J103"/>
  <c i="6" r="E85"/>
  <c r="J92"/>
  <c r="BE132"/>
  <c r="BE186"/>
  <c r="BE190"/>
  <c r="BK179"/>
  <c r="J179"/>
  <c r="J99"/>
  <c r="BK200"/>
  <c r="J200"/>
  <c r="J103"/>
  <c i="7" r="J92"/>
  <c r="BE127"/>
  <c r="BE130"/>
  <c r="BE134"/>
  <c r="BE135"/>
  <c r="BE136"/>
  <c r="BE137"/>
  <c r="BE141"/>
  <c r="BE145"/>
  <c r="BE149"/>
  <c r="BE151"/>
  <c r="BE154"/>
  <c r="BE160"/>
  <c r="BE163"/>
  <c r="BE167"/>
  <c r="BE168"/>
  <c r="BE169"/>
  <c r="BE175"/>
  <c r="BE176"/>
  <c i="8" r="E85"/>
  <c r="J92"/>
  <c r="F116"/>
  <c r="BE127"/>
  <c r="BE128"/>
  <c r="BE130"/>
  <c r="BE134"/>
  <c i="9" r="J89"/>
  <c r="J92"/>
  <c r="BE127"/>
  <c r="BE128"/>
  <c r="BE135"/>
  <c i="10" r="BE187"/>
  <c r="BE190"/>
  <c r="BE205"/>
  <c r="BE220"/>
  <c r="BE232"/>
  <c r="BE235"/>
  <c r="BE241"/>
  <c r="BE249"/>
  <c r="BE254"/>
  <c r="BE257"/>
  <c r="BE319"/>
  <c i="2" r="F92"/>
  <c r="BE129"/>
  <c r="BE142"/>
  <c r="BE164"/>
  <c r="BE207"/>
  <c i="3" r="F118"/>
  <c r="BE149"/>
  <c r="BE154"/>
  <c r="BE161"/>
  <c r="BE177"/>
  <c r="BE181"/>
  <c r="BE186"/>
  <c r="BE193"/>
  <c r="BE236"/>
  <c r="BE260"/>
  <c i="4" r="J94"/>
  <c r="BE133"/>
  <c r="BE137"/>
  <c r="BE159"/>
  <c r="BE179"/>
  <c r="BE214"/>
  <c r="BE217"/>
  <c r="BE228"/>
  <c r="BE241"/>
  <c r="BE242"/>
  <c r="BE295"/>
  <c r="BE318"/>
  <c r="BE323"/>
  <c r="BE324"/>
  <c r="BK328"/>
  <c r="J328"/>
  <c r="J106"/>
  <c i="5" r="E85"/>
  <c r="J94"/>
  <c r="J119"/>
  <c r="BE128"/>
  <c r="BE135"/>
  <c r="BE136"/>
  <c r="BE139"/>
  <c r="BE143"/>
  <c r="BE145"/>
  <c r="BE149"/>
  <c r="BE151"/>
  <c i="6" r="BE136"/>
  <c r="BE140"/>
  <c r="BE162"/>
  <c r="BE170"/>
  <c r="BE171"/>
  <c r="BE172"/>
  <c r="BE184"/>
  <c r="BE191"/>
  <c r="BE195"/>
  <c r="BE205"/>
  <c i="7" r="BE128"/>
  <c r="BE131"/>
  <c r="BE132"/>
  <c r="BE142"/>
  <c r="BE143"/>
  <c r="BE148"/>
  <c r="BE152"/>
  <c r="BE155"/>
  <c r="BE164"/>
  <c r="BE166"/>
  <c r="BE174"/>
  <c i="8" r="J113"/>
  <c r="BE122"/>
  <c r="BE129"/>
  <c i="9" r="E109"/>
  <c r="F116"/>
  <c r="BE123"/>
  <c r="BE125"/>
  <c r="BE129"/>
  <c r="BE130"/>
  <c r="BE133"/>
  <c r="BE134"/>
  <c i="10" r="J89"/>
  <c r="E118"/>
  <c r="BE131"/>
  <c r="BE139"/>
  <c r="BE143"/>
  <c r="BE157"/>
  <c r="BE169"/>
  <c r="BE172"/>
  <c r="BE181"/>
  <c r="BE184"/>
  <c r="BE193"/>
  <c r="BE196"/>
  <c r="BE199"/>
  <c r="BE208"/>
  <c r="BE244"/>
  <c r="BE267"/>
  <c r="BE278"/>
  <c r="BE283"/>
  <c r="BE289"/>
  <c r="BE292"/>
  <c r="BE312"/>
  <c r="BE316"/>
  <c r="BE345"/>
  <c r="BE353"/>
  <c r="BE373"/>
  <c r="BE391"/>
  <c r="BE394"/>
  <c r="BE407"/>
  <c r="BE413"/>
  <c r="BE419"/>
  <c r="BE422"/>
  <c r="BE429"/>
  <c r="BE432"/>
  <c r="BE449"/>
  <c r="BE459"/>
  <c r="BK212"/>
  <c r="J212"/>
  <c r="J99"/>
  <c i="2" r="J92"/>
  <c r="BE121"/>
  <c r="BE123"/>
  <c r="BE133"/>
  <c r="BE135"/>
  <c r="BE153"/>
  <c r="BE219"/>
  <c r="BE225"/>
  <c r="BE228"/>
  <c r="BE233"/>
  <c i="3" r="J89"/>
  <c r="BE124"/>
  <c r="BE134"/>
  <c r="BE146"/>
  <c r="BE173"/>
  <c r="BE184"/>
  <c r="BE209"/>
  <c r="BE252"/>
  <c i="4" r="BE155"/>
  <c r="BE167"/>
  <c r="BE172"/>
  <c r="BE177"/>
  <c r="BE178"/>
  <c r="BE193"/>
  <c r="BE205"/>
  <c r="BE220"/>
  <c r="BE224"/>
  <c r="BE247"/>
  <c r="BE275"/>
  <c r="BE278"/>
  <c r="BE285"/>
  <c r="BE299"/>
  <c r="BE308"/>
  <c r="BE312"/>
  <c r="BE314"/>
  <c r="BK182"/>
  <c r="J182"/>
  <c r="J102"/>
  <c i="5" r="BK144"/>
  <c r="J144"/>
  <c r="J101"/>
  <c r="BK148"/>
  <c r="J148"/>
  <c r="J102"/>
  <c i="6" r="J119"/>
  <c r="F122"/>
  <c r="BE128"/>
  <c r="BE143"/>
  <c r="BE148"/>
  <c r="BE154"/>
  <c r="BE166"/>
  <c r="BE177"/>
  <c r="BE178"/>
  <c r="BE185"/>
  <c r="BE196"/>
  <c r="BE197"/>
  <c r="BE201"/>
  <c r="BE204"/>
  <c i="7" r="E85"/>
  <c r="J89"/>
  <c r="F118"/>
  <c r="BE126"/>
  <c r="BE133"/>
  <c r="BE146"/>
  <c r="BE156"/>
  <c r="BE161"/>
  <c r="BE162"/>
  <c r="BE170"/>
  <c r="BE177"/>
  <c r="BE178"/>
  <c r="BK123"/>
  <c r="BK122"/>
  <c r="BK121"/>
  <c r="J121"/>
  <c i="8" r="BE123"/>
  <c r="BE125"/>
  <c r="BE126"/>
  <c r="BE131"/>
  <c r="BE133"/>
  <c i="9" r="BE131"/>
  <c r="BE132"/>
  <c r="BE136"/>
  <c i="10" r="F92"/>
  <c r="BE135"/>
  <c r="BE166"/>
  <c r="BE202"/>
  <c r="BE228"/>
  <c r="BE264"/>
  <c r="BE270"/>
  <c r="BE295"/>
  <c r="BE300"/>
  <c r="BE305"/>
  <c r="BE309"/>
  <c r="BE326"/>
  <c r="BE339"/>
  <c r="BE357"/>
  <c r="BE360"/>
  <c r="BE363"/>
  <c r="BE368"/>
  <c r="BE387"/>
  <c r="BE397"/>
  <c r="BE426"/>
  <c r="BE452"/>
  <c r="BE462"/>
  <c r="BE467"/>
  <c r="BE472"/>
  <c r="BK304"/>
  <c r="J304"/>
  <c r="J101"/>
  <c r="BK478"/>
  <c r="J478"/>
  <c r="J108"/>
  <c i="11" r="E85"/>
  <c r="J92"/>
  <c r="J116"/>
  <c r="BE128"/>
  <c r="BE131"/>
  <c r="BE134"/>
  <c r="BE137"/>
  <c r="BE140"/>
  <c r="BE144"/>
  <c r="BE147"/>
  <c r="BE163"/>
  <c r="BE170"/>
  <c r="BE177"/>
  <c r="BE180"/>
  <c r="BE185"/>
  <c i="2" r="BE137"/>
  <c r="BE174"/>
  <c r="BE179"/>
  <c r="BE184"/>
  <c r="BE189"/>
  <c r="BE194"/>
  <c r="BE204"/>
  <c r="BE213"/>
  <c r="BE241"/>
  <c i="3" r="J92"/>
  <c r="BE129"/>
  <c r="BE138"/>
  <c r="BE143"/>
  <c r="BE157"/>
  <c r="BE158"/>
  <c r="BE164"/>
  <c r="BE200"/>
  <c r="BE213"/>
  <c r="BE226"/>
  <c r="BE239"/>
  <c r="BE247"/>
  <c i="4" r="F94"/>
  <c r="BE141"/>
  <c r="BE146"/>
  <c r="BE151"/>
  <c r="BE168"/>
  <c r="BE169"/>
  <c r="BE187"/>
  <c r="BE201"/>
  <c r="BE208"/>
  <c r="BE238"/>
  <c r="BE239"/>
  <c r="BE254"/>
  <c r="BE258"/>
  <c r="BE270"/>
  <c r="BE289"/>
  <c r="BE302"/>
  <c r="BE313"/>
  <c r="BE319"/>
  <c r="BE332"/>
  <c r="BE333"/>
  <c i="5" r="BE132"/>
  <c i="6" r="BE131"/>
  <c r="BE158"/>
  <c r="BE175"/>
  <c r="BE176"/>
  <c r="BE180"/>
  <c i="7" r="BE124"/>
  <c r="BE138"/>
  <c r="BE139"/>
  <c r="BE140"/>
  <c r="BE144"/>
  <c r="BE147"/>
  <c r="BE150"/>
  <c r="BE158"/>
  <c r="BE159"/>
  <c r="BE165"/>
  <c r="BE171"/>
  <c r="BE172"/>
  <c r="BE173"/>
  <c i="8" r="BE132"/>
  <c i="9" r="BE122"/>
  <c r="BE126"/>
  <c i="10" r="BE147"/>
  <c r="BE151"/>
  <c r="BE160"/>
  <c r="BE163"/>
  <c r="BE175"/>
  <c r="BE178"/>
  <c r="BE211"/>
  <c r="BE213"/>
  <c r="BE238"/>
  <c r="BE260"/>
  <c r="BE273"/>
  <c r="BE323"/>
  <c r="BE329"/>
  <c r="BE334"/>
  <c r="BE350"/>
  <c r="BE379"/>
  <c r="BE384"/>
  <c r="BE402"/>
  <c r="BE437"/>
  <c r="BE442"/>
  <c r="BE456"/>
  <c r="BE479"/>
  <c i="11" r="F92"/>
  <c r="BE125"/>
  <c r="BE135"/>
  <c r="BE136"/>
  <c r="BE152"/>
  <c r="BE155"/>
  <c r="BE160"/>
  <c r="BE167"/>
  <c r="BE173"/>
  <c r="BE181"/>
  <c r="BK184"/>
  <c r="J184"/>
  <c r="J102"/>
  <c i="2" r="F34"/>
  <c i="1" r="BA95"/>
  <c i="5" r="F38"/>
  <c i="1" r="BC99"/>
  <c i="6" r="J34"/>
  <c i="1" r="AW100"/>
  <c i="9" r="F34"/>
  <c i="1" r="BA103"/>
  <c i="4" r="F36"/>
  <c i="1" r="BA98"/>
  <c i="7" r="F37"/>
  <c i="1" r="BD101"/>
  <c i="10" r="F37"/>
  <c i="1" r="BD104"/>
  <c i="4" r="F37"/>
  <c i="1" r="BB98"/>
  <c i="7" r="F36"/>
  <c i="1" r="BC101"/>
  <c i="11" r="F35"/>
  <c i="1" r="BB105"/>
  <c i="3" r="F37"/>
  <c i="1" r="BD96"/>
  <c i="5" r="J36"/>
  <c i="1" r="AW99"/>
  <c i="9" r="F37"/>
  <c i="1" r="BD103"/>
  <c i="2" r="J34"/>
  <c i="1" r="AW95"/>
  <c i="7" r="F34"/>
  <c i="1" r="BA101"/>
  <c i="9" r="F36"/>
  <c i="1" r="BC103"/>
  <c i="4" r="J36"/>
  <c i="1" r="AW98"/>
  <c i="9" r="F35"/>
  <c i="1" r="BB103"/>
  <c i="6" r="F37"/>
  <c i="1" r="BD100"/>
  <c i="8" r="F34"/>
  <c i="1" r="BA102"/>
  <c i="11" r="F34"/>
  <c i="1" r="BA105"/>
  <c i="6" r="F36"/>
  <c i="1" r="BC100"/>
  <c i="10" r="F35"/>
  <c i="1" r="BB104"/>
  <c r="AS94"/>
  <c i="3" r="F35"/>
  <c i="1" r="BB96"/>
  <c i="7" r="F35"/>
  <c i="1" r="BB101"/>
  <c i="3" r="J34"/>
  <c i="1" r="AW96"/>
  <c i="5" r="F37"/>
  <c i="1" r="BB99"/>
  <c i="6" r="F35"/>
  <c i="1" r="BB100"/>
  <c i="8" r="F36"/>
  <c i="1" r="BC102"/>
  <c i="2" r="F37"/>
  <c i="1" r="BD95"/>
  <c i="3" r="F36"/>
  <c i="1" r="BC96"/>
  <c i="5" r="F39"/>
  <c i="1" r="BD99"/>
  <c i="6" r="F34"/>
  <c i="1" r="BA100"/>
  <c i="8" r="F37"/>
  <c i="1" r="BD102"/>
  <c i="10" r="J34"/>
  <c i="1" r="AW104"/>
  <c i="11" r="F37"/>
  <c i="1" r="BD105"/>
  <c i="2" r="F35"/>
  <c i="1" r="BB95"/>
  <c i="4" r="F38"/>
  <c i="1" r="BC98"/>
  <c i="7" r="J34"/>
  <c i="1" r="AW101"/>
  <c i="10" r="F34"/>
  <c i="1" r="BA104"/>
  <c i="4" r="F39"/>
  <c i="1" r="BD98"/>
  <c i="8" r="J34"/>
  <c i="1" r="AW102"/>
  <c i="2" r="F36"/>
  <c i="1" r="BC95"/>
  <c i="3" r="F34"/>
  <c i="1" r="BA96"/>
  <c i="5" r="F36"/>
  <c i="1" r="BA99"/>
  <c i="9" r="J34"/>
  <c i="1" r="AW103"/>
  <c i="10" r="F36"/>
  <c i="1" r="BC104"/>
  <c i="11" r="F36"/>
  <c i="1" r="BC105"/>
  <c i="8" r="F35"/>
  <c i="1" r="BB102"/>
  <c i="11" r="J34"/>
  <c i="1" r="AW105"/>
  <c i="7" r="J30"/>
  <c i="1" r="AG101"/>
  <c i="10" l="1" r="R129"/>
  <c r="R128"/>
  <c i="11" r="R123"/>
  <c r="R122"/>
  <c i="6" r="P126"/>
  <c r="P125"/>
  <c i="1" r="AU100"/>
  <c i="5" r="BK126"/>
  <c r="BK125"/>
  <c r="J125"/>
  <c r="J98"/>
  <c i="9" r="BK120"/>
  <c r="J120"/>
  <c r="J97"/>
  <c i="11" r="T123"/>
  <c r="T122"/>
  <c i="10" r="P129"/>
  <c r="P128"/>
  <c i="1" r="AU104"/>
  <c i="9" r="T120"/>
  <c r="T119"/>
  <c i="4" r="R131"/>
  <c r="R130"/>
  <c i="6" r="BK126"/>
  <c r="J126"/>
  <c r="J97"/>
  <c i="2" r="R119"/>
  <c i="11" r="P123"/>
  <c r="P122"/>
  <c i="1" r="AU105"/>
  <c i="10" r="T129"/>
  <c r="T128"/>
  <c i="8" r="R120"/>
  <c r="R119"/>
  <c i="6" r="R126"/>
  <c r="R125"/>
  <c i="3" r="P122"/>
  <c r="P121"/>
  <c i="1" r="AU96"/>
  <c i="8" r="T120"/>
  <c r="T119"/>
  <c i="4" r="P131"/>
  <c r="P130"/>
  <c i="1" r="AU98"/>
  <c i="3" r="T122"/>
  <c r="T121"/>
  <c i="2" r="BK119"/>
  <c r="J119"/>
  <c r="J96"/>
  <c i="4" r="BK131"/>
  <c r="J131"/>
  <c r="J99"/>
  <c r="J331"/>
  <c r="J108"/>
  <c i="6" r="J127"/>
  <c r="J98"/>
  <c r="J203"/>
  <c r="J105"/>
  <c i="9" r="J121"/>
  <c r="J98"/>
  <c i="3" r="BK122"/>
  <c r="J122"/>
  <c r="J97"/>
  <c i="7" r="J96"/>
  <c i="8" r="BK120"/>
  <c r="BK119"/>
  <c r="J119"/>
  <c r="J96"/>
  <c i="5" r="J127"/>
  <c r="J100"/>
  <c i="7" r="J122"/>
  <c r="J97"/>
  <c r="J123"/>
  <c r="J98"/>
  <c i="10" r="BK129"/>
  <c r="J129"/>
  <c r="J97"/>
  <c i="11" r="BK123"/>
  <c r="J123"/>
  <c r="J97"/>
  <c i="1" r="AU97"/>
  <c i="5" r="J35"/>
  <c i="1" r="AV99"/>
  <c r="AT99"/>
  <c i="10" r="F33"/>
  <c i="1" r="AZ104"/>
  <c i="4" r="F35"/>
  <c i="1" r="AZ98"/>
  <c i="8" r="J33"/>
  <c i="1" r="AV102"/>
  <c r="AT102"/>
  <c i="10" r="J33"/>
  <c i="1" r="AV104"/>
  <c r="AT104"/>
  <c i="8" r="F33"/>
  <c i="1" r="AZ102"/>
  <c r="BD97"/>
  <c i="6" r="F33"/>
  <c i="1" r="AZ100"/>
  <c i="2" r="J33"/>
  <c i="1" r="AV95"/>
  <c r="AT95"/>
  <c i="9" r="J33"/>
  <c i="1" r="AV103"/>
  <c r="AT103"/>
  <c r="BC97"/>
  <c r="AY97"/>
  <c i="2" r="F33"/>
  <c i="1" r="AZ95"/>
  <c i="4" r="J35"/>
  <c i="1" r="AV98"/>
  <c r="AT98"/>
  <c r="BB97"/>
  <c r="AX97"/>
  <c i="6" r="J33"/>
  <c i="1" r="AV100"/>
  <c r="AT100"/>
  <c i="11" r="F33"/>
  <c i="1" r="AZ105"/>
  <c i="3" r="F33"/>
  <c i="1" r="AZ96"/>
  <c r="BA97"/>
  <c r="AW97"/>
  <c i="5" r="F35"/>
  <c i="1" r="AZ99"/>
  <c i="7" r="J33"/>
  <c i="1" r="AV101"/>
  <c r="AT101"/>
  <c i="11" r="J33"/>
  <c i="1" r="AV105"/>
  <c r="AT105"/>
  <c i="9" r="F33"/>
  <c i="1" r="AZ103"/>
  <c i="3" r="J33"/>
  <c i="1" r="AV96"/>
  <c r="AT96"/>
  <c i="7" r="F33"/>
  <c i="1" r="AZ101"/>
  <c i="4" l="1" r="BK130"/>
  <c r="J130"/>
  <c r="J98"/>
  <c i="8" r="J120"/>
  <c r="J97"/>
  <c i="3" r="BK121"/>
  <c r="J121"/>
  <c i="5" r="J126"/>
  <c r="J99"/>
  <c i="6" r="BK125"/>
  <c r="J125"/>
  <c r="J96"/>
  <c i="9" r="BK119"/>
  <c r="J119"/>
  <c r="J96"/>
  <c i="10" r="BK128"/>
  <c r="J128"/>
  <c r="J96"/>
  <c i="11" r="BK122"/>
  <c r="J122"/>
  <c r="J96"/>
  <c i="7" r="J39"/>
  <c i="1" r="BA94"/>
  <c r="W30"/>
  <c r="BD94"/>
  <c r="W33"/>
  <c r="BB94"/>
  <c r="W31"/>
  <c r="BC94"/>
  <c r="AY94"/>
  <c r="AN101"/>
  <c r="AU94"/>
  <c i="3" r="J30"/>
  <c i="1" r="AG96"/>
  <c r="AN96"/>
  <c i="8" r="J30"/>
  <c i="1" r="AG102"/>
  <c r="AN102"/>
  <c r="AZ97"/>
  <c r="AV97"/>
  <c r="AT97"/>
  <c i="5" r="J32"/>
  <c i="1" r="AG99"/>
  <c r="AN99"/>
  <c i="2" r="J30"/>
  <c i="1" r="AG95"/>
  <c l="1" r="AN95"/>
  <c i="3" r="J96"/>
  <c i="2" r="J39"/>
  <c i="3" r="J39"/>
  <c i="8" r="J39"/>
  <c i="5" r="J41"/>
  <c i="1" r="AZ94"/>
  <c r="W29"/>
  <c i="9" r="J30"/>
  <c i="1" r="AG103"/>
  <c r="AN103"/>
  <c i="6" r="J30"/>
  <c i="1" r="AG100"/>
  <c r="AN100"/>
  <c r="W32"/>
  <c r="AX94"/>
  <c i="4" r="J32"/>
  <c i="1" r="AG98"/>
  <c r="AN98"/>
  <c i="10" r="J30"/>
  <c i="1" r="AG104"/>
  <c r="AN104"/>
  <c r="AW94"/>
  <c r="AK30"/>
  <c i="11" r="J30"/>
  <c i="1" r="AG105"/>
  <c r="AN105"/>
  <c i="9" l="1" r="J39"/>
  <c i="10" r="J39"/>
  <c i="4" r="J41"/>
  <c i="6" r="J39"/>
  <c i="11" r="J39"/>
  <c i="1" r="AV94"/>
  <c r="AK29"/>
  <c r="AG97"/>
  <c r="AN97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<sst xmlns="http://schemas.openxmlformats.org/spreadsheetml/2006/main">
  <si>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</si>
  <si>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</si>
  <si>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</si>
  <si>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</si>
  <si>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</si>
  <si>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{461c6b63-c53e-4073-a920-96517d84cf8f}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</si>
  <si>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</si>
  <si>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</si>
  <si>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</si>
  <si>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</si>
  <si>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</si>
  <si>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</si>
  <si>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</si>
  <si>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</si>
  <si>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1169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</si>
  <si>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</si>
  <si>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</si>
  <si>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Malé Jablunkovské - 2.etapa</t>
  </si>
  <si>
    <t>0,1</t>
  </si>
  <si>
    <t>KSO:</t>
  </si>
  <si>
    <t>CC-CZ:</t>
  </si>
  <si>
    <t>1</t>
  </si>
  <si>
    <t>Místo:</t>
  </si>
  <si>
    <t>Třinec</t>
  </si>
  <si>
    <t>Datum:</t>
  </si>
  <si>
    <t>14. 1. 2020</t>
  </si>
  <si>
    <t>10</t>
  </si>
  <si>
    <t>100</t>
  </si>
  <si>
    <t>Zadavatel:</t>
  </si>
  <si>
    <t>IČ:</t>
  </si>
  <si>
    <t>00297313</t>
  </si>
  <si>
    <t>Město Třinec</t>
  </si>
  <si>
    <t>DIČ:</t>
  </si>
  <si>
    <t>CZ00297313</t>
  </si>
  <si>
    <t>Uchazeč:</t>
  </si>
  <si>
    <t>Vyplň údaj</t>
  </si>
  <si>
    <t>Projektant:</t>
  </si>
  <si>
    <t>25893076</t>
  </si>
  <si>
    <t>True</t>
  </si>
  <si>
    <t>UDI MORAVA s.r.o.</t>
  </si>
  <si>
    <t>CZ25893076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</si>
  <si>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</si>
  <si>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</si>
  <si>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</si>
  <si>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</si>
  <si>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</si>
  <si>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</si>
  <si>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</si>
  <si>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</si>
  <si>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</si>
  <si>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</si>
  <si>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</si>
  <si>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</si>
  <si>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</si>
  <si>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</si>
  <si>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</si>
  <si>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</si>
  <si>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</si>
  <si>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</si>
  <si>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</si>
  <si>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</si>
  <si>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</si>
  <si>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</si>
  <si>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</si>
  <si>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</si>
  <si>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</si>
  <si>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</si>
  <si>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</si>
  <si>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</si>
  <si>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</si>
  <si>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</si>
  <si>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</si>
  <si>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</si>
  <si>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</si>
  <si>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</si>
  <si>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</si>
  <si>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</si>
  <si>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</si>
  <si>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</si>
  <si>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</si>
  <si>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</si>
  <si>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</si>
  <si>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</si>
  <si>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</si>
  <si>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</si>
  <si>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</si>
  <si>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</si>
  <si>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</si>
  <si>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</si>
  <si>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 0</t>
  </si>
  <si>
    <t>Ostatní a vedlejší náklady - 2. etapa</t>
  </si>
  <si>
    <t>STA</t>
  </si>
  <si>
    <t>{50267053-60aa-4738-a8ee-b027c38762ab}</t>
  </si>
  <si>
    <t>2</t>
  </si>
  <si>
    <t>B 1</t>
  </si>
  <si>
    <t xml:space="preserve">SO 001.2  Příprava území - 2. etapa</t>
  </si>
  <si>
    <t>{4b0dd770-46f8-4249-b8bc-6dc146148573}</t>
  </si>
  <si>
    <t>B 2</t>
  </si>
  <si>
    <t xml:space="preserve">SO 101.2  Komunikace a zpevněné plochy - 2. etapa</t>
  </si>
  <si>
    <t>{50a6b67d-b5b3-44e8-8ac3-341e98588a5f}</t>
  </si>
  <si>
    <t>B 2.1</t>
  </si>
  <si>
    <t>Komunikace a zpevněné plochy</t>
  </si>
  <si>
    <t>Soupis</t>
  </si>
  <si>
    <t>{56853011-157c-4091-a795-eee860b561d3}</t>
  </si>
  <si>
    <t>B 2.2</t>
  </si>
  <si>
    <t>Sanace pláně se souhlasem investora</t>
  </si>
  <si>
    <t>{41817566-ea28-489f-81d8-9720f205ee3a}</t>
  </si>
  <si>
    <t>B 3</t>
  </si>
  <si>
    <t xml:space="preserve">SO 102.2  Přístupové chodníky - 2. etapa</t>
  </si>
  <si>
    <t>{543aeff4-920d-47b9-a589-0ab9449b86ed}</t>
  </si>
  <si>
    <t>B 4</t>
  </si>
  <si>
    <t xml:space="preserve">SO 401.2  Veřejné osvětlení – 2.etapa</t>
  </si>
  <si>
    <t>{6ca8eaf9-b4f6-49f9-9578-fed0e5fe3285}</t>
  </si>
  <si>
    <t>B 5</t>
  </si>
  <si>
    <t xml:space="preserve">SO 403.2  Ochrana sdělovacích kabelů - 2. etapa</t>
  </si>
  <si>
    <t>{44e8c4a4-5f68-4e90-be8f-a3efd695e0ab}</t>
  </si>
  <si>
    <t>B 6</t>
  </si>
  <si>
    <t xml:space="preserve">SO 404  Ochrana kabelů Nej TV</t>
  </si>
  <si>
    <t>{0260bded-ad93-4a62-bfc3-17d88905f612}</t>
  </si>
  <si>
    <t>B 7</t>
  </si>
  <si>
    <t xml:space="preserve">SO 801.2  Vegetační úpravy</t>
  </si>
  <si>
    <t>{c85de741-df46-45b0-8e8f-a49567eada13}</t>
  </si>
  <si>
    <t>B 8</t>
  </si>
  <si>
    <t xml:space="preserve">SO 901.2  Polopodzemní (polozapuštěné) kontejnery - 2. etapa</t>
  </si>
  <si>
    <t>{750e4193-f283-4955-a553-458d48de8404}</t>
  </si>
  <si>
    <t>KRYCÍ LIST SOUPISU PRACÍ</t>
  </si>
  <si>
    <t>Objekt:</t>
  </si>
  <si>
    <t>B 0 - Ostatní a vedlejší náklady - 2. etapa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</si>
  <si>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</si>
  <si>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</si>
  <si>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</si>
  <si>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</si>
  <si>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</si>
  <si>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</si>
  <si>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ZOV 1 - ZOV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</si>
  <si>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</si>
  <si>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</si>
  <si>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</si>
  <si>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</si>
  <si>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</si>
  <si>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</si>
  <si>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</si>
  <si>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</si>
  <si>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</si>
  <si>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</si>
  <si>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</si>
  <si>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</si>
  <si>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</si>
  <si>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</si>
  <si>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</si>
  <si>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</si>
  <si>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</si>
  <si>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</si>
  <si>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</si>
  <si>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012103000</t>
  </si>
  <si>
    <t>Geodetické práce před výstavbou</t>
  </si>
  <si>
    <t>soub</t>
  </si>
  <si>
    <t>CS ÚRS 2019 01</t>
  </si>
  <si>
    <t>1024</t>
  </si>
  <si>
    <t>870742990</t>
  </si>
  <si>
    <t>P</t>
  </si>
  <si>
    <t>Poznámka k položce:_x000d_
vytyčení stávajících inženýrských sítí</t>
  </si>
  <si>
    <t>012203000</t>
  </si>
  <si>
    <t>Geodetické práce při provádění stavby</t>
  </si>
  <si>
    <t>1362043152</t>
  </si>
  <si>
    <t>Poznámka k položce:_x000d_
pro všechny objekty stavby</t>
  </si>
  <si>
    <t>3</t>
  </si>
  <si>
    <t>012303000</t>
  </si>
  <si>
    <t>Geodetické práce po výstavbě</t>
  </si>
  <si>
    <t>-2065019675</t>
  </si>
  <si>
    <t>Poznámka k položce:_x000d_
zaměření skutečného provedení stavby na podkladě KN pro všechny objekty stavby</t>
  </si>
  <si>
    <t>012303000a</t>
  </si>
  <si>
    <t>1576376023</t>
  </si>
  <si>
    <t>Poznámka k položce:_x000d_
Zaměření a vypracování geometrických (oddělovacích) plánů.</t>
  </si>
  <si>
    <t>5</t>
  </si>
  <si>
    <t>013254000</t>
  </si>
  <si>
    <t>Dokumentace skutečného provedení stavby</t>
  </si>
  <si>
    <t>1846612879</t>
  </si>
  <si>
    <t>Poznámka k položce:_x000d_
Dokumentace pro kolaudaci a závěrečná zpráva pro všechny objekty stavby.</t>
  </si>
  <si>
    <t>6</t>
  </si>
  <si>
    <t>043103000</t>
  </si>
  <si>
    <t>Zkoušky bez rozlišení</t>
  </si>
  <si>
    <t>1204286997</t>
  </si>
  <si>
    <t>Poznámka k položce:_x000d_
Na základě KZP vypracovaného zhotovitelem stavby a odsouhlaseného objednatelem.</t>
  </si>
  <si>
    <t>7</t>
  </si>
  <si>
    <t>049102000</t>
  </si>
  <si>
    <t>Náklady vzniklé v souvislosti s přípravou stavby</t>
  </si>
  <si>
    <t>soubor</t>
  </si>
  <si>
    <t>-268348042</t>
  </si>
  <si>
    <t>Poznámka k položce:_x000d_
Dokumentace přechodného dopravního značení včetně projednání a odsouhlasení uzavírek s příslušnými orgány a zajištění stanovení dočasného dopravního značení.</t>
  </si>
  <si>
    <t>8</t>
  </si>
  <si>
    <t>049103000</t>
  </si>
  <si>
    <t>Náklady vzniklé v souvislosti s realizací stavby</t>
  </si>
  <si>
    <t>-575618857</t>
  </si>
  <si>
    <t xml:space="preserve">Poznámka k položce:_x000d_
Dodavatel zajistí zpracování fotodokumentace průběhu prací na stavbě, kterou následně předá investorovi. Fotodokumentace bude dokladovat postup prací a nasazení  stavebních mechanismů i provádění zkoušek. Snímky budou předány na CD ve složkách pojmenovaných dle jednotlivých dnů._x000d_
</t>
  </si>
  <si>
    <t>9</t>
  </si>
  <si>
    <t>079002000</t>
  </si>
  <si>
    <t>Ostatní provozní vlivy - zajištění bezpečnosti chodců</t>
  </si>
  <si>
    <t>-1077458650</t>
  </si>
  <si>
    <t>Poznámka k položce:_x000d_
náklady související s usměrněním provozu chodců - výstražné ohraničující pásky, zábrany, přenosná dočasná zábradlí, výstražné cedulky BOZP - osazení, odstranění a údržba(výměna) po celou dobu stavby.</t>
  </si>
  <si>
    <t>ZOV 1</t>
  </si>
  <si>
    <t>ZOV</t>
  </si>
  <si>
    <t>91310</t>
  </si>
  <si>
    <t>Údržba DDZ, výměna baterií po dobu 180 dní</t>
  </si>
  <si>
    <t>vlastní</t>
  </si>
  <si>
    <t>512</t>
  </si>
  <si>
    <t>381547616</t>
  </si>
  <si>
    <t>Poznámka k položce:_x000d_
Položka dále zahrnuje zajištění všech projednání DDZ včetně stanovení DDZ.</t>
  </si>
  <si>
    <t>11</t>
  </si>
  <si>
    <t>913111111</t>
  </si>
  <si>
    <t>Montáž a demontáž plastového podstavce dočasné dopravní značky</t>
  </si>
  <si>
    <t>kus</t>
  </si>
  <si>
    <t>1782257991</t>
  </si>
  <si>
    <t>VV</t>
  </si>
  <si>
    <t>"etapa 2a - Přenosný gumový stojan 28kg - pro sloupky DZ =" 20</t>
  </si>
  <si>
    <t>"etapa 2a - pro značky IS11a a IP 22 =" 2 * 2</t>
  </si>
  <si>
    <t>"etapa 2a - pro zábrany Z2 =" 2 * 6</t>
  </si>
  <si>
    <t>"etapa 2b - Přenosný gumový stojan 28kg - pro sloupky DZ =" 40</t>
  </si>
  <si>
    <t>"etapa 2b - pro značky IS11a a IP 22 =" 2 * 1</t>
  </si>
  <si>
    <t>"etapa 2b - pro zábrany Z2 =" 2 * 10</t>
  </si>
  <si>
    <t>"etapa 2c - Přenosný gumový stojan 28kg - pro sloupky DZ =" 25</t>
  </si>
  <si>
    <t>"etapa 2c - pro značky IS11a a IP 22 =" 2 * 2</t>
  </si>
  <si>
    <t>"etapa 2c - pro zábrany Z2 =" 2 * 8</t>
  </si>
  <si>
    <t>Součet</t>
  </si>
  <si>
    <t>12</t>
  </si>
  <si>
    <t>913111112</t>
  </si>
  <si>
    <t>Montáž a demontáž sloupku délky do 2 m dočasné dopravní značky</t>
  </si>
  <si>
    <t>1315775793</t>
  </si>
  <si>
    <t>"etapa 2a -Jäkl červenobílý 40x40mm - pro samostatné značky =" 20</t>
  </si>
  <si>
    <t>"etapa 2a -Jäkl červenobílý 40x40mm - dva kusy pro značky IS11a =" 2 * 2</t>
  </si>
  <si>
    <t>"etapa 2a -Jäkl červenobílý 40x40mm - dva kusy pro Z2 =" 2 * 6</t>
  </si>
  <si>
    <t>"etapa 2b -Jäkl červenobílý 40x40mm - pro samostatné značky =" 40</t>
  </si>
  <si>
    <t>"etapa 2b -Jäkl červenobílý 40x40mm - dva kusy pro značky IS11a =" 2 * 1</t>
  </si>
  <si>
    <t>"etapa 2b -Jäkl červenobílý 40x40mm - dva kusy pro Z2 =" 2 * 10</t>
  </si>
  <si>
    <t>"etapa 2c -Jäkl červenobílý 40x40mm - pro samostatné značky =" 25</t>
  </si>
  <si>
    <t>"etapa 2c -Jäkl červenobílý 40x40mm - dva kusy pro značky IS11a =" 2 * 2</t>
  </si>
  <si>
    <t>"etapa 2c -Jäkl červenobílý 40x40mm - dva kusy pro Z2 =" 2 * 8</t>
  </si>
  <si>
    <t>13</t>
  </si>
  <si>
    <t>913111115</t>
  </si>
  <si>
    <t>Montáž a demontáž dočasné dopravní značky samostatné základní</t>
  </si>
  <si>
    <t>-1696235632</t>
  </si>
  <si>
    <t>"etapa 2a -viz Specifikace svislého přechodného dopravního značení =" 26</t>
  </si>
  <si>
    <t>"etapa 2b -viz Specifikace svislého přechodného dopravního značení =" 53</t>
  </si>
  <si>
    <t>"etapa 2c -viz Specifikace svislého přechodného dopravního značení =" 35</t>
  </si>
  <si>
    <t>14</t>
  </si>
  <si>
    <t>913111116</t>
  </si>
  <si>
    <t>Montáž a demontáž dočasné dopravní značky samostatné zvětšené</t>
  </si>
  <si>
    <t>887519921</t>
  </si>
  <si>
    <t>"etapa 2a -IS 11a Návěst před objížďkou =" 2</t>
  </si>
  <si>
    <t>"etapa 2b -IS 11a Návěst před objížďkou =" 1</t>
  </si>
  <si>
    <t>"etapa 2c -IP 22 Změna místní úpravy 1000x1500mm =" 2</t>
  </si>
  <si>
    <t>913111211</t>
  </si>
  <si>
    <t>Příplatek k dočasnému podstavci plastovému za první a ZKD den použití</t>
  </si>
  <si>
    <t>590133552</t>
  </si>
  <si>
    <t>"etapa 2a =" 36*60</t>
  </si>
  <si>
    <t>"etapa 2b =" 62*60</t>
  </si>
  <si>
    <t>"etapa 2c =" 45*60</t>
  </si>
  <si>
    <t>16</t>
  </si>
  <si>
    <t>913111212</t>
  </si>
  <si>
    <t>Příplatek k dočasnému sloupku délky do 2 m za první a ZKD den použití</t>
  </si>
  <si>
    <t>2144756514</t>
  </si>
  <si>
    <t>17</t>
  </si>
  <si>
    <t>913111215</t>
  </si>
  <si>
    <t>Příplatek k dočasné dopravní značce samostatné základní za první a ZKD den použití</t>
  </si>
  <si>
    <t>-1272859136</t>
  </si>
  <si>
    <t>"etapa 2a =" 26*60</t>
  </si>
  <si>
    <t>"etapa 2b =" 53*60</t>
  </si>
  <si>
    <t>"etapa 2c =" 35*60</t>
  </si>
  <si>
    <t>18</t>
  </si>
  <si>
    <t>913111216</t>
  </si>
  <si>
    <t>Příplatek k dočasné dopravní značce samostatné zvětšené za první a ZKD den použití</t>
  </si>
  <si>
    <t>-1809109386</t>
  </si>
  <si>
    <t>"etapa 2a =" 2*60</t>
  </si>
  <si>
    <t>"etapa 2b =" 1*60</t>
  </si>
  <si>
    <t>"etapa 2c =" 2*60</t>
  </si>
  <si>
    <t>19</t>
  </si>
  <si>
    <t>913211112</t>
  </si>
  <si>
    <t>Montáž a demontáž dočasné dopravní zábrany Z2 reflexní šířky 2,5 m</t>
  </si>
  <si>
    <t>68354736</t>
  </si>
  <si>
    <t>"etapa 2a =" 6</t>
  </si>
  <si>
    <t>"etapa 2b =" 10</t>
  </si>
  <si>
    <t>"etapa 2c =" 8</t>
  </si>
  <si>
    <t>20</t>
  </si>
  <si>
    <t>913211212</t>
  </si>
  <si>
    <t>Příplatek k dočasné dopravní zábraně Z2 reflexní 2,5 m za první a ZKD den použití</t>
  </si>
  <si>
    <t>-2005010806</t>
  </si>
  <si>
    <t>"etapa 2a =" 6*60</t>
  </si>
  <si>
    <t>"etapa 2b =" 10*60</t>
  </si>
  <si>
    <t>"etapa 2c =" 8*60</t>
  </si>
  <si>
    <t>913321111</t>
  </si>
  <si>
    <t>Montáž a demontáž dočasné dopravní směrové desky základní Z4</t>
  </si>
  <si>
    <t>1329413033</t>
  </si>
  <si>
    <t>"etapa 2c =" 14</t>
  </si>
  <si>
    <t>22</t>
  </si>
  <si>
    <t>913321115</t>
  </si>
  <si>
    <t>Montáž a demontáž dočasné soupravy směrových desek Z4 s výstražným světlem 3 desky</t>
  </si>
  <si>
    <t>-1310223731</t>
  </si>
  <si>
    <t>"etapa 2c =" 3</t>
  </si>
  <si>
    <t>23</t>
  </si>
  <si>
    <t>913321211</t>
  </si>
  <si>
    <t>Příplatek k dočasné směrové desce základní Z4 za první a ZKD den použití</t>
  </si>
  <si>
    <t>635724932</t>
  </si>
  <si>
    <t>"etapa 2c =" 14*60</t>
  </si>
  <si>
    <t>24</t>
  </si>
  <si>
    <t>913321215</t>
  </si>
  <si>
    <t>Příplatek k dočasné soupravě směrových desek Z4 s výstražným světlem 3 desky za 1. a ZKD den použití</t>
  </si>
  <si>
    <t>-167701774</t>
  </si>
  <si>
    <t>"etapa 2c =" 3*60</t>
  </si>
  <si>
    <t>25</t>
  </si>
  <si>
    <t>913911113</t>
  </si>
  <si>
    <t>Montáž a demontáž akumulátoru dočasného dopravního značení olověného 12 V/180 Ah</t>
  </si>
  <si>
    <t>639135054</t>
  </si>
  <si>
    <t>"etapa 2c =" 1</t>
  </si>
  <si>
    <t>26</t>
  </si>
  <si>
    <t>913911122</t>
  </si>
  <si>
    <t>Montáž a demontáž dočasného zásobníku ocelového na akumulátor a řídící jednotku</t>
  </si>
  <si>
    <t>2122380402</t>
  </si>
  <si>
    <t>27</t>
  </si>
  <si>
    <t>913911213</t>
  </si>
  <si>
    <t>Příplatek k dočasnému akumulátor 12V/180 Ah za první a ZKD den použití</t>
  </si>
  <si>
    <t>526719662</t>
  </si>
  <si>
    <t>"etapa 2c =" 1*60</t>
  </si>
  <si>
    <t>28</t>
  </si>
  <si>
    <t>913911222</t>
  </si>
  <si>
    <t>Příplatek k dočasnému ocelovému zásobníku na akumulátor za první a ZKD den použití</t>
  </si>
  <si>
    <t>-68141996</t>
  </si>
  <si>
    <t xml:space="preserve">"etapa 2c ="  1*60</t>
  </si>
  <si>
    <t>29</t>
  </si>
  <si>
    <t>913921131</t>
  </si>
  <si>
    <t>Dočasné omezení platnosti zakrytí základní dopravní značky</t>
  </si>
  <si>
    <t>-149418305</t>
  </si>
  <si>
    <t>"etapa 2a =" 11</t>
  </si>
  <si>
    <t>"etapa 2b =" 15</t>
  </si>
  <si>
    <t>"etapa 2c =" 11</t>
  </si>
  <si>
    <t>30</t>
  </si>
  <si>
    <t>913921132</t>
  </si>
  <si>
    <t>Dočasné omezení platnosti odkrytí základní dopravní značky</t>
  </si>
  <si>
    <t>490478663</t>
  </si>
  <si>
    <t>VRN</t>
  </si>
  <si>
    <t>Vedlejší rozpočtové náklady</t>
  </si>
  <si>
    <t>31</t>
  </si>
  <si>
    <t>032103000</t>
  </si>
  <si>
    <t>Náklady na stavební buňky - zřízení a provoz zařízení staveniště po dobu stavby</t>
  </si>
  <si>
    <t>540560241</t>
  </si>
  <si>
    <t>Poznámka k položce:_x000d_
Položka bude uplatněna jen v případě průkazného využití zhotovitelem.</t>
  </si>
  <si>
    <t>32</t>
  </si>
  <si>
    <t>039103000</t>
  </si>
  <si>
    <t>Rozebrání, bourání a odvoz zařízení staveniště</t>
  </si>
  <si>
    <t>389848335</t>
  </si>
  <si>
    <t>Poznámka k položce:_x000d_
Rozebrání ZS, odvoz a úprava ploch</t>
  </si>
  <si>
    <t xml:space="preserve">B 1 - SO 001.2  Příprava území - 2. etapa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</si>
  <si>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</si>
  <si>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</si>
  <si>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</si>
  <si>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</si>
  <si>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</si>
  <si>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</si>
  <si>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</si>
  <si>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</si>
  <si>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113106121</t>
  </si>
  <si>
    <t>Rozebrání dlažeb z betonových nebo kamenných dlaždic komunikací pro pěší ručně</t>
  </si>
  <si>
    <t>m2</t>
  </si>
  <si>
    <t>-1441760479</t>
  </si>
  <si>
    <t>"rozebrání chodníků dlážděných =" 213,0</t>
  </si>
  <si>
    <t>"demolice chodníků - předpoklad podkladu z bet. dlaždic 30mm =" 1400,0</t>
  </si>
  <si>
    <t>"rozebrání chodníku z dl. 30x30 - přístupové chodníky =" 317,0</t>
  </si>
  <si>
    <t>113107222</t>
  </si>
  <si>
    <t>Odstranění podkladu z kameniva drceného tl 200 mm strojně pl přes 200 m2</t>
  </si>
  <si>
    <t>296854417</t>
  </si>
  <si>
    <t>"demolice chodníků - zbývající podklad do hl. 200-250mm (250-30-30=190 mm) =" 1400,0</t>
  </si>
  <si>
    <t>"rozebrání chodníků dlážděných - tl. cca 150 mm =" 213,0</t>
  </si>
  <si>
    <t>113107224</t>
  </si>
  <si>
    <t>Odstranění podkladu z kameniva drceného tl 400 mm strojně pl přes 200 m2</t>
  </si>
  <si>
    <t>-152205169</t>
  </si>
  <si>
    <t>odstranění živice v místě skladby pro parkování</t>
  </si>
  <si>
    <t>"podkladní vrstvy ze štěrku =" 750,0</t>
  </si>
  <si>
    <t>113107241</t>
  </si>
  <si>
    <t>Odstranění podkladu živičného tl 50 mm strojně pl přes 200 m2</t>
  </si>
  <si>
    <t>-1800820860</t>
  </si>
  <si>
    <t>"odstranění živice v místě skladby pro parkování - litý asf+asf. směsi 40mm =" 750,0</t>
  </si>
  <si>
    <t>"vybourání asf. vrstev v tl. min. 30mm pro přípravu navýšení a úpravu příčného sklonu =" 700,0</t>
  </si>
  <si>
    <t>"demolice chodníků litý asf 30 mm" 1400,0</t>
  </si>
  <si>
    <t>113107242</t>
  </si>
  <si>
    <t>Odstranění podkladu živičného tl 100 mm strojně pl přes 200 m2</t>
  </si>
  <si>
    <t>-201338003</t>
  </si>
  <si>
    <t>"odstranění živice v místě skladby pro parkování - penetrační makadam v tl. 90 mm =" 750,0</t>
  </si>
  <si>
    <t>113154122</t>
  </si>
  <si>
    <t>Frézování živičného krytu tl 40 mm pruh š 1 m pl do 500 m2 bez překážek v trase</t>
  </si>
  <si>
    <t>-1039564420</t>
  </si>
  <si>
    <t>"frézování pro plošnou sanaci v tloušťce 20-50 mm (dle diagnostiky cca 25% z plochy 2416,0 m2 =" 604,0</t>
  </si>
  <si>
    <t>113202111</t>
  </si>
  <si>
    <t>Vytrhání obrub krajníků obrubníků stojatých</t>
  </si>
  <si>
    <t>m</t>
  </si>
  <si>
    <t>2126102514</t>
  </si>
  <si>
    <t>Poznámka k položce:_x000d_
možné dotčení stávajících betonových silničních obrubníků a jejích nahrazení novými silničními betonovými obrubníky</t>
  </si>
  <si>
    <t>"vytrhání stávajících bet. obrub vč. lože =" 1465,0</t>
  </si>
  <si>
    <t>"vytrhání stávajících bet. obrub vč. lože - přístupové chodníky =" 222,0</t>
  </si>
  <si>
    <t>119003121</t>
  </si>
  <si>
    <t xml:space="preserve">Pomocné konstrukce při zabezpečení výkopů  mobilní plotovou zábranou výšky do 2 m zřízení</t>
  </si>
  <si>
    <t>-1558653846</t>
  </si>
  <si>
    <t>"mobilní oplocení pro ochranu parku =" 3 * 210,0</t>
  </si>
  <si>
    <t>119003122</t>
  </si>
  <si>
    <t xml:space="preserve">Pomocné konstrukce při zabezpečení výkopů  mobilní plotovou zábranou výšky do 2 m odstranění</t>
  </si>
  <si>
    <t>61031616</t>
  </si>
  <si>
    <t>121101101</t>
  </si>
  <si>
    <t>Sejmutí ornice s přemístěním na vzdálenost do 50 m</t>
  </si>
  <si>
    <t>m3</t>
  </si>
  <si>
    <t>1592875957</t>
  </si>
  <si>
    <t>"odstranění kulturních vrstev =" 1620,0 * 0,15</t>
  </si>
  <si>
    <t>122302201</t>
  </si>
  <si>
    <t>Odkopávky a prokopávky nezapažené pro silnice objemu do 100 m3 v hornině tř. 4</t>
  </si>
  <si>
    <t>1768251027</t>
  </si>
  <si>
    <t>"odtěžení zeminy pro parkovací záliv a pokládku obrub do celkové hl. 0,4 m =" 173,0</t>
  </si>
  <si>
    <t>130001101</t>
  </si>
  <si>
    <t>Příplatek za ztížení vykopávky v blízkosti podzemního vedení</t>
  </si>
  <si>
    <t>1126770244</t>
  </si>
  <si>
    <t>"50% z odkopávek =" 0,5 * 173,0</t>
  </si>
  <si>
    <t>162301101</t>
  </si>
  <si>
    <t>Vodorovné přemístění do 500 m výkopku/sypaniny z horniny tř. 1 až 4</t>
  </si>
  <si>
    <t>223576200</t>
  </si>
  <si>
    <t>"odstraněné kulturní vrstvy na mezideponii =" 243,0</t>
  </si>
  <si>
    <t>162701105</t>
  </si>
  <si>
    <t>Vodorovné přemístění do 10000 m výkopku/sypaniny z horniny tř. 1 až 4</t>
  </si>
  <si>
    <t>-13648054</t>
  </si>
  <si>
    <t>"odkopání zeminy =" 173,0</t>
  </si>
  <si>
    <t>162701109</t>
  </si>
  <si>
    <t>Příplatek k vodorovnému přemístění výkopku/sypaniny z horniny tř. 1 až 4 ZKD 1000 m přes 10000 m</t>
  </si>
  <si>
    <t>429818295</t>
  </si>
  <si>
    <t>předpokládaná vzdálenost 15 km</t>
  </si>
  <si>
    <t>"odvoz výkopku =" (15-10) * 173,0</t>
  </si>
  <si>
    <t>171201211</t>
  </si>
  <si>
    <t>Poplatek za uložení stavebního odpadu - zeminy a kameniva na skládce</t>
  </si>
  <si>
    <t>t</t>
  </si>
  <si>
    <t>1901712226</t>
  </si>
  <si>
    <t>Poznámka k položce:_x000d_
položka bude použita i při uložení materiálu k recyklaci do recyklačního dvora s oprávněním</t>
  </si>
  <si>
    <t>"uložení výkopku na skládku =" 1,65 * 173,0</t>
  </si>
  <si>
    <t>184807111</t>
  </si>
  <si>
    <t>Zřízení ochrany stromu bedněním</t>
  </si>
  <si>
    <t>415884146</t>
  </si>
  <si>
    <t>"ochrana stromů 17ks =" (4 * 1,0 * 2,0) * 17</t>
  </si>
  <si>
    <t>184807112</t>
  </si>
  <si>
    <t>Odstranění ochrany stromu bedněním</t>
  </si>
  <si>
    <t>1431438896</t>
  </si>
  <si>
    <t>Ostatní konstrukce a práce, bourání</t>
  </si>
  <si>
    <t>938909311</t>
  </si>
  <si>
    <t>Čištění vozovek metením strojně podkladu nebo krytu betonového nebo živičného</t>
  </si>
  <si>
    <t>709369751</t>
  </si>
  <si>
    <t>"očištění podkladu po frézování =" 604,0</t>
  </si>
  <si>
    <t>979054451</t>
  </si>
  <si>
    <t>Očištění vybouraných zámkových dlaždic s původním spárováním z kameniva těženého</t>
  </si>
  <si>
    <t>1713165399</t>
  </si>
  <si>
    <t>"očištění dlažby z rozebraného chodníku, dlažbu uložit na palety =" 213,0</t>
  </si>
  <si>
    <t>997</t>
  </si>
  <si>
    <t>Přesun sutě</t>
  </si>
  <si>
    <t>997221551</t>
  </si>
  <si>
    <t>Vodorovná doprava suti ze sypkých materiálů do 1 km</t>
  </si>
  <si>
    <t>-400384777</t>
  </si>
  <si>
    <t>"odtěžení podkladních vrstev pod chodníky =" 0,235 * 1613,0</t>
  </si>
  <si>
    <t>"odtěžení podkladních vrstev v místě skladby pro parkování =" 0,560 * 750,0</t>
  </si>
  <si>
    <t>"rozebrání chodníku z dl. 30x30 - přístupové chodníky =" 0,235 * 317,0</t>
  </si>
  <si>
    <t>"odvoz recyklátu =" 0,103 * 604,0</t>
  </si>
  <si>
    <t>"suť z metení vozovky =" 0,020 * 604,0</t>
  </si>
  <si>
    <t>997221559</t>
  </si>
  <si>
    <t>Příplatek ZKD 1 km u vodorovné dopravy suti ze sypkých materiálů</t>
  </si>
  <si>
    <t>-2102598357</t>
  </si>
  <si>
    <t>"odtěžení podkladních vrstev pod chodníky =" (15-1) * 379,055</t>
  </si>
  <si>
    <t>"odtěžení podkladních vrstev v místě skladby pro parkování =" (15-1) * 420,0</t>
  </si>
  <si>
    <t>"rozebrání chodníku z dl. 30x30 - přístupové chodníky =" (15-1) * 74,495</t>
  </si>
  <si>
    <t>"suť z metení vozovky =" (15-1) * 12,080</t>
  </si>
  <si>
    <t>recyklát - odvoz dle dispozic objednatele (uložení bez poplatku) - předpoklad 15 km</t>
  </si>
  <si>
    <t>"odvoz recyklátu =" (15-1) * 62,212</t>
  </si>
  <si>
    <t>997221561</t>
  </si>
  <si>
    <t>Vodorovná doprava suti z kusových materiálů do 1 km</t>
  </si>
  <si>
    <t>1190427596</t>
  </si>
  <si>
    <t>"vybourané živičné vrstvy =" 0,098 * 2850,0</t>
  </si>
  <si>
    <t>"odstranění živice v místě skladby pro parkování - PMH v tl. 90 mm =" 0,181 * 750,0</t>
  </si>
  <si>
    <t>997221569</t>
  </si>
  <si>
    <t>Příplatek ZKD 1 km u vodorovné dopravy suti z kusových materiálů</t>
  </si>
  <si>
    <t>376827567</t>
  </si>
  <si>
    <t>"vybourané živičné vrstvy =" (15 -1) * 279,300</t>
  </si>
  <si>
    <t>"odstranění živice v místě skladby pro parkování - PMH v tl. 90 mm =" (15-1) * 135,750</t>
  </si>
  <si>
    <t>997221571</t>
  </si>
  <si>
    <t>Vodorovná doprava vybouraných hmot do 1 km</t>
  </si>
  <si>
    <t>1658350723</t>
  </si>
  <si>
    <t>"vytrhání stávajících bet. obrub vč. lože =" 0,205 * 1465,0</t>
  </si>
  <si>
    <t>"rozebrání chodníku dlážděných =" 0,255 * 1400,0</t>
  </si>
  <si>
    <t>"rozebrání chodníku dlážděných (pouze lože) =" 0,115 * 213,0</t>
  </si>
  <si>
    <t>"rozebrání chodníku z dl. 30x30 - přístupové chodníky =" 0,255 * 317,0</t>
  </si>
  <si>
    <t>"vytrhání stávajících bet. obrub vč. lože - přístupové chodníky =" 0,205 * 222,0</t>
  </si>
  <si>
    <t>"očištěná dlažba na paletách odvoz vlastníkovi =" 0,140 * 213,0</t>
  </si>
  <si>
    <t>997221579</t>
  </si>
  <si>
    <t>Příplatek ZKD 1 km u vodorovné dopravy vybouraných hmot</t>
  </si>
  <si>
    <t>-2002549850</t>
  </si>
  <si>
    <t>"vytrhání stávajících bet. obrub vč. lože =" (15-1)* 300,325</t>
  </si>
  <si>
    <t>"rozebrání chodníku dlážděných =" (15-1) * 357,0</t>
  </si>
  <si>
    <t>"rozebrání chodníku dlážděných (pouze lože) =" (15-1) * 24,495</t>
  </si>
  <si>
    <t>"rozebrání chodníku z dl. 30x30 - přístupové chodníky =" (15-1) * 80,835</t>
  </si>
  <si>
    <t>"vytrhání stávajících bet. obrub vč. lože - přístupové chodníky =" (15-1)* 45,510</t>
  </si>
  <si>
    <t>odvoz rozebrané a očištěné dlažby - předpoklad 5 km</t>
  </si>
  <si>
    <t>"očištěná dlažba na paletách odvoz vlastníkovi =" (5-1) * 29,820</t>
  </si>
  <si>
    <t>997221612</t>
  </si>
  <si>
    <t>Nakládání vybouraných hmot na dopravní prostředky pro vodorovnou dopravu</t>
  </si>
  <si>
    <t>1564782663</t>
  </si>
  <si>
    <t>"naložení rozebrané a očištěné dlažby pro odvoz vlastníkovi =" 0,140 * 213,0</t>
  </si>
  <si>
    <t>997221815</t>
  </si>
  <si>
    <t>Poplatek za uložení stavebního odpadu betonového kód odpadu 170 101</t>
  </si>
  <si>
    <t>-179999414</t>
  </si>
  <si>
    <t>"vytrhání stávajících bet. obrub vč. lože =" 300,325</t>
  </si>
  <si>
    <t>"rozebrání chodníku dlážděných =" 357,0</t>
  </si>
  <si>
    <t>"rozebrání chodníku dlážděných (pouze lože) =" 24,495</t>
  </si>
  <si>
    <t>"rozebrání chodníku z dl. 30x30 - přístupové chodníky =" 80,835</t>
  </si>
  <si>
    <t>"vytrhání stávajících bet. obrub vč. lože - přístupové chodníky =" 45,510</t>
  </si>
  <si>
    <t>997221845</t>
  </si>
  <si>
    <t>Poplatek za uložení odpadu asfaltového bez dehtu kód odpadu 170 302</t>
  </si>
  <si>
    <t>886950761</t>
  </si>
  <si>
    <t>"vybourané živičné vrstvy =" 279,300</t>
  </si>
  <si>
    <t>"odstranění živice v místě skladby pro parkování - PMH v tl. 90 mm =" 135,750</t>
  </si>
  <si>
    <t>997221855</t>
  </si>
  <si>
    <t>Poplatek za uložení zeminy a kameniva kód odpadu 170 504</t>
  </si>
  <si>
    <t>1007441248</t>
  </si>
  <si>
    <t>"odtěžení podkladních vrstev pod chodníky =" 379,055</t>
  </si>
  <si>
    <t>"odtěžení podkladních vrstev v místě skladby pro parkování =" 420,0</t>
  </si>
  <si>
    <t>"rozebrání chodníku z dl. 30x30 - přístupové chodníky =" 74,495</t>
  </si>
  <si>
    <t>"suť z metení vozovky =" 12,080</t>
  </si>
  <si>
    <t>998</t>
  </si>
  <si>
    <t>Přesun hmot</t>
  </si>
  <si>
    <t>998223011</t>
  </si>
  <si>
    <t>Přesun hmot pro pozemní komunikace s krytem dlážděným</t>
  </si>
  <si>
    <t>-1434590135</t>
  </si>
  <si>
    <t xml:space="preserve">B 2 - SO 101.2  Komunikace a zpevněné plochy - 2. etapa</t>
  </si>
  <si>
    <t>Soupis:</t>
  </si>
  <si>
    <t>B 2.1 - Komunikace a zpevněné plochy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</si>
  <si>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</si>
  <si>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</si>
  <si>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</si>
  <si>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</si>
  <si>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>PSV - Práce a dodávky PSV</t>
  </si>
  <si>
    <t xml:space="preserve">    711 - Izolace proti vodě, vlhkosti a plynům</t>
  </si>
  <si>
    <t>221792254</t>
  </si>
  <si>
    <t>"50% z odkopávek pro trativod =" 0,5 * 82,60</t>
  </si>
  <si>
    <t>"odkop kabelů NN =" 86,0</t>
  </si>
  <si>
    <t>132301101</t>
  </si>
  <si>
    <t>Hloubení rýh š do 600 mm v hornině tř. 4 objemu do 100 m3</t>
  </si>
  <si>
    <t>-589992899</t>
  </si>
  <si>
    <t>"výkop pro trativod =" 0,4 * 0,5 * 413,0</t>
  </si>
  <si>
    <t>"odkop stávajících kabelů NN od úrovně odstraněné stávající kce chodníku =" 0,5 * 1,0 * 172,0</t>
  </si>
  <si>
    <t>206600465</t>
  </si>
  <si>
    <t>"přemístění výkopku na mezideponii =" 33,0</t>
  </si>
  <si>
    <t>"přemístění výkopku z mezideponie =" 33,0</t>
  </si>
  <si>
    <t>"přemístění zeminy pro ohumusování z mezideponie =" 0,15 * 1485,0</t>
  </si>
  <si>
    <t>-2051673028</t>
  </si>
  <si>
    <t>"kubatura z výkopu pro trativod =" 82,60</t>
  </si>
  <si>
    <t>"vytlačená kubatura z výkopu pro chráničky kabelů NN =" 8,60 + 22,36</t>
  </si>
  <si>
    <t>"odpočet kubatury pro zásyp za obrubou =" -33,0</t>
  </si>
  <si>
    <t>1961348110</t>
  </si>
  <si>
    <t>"odvoz výkopku =" (15-10) * 80,56</t>
  </si>
  <si>
    <t>167101101</t>
  </si>
  <si>
    <t>Nakládání výkopku z hornin tř. 1 až 4 do 100 m3</t>
  </si>
  <si>
    <t>-1711664462</t>
  </si>
  <si>
    <t>"naložení výkopku pro zásyp za obrubou =" 33,0</t>
  </si>
  <si>
    <t>943649886</t>
  </si>
  <si>
    <t>"uložení výkopku na skládku =" 1,65 * 80,560</t>
  </si>
  <si>
    <t>174101101</t>
  </si>
  <si>
    <t>Zásyp jam, šachet rýh nebo kolem objektů sypaninou se zhutněním</t>
  </si>
  <si>
    <t>-268351835</t>
  </si>
  <si>
    <t>"zásyp za obrubou zeminou z výkopu =" 33,0</t>
  </si>
  <si>
    <t>"zpětný zásyp rýhy pro chráničky NN do úrovně pláně =" 86,0 - 8,60 - 22,36</t>
  </si>
  <si>
    <t>181301102</t>
  </si>
  <si>
    <t>Rozprostření ornice tl vrstvy do 150 mm pl do 500 m2 v rovině nebo ve svahu do 1:5</t>
  </si>
  <si>
    <t>-1403045165</t>
  </si>
  <si>
    <t>181411121</t>
  </si>
  <si>
    <t>Založení lučního trávníku výsevem plochy do 1000 m2 v rovině a ve svahu do 1:5</t>
  </si>
  <si>
    <t>-450857797</t>
  </si>
  <si>
    <t>M</t>
  </si>
  <si>
    <t>005724720</t>
  </si>
  <si>
    <t>osivo směs travní krajinná-rovinná</t>
  </si>
  <si>
    <t>kg</t>
  </si>
  <si>
    <t>-69786174</t>
  </si>
  <si>
    <t>"výpočet =" 0,035 * 1485,0</t>
  </si>
  <si>
    <t>181951102</t>
  </si>
  <si>
    <t>Úprava pláně v hornině tř. 1 až 4 se zhutněním</t>
  </si>
  <si>
    <t>-223192799</t>
  </si>
  <si>
    <t>"parkovací pruhy =" 975,0</t>
  </si>
  <si>
    <t>"chodníky =" 1189,0</t>
  </si>
  <si>
    <t>"rozšíření živičné vozovky =" 3,0</t>
  </si>
  <si>
    <t>183403111</t>
  </si>
  <si>
    <t>Obdělání půdy nakopáním na hloubku do 0,1 m v rovině a svahu do 1:5</t>
  </si>
  <si>
    <t>2070445749</t>
  </si>
  <si>
    <t>183403153</t>
  </si>
  <si>
    <t>Obdělání půdy hrabáním v rovině a svahu do 1:5</t>
  </si>
  <si>
    <t>1012992079</t>
  </si>
  <si>
    <t>184802611</t>
  </si>
  <si>
    <t>Chemické odplevelení po založení kultury postřikem na široko v rovině a svahu do 1:5</t>
  </si>
  <si>
    <t>-124354126</t>
  </si>
  <si>
    <t>Zakládání</t>
  </si>
  <si>
    <t>212752213</t>
  </si>
  <si>
    <t>Trativod z drenážních trubek plastových flexibilních D do 160 mm včetně lože otevřený výkop</t>
  </si>
  <si>
    <t>-542289878</t>
  </si>
  <si>
    <t>Vodorovné konstrukce</t>
  </si>
  <si>
    <t>452311131</t>
  </si>
  <si>
    <t>Podkladní desky z betonu prostého tř. C 12/15 otevřený výkop</t>
  </si>
  <si>
    <t>-1124540455</t>
  </si>
  <si>
    <t>"deska pod chráničky =" 0,5 * 0,1 * 172,0</t>
  </si>
  <si>
    <t>Komunikace pozemní</t>
  </si>
  <si>
    <t>564851111</t>
  </si>
  <si>
    <t>Podklad ze štěrkodrtě ŠD tl 150 mm</t>
  </si>
  <si>
    <t>-1430444006</t>
  </si>
  <si>
    <t>"rozšíření živičné vozovky, ŠD 0/32 =" 3,0</t>
  </si>
  <si>
    <t>"rozšíření živičné vozovky, ŠD 0/63 =" 3,0</t>
  </si>
  <si>
    <t>"parkovací pruhy, ŠD 0/32 =" 885,0</t>
  </si>
  <si>
    <t>"parkovací pruhy, ŠD 0/63 =" 975,0</t>
  </si>
  <si>
    <t>564861111</t>
  </si>
  <si>
    <t>Podklad ze štěrkodrtě ŠD tl 200 mm</t>
  </si>
  <si>
    <t>-1041449028</t>
  </si>
  <si>
    <t>"chodník, ŠD 0/32 =" 1189,0</t>
  </si>
  <si>
    <t>573231111</t>
  </si>
  <si>
    <t>Postřik živičný spojovací ze silniční emulze v množství 0,70 kg/m2</t>
  </si>
  <si>
    <t>-1527082003</t>
  </si>
  <si>
    <t>"pod obrusnou vrstvu, 0,35 kg/m2 =" 2419,0</t>
  </si>
  <si>
    <t>"pod vyrovnávací vrstvu, 1,00 kg/m2 =" 2416,0</t>
  </si>
  <si>
    <t>"pod sanaci plošných poruch a trhlin (dle diagnostiky 25% z plochy 2416m2) =" 604,0</t>
  </si>
  <si>
    <t>577133111</t>
  </si>
  <si>
    <t>Asfaltový beton vrstva obrusná ACO 8 (ABJ) tl 40 mm š do 3 m z nemodifikovaného asfaltu</t>
  </si>
  <si>
    <t>1077015653</t>
  </si>
  <si>
    <t>"pokládka ACO8+ pro sanaci plošných poruch a trhlin (dle diagnostiky 25% z plochy 2416m2) =" 604,0</t>
  </si>
  <si>
    <t>"vyrovnávací vrstva ACO8+ 20-60mm (prům. 40mm) =" 2416,0</t>
  </si>
  <si>
    <t>577134111</t>
  </si>
  <si>
    <t>Asfaltový beton vrstva obrusná ACO 11 (ABS) tř. I tl 40 mm š do 3 m z nemodifikovaného asfaltu</t>
  </si>
  <si>
    <t>-416352634</t>
  </si>
  <si>
    <t>"pokládka ACO 11+; 40 mm =" 2419,0</t>
  </si>
  <si>
    <t>596212213</t>
  </si>
  <si>
    <t>Kladení zámkové dlažby pozemních komunikací tl 80 mm skupiny A pl přes 300 m2</t>
  </si>
  <si>
    <t>127149876</t>
  </si>
  <si>
    <t>"parkovací pruh =" 885,0</t>
  </si>
  <si>
    <t>"chodník - šedá =" 1189,0 - 85,0 - 79,0</t>
  </si>
  <si>
    <t>"chodník - žlutá =" 85,0</t>
  </si>
  <si>
    <t>"chodník - červená reliéfní =" 79,0</t>
  </si>
  <si>
    <t>592452680</t>
  </si>
  <si>
    <t>dlažba pro nevidomé 8 cm barevná-červená</t>
  </si>
  <si>
    <t>1580409711</t>
  </si>
  <si>
    <t>"plocha x ztratné =" 1,03 * 79,0</t>
  </si>
  <si>
    <t>592452660</t>
  </si>
  <si>
    <t>dlažba 8 cm barevná-žlutá</t>
  </si>
  <si>
    <t>807802047</t>
  </si>
  <si>
    <t>"dlažba žlutá =" 1,03 * 85,0</t>
  </si>
  <si>
    <t>592453170</t>
  </si>
  <si>
    <t>dlažba 8 cm šedá</t>
  </si>
  <si>
    <t>-1684240676</t>
  </si>
  <si>
    <t>"plocha x ztatné =" 1,01 * (885,0 + 1025,0)</t>
  </si>
  <si>
    <t>Trubní vedení</t>
  </si>
  <si>
    <t>871350410.1</t>
  </si>
  <si>
    <t xml:space="preserve">Montáž kanalizačního potrubí korugovaného SN 10  z polypropylenu DN 200</t>
  </si>
  <si>
    <t>-1647609530</t>
  </si>
  <si>
    <t xml:space="preserve">zřízení přípojky - vč. zemních prací (výkop, lože, obsyp, zásyp) </t>
  </si>
  <si>
    <t>"přípojky k UV =" 65,0</t>
  </si>
  <si>
    <t>28614094</t>
  </si>
  <si>
    <t>trubka kanalizační žebrovaná PP vnitřní průměr 150mm, SN 10</t>
  </si>
  <si>
    <t>-194696915</t>
  </si>
  <si>
    <t>895941111</t>
  </si>
  <si>
    <t>Zřízení vpusti kanalizační uliční z betonových dílců typ UV-50 normální</t>
  </si>
  <si>
    <t>-2039888206</t>
  </si>
  <si>
    <t>"nová UV =" 7</t>
  </si>
  <si>
    <t>895941111b</t>
  </si>
  <si>
    <t>10231517</t>
  </si>
  <si>
    <t>vč.zemních prací, odstranění původních prefabrikátů stávající UV a zpětného zásypu</t>
  </si>
  <si>
    <t>"rekonstrukce stávajících UV - přemístění do nové polohy =" 12</t>
  </si>
  <si>
    <t>592238600</t>
  </si>
  <si>
    <t>skruž pro uliční vpusť středová betonová 450x195x50mm</t>
  </si>
  <si>
    <t>-461553638</t>
  </si>
  <si>
    <t>592238640</t>
  </si>
  <si>
    <t>prstenec pro uliční vpusť vyrovnávací betonový 390x60x130mm</t>
  </si>
  <si>
    <t>-45112718</t>
  </si>
  <si>
    <t>33</t>
  </si>
  <si>
    <t>592238210</t>
  </si>
  <si>
    <t>vpusť uliční prstenec betonový 180x660x100mm</t>
  </si>
  <si>
    <t>552586302</t>
  </si>
  <si>
    <t>34</t>
  </si>
  <si>
    <t>592238500a</t>
  </si>
  <si>
    <t>skruž betonová pro uliční vpusť s výtokovým otvorem SIFON TBV-Q 450/555/3z PVC 150</t>
  </si>
  <si>
    <t>46888433</t>
  </si>
  <si>
    <t>35</t>
  </si>
  <si>
    <t>592238520</t>
  </si>
  <si>
    <t>dno pro uliční vpusť s kalovou prohlubní betonové 450x300x50mm</t>
  </si>
  <si>
    <t>1227797122</t>
  </si>
  <si>
    <t>36</t>
  </si>
  <si>
    <t>592238570</t>
  </si>
  <si>
    <t>skruž pro uliční vpusť horní betonová 450x295x50mm</t>
  </si>
  <si>
    <t>1695908459</t>
  </si>
  <si>
    <t>37</t>
  </si>
  <si>
    <t>899202111</t>
  </si>
  <si>
    <t>Osazení mříží litinových včetně rámů a košů na bahno pro třídu zatížení A15</t>
  </si>
  <si>
    <t>-469277884</t>
  </si>
  <si>
    <t>"přemístěné UV =" 12</t>
  </si>
  <si>
    <t>38</t>
  </si>
  <si>
    <t>552mat1</t>
  </si>
  <si>
    <t>MŘÍŽ PLAST 500x500 D 400 rám BEGU komplet pro uliční vpusť</t>
  </si>
  <si>
    <t>-803008306</t>
  </si>
  <si>
    <t>39</t>
  </si>
  <si>
    <t>286mat2</t>
  </si>
  <si>
    <t>KOŠ PRO ULIČNÍ VPUSŤ vysoký 600x385x270 mm A4</t>
  </si>
  <si>
    <t>1529664396</t>
  </si>
  <si>
    <t>40</t>
  </si>
  <si>
    <t>899331111</t>
  </si>
  <si>
    <t>Výšková úprava uličního vstupu nebo vpusti do 200 mm zvýšením poklopu</t>
  </si>
  <si>
    <t>1998904275</t>
  </si>
  <si>
    <t>"výšková úprava poklopů - (kanalizace, kolektory) =" 16</t>
  </si>
  <si>
    <t>41</t>
  </si>
  <si>
    <t>899431111</t>
  </si>
  <si>
    <t>Výšková úprava uličního vstupu nebo vpusti do 200 mm zvýšením krycího hrnce, šoupěte nebo hydrantu</t>
  </si>
  <si>
    <t>281967327</t>
  </si>
  <si>
    <t>"výšková úprava šoupátek + rezerva na skryté =" 4 + 1</t>
  </si>
  <si>
    <t>42</t>
  </si>
  <si>
    <t>899623141</t>
  </si>
  <si>
    <t>Obetonování potrubí nebo zdiva stok betonem prostým tř. C 12/15 otevřený výkop</t>
  </si>
  <si>
    <t>-2014611634</t>
  </si>
  <si>
    <t>"obetonování zřízené chráničky kabelů NN =" 0,5 * 0,26 * 172,0</t>
  </si>
  <si>
    <t>43</t>
  </si>
  <si>
    <t>914111111</t>
  </si>
  <si>
    <t>Montáž svislé dopravní značky do velikosti 1 m2 objímkami na sloupek nebo konzolu</t>
  </si>
  <si>
    <t>2077268962</t>
  </si>
  <si>
    <t>"B2 =" 7</t>
  </si>
  <si>
    <t>"IP4b =" 7</t>
  </si>
  <si>
    <t>"IP11b =" 2</t>
  </si>
  <si>
    <t>"IP12+O7 =" 3</t>
  </si>
  <si>
    <t>"IP11c ="3</t>
  </si>
  <si>
    <t>"E2d =" 6</t>
  </si>
  <si>
    <t>44</t>
  </si>
  <si>
    <t>40445512</t>
  </si>
  <si>
    <t>značka dopravní svislá retroreflexní fólie tř 1 FeZn-Al rám 500x500mm</t>
  </si>
  <si>
    <t>395929662</t>
  </si>
  <si>
    <t>45</t>
  </si>
  <si>
    <t>40445535</t>
  </si>
  <si>
    <t>značka dopravní svislá retroreflexní fólie tř 1 FeZn-Al rám 500x700mm</t>
  </si>
  <si>
    <t>-1461326883</t>
  </si>
  <si>
    <t>"IP11c =" 3</t>
  </si>
  <si>
    <t>46</t>
  </si>
  <si>
    <t>40445538</t>
  </si>
  <si>
    <t>značka dopravní svislá retroreflexní fólie tř 1 FeZn-Al rám D 500mm</t>
  </si>
  <si>
    <t>1048869517</t>
  </si>
  <si>
    <t>47</t>
  </si>
  <si>
    <t>914511112</t>
  </si>
  <si>
    <t>Montáž sloupku dopravních značek délky do 3,5 m s betonovým základem a patkou</t>
  </si>
  <si>
    <t>-1475956602</t>
  </si>
  <si>
    <t>"pro B2 =" 7</t>
  </si>
  <si>
    <t>"pro IP4b =" 7</t>
  </si>
  <si>
    <t>"pro IP11b =" 2</t>
  </si>
  <si>
    <t>"pro IP12+O7 =" 3</t>
  </si>
  <si>
    <t>"pro IP11c ="3</t>
  </si>
  <si>
    <t>48</t>
  </si>
  <si>
    <t>404452250</t>
  </si>
  <si>
    <t>sloupek pro dopravní značku Zn D 60mm v 3,5m</t>
  </si>
  <si>
    <t>1333901020</t>
  </si>
  <si>
    <t>49</t>
  </si>
  <si>
    <t>915111112</t>
  </si>
  <si>
    <t>Vodorovné dopravní značení dělící čáry souvislé š 125 mm retroreflexní bílá barva</t>
  </si>
  <si>
    <t>-643778007</t>
  </si>
  <si>
    <t>"V10c =" 16 *5,20</t>
  </si>
  <si>
    <t>50</t>
  </si>
  <si>
    <t>915111116</t>
  </si>
  <si>
    <t>Vodorovné dopravní značení dělící čáry souvislé š 125 mm retroreflexní žlutá barva</t>
  </si>
  <si>
    <t>344200354</t>
  </si>
  <si>
    <t>"V12a =" 80,0</t>
  </si>
  <si>
    <t>51</t>
  </si>
  <si>
    <t>915111122</t>
  </si>
  <si>
    <t>Vodorovné dopravní značení dělící čáry přerušované š 125 mm retroreflexní bílá barva</t>
  </si>
  <si>
    <t>1732485901</t>
  </si>
  <si>
    <t>"V10d =" 423,0</t>
  </si>
  <si>
    <t>52</t>
  </si>
  <si>
    <t>915131112</t>
  </si>
  <si>
    <t>Vodorovné dopravní značení přechody pro chodce, šipky, symboly retroreflexní bílá barva</t>
  </si>
  <si>
    <t>-667975100</t>
  </si>
  <si>
    <t>"V13 =" 40,0 * 0,5</t>
  </si>
  <si>
    <t>"V10f =" 3 * 1,5</t>
  </si>
  <si>
    <t>53</t>
  </si>
  <si>
    <t>915611111</t>
  </si>
  <si>
    <t>Předznačení vodorovného liniového značení</t>
  </si>
  <si>
    <t>-616606047</t>
  </si>
  <si>
    <t>83,2+80+423,0</t>
  </si>
  <si>
    <t>54</t>
  </si>
  <si>
    <t>915621111</t>
  </si>
  <si>
    <t>Předznačení vodorovného plošného značení</t>
  </si>
  <si>
    <t>170022462</t>
  </si>
  <si>
    <t>55</t>
  </si>
  <si>
    <t>916111122.1</t>
  </si>
  <si>
    <t>Osazení obruby z drobných kostek bez boční opěry do lože z betonu prostého C16/20</t>
  </si>
  <si>
    <t>109529949</t>
  </si>
  <si>
    <t>Poznámka k položce:_x000d_
betonové lože C20/25 n XF3 tl. min. 0,10 m</t>
  </si>
  <si>
    <t>"dvouřádek =" 1120,0</t>
  </si>
  <si>
    <t>56</t>
  </si>
  <si>
    <t>916111123.1</t>
  </si>
  <si>
    <t>Osazení obruby z drobných kostek s boční opěrou do lože z betonu prostého C16/20</t>
  </si>
  <si>
    <t>-1469235837</t>
  </si>
  <si>
    <t>57</t>
  </si>
  <si>
    <t>58381007</t>
  </si>
  <si>
    <t>kostka dlažební žula drobná 8/10</t>
  </si>
  <si>
    <t>-199667605</t>
  </si>
  <si>
    <t>Poznámka k položce:_x000d_
1t = cca 5 m2</t>
  </si>
  <si>
    <t>"spotřeba =" 1,01 * 2 * 1120,0 * 0,1</t>
  </si>
  <si>
    <t>58</t>
  </si>
  <si>
    <t>916231213.1</t>
  </si>
  <si>
    <t>Osazení chodníkového obrubníku betonového stojatého s boční opěrou do lože z betonu prostého C16/20</t>
  </si>
  <si>
    <t>1535532814</t>
  </si>
  <si>
    <t>59</t>
  </si>
  <si>
    <t>59217017</t>
  </si>
  <si>
    <t>obrubník betonový chodníkový 1000x100x250mm</t>
  </si>
  <si>
    <t>1386662782</t>
  </si>
  <si>
    <t>60</t>
  </si>
  <si>
    <t>916241113.1</t>
  </si>
  <si>
    <t>Osazení obrubníku kamenného ležatého s boční opěrou do lože z betonu prostého C16/20</t>
  </si>
  <si>
    <t>2110223708</t>
  </si>
  <si>
    <t>"obruba OP 3 - přímá =" 1143,0 - 161,0</t>
  </si>
  <si>
    <t>"obruba OP3 - oblouková =" 161,0</t>
  </si>
  <si>
    <t>61</t>
  </si>
  <si>
    <t>583804240</t>
  </si>
  <si>
    <t>obrubník kamenný žulový obloukový R 1-3m 250x200mm</t>
  </si>
  <si>
    <t>-1347877622</t>
  </si>
  <si>
    <t>62</t>
  </si>
  <si>
    <t>583803340</t>
  </si>
  <si>
    <t>obrubník kamenný žulový přímý 250x200mm</t>
  </si>
  <si>
    <t>101740480</t>
  </si>
  <si>
    <t>"výměra přímých obrub =" 982,0</t>
  </si>
  <si>
    <t>"odpočet očištěných vybouraných obrub =" -30,0</t>
  </si>
  <si>
    <t>63</t>
  </si>
  <si>
    <t>919726122</t>
  </si>
  <si>
    <t>Geotextilie pro ochranu, separaci a filtraci netkaná měrná hmotnost do 300 g/m2</t>
  </si>
  <si>
    <t>1364133677</t>
  </si>
  <si>
    <t>64</t>
  </si>
  <si>
    <t>979024443</t>
  </si>
  <si>
    <t>Očištění vybouraných obrubníků a krajníků silničních</t>
  </si>
  <si>
    <t>1084113047</t>
  </si>
  <si>
    <t>65</t>
  </si>
  <si>
    <t>990-102R1</t>
  </si>
  <si>
    <t>D+ M půlená chránička vnějšího průměru DN 110 mm</t>
  </si>
  <si>
    <t>405222514</t>
  </si>
  <si>
    <t>"chráničky kabelů NN =" 172,0</t>
  </si>
  <si>
    <t>66</t>
  </si>
  <si>
    <t>1967011820</t>
  </si>
  <si>
    <t>PSV</t>
  </si>
  <si>
    <t>Práce a dodávky PSV</t>
  </si>
  <si>
    <t>711</t>
  </si>
  <si>
    <t>Izolace proti vodě, vlhkosti a plynům</t>
  </si>
  <si>
    <t>67</t>
  </si>
  <si>
    <t>711161212</t>
  </si>
  <si>
    <t>Izolace proti zemní vlhkosti nopovou fólií svislá, nopek v 8,0 mm, tl do 0,6 mm</t>
  </si>
  <si>
    <t>2140836404</t>
  </si>
  <si>
    <t>68</t>
  </si>
  <si>
    <t>711161383</t>
  </si>
  <si>
    <t>Izolace proti zemní vlhkosti nopovou fólií ukončení horní lištou</t>
  </si>
  <si>
    <t>-376839855</t>
  </si>
  <si>
    <t>B 2.2 - Sanace pláně se souhlasem investora</t>
  </si>
  <si>
    <t>1531949406</t>
  </si>
  <si>
    <t>sanace zemní pláně při rozšíření parkovacího pruhu</t>
  </si>
  <si>
    <t>"případná sanace pláně se souhlasem investora v tl.0,4 m a ploše 408,0 m2 =" 0,4 * 408,0</t>
  </si>
  <si>
    <t>-799044198</t>
  </si>
  <si>
    <t>"ztížená vykopávka v blízkosti inženýrských sítí =" 163,200</t>
  </si>
  <si>
    <t>886337349</t>
  </si>
  <si>
    <t>-758282596</t>
  </si>
  <si>
    <t>"předpokládaná vzdálenost 15 km =" (15-10) * 163,200</t>
  </si>
  <si>
    <t>-8050530</t>
  </si>
  <si>
    <t>"výpočet =" 1,65 * 163,200</t>
  </si>
  <si>
    <t>1353502284</t>
  </si>
  <si>
    <t>171101141.1</t>
  </si>
  <si>
    <t>Uložení sypaniny do 0,75 m3 násypu na 1 m silnice nebo železnice</t>
  </si>
  <si>
    <t>1284211085</t>
  </si>
  <si>
    <t>"sanace lomovým kamenem 0-125 v tl. 0,40 m, vč.nákupu a dovozu vhodného materiálu =" 0,40 * 408,0</t>
  </si>
  <si>
    <t>-1175562779</t>
  </si>
  <si>
    <t>998225111</t>
  </si>
  <si>
    <t>Přesun hmot pro pozemní komunikace s krytem z kamene, monolitickým betonovým nebo živičným</t>
  </si>
  <si>
    <t>-89748265</t>
  </si>
  <si>
    <t xml:space="preserve">B 3 - SO 102.2  Přístupové chodníky - 2. etapa</t>
  </si>
  <si>
    <t>119002121</t>
  </si>
  <si>
    <t>Přechodová lávka délky do 2 m včetně zábradlí pro zabezpečení výkopu zřízení</t>
  </si>
  <si>
    <t>-1339328319</t>
  </si>
  <si>
    <t>"zajištění přístupu k nemovitostem po dobu provádění ochrany kabelů NN =" 11</t>
  </si>
  <si>
    <t>119002122</t>
  </si>
  <si>
    <t>Přechodová lávka délky do 2 m včetně zábradlí pro zabezpečení výkopu odstranění</t>
  </si>
  <si>
    <t>-1564240106</t>
  </si>
  <si>
    <t>-2010189691</t>
  </si>
  <si>
    <t>"odkopání zeminy podél obrub =" 20,0</t>
  </si>
  <si>
    <t>"úprava (odtěžení) terénu za obrubou pro přetečení dešťových vod do pásu zeleně =" 16,50</t>
  </si>
  <si>
    <t>-623612320</t>
  </si>
  <si>
    <t>"50% z odkopávek pro chodník =" 0,5 * 24,50</t>
  </si>
  <si>
    <t>"odkop kabelů NN =" 17,0</t>
  </si>
  <si>
    <t>-1058642898</t>
  </si>
  <si>
    <t>"odkop stávajících kabelů NN od úrovně odstraněné stávající kce chodníku =" 0,5 * 1,0 * 34,0</t>
  </si>
  <si>
    <t>1294878383</t>
  </si>
  <si>
    <t>"přemístění výkopku na mezideponii =" 10,0</t>
  </si>
  <si>
    <t>"přemístění výkopku z mezideponie =" 10,0</t>
  </si>
  <si>
    <t>"přemístění zeminy pro ohumusování z mezideponie =" 5,0 + 14,0</t>
  </si>
  <si>
    <t>-1765535897</t>
  </si>
  <si>
    <t>"odpočet kubatury výkopku pro zpětný zásyp =" -10,0</t>
  </si>
  <si>
    <t>"vytlačená kubatura z výkopu pro chráničky kabelů NN =" 1,70 + 4,420</t>
  </si>
  <si>
    <t>1942673161</t>
  </si>
  <si>
    <t>"odvoz výkopku =" (15-10) * 32,620</t>
  </si>
  <si>
    <t>-1360802659</t>
  </si>
  <si>
    <t>"naložení výkopku pro zásyp za obrubou =" 10,0</t>
  </si>
  <si>
    <t>646899826</t>
  </si>
  <si>
    <t>"uložení výkopku na skládku =" 1,65 * 32,620</t>
  </si>
  <si>
    <t>1626327019</t>
  </si>
  <si>
    <t>"zásyp za obrubou zeminou z výkopu =" 10,0</t>
  </si>
  <si>
    <t>"zpětný zásyp rýhy pro chráničky NN do úrovně pláně =" 17,0 - 1,70 - 4,42</t>
  </si>
  <si>
    <t>-1170477593</t>
  </si>
  <si>
    <t>-2145005834</t>
  </si>
  <si>
    <t>261946793</t>
  </si>
  <si>
    <t>"výpočet =" 0,035 * 400,0</t>
  </si>
  <si>
    <t>-1868549523</t>
  </si>
  <si>
    <t>210251719</t>
  </si>
  <si>
    <t>1604854192</t>
  </si>
  <si>
    <t>1194256025</t>
  </si>
  <si>
    <t>1095503509</t>
  </si>
  <si>
    <t>"deska pod chráničky =" 0,5 * 0,1 * 34,0</t>
  </si>
  <si>
    <t>-31769902</t>
  </si>
  <si>
    <t>596211113</t>
  </si>
  <si>
    <t>Kladení zámkové dlažby komunikací pro pěší tl 60 mm skupiny A pl přes 300 m2</t>
  </si>
  <si>
    <t>973706952</t>
  </si>
  <si>
    <t>59245018</t>
  </si>
  <si>
    <t>dlažba skladebná betonová 200x100x60mm přírodní</t>
  </si>
  <si>
    <t>-1624847988</t>
  </si>
  <si>
    <t>"výpočet =" 1,01 * 317,0</t>
  </si>
  <si>
    <t>-285751850</t>
  </si>
  <si>
    <t>1001520925</t>
  </si>
  <si>
    <t>"obetonování zřízené chráničky kabelů NN =" 0,5 * 0,26 * 34,0</t>
  </si>
  <si>
    <t>1517894381</t>
  </si>
  <si>
    <t>-253033925</t>
  </si>
  <si>
    <t>1304181512</t>
  </si>
  <si>
    <t>"chráničky kabelů NN =" 34,0</t>
  </si>
  <si>
    <t>-1468296684</t>
  </si>
  <si>
    <t>159850006</t>
  </si>
  <si>
    <t>-645246447</t>
  </si>
  <si>
    <t xml:space="preserve">B 4 - SO 401.2  Veřejné osvětlení – 2.etapa</t>
  </si>
  <si>
    <t>Ing. Milan Černocký</t>
  </si>
  <si>
    <t xml:space="preserve">    D1 - Dodávky</t>
  </si>
  <si>
    <t xml:space="preserve">    D2 - Elektromontáže</t>
  </si>
  <si>
    <t xml:space="preserve">    D3 - Nátěry</t>
  </si>
  <si>
    <t xml:space="preserve">    D4 - Zemní práce</t>
  </si>
  <si>
    <t>D1</t>
  </si>
  <si>
    <t>Dodávky</t>
  </si>
  <si>
    <t>1038-215</t>
  </si>
  <si>
    <t xml:space="preserve">Rozvaděč na sloup včetně drážáku - ROZVODNICE RVO2,RVO3, RVO4,RVO5 PLASTOVÁ ROZVODNICE ZAPUŠTĚNÁ - RVO-600x550x250mm,  4x VÝVOD, 12x JISTIČ LSN 25C/1, SVORKOVNICE, PŘÍVODNÍ TRUBKY, UTĚSNĚNÍ</t>
  </si>
  <si>
    <t>ks</t>
  </si>
  <si>
    <t>CÚ 2019</t>
  </si>
  <si>
    <t>D2</t>
  </si>
  <si>
    <t>Elektromontáže</t>
  </si>
  <si>
    <t>1261-87</t>
  </si>
  <si>
    <t xml:space="preserve">VÝLOŽNÍK METALIZOVANÝ  VUD1x1000 jednoramenný</t>
  </si>
  <si>
    <t>1048-120</t>
  </si>
  <si>
    <t xml:space="preserve">STOŽÁR SADOVÝ BEZPATICOVÝ  SL6 - 6,8M- 114/89/76.žárově zinkovaný, zesílený u paty ochrannou mažetou</t>
  </si>
  <si>
    <t>1242-517</t>
  </si>
  <si>
    <t>STOŽÁROVÉ SVÍTIDLO, IP66 PRO PRŮMĚR 42/60mm, NA DRIK, Venkovní svítidlo pro osvětlování komunikací LED splňující parametry výrobku např. VOLTANA 3</t>
  </si>
  <si>
    <t xml:space="preserve">Poznámka k položce:_x000d_
VOLTANA 3 5139 - 24 LG Innotek 3535 Gen4 500mA WW 230V Flat,, 	Glass Extra Clear, Smooth 355872,  	Světelny tok (Svitidlo): 4034 lm, , umístění na dřík</t>
  </si>
  <si>
    <t>1048-705</t>
  </si>
  <si>
    <t xml:space="preserve">STOŽÁROVÁ VÝZBROJ SR 721-14-o Cu  st.výz.1xE14/4xM8/35mm2/odboč.,s ochrannou krytkou</t>
  </si>
  <si>
    <t>1048-707</t>
  </si>
  <si>
    <t xml:space="preserve">STOŽÁROVÁ VÝZBROJ SR 722-14-o Cu  st.výz.1xE14/4xM8/35mm2/odboč.,s ochrannou krytkou</t>
  </si>
  <si>
    <t>1048-709</t>
  </si>
  <si>
    <t xml:space="preserve">STOŽÁROVÁ VÝZBROJ SR 721-14-Cu  st.výz.1xE14/4xM8/35mm2/zkrác., s ochrannou krytkou</t>
  </si>
  <si>
    <t>1157-1115</t>
  </si>
  <si>
    <t>SVPOJ pojistka ke stožárové svorkovnici</t>
  </si>
  <si>
    <t>1124-22</t>
  </si>
  <si>
    <t>KABEL SILOVÝ,IZOLACE PVC CYKY 3Jx1.5 mm2, zatažení do stožáru</t>
  </si>
  <si>
    <t>1124-30</t>
  </si>
  <si>
    <t>KABEL SILOVÝ,IZOLACE PVC CYKY 4x16 mm2, zatažení</t>
  </si>
  <si>
    <t>1026-716</t>
  </si>
  <si>
    <t xml:space="preserve">KABEL SILOVÝ,IZOLACE PVC CYKY-J  3x2,5 CYKY-J  3x2,5 ČERNÁ KARTON 100M</t>
  </si>
  <si>
    <t>9999-414</t>
  </si>
  <si>
    <t xml:space="preserve">UKONČENÍ KABELŮ SMRŠŤOVACÍ HADICÍ S TERMOPLASTICKÝM PLNIDLEM  4x16  mm2</t>
  </si>
  <si>
    <t>9999-416</t>
  </si>
  <si>
    <t xml:space="preserve">UKONČENÍ KABELŮ SMRŠŤOVACÍ HADICÍ S TERMOPLASTICKÝM PLNIDLEM  4x50  mm2</t>
  </si>
  <si>
    <t>9999-457</t>
  </si>
  <si>
    <t xml:space="preserve">UKONČENÍ VODIČŮ NA SVORKOVNICI  Do  16 mm2</t>
  </si>
  <si>
    <t>9999-444</t>
  </si>
  <si>
    <t xml:space="preserve">UKONČENÍ VODIČŮ NA SVORKOVNICI  Do   2,5 mm2</t>
  </si>
  <si>
    <t>9999-448</t>
  </si>
  <si>
    <t xml:space="preserve">UKONČENÍ VODIČŮ NA SVORKOVNICI  Do  35   mm2</t>
  </si>
  <si>
    <t>1244-8</t>
  </si>
  <si>
    <t>OCELOVÝ PÁSEK POZINKOVANÝ FeZn30x4 (0,95 kg/m), pevně</t>
  </si>
  <si>
    <t>9999-840</t>
  </si>
  <si>
    <t xml:space="preserve">MONTÁŽNÍ PRÁCE  Tvarování mont.dílu</t>
  </si>
  <si>
    <t>1244-9</t>
  </si>
  <si>
    <t>Nátěr zemnícího pásku</t>
  </si>
  <si>
    <t>1244-72</t>
  </si>
  <si>
    <t>SVORKA HROMOSVODNÍ,UZEMŇOVACÍ SZa zkušební</t>
  </si>
  <si>
    <t>1244-88</t>
  </si>
  <si>
    <t>SVORKA HROMOSVODNÍ,UZEMŇOVACÍ SR 2a pro pásek 30x4mm</t>
  </si>
  <si>
    <t>9999-1281</t>
  </si>
  <si>
    <t>HODINOVE ZUCTOVACI SAZBY odpojení stávající kabeláže 4x35mm2 - 8x</t>
  </si>
  <si>
    <t>hod</t>
  </si>
  <si>
    <t>9999-1281.1</t>
  </si>
  <si>
    <t>DEMONTÁŽ-VYSEKÁNÍ ZAPUŠTĚNÉ PLECHOVÉ ROZVODNICE RVO - 4ks,</t>
  </si>
  <si>
    <t>9999-1281.2</t>
  </si>
  <si>
    <t>OBEZDĚNÍ OTVORU PRO NOVOU ROZVODNICI, ZASEKÁNÍ A ZAZDĚNÍ PŘÍVODNÍCH TRUBEK A UZEMNĚNÍ - 4ks</t>
  </si>
  <si>
    <t>9999-1290</t>
  </si>
  <si>
    <t>Zabezpeceni pracoviste</t>
  </si>
  <si>
    <t>9999-1298</t>
  </si>
  <si>
    <t xml:space="preserve">PROVEDENI REVIZNICH ZKOUSEK -DLE CSN 331500  Revizni technik</t>
  </si>
  <si>
    <t>9999-1299</t>
  </si>
  <si>
    <t xml:space="preserve">PROVEDENI REVIZNICH ZKOUSEK -DLE CSN 331500  Spoluprace s reviz.technikem</t>
  </si>
  <si>
    <t>D3</t>
  </si>
  <si>
    <t>Nátěry</t>
  </si>
  <si>
    <t>9999-1275</t>
  </si>
  <si>
    <t xml:space="preserve">PISMOMALIRSKE PRÁCE  Cislice,pismena do 100mm</t>
  </si>
  <si>
    <t>1021-53</t>
  </si>
  <si>
    <t xml:space="preserve">BARVA- SYNTETIC.VENKOVNÍ  SU2013/černá</t>
  </si>
  <si>
    <t>1021-72</t>
  </si>
  <si>
    <t xml:space="preserve">ŘEDIDLO  S6006-synteticke</t>
  </si>
  <si>
    <t>D4</t>
  </si>
  <si>
    <t>9999-947</t>
  </si>
  <si>
    <t xml:space="preserve">JÁMA PRO STOŽÁRY VER.OSVĚTLENÍ O OBJEMU DO 2 m3  Zemina třídy 4,ručně 17x0.6m3</t>
  </si>
  <si>
    <t>9999-961</t>
  </si>
  <si>
    <t xml:space="preserve">ZÁKLAD Z PROSTÉHO BETONU  Obetonování protupu bez bednění</t>
  </si>
  <si>
    <t>9999-969</t>
  </si>
  <si>
    <t xml:space="preserve">POUZDROVÝ ZÁKL.PRO STOŽ.VENK.  Bet. roura D 300x800 mm,beton, písek, vybetonování spádové desky kolem stožáru nad terénem, osazení trubek kopoflex</t>
  </si>
  <si>
    <t>70</t>
  </si>
  <si>
    <t>9999-983</t>
  </si>
  <si>
    <t xml:space="preserve">ZÁHOZ JÁMY STOŽÁRU VO,UPĚCHOVÁNÍ,ÚPRAVA  V zemine třídy 3-4, jámy stožárů VO 17x0,3m3=5.1m3</t>
  </si>
  <si>
    <t>72</t>
  </si>
  <si>
    <t>9999-986</t>
  </si>
  <si>
    <t xml:space="preserve">ODVOZ ZEMINY  Naložení, skládka 5.1+9=14,4m3</t>
  </si>
  <si>
    <t>74</t>
  </si>
  <si>
    <t>9999-897</t>
  </si>
  <si>
    <t xml:space="preserve">SEJMUTÍ DRNU  Nářez drnu,naložení,odvoz</t>
  </si>
  <si>
    <t>76</t>
  </si>
  <si>
    <t>9999-1002</t>
  </si>
  <si>
    <t xml:space="preserve">HLOUBENÍ KABELOVÉ RÝHY  Zemina třídy 4, šíře 350mm,hloubka 800mm</t>
  </si>
  <si>
    <t>78</t>
  </si>
  <si>
    <t>9999-1002.1</t>
  </si>
  <si>
    <t xml:space="preserve">HLOUBENÍ KABELOVÉ RÝHY  Zemina třídy 4, šíře 350mm,hloubka 1000mm</t>
  </si>
  <si>
    <t>80</t>
  </si>
  <si>
    <t>9999-1002.2</t>
  </si>
  <si>
    <t xml:space="preserve">HLOUBENÍ KABELOVÉ RÝHY  Zemina třídy 4, šíře 500mm,hloubka 1100mm</t>
  </si>
  <si>
    <t>82</t>
  </si>
  <si>
    <t>9999-1073</t>
  </si>
  <si>
    <t xml:space="preserve">ZŘÍZENÍ KABELOVÉHO LOŽE  Z kopaného písku, bez zakrytí, šíře do 65cm,tloušťka 10cm</t>
  </si>
  <si>
    <t>84</t>
  </si>
  <si>
    <t>9999-1119</t>
  </si>
  <si>
    <t xml:space="preserve">FOLIE VÝSTRAŽNÁ Z PVC  Šířka 33cm</t>
  </si>
  <si>
    <t>86</t>
  </si>
  <si>
    <t>9999-1138</t>
  </si>
  <si>
    <t>KABELOVÝ PROSTUP Z PVC TRUBKY DVK110</t>
  </si>
  <si>
    <t>88</t>
  </si>
  <si>
    <t>1123-591</t>
  </si>
  <si>
    <t>Ohebná dvouplášťová korugovaná chránička vnějšího průměru 40 mm</t>
  </si>
  <si>
    <t>90</t>
  </si>
  <si>
    <t>1123-591.1</t>
  </si>
  <si>
    <t>Ohebná dvouplášťová korugovaná chránička vnějšího průměru 63 mm</t>
  </si>
  <si>
    <t>92</t>
  </si>
  <si>
    <t>1123-591.2</t>
  </si>
  <si>
    <t>Ohebná dvouplášťová korugovaná chránička vnějšího průměru 90 mm</t>
  </si>
  <si>
    <t>94</t>
  </si>
  <si>
    <t>9999-1182</t>
  </si>
  <si>
    <t xml:space="preserve">ZÁHOZ KABELOVÉ RÝHY  Zemina třídy 4, šíře 350mm,hloubka 800mm</t>
  </si>
  <si>
    <t>96</t>
  </si>
  <si>
    <t>9999-1182.1</t>
  </si>
  <si>
    <t xml:space="preserve">ZÁHOZ KABELOVÉ RÝHY  Zemina třídy 4, šíře 350mm,hloubka 1000mm</t>
  </si>
  <si>
    <t>98</t>
  </si>
  <si>
    <t>9999-1182.2</t>
  </si>
  <si>
    <t xml:space="preserve">ZÁHOZ KABELOVÉ RÝHY  Zemina třídy 4, šíře 500mm,hloubka 1100mm</t>
  </si>
  <si>
    <t>9999-1196</t>
  </si>
  <si>
    <t xml:space="preserve">ÚPRAVA POVRCHU  Provizorní úprava terénu v zemina třídy 4</t>
  </si>
  <si>
    <t>102</t>
  </si>
  <si>
    <t>9999-1186</t>
  </si>
  <si>
    <t xml:space="preserve">ODVOZ ZEMINY  Do vzdálenosti 1 km</t>
  </si>
  <si>
    <t>104</t>
  </si>
  <si>
    <t>9999-1187</t>
  </si>
  <si>
    <t xml:space="preserve">ODVOZ ZEMINY  Za každý dalších 15 km/ 14.1x15=</t>
  </si>
  <si>
    <t>106</t>
  </si>
  <si>
    <t xml:space="preserve">B 5 - SO 403.2  Ochrana sdělovacích kabelů - 2. etapa</t>
  </si>
  <si>
    <t xml:space="preserve">    D1 - Elektromontáže</t>
  </si>
  <si>
    <t xml:space="preserve">    D2 - Zemní práce</t>
  </si>
  <si>
    <t>ELEKTRONICKÝ OZNAČNÍK MARKER</t>
  </si>
  <si>
    <t>CÚ 2017</t>
  </si>
  <si>
    <t>9999-2001</t>
  </si>
  <si>
    <t>ULOŽENÍ STÁVAJÍCÍHO VEDENÍ DO PROSTUPU ZAJIŠTĚNÍ STÁVAJÍCÍHO VEDENÍ PŘI VÝKOPU A ULOŽENÍ DO PŮLENÉ CHRÁNIČKY</t>
  </si>
  <si>
    <t>Zemina třídy 4, šíře 500mm,hloubka 1100mm</t>
  </si>
  <si>
    <t>KABELOVÝ PROSTUP Z PŮLENÉ CHRÁNIČKY vnějšího průměru 110 mm</t>
  </si>
  <si>
    <t>9999-1119.1</t>
  </si>
  <si>
    <t>UTĚSNĚNÍ PROSTUPŮ Montážní pěna - utěsnění prostupu</t>
  </si>
  <si>
    <t xml:space="preserve">ODVOZ ZEMINY  Naložení, skládka</t>
  </si>
  <si>
    <t xml:space="preserve">ODVOZ ZEMINY  Za každý další km</t>
  </si>
  <si>
    <t xml:space="preserve">B 6 - SO 404  Ochrana kabelů Nej TV</t>
  </si>
  <si>
    <t>ELEKTRONICKÝ OZNAČNÍK - MARKER</t>
  </si>
  <si>
    <t>9999-1138.1</t>
  </si>
  <si>
    <t>KABELOVÝ PROSTUP Z PŮLENÉ CHRÁNIČKY vnějšího průměru 160 mm</t>
  </si>
  <si>
    <t>9999-1138.2</t>
  </si>
  <si>
    <t>UTĚSNĚNÍ PROSTUPŮ Montážní pěna - upěsnění prostupu</t>
  </si>
  <si>
    <t xml:space="preserve">B 7 - SO 801.2  Vegetační úpravy</t>
  </si>
  <si>
    <t xml:space="preserve">Ing. Magda Cigánková Fialová </t>
  </si>
  <si>
    <t xml:space="preserve">    112 - Pěstební opatření</t>
  </si>
  <si>
    <t xml:space="preserve">    18 - Zemní práce - povrchové úpravy terénu</t>
  </si>
  <si>
    <t xml:space="preserve">    183 - Traviny</t>
  </si>
  <si>
    <t xml:space="preserve">    190 - Listnaté keře</t>
  </si>
  <si>
    <t xml:space="preserve">    022 - Povýsadbová péče 1rok</t>
  </si>
  <si>
    <t xml:space="preserve">    023 - Povýsadbová péče 2rok</t>
  </si>
  <si>
    <t xml:space="preserve">    024 - Povýsadbová péče 3rok</t>
  </si>
  <si>
    <t xml:space="preserve">    025 - Povýsadbová péče 4rok</t>
  </si>
  <si>
    <t xml:space="preserve">    026 - Povýsadbová péče 5rok</t>
  </si>
  <si>
    <t xml:space="preserve">    99 - Staveništní přesun hmot</t>
  </si>
  <si>
    <t>111201101</t>
  </si>
  <si>
    <t>Odstranění křovin a stromů průměru kmene do 100 mm i s kořeny z celkové plochy do 1000 m2</t>
  </si>
  <si>
    <t>410129001</t>
  </si>
  <si>
    <t>"dle tabulky dendrologického průzkumu a technické zprávy"</t>
  </si>
  <si>
    <t>"keře" 242</t>
  </si>
  <si>
    <t>112151311</t>
  </si>
  <si>
    <t>Kácení stromu bez postupného spouštění koruny a kmene D do 0,2 m</t>
  </si>
  <si>
    <t>CS ÚRS 2017 01</t>
  </si>
  <si>
    <t>1478111494</t>
  </si>
  <si>
    <t>"jehličnaté stromy:" 1</t>
  </si>
  <si>
    <t>112151313</t>
  </si>
  <si>
    <t>Kácení stromu bez postupného spouštění koruny a kmene D do 0,4 m</t>
  </si>
  <si>
    <t>-1738086172</t>
  </si>
  <si>
    <t>"listnaté stromy:" 1</t>
  </si>
  <si>
    <t>112151315</t>
  </si>
  <si>
    <t>Kácení stromu bez postupného spouštění koruny a kmene D do 0,6 m</t>
  </si>
  <si>
    <t>1359244254</t>
  </si>
  <si>
    <t>112151316</t>
  </si>
  <si>
    <t>Kácení stromu bez postupného spouštění koruny a kmene D do 0,7 m</t>
  </si>
  <si>
    <t>-1879451675</t>
  </si>
  <si>
    <t>"listnaté stromy:" 3</t>
  </si>
  <si>
    <t>112251221</t>
  </si>
  <si>
    <t>Odstranění pařezů rovině nebo na svahu do 1:5 odfrézováním do hloubky 0,5 m</t>
  </si>
  <si>
    <t>-1965533289</t>
  </si>
  <si>
    <t>"od listnatých stromů" (3,14*0,2*0,2*1+3,14*0,3*0,3*1+3,14*0,35*0,35*3)*1,3</t>
  </si>
  <si>
    <t>"od jehličnatých stromů" (3,14*0,1*0,1*1)*1,3</t>
  </si>
  <si>
    <t>"samostatné pařezy" (3,14*0,25*0,25*2)*1,3</t>
  </si>
  <si>
    <t>162301402</t>
  </si>
  <si>
    <t>Vodorovné přemístění větví stromů listnatých do 5 km D kmene do 500 mm</t>
  </si>
  <si>
    <t>255623881</t>
  </si>
  <si>
    <t>162301403</t>
  </si>
  <si>
    <t>Vodorovné přemístění větví stromů listnatých do 5 km D kmene do 700 mm</t>
  </si>
  <si>
    <t>-957020320</t>
  </si>
  <si>
    <t>162301405</t>
  </si>
  <si>
    <t>Vodorovné přemístění větví stromů jehličnatých do 5 km D kmene do 300 mm</t>
  </si>
  <si>
    <t>1916519119</t>
  </si>
  <si>
    <t>162301412</t>
  </si>
  <si>
    <t>Vodorovné přemístění kmenů stromů listnatých do 5 km D kmene do 500 mm</t>
  </si>
  <si>
    <t>-2140260462</t>
  </si>
  <si>
    <t>162301413</t>
  </si>
  <si>
    <t>Vodorovné přemístění kmenů stromů listnatých do 5 km D kmene do 700 mm</t>
  </si>
  <si>
    <t>-1045113703</t>
  </si>
  <si>
    <t>162301415</t>
  </si>
  <si>
    <t>Vodorovné přemístění kmenů stromů jehličnatých do 5 km D kmene do 300 mm</t>
  </si>
  <si>
    <t>528855439</t>
  </si>
  <si>
    <t>162301501</t>
  </si>
  <si>
    <t>Vodorovné přemístění křovin do 5 km D kmene do 100 mm</t>
  </si>
  <si>
    <t>85810125</t>
  </si>
  <si>
    <t>242</t>
  </si>
  <si>
    <t>162301902</t>
  </si>
  <si>
    <t>Příplatek k vodorovnému přemístění větví stromů listnatých D kmene do 500 mm ZKD 5 km</t>
  </si>
  <si>
    <t>-1827614892</t>
  </si>
  <si>
    <t>162301903</t>
  </si>
  <si>
    <t>Příplatek k vodorovnému přemístění větví stromů listnatých D kmene do 700 mm ZKD 5 km</t>
  </si>
  <si>
    <t>-730540147</t>
  </si>
  <si>
    <t>162301905</t>
  </si>
  <si>
    <t>Příplatek k vodorovnému přemístění větví stromů jehličnatých D kmene do 300 mm ZKD 5 km</t>
  </si>
  <si>
    <t>-187830495</t>
  </si>
  <si>
    <t>162301912</t>
  </si>
  <si>
    <t>Příplatek k vodorovnému přemístění kmenů stromů listnatých D kmene do 500 mm ZKD 5 km</t>
  </si>
  <si>
    <t>-440295328</t>
  </si>
  <si>
    <t>162301913</t>
  </si>
  <si>
    <t>Příplatek k vodorovnému přemístění kmenů stromů listnatých D kmene do 700 mm ZKD 5 km</t>
  </si>
  <si>
    <t>1314645913</t>
  </si>
  <si>
    <t>162301915</t>
  </si>
  <si>
    <t>Příplatek k vodorovnému přemístění kmenů stromů jehličnatých D kmene do 300 mm ZKD 5 km</t>
  </si>
  <si>
    <t>-319116473</t>
  </si>
  <si>
    <t>621508400</t>
  </si>
  <si>
    <t>"po odstraňovaných dřevinách" 39</t>
  </si>
  <si>
    <t>174201201</t>
  </si>
  <si>
    <t>Zásyp jam po pařezech D pařezů do 300 mm</t>
  </si>
  <si>
    <t>504981834</t>
  </si>
  <si>
    <t>"po kácených stromech a samostatných"1</t>
  </si>
  <si>
    <t>174201202</t>
  </si>
  <si>
    <t>Zásyp jam po pařezech D pařezů do 500 mm</t>
  </si>
  <si>
    <t>-2097003980</t>
  </si>
  <si>
    <t>"po kácených stromech a samostatných"1+2</t>
  </si>
  <si>
    <t>174201203</t>
  </si>
  <si>
    <t>Zásyp jam po pařezech D pařezů do 700 mm</t>
  </si>
  <si>
    <t>-2052281853</t>
  </si>
  <si>
    <t>"po kácených stromech a samostatných"1+3</t>
  </si>
  <si>
    <t>Dodávka ornice na zásypy a modelaci vč. dopravy</t>
  </si>
  <si>
    <t>636462621</t>
  </si>
  <si>
    <t>R 1</t>
  </si>
  <si>
    <t>Poplatek za likvidaci dřevní hmoty</t>
  </si>
  <si>
    <t>komplet</t>
  </si>
  <si>
    <t>-1178917842</t>
  </si>
  <si>
    <t>112</t>
  </si>
  <si>
    <t>Pěstební opatření</t>
  </si>
  <si>
    <t>184852117</t>
  </si>
  <si>
    <t>Řez stromu bezpečnostní o ploše koruny do 210 m2 lezeckou technikou</t>
  </si>
  <si>
    <t>-940808340</t>
  </si>
  <si>
    <t>"čísla dřevin dle dendrologického průzkumu č.44, 49"</t>
  </si>
  <si>
    <t>"prováděný lezeckou technikou dle standardu AOPK"</t>
  </si>
  <si>
    <t>"kompletní provedení vč. veškerých potřebných konstrukcí a prací, pomocných a zvedacích prostředků"</t>
  </si>
  <si>
    <t>"včetně odvozu ořezavé hmoty a likvidace dle platných zákonů"</t>
  </si>
  <si>
    <t>184852217</t>
  </si>
  <si>
    <t>Řez stromu zdravotní o ploše koruny do 210 m2 lezeckou technikou</t>
  </si>
  <si>
    <t>-106587141</t>
  </si>
  <si>
    <t>"čísla dřevin dle dendrologického průzkumu č.39, 40"</t>
  </si>
  <si>
    <t>Zemní práce - povrchové úpravy terénu</t>
  </si>
  <si>
    <t>162201211</t>
  </si>
  <si>
    <t>Vodorovné přemístění výkopku z horniny tř. 1 až 4 stavebním kolečkem do 10 m</t>
  </si>
  <si>
    <t>863929638</t>
  </si>
  <si>
    <t xml:space="preserve">"přesun zeminy od výměny pro zásypy po vykácených dřevinách" </t>
  </si>
  <si>
    <t>294*0,1*0,5</t>
  </si>
  <si>
    <t>181301101</t>
  </si>
  <si>
    <t>Rozprostření ornice tl vrstvy do 100 mm pl do 500 m2 v rovině nebo ve svahu do 1:5</t>
  </si>
  <si>
    <t>1033831482</t>
  </si>
  <si>
    <t>"substrát na záhony" 294</t>
  </si>
  <si>
    <t>181111121</t>
  </si>
  <si>
    <t>Plošná úprava terénu do 500 m2 zemina tř 1 až 4 nerovnosti do 150 mm v rovinně a svahu do 1:5</t>
  </si>
  <si>
    <t>1387480929</t>
  </si>
  <si>
    <t>"dle technické zprávy" 294</t>
  </si>
  <si>
    <t>183101113</t>
  </si>
  <si>
    <t>Hloubení jamek bez výměny půdy zeminy tř 1 až 4 objem do 0,05 m3 v rovině a svahu do 1:5</t>
  </si>
  <si>
    <t>-1202764241</t>
  </si>
  <si>
    <t>"keře" 2630</t>
  </si>
  <si>
    <t>183111113</t>
  </si>
  <si>
    <t>Hloubení jamek bez výměny půdy zeminy tř 1 až 4 objem do 0,01 m3 v rovině a svahu do 1:5</t>
  </si>
  <si>
    <t>361788596</t>
  </si>
  <si>
    <t>"traviny" 36</t>
  </si>
  <si>
    <t>184102110</t>
  </si>
  <si>
    <t>Výsadba dřeviny s balem D do 0,1 m do jamky se zalitím v rovině a svahu do 1:5</t>
  </si>
  <si>
    <t>679278827</t>
  </si>
  <si>
    <t>"dle.výkresu a textové zprávy"</t>
  </si>
  <si>
    <t>"včetně zastřižení po výsadbě"</t>
  </si>
  <si>
    <t>"traviny v záhonech" 36</t>
  </si>
  <si>
    <t>184102111</t>
  </si>
  <si>
    <t>Výsadba dřeviny s balem D do 0,2 m do jamky se zalitím v rovině a svahu do 1:5</t>
  </si>
  <si>
    <t>-1768884650</t>
  </si>
  <si>
    <t>"keře v záhonech" 2630</t>
  </si>
  <si>
    <t>183205113</t>
  </si>
  <si>
    <t>Založení záhonu v rovině a svahu do 1:5 zemina tř 4</t>
  </si>
  <si>
    <t>1048079766</t>
  </si>
  <si>
    <t xml:space="preserve">"nově založené záhony"  294</t>
  </si>
  <si>
    <t>183403132</t>
  </si>
  <si>
    <t>Obdělání půdy rytím zemina tř 3 v rovině a svahu do 1:5</t>
  </si>
  <si>
    <t>-320504756</t>
  </si>
  <si>
    <t>184911421</t>
  </si>
  <si>
    <t>Mulčování rostlin kůrou tl. do 0,1 m v rovině a svahu do 1:5</t>
  </si>
  <si>
    <t>132900905</t>
  </si>
  <si>
    <t>"dle výkresů a textové zprávy"</t>
  </si>
  <si>
    <t>"keřové záhony s kůrou" 294</t>
  </si>
  <si>
    <t>184802111</t>
  </si>
  <si>
    <t>Chemické odplevelení před založením kultury nad 20 m2 postřikem na široko v rovině a svahu do 1:5</t>
  </si>
  <si>
    <t>1916893319</t>
  </si>
  <si>
    <t xml:space="preserve">"nově založený záhon 2x"  294*2</t>
  </si>
  <si>
    <t>184851411.1</t>
  </si>
  <si>
    <t>Zpětný řez netrnitých keřů po výsadbě výšky do 0,5 m</t>
  </si>
  <si>
    <t>-929895621</t>
  </si>
  <si>
    <t>2630</t>
  </si>
  <si>
    <t>185804514</t>
  </si>
  <si>
    <t>Odplevelení souvislých keřových skupin v rovině a svahu do 1:5</t>
  </si>
  <si>
    <t>1082543777</t>
  </si>
  <si>
    <t>"záhony s keři" 294</t>
  </si>
  <si>
    <t>185804312</t>
  </si>
  <si>
    <t>Zalití rostlin vodou plocha přes 20 m2</t>
  </si>
  <si>
    <t>1766883320</t>
  </si>
  <si>
    <t>"dle výkresové dokumentace a technické zprávy:"</t>
  </si>
  <si>
    <t>"keře"(2630*0,01)*6</t>
  </si>
  <si>
    <t>"traviny" (36*0,01)*6</t>
  </si>
  <si>
    <t>185851121</t>
  </si>
  <si>
    <t>Dovoz vody pro zálivku rostlin za vzdálenost do 1000 m</t>
  </si>
  <si>
    <t>1275654238</t>
  </si>
  <si>
    <t>082113200</t>
  </si>
  <si>
    <t>voda pitná pro smluvní odběratele</t>
  </si>
  <si>
    <t>-2043838400</t>
  </si>
  <si>
    <t>Poznámka k položce:_x000d_
bez DPN 15%</t>
  </si>
  <si>
    <t>103911000</t>
  </si>
  <si>
    <t>kůra mulčovací VL, včetně dopravy</t>
  </si>
  <si>
    <t>-1238199603</t>
  </si>
  <si>
    <t>"keřové záhony" 294*0,07*1,03</t>
  </si>
  <si>
    <t>252340010</t>
  </si>
  <si>
    <t>herbicid totální, Roundup Klasik, bal. 1 l</t>
  </si>
  <si>
    <t>litr</t>
  </si>
  <si>
    <t>-962393109</t>
  </si>
  <si>
    <t xml:space="preserve">  (2*294)*0,0005*1,03</t>
  </si>
  <si>
    <t>103211000</t>
  </si>
  <si>
    <t>zahradní substrát pro výsadbu VL- včetně dovozu a složení</t>
  </si>
  <si>
    <t>222366209</t>
  </si>
  <si>
    <t>"záhony keřů 30%" 294*0,1*0,5*1,03</t>
  </si>
  <si>
    <t>"dle výkresové dokumentace a technické zprávy: Kulturní vrstva půdy 50% objemu, Štěrk (frakce 8-16) 20% objemu, Štěrk (frakce 4-8) 10% objemu"</t>
  </si>
  <si>
    <t xml:space="preserve">"Písek 20% objemu, Půdní kondicionér 1kg/m3 + hnojivo 3kg/m3 na záhony keřů - 50% výměna " </t>
  </si>
  <si>
    <t>MAT 51</t>
  </si>
  <si>
    <t>Tabletové dlouhodobé hnojino - 10 g tableta</t>
  </si>
  <si>
    <t>-216372647</t>
  </si>
  <si>
    <t xml:space="preserve">"keře"  2360*3</t>
  </si>
  <si>
    <t>183</t>
  </si>
  <si>
    <t>Traviny</t>
  </si>
  <si>
    <t>026-Vlastní</t>
  </si>
  <si>
    <t>Penisetum alopecuroides "Herbstzauber" K9</t>
  </si>
  <si>
    <t>-1428733510</t>
  </si>
  <si>
    <t>"dle výkresové dokumentace a technické zprávy =" 36</t>
  </si>
  <si>
    <t>190</t>
  </si>
  <si>
    <t>Listnaté keře</t>
  </si>
  <si>
    <t>Caryopteris x clandonensis "Ferndown" vel.20-30cm min. 3 výhonky, kontejner, vč. dopravy</t>
  </si>
  <si>
    <t>1479892737</t>
  </si>
  <si>
    <t>"parametry a kvalita dle popisu v technické zprávě ="1315</t>
  </si>
  <si>
    <t>026-Vlastní.1</t>
  </si>
  <si>
    <t>Potentilla fruticosa "Goldfinger" vel.20-30cm min. 3 výhonky, kontejner, vč. dopravy</t>
  </si>
  <si>
    <t>-632997552</t>
  </si>
  <si>
    <t>"parametry a kvalita dle popisu v technické zprávě =" 1315</t>
  </si>
  <si>
    <t>022</t>
  </si>
  <si>
    <t>Povýsadbová péče 1rok</t>
  </si>
  <si>
    <t>111111232</t>
  </si>
  <si>
    <t>Odklízení plevele z vypletých záhonů pomocí košů při středním zaplevelení do 100 m</t>
  </si>
  <si>
    <t>-1654305479</t>
  </si>
  <si>
    <t>"záhony keřů a travin" 294*2</t>
  </si>
  <si>
    <t>184851411</t>
  </si>
  <si>
    <t>Zpětný řez netrnitých keřů a travin x ročně</t>
  </si>
  <si>
    <t>-1487418066</t>
  </si>
  <si>
    <t>"Listnaté keře" 1315+1315</t>
  </si>
  <si>
    <t>185804235</t>
  </si>
  <si>
    <t>Vypletí záhonu trávníku po výsevu s naložením a odvozem odpadu do 20 km ve svahu do 1:2 2x za rok</t>
  </si>
  <si>
    <t>-1702057659</t>
  </si>
  <si>
    <t>185804252</t>
  </si>
  <si>
    <t>Odstranění odkvetlých a odumřelých částí trvalek s odklizením odpadu do 20 km</t>
  </si>
  <si>
    <t>1033770375</t>
  </si>
  <si>
    <t>" ostříhání travin, odkvetlých částí, odstranění suchých částí 1xročně" 294</t>
  </si>
  <si>
    <t>-1054409360</t>
  </si>
  <si>
    <t>1479244485</t>
  </si>
  <si>
    <t>-1004288266</t>
  </si>
  <si>
    <t>vl026</t>
  </si>
  <si>
    <t>Doplňkové práce dle potřeby viz.text</t>
  </si>
  <si>
    <t>1239056990</t>
  </si>
  <si>
    <t>"doplnění a rozesazení přerostlých sazenic, přihnojení, postřik proti chorobám a škudcům, přihnojení - včetně materiálu"</t>
  </si>
  <si>
    <t>294</t>
  </si>
  <si>
    <t>023</t>
  </si>
  <si>
    <t>Povýsadbová péče 2rok</t>
  </si>
  <si>
    <t>941976603</t>
  </si>
  <si>
    <t>-1199083021</t>
  </si>
  <si>
    <t>"Listnaté keře" 2630</t>
  </si>
  <si>
    <t>1420281577</t>
  </si>
  <si>
    <t>-2024773560</t>
  </si>
  <si>
    <t>1085167511</t>
  </si>
  <si>
    <t>-126631671</t>
  </si>
  <si>
    <t>-1850227114</t>
  </si>
  <si>
    <t>-2025054603</t>
  </si>
  <si>
    <t>024</t>
  </si>
  <si>
    <t>Povýsadbová péče 3rok</t>
  </si>
  <si>
    <t>-2032362850</t>
  </si>
  <si>
    <t>305737942</t>
  </si>
  <si>
    <t>69</t>
  </si>
  <si>
    <t>990546081</t>
  </si>
  <si>
    <t>-174042911</t>
  </si>
  <si>
    <t>71</t>
  </si>
  <si>
    <t>1292589121</t>
  </si>
  <si>
    <t>"keře"(2630*0,01)*5</t>
  </si>
  <si>
    <t>"traviny" (36*0,01)*5</t>
  </si>
  <si>
    <t>631348467</t>
  </si>
  <si>
    <t>73</t>
  </si>
  <si>
    <t>-131813152</t>
  </si>
  <si>
    <t>vl026.1</t>
  </si>
  <si>
    <t>1760545373</t>
  </si>
  <si>
    <t>"DOPLNĚNÍ CHYBĚJÍCÍHO MULČE"</t>
  </si>
  <si>
    <t>025</t>
  </si>
  <si>
    <t>Povýsadbová péče 4rok</t>
  </si>
  <si>
    <t>75</t>
  </si>
  <si>
    <t>-474566569</t>
  </si>
  <si>
    <t>881788119</t>
  </si>
  <si>
    <t>77</t>
  </si>
  <si>
    <t>185804235-V</t>
  </si>
  <si>
    <t>Vypletí záhonu trávníku po výsevu s naložením a odvozem odpadu do 20 km ve svahu do 1:2 1x za rok</t>
  </si>
  <si>
    <t>-400415384</t>
  </si>
  <si>
    <t>"záhony keřů a travin" 294</t>
  </si>
  <si>
    <t>1262042334</t>
  </si>
  <si>
    <t>79</t>
  </si>
  <si>
    <t>-179195550</t>
  </si>
  <si>
    <t>"keře"(2630*0,01)*3</t>
  </si>
  <si>
    <t>"traviny" (36*0,01)*3</t>
  </si>
  <si>
    <t>1791925417</t>
  </si>
  <si>
    <t>81</t>
  </si>
  <si>
    <t>-1088039595</t>
  </si>
  <si>
    <t>026</t>
  </si>
  <si>
    <t>Povýsadbová péče 5rok</t>
  </si>
  <si>
    <t>-1840477571</t>
  </si>
  <si>
    <t>83</t>
  </si>
  <si>
    <t>-463364137</t>
  </si>
  <si>
    <t>-137267897</t>
  </si>
  <si>
    <t>85</t>
  </si>
  <si>
    <t>1298083404</t>
  </si>
  <si>
    <t>648439086</t>
  </si>
  <si>
    <t>"keře"(2630*0,01)*2</t>
  </si>
  <si>
    <t>"traviny" (36*0,01)*2</t>
  </si>
  <si>
    <t>87</t>
  </si>
  <si>
    <t>1916785006</t>
  </si>
  <si>
    <t>-2104541550</t>
  </si>
  <si>
    <t>99</t>
  </si>
  <si>
    <t>Staveništní přesun hmot</t>
  </si>
  <si>
    <t>89</t>
  </si>
  <si>
    <t>998231311R00</t>
  </si>
  <si>
    <t>Přesun hmot pro sadovnické a krajin. úpravy do 5km</t>
  </si>
  <si>
    <t>-2096722042</t>
  </si>
  <si>
    <t xml:space="preserve">B 8 - SO 901.2  Polopodzemní (polozapuštěné) kontejnery - 2. etapa</t>
  </si>
  <si>
    <t>-639583162</t>
  </si>
  <si>
    <t>"50% z objemu výkopu =" 0,5 * 63,901</t>
  </si>
  <si>
    <t>131301101</t>
  </si>
  <si>
    <t>Hloubení jam nezapažených v hornině tř. 4 objemu do 100 m3</t>
  </si>
  <si>
    <t>-288716481</t>
  </si>
  <si>
    <t>"výkop pro 3 kontejnery a 3 stanoviště =" (6,3 * 2,3 * 1,47) * 3</t>
  </si>
  <si>
    <t>151101201</t>
  </si>
  <si>
    <t>Zřízení příložného pažení stěn výkopu hl do 4 m</t>
  </si>
  <si>
    <t>-866968926</t>
  </si>
  <si>
    <t>"pro 3 stanoviště se 3 kontejnery ="(((6,3 + 2,3) * 2) * 1,47) * 3</t>
  </si>
  <si>
    <t>151101211</t>
  </si>
  <si>
    <t>Odstranění příložného pažení stěn hl do 4 m</t>
  </si>
  <si>
    <t>-1595901680</t>
  </si>
  <si>
    <t>151101301</t>
  </si>
  <si>
    <t>Zřízení rozepření stěn při pažení příložném hl do 4 m</t>
  </si>
  <si>
    <t>-175209899</t>
  </si>
  <si>
    <t>151101311</t>
  </si>
  <si>
    <t>Odstranění rozepření stěn při pažení příložném hl do 4 m</t>
  </si>
  <si>
    <t>2049334510</t>
  </si>
  <si>
    <t>1716766335</t>
  </si>
  <si>
    <t>"celkový výkop =" 63,901</t>
  </si>
  <si>
    <t>-712871988</t>
  </si>
  <si>
    <t>"z výkopu pro kontejnery =" (15-10) * 63,901</t>
  </si>
  <si>
    <t>65381213</t>
  </si>
  <si>
    <t>"z výkopu pro kontejnery =" 1,65 * 63,901</t>
  </si>
  <si>
    <t>-1145530310</t>
  </si>
  <si>
    <t>"odpočet podkladní desky =" -8,694</t>
  </si>
  <si>
    <t>"odpočet objemu kontejnerů 3 m3 =" -3*3 * (0,75 * 0,75 * 3,14 * 1,27)</t>
  </si>
  <si>
    <t>583441710</t>
  </si>
  <si>
    <t>štěrkodrť frakce 0/32</t>
  </si>
  <si>
    <t>1640702570</t>
  </si>
  <si>
    <t>"zásyp jam =" 2,0 * 35,019</t>
  </si>
  <si>
    <t>-1297509409</t>
  </si>
  <si>
    <t>"pod základovou desku =" 6,3 * 2,3 * 3</t>
  </si>
  <si>
    <t>"pod zámkovou dlažbu =" 21,2 * 3</t>
  </si>
  <si>
    <t>-1556199989</t>
  </si>
  <si>
    <t>"podkladní deska tloušťky 100 mm =" 2 * 0,1 * (6,3 * 2,3) * 3</t>
  </si>
  <si>
    <t>452351101</t>
  </si>
  <si>
    <t>Bednění podkladních desek nebo bloků nebo sedlového lože otevřený výkop</t>
  </si>
  <si>
    <t>-1210696313</t>
  </si>
  <si>
    <t>"bednění pro 3 stanoviště =" 0,2 * (2 * (6,3 + 2,3)) * 3</t>
  </si>
  <si>
    <t>564871111</t>
  </si>
  <si>
    <t>Podklad ze štěrkodrtě ŠD tl 250 mm</t>
  </si>
  <si>
    <t>-1041125819</t>
  </si>
  <si>
    <t>"pochůzí plocha, jedno stanoviště 21,20 m2 =" 3 * 21,2</t>
  </si>
  <si>
    <t>596212210</t>
  </si>
  <si>
    <t>Kladení zámkové dlažby pozemních komunikací tl 80 mm skupiny A pl do 50 m2</t>
  </si>
  <si>
    <t>21367068</t>
  </si>
  <si>
    <t>"pochůzí plocha, jedno stanoviště 21,20 m2 =" 3 * 21,20</t>
  </si>
  <si>
    <t>dlažba zámková šedá tl. 80 mm</t>
  </si>
  <si>
    <t>CS ÚRS 2016 01</t>
  </si>
  <si>
    <t>-813148124</t>
  </si>
  <si>
    <t>"spotřeba =" 1,03 * 63,60</t>
  </si>
  <si>
    <t>916131213.1</t>
  </si>
  <si>
    <t>Osazení silničního obrubníku betonového stojatého s boční opěrou do lože z betonu prostého C16/20</t>
  </si>
  <si>
    <t>1378912290</t>
  </si>
  <si>
    <t>"obvod jednoho stanoviště 12,60 =" 3 * 12,6</t>
  </si>
  <si>
    <t>59217031</t>
  </si>
  <si>
    <t>obrubník betonový silniční 1000x150x250mm</t>
  </si>
  <si>
    <t>1273791611</t>
  </si>
  <si>
    <t>93900R1</t>
  </si>
  <si>
    <t>D+M podzemního kontejneru s vhozem ze sklolaminátu, objem 3,2 m3</t>
  </si>
  <si>
    <t>-1960817347</t>
  </si>
  <si>
    <t>"Kontejnery s kapacitou 3m3 - 3 kusy na jedno stanoviště =" 3 * 3</t>
  </si>
  <si>
    <t>677253354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</si>
</sst>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1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21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26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27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33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4" t="s">
        <v>35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32</v>
      </c>
      <c r="AL14" s="22"/>
      <c r="AM14" s="22"/>
      <c r="AN14" s="34" t="s">
        <v>35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37</v>
      </c>
      <c r="AO16" s="22"/>
      <c r="AP16" s="22"/>
      <c r="AQ16" s="22"/>
      <c r="AR16" s="20"/>
      <c r="BE16" s="31"/>
      <c r="BS16" s="17" t="s">
        <v>38</v>
      </c>
    </row>
    <row r="17" s="1" customFormat="1" ht="18.48" customHeight="1">
      <c r="B17" s="21"/>
      <c r="C17" s="22"/>
      <c r="D17" s="22"/>
      <c r="E17" s="27" t="s">
        <v>39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40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48</v>
      </c>
      <c r="E29" s="47"/>
      <c r="F29" s="32" t="s">
        <v>49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50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55</v>
      </c>
      <c r="U35" s="54"/>
      <c r="V35" s="54"/>
      <c r="W35" s="54"/>
      <c r="X35" s="56" t="s">
        <v>56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60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59</v>
      </c>
      <c r="AI60" s="42"/>
      <c r="AJ60" s="42"/>
      <c r="AK60" s="42"/>
      <c r="AL60" s="42"/>
      <c r="AM60" s="64" t="s">
        <v>60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61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60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59</v>
      </c>
      <c r="AI75" s="42"/>
      <c r="AJ75" s="42"/>
      <c r="AK75" s="42"/>
      <c r="AL75" s="42"/>
      <c r="AM75" s="64" t="s">
        <v>60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1169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ulice Malé Jablunkovské - 2.etapa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Třinec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24</v>
      </c>
      <c r="AJ87" s="40"/>
      <c r="AK87" s="40"/>
      <c r="AL87" s="40"/>
      <c r="AM87" s="79" t="str">
        <f>IF(AN8= "","",AN8)</f>
        <v>14. 1. 2020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28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Třinec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36</v>
      </c>
      <c r="AJ89" s="40"/>
      <c r="AK89" s="40"/>
      <c r="AL89" s="40"/>
      <c r="AM89" s="80" t="str">
        <f>IF(E17="","",E17)</f>
        <v>UDI MORAVA s.r.o.</v>
      </c>
      <c r="AN89" s="71"/>
      <c r="AO89" s="71"/>
      <c r="AP89" s="71"/>
      <c r="AQ89" s="40"/>
      <c r="AR89" s="44"/>
      <c r="AS89" s="81" t="s">
        <v>64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34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41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65</v>
      </c>
      <c r="D92" s="94"/>
      <c r="E92" s="94"/>
      <c r="F92" s="94"/>
      <c r="G92" s="94"/>
      <c r="H92" s="95"/>
      <c r="I92" s="96" t="s">
        <v>66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67</v>
      </c>
      <c r="AH92" s="94"/>
      <c r="AI92" s="94"/>
      <c r="AJ92" s="94"/>
      <c r="AK92" s="94"/>
      <c r="AL92" s="94"/>
      <c r="AM92" s="94"/>
      <c r="AN92" s="96" t="s">
        <v>68</v>
      </c>
      <c r="AO92" s="94"/>
      <c r="AP92" s="98"/>
      <c r="AQ92" s="99" t="s">
        <v>69</v>
      </c>
      <c r="AR92" s="44"/>
      <c r="AS92" s="100" t="s">
        <v>70</v>
      </c>
      <c r="AT92" s="101" t="s">
        <v>71</v>
      </c>
      <c r="AU92" s="101" t="s">
        <v>72</v>
      </c>
      <c r="AV92" s="101" t="s">
        <v>73</v>
      </c>
      <c r="AW92" s="101" t="s">
        <v>74</v>
      </c>
      <c r="AX92" s="101" t="s">
        <v>75</v>
      </c>
      <c r="AY92" s="101" t="s">
        <v>76</v>
      </c>
      <c r="AZ92" s="101" t="s">
        <v>77</v>
      </c>
      <c r="BA92" s="101" t="s">
        <v>78</v>
      </c>
      <c r="BB92" s="101" t="s">
        <v>79</v>
      </c>
      <c r="BC92" s="101" t="s">
        <v>80</v>
      </c>
      <c r="BD92" s="102" t="s">
        <v>81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ROUND(AG95+AG96+AG97+SUM(AG100:AG105),2)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ROUND(AS95+AS96+AS97+SUM(AS100:AS105),2)</f>
        <v>0</v>
      </c>
      <c r="AT94" s="114">
        <f>ROUND(SUM(AV94:AW94),2)</f>
        <v>0</v>
      </c>
      <c r="AU94" s="115">
        <f>ROUND(AU95+AU96+AU97+SUM(AU100:AU105),5)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ROUND(AZ95+AZ96+AZ97+SUM(AZ100:AZ105),2)</f>
        <v>0</v>
      </c>
      <c r="BA94" s="114">
        <f>ROUND(BA95+BA96+BA97+SUM(BA100:BA105),2)</f>
        <v>0</v>
      </c>
      <c r="BB94" s="114">
        <f>ROUND(BB95+BB96+BB97+SUM(BB100:BB105),2)</f>
        <v>0</v>
      </c>
      <c r="BC94" s="114">
        <f>ROUND(BC95+BC96+BC97+SUM(BC100:BC105),2)</f>
        <v>0</v>
      </c>
      <c r="BD94" s="116">
        <f>ROUND(BD95+BD96+BD97+SUM(BD100:BD105),2)</f>
        <v>0</v>
      </c>
      <c r="BE94" s="6"/>
      <c r="BS94" s="117" t="s">
        <v>83</v>
      </c>
      <c r="BT94" s="117" t="s">
        <v>84</v>
      </c>
      <c r="BU94" s="118" t="s">
        <v>85</v>
      </c>
      <c r="BV94" s="117" t="s">
        <v>86</v>
      </c>
      <c r="BW94" s="117" t="s">
        <v>5</v>
      </c>
      <c r="BX94" s="117" t="s">
        <v>87</v>
      </c>
      <c r="CL94" s="117" t="s">
        <v>1</v>
      </c>
    </row>
    <row r="95" s="7" customFormat="1" ht="16.5" customHeight="1">
      <c r="A95" s="119" t="s">
        <v>88</v>
      </c>
      <c r="B95" s="120"/>
      <c r="C95" s="121"/>
      <c r="D95" s="122" t="s">
        <v>89</v>
      </c>
      <c r="E95" s="122"/>
      <c r="F95" s="122"/>
      <c r="G95" s="122"/>
      <c r="H95" s="122"/>
      <c r="I95" s="123"/>
      <c r="J95" s="122" t="s">
        <v>90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'B 0 - Ostatní a vedlejší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91</v>
      </c>
      <c r="AR95" s="126"/>
      <c r="AS95" s="127">
        <v>0</v>
      </c>
      <c r="AT95" s="128">
        <f>ROUND(SUM(AV95:AW95),2)</f>
        <v>0</v>
      </c>
      <c r="AU95" s="129">
        <f>'B 0 - Ostatní a vedlejší ...'!P119</f>
        <v>0</v>
      </c>
      <c r="AV95" s="128">
        <f>'B 0 - Ostatní a vedlejší ...'!J33</f>
        <v>0</v>
      </c>
      <c r="AW95" s="128">
        <f>'B 0 - Ostatní a vedlejší ...'!J34</f>
        <v>0</v>
      </c>
      <c r="AX95" s="128">
        <f>'B 0 - Ostatní a vedlejší ...'!J35</f>
        <v>0</v>
      </c>
      <c r="AY95" s="128">
        <f>'B 0 - Ostatní a vedlejší ...'!J36</f>
        <v>0</v>
      </c>
      <c r="AZ95" s="128">
        <f>'B 0 - Ostatní a vedlejší ...'!F33</f>
        <v>0</v>
      </c>
      <c r="BA95" s="128">
        <f>'B 0 - Ostatní a vedlejší ...'!F34</f>
        <v>0</v>
      </c>
      <c r="BB95" s="128">
        <f>'B 0 - Ostatní a vedlejší ...'!F35</f>
        <v>0</v>
      </c>
      <c r="BC95" s="128">
        <f>'B 0 - Ostatní a vedlejší ...'!F36</f>
        <v>0</v>
      </c>
      <c r="BD95" s="130">
        <f>'B 0 - Ostatní a vedlejší ...'!F37</f>
        <v>0</v>
      </c>
      <c r="BE95" s="7"/>
      <c r="BT95" s="131" t="s">
        <v>21</v>
      </c>
      <c r="BV95" s="131" t="s">
        <v>86</v>
      </c>
      <c r="BW95" s="131" t="s">
        <v>92</v>
      </c>
      <c r="BX95" s="131" t="s">
        <v>5</v>
      </c>
      <c r="CL95" s="131" t="s">
        <v>1</v>
      </c>
      <c r="CM95" s="131" t="s">
        <v>93</v>
      </c>
    </row>
    <row r="96" s="7" customFormat="1" ht="16.5" customHeight="1">
      <c r="A96" s="119" t="s">
        <v>88</v>
      </c>
      <c r="B96" s="120"/>
      <c r="C96" s="121"/>
      <c r="D96" s="122" t="s">
        <v>94</v>
      </c>
      <c r="E96" s="122"/>
      <c r="F96" s="122"/>
      <c r="G96" s="122"/>
      <c r="H96" s="122"/>
      <c r="I96" s="123"/>
      <c r="J96" s="122" t="s">
        <v>95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'B 1 - SO 001.2  Příprava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91</v>
      </c>
      <c r="AR96" s="126"/>
      <c r="AS96" s="127">
        <v>0</v>
      </c>
      <c r="AT96" s="128">
        <f>ROUND(SUM(AV96:AW96),2)</f>
        <v>0</v>
      </c>
      <c r="AU96" s="129">
        <f>'B 1 - SO 001.2  Příprava ...'!P121</f>
        <v>0</v>
      </c>
      <c r="AV96" s="128">
        <f>'B 1 - SO 001.2  Příprava ...'!J33</f>
        <v>0</v>
      </c>
      <c r="AW96" s="128">
        <f>'B 1 - SO 001.2  Příprava ...'!J34</f>
        <v>0</v>
      </c>
      <c r="AX96" s="128">
        <f>'B 1 - SO 001.2  Příprava ...'!J35</f>
        <v>0</v>
      </c>
      <c r="AY96" s="128">
        <f>'B 1 - SO 001.2  Příprava ...'!J36</f>
        <v>0</v>
      </c>
      <c r="AZ96" s="128">
        <f>'B 1 - SO 001.2  Příprava ...'!F33</f>
        <v>0</v>
      </c>
      <c r="BA96" s="128">
        <f>'B 1 - SO 001.2  Příprava ...'!F34</f>
        <v>0</v>
      </c>
      <c r="BB96" s="128">
        <f>'B 1 - SO 001.2  Příprava ...'!F35</f>
        <v>0</v>
      </c>
      <c r="BC96" s="128">
        <f>'B 1 - SO 001.2  Příprava ...'!F36</f>
        <v>0</v>
      </c>
      <c r="BD96" s="130">
        <f>'B 1 - SO 001.2  Příprava ...'!F37</f>
        <v>0</v>
      </c>
      <c r="BE96" s="7"/>
      <c r="BT96" s="131" t="s">
        <v>21</v>
      </c>
      <c r="BV96" s="131" t="s">
        <v>86</v>
      </c>
      <c r="BW96" s="131" t="s">
        <v>96</v>
      </c>
      <c r="BX96" s="131" t="s">
        <v>5</v>
      </c>
      <c r="CL96" s="131" t="s">
        <v>1</v>
      </c>
      <c r="CM96" s="131" t="s">
        <v>93</v>
      </c>
    </row>
    <row r="97" s="7" customFormat="1" ht="24.75" customHeight="1">
      <c r="A97" s="7"/>
      <c r="B97" s="120"/>
      <c r="C97" s="121"/>
      <c r="D97" s="122" t="s">
        <v>97</v>
      </c>
      <c r="E97" s="122"/>
      <c r="F97" s="122"/>
      <c r="G97" s="122"/>
      <c r="H97" s="122"/>
      <c r="I97" s="123"/>
      <c r="J97" s="122" t="s">
        <v>98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32">
        <f>ROUND(SUM(AG98:AG99),2)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91</v>
      </c>
      <c r="AR97" s="126"/>
      <c r="AS97" s="127">
        <f>ROUND(SUM(AS98:AS99),2)</f>
        <v>0</v>
      </c>
      <c r="AT97" s="128">
        <f>ROUND(SUM(AV97:AW97),2)</f>
        <v>0</v>
      </c>
      <c r="AU97" s="129">
        <f>ROUND(SUM(AU98:AU99),5)</f>
        <v>0</v>
      </c>
      <c r="AV97" s="128">
        <f>ROUND(AZ97*L29,2)</f>
        <v>0</v>
      </c>
      <c r="AW97" s="128">
        <f>ROUND(BA97*L30,2)</f>
        <v>0</v>
      </c>
      <c r="AX97" s="128">
        <f>ROUND(BB97*L29,2)</f>
        <v>0</v>
      </c>
      <c r="AY97" s="128">
        <f>ROUND(BC97*L30,2)</f>
        <v>0</v>
      </c>
      <c r="AZ97" s="128">
        <f>ROUND(SUM(AZ98:AZ99),2)</f>
        <v>0</v>
      </c>
      <c r="BA97" s="128">
        <f>ROUND(SUM(BA98:BA99),2)</f>
        <v>0</v>
      </c>
      <c r="BB97" s="128">
        <f>ROUND(SUM(BB98:BB99),2)</f>
        <v>0</v>
      </c>
      <c r="BC97" s="128">
        <f>ROUND(SUM(BC98:BC99),2)</f>
        <v>0</v>
      </c>
      <c r="BD97" s="130">
        <f>ROUND(SUM(BD98:BD99),2)</f>
        <v>0</v>
      </c>
      <c r="BE97" s="7"/>
      <c r="BS97" s="131" t="s">
        <v>83</v>
      </c>
      <c r="BT97" s="131" t="s">
        <v>21</v>
      </c>
      <c r="BU97" s="131" t="s">
        <v>85</v>
      </c>
      <c r="BV97" s="131" t="s">
        <v>86</v>
      </c>
      <c r="BW97" s="131" t="s">
        <v>99</v>
      </c>
      <c r="BX97" s="131" t="s">
        <v>5</v>
      </c>
      <c r="CL97" s="131" t="s">
        <v>1</v>
      </c>
      <c r="CM97" s="131" t="s">
        <v>93</v>
      </c>
    </row>
    <row r="98" s="4" customFormat="1" ht="16.5" customHeight="1">
      <c r="A98" s="119" t="s">
        <v>88</v>
      </c>
      <c r="B98" s="70"/>
      <c r="C98" s="133"/>
      <c r="D98" s="133"/>
      <c r="E98" s="134" t="s">
        <v>100</v>
      </c>
      <c r="F98" s="134"/>
      <c r="G98" s="134"/>
      <c r="H98" s="134"/>
      <c r="I98" s="134"/>
      <c r="J98" s="133"/>
      <c r="K98" s="134" t="s">
        <v>101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'B 2.1 - Komunikace a zpev...'!J32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102</v>
      </c>
      <c r="AR98" s="72"/>
      <c r="AS98" s="137">
        <v>0</v>
      </c>
      <c r="AT98" s="138">
        <f>ROUND(SUM(AV98:AW98),2)</f>
        <v>0</v>
      </c>
      <c r="AU98" s="139">
        <f>'B 2.1 - Komunikace a zpev...'!P130</f>
        <v>0</v>
      </c>
      <c r="AV98" s="138">
        <f>'B 2.1 - Komunikace a zpev...'!J35</f>
        <v>0</v>
      </c>
      <c r="AW98" s="138">
        <f>'B 2.1 - Komunikace a zpev...'!J36</f>
        <v>0</v>
      </c>
      <c r="AX98" s="138">
        <f>'B 2.1 - Komunikace a zpev...'!J37</f>
        <v>0</v>
      </c>
      <c r="AY98" s="138">
        <f>'B 2.1 - Komunikace a zpev...'!J38</f>
        <v>0</v>
      </c>
      <c r="AZ98" s="138">
        <f>'B 2.1 - Komunikace a zpev...'!F35</f>
        <v>0</v>
      </c>
      <c r="BA98" s="138">
        <f>'B 2.1 - Komunikace a zpev...'!F36</f>
        <v>0</v>
      </c>
      <c r="BB98" s="138">
        <f>'B 2.1 - Komunikace a zpev...'!F37</f>
        <v>0</v>
      </c>
      <c r="BC98" s="138">
        <f>'B 2.1 - Komunikace a zpev...'!F38</f>
        <v>0</v>
      </c>
      <c r="BD98" s="140">
        <f>'B 2.1 - Komunikace a zpev...'!F39</f>
        <v>0</v>
      </c>
      <c r="BE98" s="4"/>
      <c r="BT98" s="141" t="s">
        <v>93</v>
      </c>
      <c r="BV98" s="141" t="s">
        <v>86</v>
      </c>
      <c r="BW98" s="141" t="s">
        <v>103</v>
      </c>
      <c r="BX98" s="141" t="s">
        <v>99</v>
      </c>
      <c r="CL98" s="141" t="s">
        <v>1</v>
      </c>
    </row>
    <row r="99" s="4" customFormat="1" ht="16.5" customHeight="1">
      <c r="A99" s="119" t="s">
        <v>88</v>
      </c>
      <c r="B99" s="70"/>
      <c r="C99" s="133"/>
      <c r="D99" s="133"/>
      <c r="E99" s="134" t="s">
        <v>104</v>
      </c>
      <c r="F99" s="134"/>
      <c r="G99" s="134"/>
      <c r="H99" s="134"/>
      <c r="I99" s="134"/>
      <c r="J99" s="133"/>
      <c r="K99" s="134" t="s">
        <v>105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'B 2.2 - Sanace pláně se s...'!J32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102</v>
      </c>
      <c r="AR99" s="72"/>
      <c r="AS99" s="137">
        <v>0</v>
      </c>
      <c r="AT99" s="138">
        <f>ROUND(SUM(AV99:AW99),2)</f>
        <v>0</v>
      </c>
      <c r="AU99" s="139">
        <f>'B 2.2 - Sanace pláně se s...'!P125</f>
        <v>0</v>
      </c>
      <c r="AV99" s="138">
        <f>'B 2.2 - Sanace pláně se s...'!J35</f>
        <v>0</v>
      </c>
      <c r="AW99" s="138">
        <f>'B 2.2 - Sanace pláně se s...'!J36</f>
        <v>0</v>
      </c>
      <c r="AX99" s="138">
        <f>'B 2.2 - Sanace pláně se s...'!J37</f>
        <v>0</v>
      </c>
      <c r="AY99" s="138">
        <f>'B 2.2 - Sanace pláně se s...'!J38</f>
        <v>0</v>
      </c>
      <c r="AZ99" s="138">
        <f>'B 2.2 - Sanace pláně se s...'!F35</f>
        <v>0</v>
      </c>
      <c r="BA99" s="138">
        <f>'B 2.2 - Sanace pláně se s...'!F36</f>
        <v>0</v>
      </c>
      <c r="BB99" s="138">
        <f>'B 2.2 - Sanace pláně se s...'!F37</f>
        <v>0</v>
      </c>
      <c r="BC99" s="138">
        <f>'B 2.2 - Sanace pláně se s...'!F38</f>
        <v>0</v>
      </c>
      <c r="BD99" s="140">
        <f>'B 2.2 - Sanace pláně se s...'!F39</f>
        <v>0</v>
      </c>
      <c r="BE99" s="4"/>
      <c r="BT99" s="141" t="s">
        <v>93</v>
      </c>
      <c r="BV99" s="141" t="s">
        <v>86</v>
      </c>
      <c r="BW99" s="141" t="s">
        <v>106</v>
      </c>
      <c r="BX99" s="141" t="s">
        <v>99</v>
      </c>
      <c r="CL99" s="141" t="s">
        <v>1</v>
      </c>
    </row>
    <row r="100" s="7" customFormat="1" ht="24.75" customHeight="1">
      <c r="A100" s="119" t="s">
        <v>88</v>
      </c>
      <c r="B100" s="120"/>
      <c r="C100" s="121"/>
      <c r="D100" s="122" t="s">
        <v>107</v>
      </c>
      <c r="E100" s="122"/>
      <c r="F100" s="122"/>
      <c r="G100" s="122"/>
      <c r="H100" s="122"/>
      <c r="I100" s="123"/>
      <c r="J100" s="122" t="s">
        <v>108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'B 3 - SO 102.2  Přístupov...'!J30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91</v>
      </c>
      <c r="AR100" s="126"/>
      <c r="AS100" s="127">
        <v>0</v>
      </c>
      <c r="AT100" s="128">
        <f>ROUND(SUM(AV100:AW100),2)</f>
        <v>0</v>
      </c>
      <c r="AU100" s="129">
        <f>'B 3 - SO 102.2  Přístupov...'!P125</f>
        <v>0</v>
      </c>
      <c r="AV100" s="128">
        <f>'B 3 - SO 102.2  Přístupov...'!J33</f>
        <v>0</v>
      </c>
      <c r="AW100" s="128">
        <f>'B 3 - SO 102.2  Přístupov...'!J34</f>
        <v>0</v>
      </c>
      <c r="AX100" s="128">
        <f>'B 3 - SO 102.2  Přístupov...'!J35</f>
        <v>0</v>
      </c>
      <c r="AY100" s="128">
        <f>'B 3 - SO 102.2  Přístupov...'!J36</f>
        <v>0</v>
      </c>
      <c r="AZ100" s="128">
        <f>'B 3 - SO 102.2  Přístupov...'!F33</f>
        <v>0</v>
      </c>
      <c r="BA100" s="128">
        <f>'B 3 - SO 102.2  Přístupov...'!F34</f>
        <v>0</v>
      </c>
      <c r="BB100" s="128">
        <f>'B 3 - SO 102.2  Přístupov...'!F35</f>
        <v>0</v>
      </c>
      <c r="BC100" s="128">
        <f>'B 3 - SO 102.2  Přístupov...'!F36</f>
        <v>0</v>
      </c>
      <c r="BD100" s="130">
        <f>'B 3 - SO 102.2  Přístupov...'!F37</f>
        <v>0</v>
      </c>
      <c r="BE100" s="7"/>
      <c r="BT100" s="131" t="s">
        <v>21</v>
      </c>
      <c r="BV100" s="131" t="s">
        <v>86</v>
      </c>
      <c r="BW100" s="131" t="s">
        <v>109</v>
      </c>
      <c r="BX100" s="131" t="s">
        <v>5</v>
      </c>
      <c r="CL100" s="131" t="s">
        <v>1</v>
      </c>
      <c r="CM100" s="131" t="s">
        <v>93</v>
      </c>
    </row>
    <row r="101" s="7" customFormat="1" ht="16.5" customHeight="1">
      <c r="A101" s="119" t="s">
        <v>88</v>
      </c>
      <c r="B101" s="120"/>
      <c r="C101" s="121"/>
      <c r="D101" s="122" t="s">
        <v>110</v>
      </c>
      <c r="E101" s="122"/>
      <c r="F101" s="122"/>
      <c r="G101" s="122"/>
      <c r="H101" s="122"/>
      <c r="I101" s="123"/>
      <c r="J101" s="122" t="s">
        <v>111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'B 4 - SO 401.2  Veřejné o...'!J30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91</v>
      </c>
      <c r="AR101" s="126"/>
      <c r="AS101" s="127">
        <v>0</v>
      </c>
      <c r="AT101" s="128">
        <f>ROUND(SUM(AV101:AW101),2)</f>
        <v>0</v>
      </c>
      <c r="AU101" s="129">
        <f>'B 4 - SO 401.2  Veřejné o...'!P121</f>
        <v>0</v>
      </c>
      <c r="AV101" s="128">
        <f>'B 4 - SO 401.2  Veřejné o...'!J33</f>
        <v>0</v>
      </c>
      <c r="AW101" s="128">
        <f>'B 4 - SO 401.2  Veřejné o...'!J34</f>
        <v>0</v>
      </c>
      <c r="AX101" s="128">
        <f>'B 4 - SO 401.2  Veřejné o...'!J35</f>
        <v>0</v>
      </c>
      <c r="AY101" s="128">
        <f>'B 4 - SO 401.2  Veřejné o...'!J36</f>
        <v>0</v>
      </c>
      <c r="AZ101" s="128">
        <f>'B 4 - SO 401.2  Veřejné o...'!F33</f>
        <v>0</v>
      </c>
      <c r="BA101" s="128">
        <f>'B 4 - SO 401.2  Veřejné o...'!F34</f>
        <v>0</v>
      </c>
      <c r="BB101" s="128">
        <f>'B 4 - SO 401.2  Veřejné o...'!F35</f>
        <v>0</v>
      </c>
      <c r="BC101" s="128">
        <f>'B 4 - SO 401.2  Veřejné o...'!F36</f>
        <v>0</v>
      </c>
      <c r="BD101" s="130">
        <f>'B 4 - SO 401.2  Veřejné o...'!F37</f>
        <v>0</v>
      </c>
      <c r="BE101" s="7"/>
      <c r="BT101" s="131" t="s">
        <v>21</v>
      </c>
      <c r="BV101" s="131" t="s">
        <v>86</v>
      </c>
      <c r="BW101" s="131" t="s">
        <v>112</v>
      </c>
      <c r="BX101" s="131" t="s">
        <v>5</v>
      </c>
      <c r="CL101" s="131" t="s">
        <v>1</v>
      </c>
      <c r="CM101" s="131" t="s">
        <v>93</v>
      </c>
    </row>
    <row r="102" s="7" customFormat="1" ht="24.75" customHeight="1">
      <c r="A102" s="119" t="s">
        <v>88</v>
      </c>
      <c r="B102" s="120"/>
      <c r="C102" s="121"/>
      <c r="D102" s="122" t="s">
        <v>113</v>
      </c>
      <c r="E102" s="122"/>
      <c r="F102" s="122"/>
      <c r="G102" s="122"/>
      <c r="H102" s="122"/>
      <c r="I102" s="123"/>
      <c r="J102" s="122" t="s">
        <v>114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'B 5 - SO 403.2  Ochrana s...'!J30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91</v>
      </c>
      <c r="AR102" s="126"/>
      <c r="AS102" s="127">
        <v>0</v>
      </c>
      <c r="AT102" s="128">
        <f>ROUND(SUM(AV102:AW102),2)</f>
        <v>0</v>
      </c>
      <c r="AU102" s="129">
        <f>'B 5 - SO 403.2  Ochrana s...'!P119</f>
        <v>0</v>
      </c>
      <c r="AV102" s="128">
        <f>'B 5 - SO 403.2  Ochrana s...'!J33</f>
        <v>0</v>
      </c>
      <c r="AW102" s="128">
        <f>'B 5 - SO 403.2  Ochrana s...'!J34</f>
        <v>0</v>
      </c>
      <c r="AX102" s="128">
        <f>'B 5 - SO 403.2  Ochrana s...'!J35</f>
        <v>0</v>
      </c>
      <c r="AY102" s="128">
        <f>'B 5 - SO 403.2  Ochrana s...'!J36</f>
        <v>0</v>
      </c>
      <c r="AZ102" s="128">
        <f>'B 5 - SO 403.2  Ochrana s...'!F33</f>
        <v>0</v>
      </c>
      <c r="BA102" s="128">
        <f>'B 5 - SO 403.2  Ochrana s...'!F34</f>
        <v>0</v>
      </c>
      <c r="BB102" s="128">
        <f>'B 5 - SO 403.2  Ochrana s...'!F35</f>
        <v>0</v>
      </c>
      <c r="BC102" s="128">
        <f>'B 5 - SO 403.2  Ochrana s...'!F36</f>
        <v>0</v>
      </c>
      <c r="BD102" s="130">
        <f>'B 5 - SO 403.2  Ochrana s...'!F37</f>
        <v>0</v>
      </c>
      <c r="BE102" s="7"/>
      <c r="BT102" s="131" t="s">
        <v>21</v>
      </c>
      <c r="BV102" s="131" t="s">
        <v>86</v>
      </c>
      <c r="BW102" s="131" t="s">
        <v>115</v>
      </c>
      <c r="BX102" s="131" t="s">
        <v>5</v>
      </c>
      <c r="CL102" s="131" t="s">
        <v>1</v>
      </c>
      <c r="CM102" s="131" t="s">
        <v>93</v>
      </c>
    </row>
    <row r="103" s="7" customFormat="1" ht="16.5" customHeight="1">
      <c r="A103" s="119" t="s">
        <v>88</v>
      </c>
      <c r="B103" s="120"/>
      <c r="C103" s="121"/>
      <c r="D103" s="122" t="s">
        <v>116</v>
      </c>
      <c r="E103" s="122"/>
      <c r="F103" s="122"/>
      <c r="G103" s="122"/>
      <c r="H103" s="122"/>
      <c r="I103" s="123"/>
      <c r="J103" s="122" t="s">
        <v>117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'B 6 - SO 404  Ochrana kab...'!J30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91</v>
      </c>
      <c r="AR103" s="126"/>
      <c r="AS103" s="127">
        <v>0</v>
      </c>
      <c r="AT103" s="128">
        <f>ROUND(SUM(AV103:AW103),2)</f>
        <v>0</v>
      </c>
      <c r="AU103" s="129">
        <f>'B 6 - SO 404  Ochrana kab...'!P119</f>
        <v>0</v>
      </c>
      <c r="AV103" s="128">
        <f>'B 6 - SO 404  Ochrana kab...'!J33</f>
        <v>0</v>
      </c>
      <c r="AW103" s="128">
        <f>'B 6 - SO 404  Ochrana kab...'!J34</f>
        <v>0</v>
      </c>
      <c r="AX103" s="128">
        <f>'B 6 - SO 404  Ochrana kab...'!J35</f>
        <v>0</v>
      </c>
      <c r="AY103" s="128">
        <f>'B 6 - SO 404  Ochrana kab...'!J36</f>
        <v>0</v>
      </c>
      <c r="AZ103" s="128">
        <f>'B 6 - SO 404  Ochrana kab...'!F33</f>
        <v>0</v>
      </c>
      <c r="BA103" s="128">
        <f>'B 6 - SO 404  Ochrana kab...'!F34</f>
        <v>0</v>
      </c>
      <c r="BB103" s="128">
        <f>'B 6 - SO 404  Ochrana kab...'!F35</f>
        <v>0</v>
      </c>
      <c r="BC103" s="128">
        <f>'B 6 - SO 404  Ochrana kab...'!F36</f>
        <v>0</v>
      </c>
      <c r="BD103" s="130">
        <f>'B 6 - SO 404  Ochrana kab...'!F37</f>
        <v>0</v>
      </c>
      <c r="BE103" s="7"/>
      <c r="BT103" s="131" t="s">
        <v>21</v>
      </c>
      <c r="BV103" s="131" t="s">
        <v>86</v>
      </c>
      <c r="BW103" s="131" t="s">
        <v>118</v>
      </c>
      <c r="BX103" s="131" t="s">
        <v>5</v>
      </c>
      <c r="CL103" s="131" t="s">
        <v>1</v>
      </c>
      <c r="CM103" s="131" t="s">
        <v>93</v>
      </c>
    </row>
    <row r="104" s="7" customFormat="1" ht="16.5" customHeight="1">
      <c r="A104" s="119" t="s">
        <v>88</v>
      </c>
      <c r="B104" s="120"/>
      <c r="C104" s="121"/>
      <c r="D104" s="122" t="s">
        <v>119</v>
      </c>
      <c r="E104" s="122"/>
      <c r="F104" s="122"/>
      <c r="G104" s="122"/>
      <c r="H104" s="122"/>
      <c r="I104" s="123"/>
      <c r="J104" s="122" t="s">
        <v>120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'B 7 - SO 801.2  Vegetační...'!J30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91</v>
      </c>
      <c r="AR104" s="126"/>
      <c r="AS104" s="127">
        <v>0</v>
      </c>
      <c r="AT104" s="128">
        <f>ROUND(SUM(AV104:AW104),2)</f>
        <v>0</v>
      </c>
      <c r="AU104" s="129">
        <f>'B 7 - SO 801.2  Vegetační...'!P128</f>
        <v>0</v>
      </c>
      <c r="AV104" s="128">
        <f>'B 7 - SO 801.2  Vegetační...'!J33</f>
        <v>0</v>
      </c>
      <c r="AW104" s="128">
        <f>'B 7 - SO 801.2  Vegetační...'!J34</f>
        <v>0</v>
      </c>
      <c r="AX104" s="128">
        <f>'B 7 - SO 801.2  Vegetační...'!J35</f>
        <v>0</v>
      </c>
      <c r="AY104" s="128">
        <f>'B 7 - SO 801.2  Vegetační...'!J36</f>
        <v>0</v>
      </c>
      <c r="AZ104" s="128">
        <f>'B 7 - SO 801.2  Vegetační...'!F33</f>
        <v>0</v>
      </c>
      <c r="BA104" s="128">
        <f>'B 7 - SO 801.2  Vegetační...'!F34</f>
        <v>0</v>
      </c>
      <c r="BB104" s="128">
        <f>'B 7 - SO 801.2  Vegetační...'!F35</f>
        <v>0</v>
      </c>
      <c r="BC104" s="128">
        <f>'B 7 - SO 801.2  Vegetační...'!F36</f>
        <v>0</v>
      </c>
      <c r="BD104" s="130">
        <f>'B 7 - SO 801.2  Vegetační...'!F37</f>
        <v>0</v>
      </c>
      <c r="BE104" s="7"/>
      <c r="BT104" s="131" t="s">
        <v>21</v>
      </c>
      <c r="BV104" s="131" t="s">
        <v>86</v>
      </c>
      <c r="BW104" s="131" t="s">
        <v>121</v>
      </c>
      <c r="BX104" s="131" t="s">
        <v>5</v>
      </c>
      <c r="CL104" s="131" t="s">
        <v>1</v>
      </c>
      <c r="CM104" s="131" t="s">
        <v>93</v>
      </c>
    </row>
    <row r="105" s="7" customFormat="1" ht="24.75" customHeight="1">
      <c r="A105" s="119" t="s">
        <v>88</v>
      </c>
      <c r="B105" s="120"/>
      <c r="C105" s="121"/>
      <c r="D105" s="122" t="s">
        <v>122</v>
      </c>
      <c r="E105" s="122"/>
      <c r="F105" s="122"/>
      <c r="G105" s="122"/>
      <c r="H105" s="122"/>
      <c r="I105" s="123"/>
      <c r="J105" s="122" t="s">
        <v>123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'B 8 - SO 901.2  Polopodze...'!J30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91</v>
      </c>
      <c r="AR105" s="126"/>
      <c r="AS105" s="142">
        <v>0</v>
      </c>
      <c r="AT105" s="143">
        <f>ROUND(SUM(AV105:AW105),2)</f>
        <v>0</v>
      </c>
      <c r="AU105" s="144">
        <f>'B 8 - SO 901.2  Polopodze...'!P122</f>
        <v>0</v>
      </c>
      <c r="AV105" s="143">
        <f>'B 8 - SO 901.2  Polopodze...'!J33</f>
        <v>0</v>
      </c>
      <c r="AW105" s="143">
        <f>'B 8 - SO 901.2  Polopodze...'!J34</f>
        <v>0</v>
      </c>
      <c r="AX105" s="143">
        <f>'B 8 - SO 901.2  Polopodze...'!J35</f>
        <v>0</v>
      </c>
      <c r="AY105" s="143">
        <f>'B 8 - SO 901.2  Polopodze...'!J36</f>
        <v>0</v>
      </c>
      <c r="AZ105" s="143">
        <f>'B 8 - SO 901.2  Polopodze...'!F33</f>
        <v>0</v>
      </c>
      <c r="BA105" s="143">
        <f>'B 8 - SO 901.2  Polopodze...'!F34</f>
        <v>0</v>
      </c>
      <c r="BB105" s="143">
        <f>'B 8 - SO 901.2  Polopodze...'!F35</f>
        <v>0</v>
      </c>
      <c r="BC105" s="143">
        <f>'B 8 - SO 901.2  Polopodze...'!F36</f>
        <v>0</v>
      </c>
      <c r="BD105" s="145">
        <f>'B 8 - SO 901.2  Polopodze...'!F37</f>
        <v>0</v>
      </c>
      <c r="BE105" s="7"/>
      <c r="BT105" s="131" t="s">
        <v>21</v>
      </c>
      <c r="BV105" s="131" t="s">
        <v>86</v>
      </c>
      <c r="BW105" s="131" t="s">
        <v>124</v>
      </c>
      <c r="BX105" s="131" t="s">
        <v>5</v>
      </c>
      <c r="CL105" s="131" t="s">
        <v>1</v>
      </c>
      <c r="CM105" s="131" t="s">
        <v>93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tmPBkXhpC45AQc4B8kUVQmECL5nPQ59bLPojpPmzbb6kOX59gu3S3NgYX22rc9kuuHE18ls00LGoZd8bMD6CWA==" hashValue="MRT49vVh6UG6sA81BHcAg6ZvC1z08nK7Iz8TEScfC+T8uKbZT1rx8OMhulJgLRSk9H6MPSqMWhzRDcYA8Xq9dw==" algorithmName="SHA-512" password="CC35"/>
  <mergeCells count="82">
    <mergeCell ref="C92:G92"/>
    <mergeCell ref="D97:H97"/>
    <mergeCell ref="D104:H104"/>
    <mergeCell ref="D103:H103"/>
    <mergeCell ref="D102:H102"/>
    <mergeCell ref="D101:H101"/>
    <mergeCell ref="D95:H95"/>
    <mergeCell ref="D100:H100"/>
    <mergeCell ref="D96:H96"/>
    <mergeCell ref="E98:I98"/>
    <mergeCell ref="E99:I99"/>
    <mergeCell ref="I92:AF92"/>
    <mergeCell ref="J97:AF97"/>
    <mergeCell ref="J96:AF96"/>
    <mergeCell ref="J104:AF104"/>
    <mergeCell ref="J100:AF100"/>
    <mergeCell ref="J95:AF95"/>
    <mergeCell ref="J101:AF101"/>
    <mergeCell ref="J102:AF102"/>
    <mergeCell ref="J103:AF103"/>
    <mergeCell ref="K99:AF99"/>
    <mergeCell ref="K98:AF98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8:AM98"/>
    <mergeCell ref="AG103:AM103"/>
    <mergeCell ref="AG102:AM102"/>
    <mergeCell ref="AG92:AM92"/>
    <mergeCell ref="AG97:AM97"/>
    <mergeCell ref="AG101:AM101"/>
    <mergeCell ref="AG95:AM95"/>
    <mergeCell ref="AG100:AM100"/>
    <mergeCell ref="AG96:AM96"/>
    <mergeCell ref="AG99:AM99"/>
    <mergeCell ref="AG104:AM104"/>
    <mergeCell ref="AM90:AP90"/>
    <mergeCell ref="AM89:AP89"/>
    <mergeCell ref="AM87:AN87"/>
    <mergeCell ref="AN99:AP99"/>
    <mergeCell ref="AN98:AP98"/>
    <mergeCell ref="AN101:AP101"/>
    <mergeCell ref="AN102:AP102"/>
    <mergeCell ref="AN96:AP96"/>
    <mergeCell ref="AN95:AP95"/>
    <mergeCell ref="AN103:AP103"/>
    <mergeCell ref="AN97:AP97"/>
    <mergeCell ref="AN104:AP104"/>
    <mergeCell ref="AN100:AP100"/>
    <mergeCell ref="AN92:AP92"/>
    <mergeCell ref="AS89:AT91"/>
    <mergeCell ref="AN105:AP105"/>
    <mergeCell ref="AG105:AM105"/>
    <mergeCell ref="AN94:AP94"/>
  </mergeCells>
  <hyperlinks>
    <hyperlink ref="A95" location="'B 0 - Ostatní a vedlejší ...'!C2" display="/"/>
    <hyperlink ref="A96" location="'B 1 - SO 001.2  Příprava ...'!C2" display="/"/>
    <hyperlink ref="A98" location="'B 2.1 - Komunikace a zpev...'!C2" display="/"/>
    <hyperlink ref="A99" location="'B 2.2 - Sanace pláně se s...'!C2" display="/"/>
    <hyperlink ref="A100" location="'B 3 - SO 102.2  Přístupov...'!C2" display="/"/>
    <hyperlink ref="A101" location="'B 4 - SO 401.2  Veřejné o...'!C2" display="/"/>
    <hyperlink ref="A102" location="'B 5 - SO 403.2  Ochrana s...'!C2" display="/"/>
    <hyperlink ref="A103" location="'B 6 - SO 404  Ochrana kab...'!C2" display="/"/>
    <hyperlink ref="A104" location="'B 7 - SO 801.2  Vegetační...'!C2" display="/"/>
    <hyperlink ref="A105" location="'B 8 - SO 901.2  Polopodz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126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1085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19</v>
      </c>
      <c r="E11" s="38"/>
      <c r="F11" s="141" t="s">
        <v>1</v>
      </c>
      <c r="G11" s="38"/>
      <c r="H11" s="38"/>
      <c r="I11" s="156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22</v>
      </c>
      <c r="E12" s="38"/>
      <c r="F12" s="141" t="s">
        <v>23</v>
      </c>
      <c r="G12" s="38"/>
      <c r="H12" s="38"/>
      <c r="I12" s="156" t="s">
        <v>24</v>
      </c>
      <c r="J12" s="157" t="str">
        <f>'Rekapitulace stavby'!AN8</f>
        <v>14. 1. 2020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28</v>
      </c>
      <c r="E14" s="38"/>
      <c r="F14" s="38"/>
      <c r="G14" s="38"/>
      <c r="H14" s="38"/>
      <c r="I14" s="156" t="s">
        <v>29</v>
      </c>
      <c r="J14" s="141" t="s">
        <v>30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31</v>
      </c>
      <c r="F15" s="38"/>
      <c r="G15" s="38"/>
      <c r="H15" s="38"/>
      <c r="I15" s="156" t="s">
        <v>32</v>
      </c>
      <c r="J15" s="141" t="s">
        <v>33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34</v>
      </c>
      <c r="E17" s="38"/>
      <c r="F17" s="38"/>
      <c r="G17" s="38"/>
      <c r="H17" s="38"/>
      <c r="I17" s="156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36</v>
      </c>
      <c r="E20" s="38"/>
      <c r="F20" s="38"/>
      <c r="G20" s="38"/>
      <c r="H20" s="38"/>
      <c r="I20" s="156" t="s">
        <v>29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1086</v>
      </c>
      <c r="F21" s="38"/>
      <c r="G21" s="38"/>
      <c r="H21" s="38"/>
      <c r="I21" s="156" t="s">
        <v>32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41</v>
      </c>
      <c r="E23" s="38"/>
      <c r="F23" s="38"/>
      <c r="G23" s="38"/>
      <c r="H23" s="38"/>
      <c r="I23" s="156" t="s">
        <v>29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42</v>
      </c>
      <c r="F24" s="38"/>
      <c r="G24" s="38"/>
      <c r="H24" s="38"/>
      <c r="I24" s="156" t="s">
        <v>32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43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44</v>
      </c>
      <c r="E30" s="38"/>
      <c r="F30" s="38"/>
      <c r="G30" s="38"/>
      <c r="H30" s="38"/>
      <c r="I30" s="154"/>
      <c r="J30" s="166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46</v>
      </c>
      <c r="G32" s="38"/>
      <c r="H32" s="38"/>
      <c r="I32" s="168" t="s">
        <v>45</v>
      </c>
      <c r="J32" s="167" t="s">
        <v>47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48</v>
      </c>
      <c r="E33" s="152" t="s">
        <v>49</v>
      </c>
      <c r="F33" s="170">
        <f>ROUND((SUM(BE128:BE479)),  2)</f>
        <v>0</v>
      </c>
      <c r="G33" s="38"/>
      <c r="H33" s="38"/>
      <c r="I33" s="171">
        <v>0.20999999999999999</v>
      </c>
      <c r="J33" s="170">
        <f>ROUND(((SUM(BE128:BE479))*I33),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50</v>
      </c>
      <c r="F34" s="170">
        <f>ROUND((SUM(BF128:BF479)),  2)</f>
        <v>0</v>
      </c>
      <c r="G34" s="38"/>
      <c r="H34" s="38"/>
      <c r="I34" s="171">
        <v>0.14999999999999999</v>
      </c>
      <c r="J34" s="170">
        <f>ROUND(((SUM(BF128:BF479))*I34),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51</v>
      </c>
      <c r="F35" s="170">
        <f>ROUND((SUM(BG128:BG479)),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52</v>
      </c>
      <c r="F36" s="170">
        <f>ROUND((SUM(BH128:BH479)),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53</v>
      </c>
      <c r="F37" s="170">
        <f>ROUND((SUM(BI128:BI479)),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54</v>
      </c>
      <c r="E39" s="174"/>
      <c r="F39" s="174"/>
      <c r="G39" s="175" t="s">
        <v>55</v>
      </c>
      <c r="H39" s="176" t="s">
        <v>56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B 7 - SO 801.2  Vegetační úpravy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Třinec</v>
      </c>
      <c r="G89" s="40"/>
      <c r="H89" s="40"/>
      <c r="I89" s="156" t="s">
        <v>24</v>
      </c>
      <c r="J89" s="79" t="str">
        <f>IF(J12="","",J12)</f>
        <v>14. 1. 2020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28</v>
      </c>
      <c r="D91" s="40"/>
      <c r="E91" s="40"/>
      <c r="F91" s="27" t="str">
        <f>E15</f>
        <v>Město Třinec</v>
      </c>
      <c r="G91" s="40"/>
      <c r="H91" s="40"/>
      <c r="I91" s="156" t="s">
        <v>36</v>
      </c>
      <c r="J91" s="36" t="str">
        <f>E21</f>
        <v xml:space="preserve">Ing. Magda Cigánková Fialová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34</v>
      </c>
      <c r="D92" s="40"/>
      <c r="E92" s="40"/>
      <c r="F92" s="27" t="str">
        <f>IF(E18="","",E18)</f>
        <v>Vyplň údaj</v>
      </c>
      <c r="G92" s="40"/>
      <c r="H92" s="40"/>
      <c r="I92" s="156" t="s">
        <v>41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129</v>
      </c>
      <c r="D94" s="198"/>
      <c r="E94" s="198"/>
      <c r="F94" s="198"/>
      <c r="G94" s="198"/>
      <c r="H94" s="198"/>
      <c r="I94" s="199"/>
      <c r="J94" s="200" t="s">
        <v>130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131</v>
      </c>
      <c r="D96" s="40"/>
      <c r="E96" s="40"/>
      <c r="F96" s="40"/>
      <c r="G96" s="40"/>
      <c r="H96" s="40"/>
      <c r="I96" s="154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202"/>
      <c r="C97" s="203"/>
      <c r="D97" s="204" t="s">
        <v>351</v>
      </c>
      <c r="E97" s="205"/>
      <c r="F97" s="205"/>
      <c r="G97" s="205"/>
      <c r="H97" s="205"/>
      <c r="I97" s="206"/>
      <c r="J97" s="207">
        <f>J129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78"/>
      <c r="C98" s="133"/>
      <c r="D98" s="279" t="s">
        <v>352</v>
      </c>
      <c r="E98" s="280"/>
      <c r="F98" s="280"/>
      <c r="G98" s="280"/>
      <c r="H98" s="280"/>
      <c r="I98" s="281"/>
      <c r="J98" s="282">
        <f>J130</f>
        <v>0</v>
      </c>
      <c r="K98" s="133"/>
      <c r="L98" s="28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78"/>
      <c r="C99" s="133"/>
      <c r="D99" s="279" t="s">
        <v>1087</v>
      </c>
      <c r="E99" s="280"/>
      <c r="F99" s="280"/>
      <c r="G99" s="280"/>
      <c r="H99" s="280"/>
      <c r="I99" s="281"/>
      <c r="J99" s="282">
        <f>J212</f>
        <v>0</v>
      </c>
      <c r="K99" s="133"/>
      <c r="L99" s="28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78"/>
      <c r="C100" s="133"/>
      <c r="D100" s="279" t="s">
        <v>1088</v>
      </c>
      <c r="E100" s="280"/>
      <c r="F100" s="280"/>
      <c r="G100" s="280"/>
      <c r="H100" s="280"/>
      <c r="I100" s="281"/>
      <c r="J100" s="282">
        <f>J227</f>
        <v>0</v>
      </c>
      <c r="K100" s="133"/>
      <c r="L100" s="28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78"/>
      <c r="C101" s="133"/>
      <c r="D101" s="279" t="s">
        <v>1089</v>
      </c>
      <c r="E101" s="280"/>
      <c r="F101" s="280"/>
      <c r="G101" s="280"/>
      <c r="H101" s="280"/>
      <c r="I101" s="281"/>
      <c r="J101" s="282">
        <f>J304</f>
        <v>0</v>
      </c>
      <c r="K101" s="133"/>
      <c r="L101" s="283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78"/>
      <c r="C102" s="133"/>
      <c r="D102" s="279" t="s">
        <v>1090</v>
      </c>
      <c r="E102" s="280"/>
      <c r="F102" s="280"/>
      <c r="G102" s="280"/>
      <c r="H102" s="280"/>
      <c r="I102" s="281"/>
      <c r="J102" s="282">
        <f>J308</f>
        <v>0</v>
      </c>
      <c r="K102" s="133"/>
      <c r="L102" s="283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78"/>
      <c r="C103" s="133"/>
      <c r="D103" s="279" t="s">
        <v>1091</v>
      </c>
      <c r="E103" s="280"/>
      <c r="F103" s="280"/>
      <c r="G103" s="280"/>
      <c r="H103" s="280"/>
      <c r="I103" s="281"/>
      <c r="J103" s="282">
        <f>J315</f>
        <v>0</v>
      </c>
      <c r="K103" s="133"/>
      <c r="L103" s="283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78"/>
      <c r="C104" s="133"/>
      <c r="D104" s="279" t="s">
        <v>1092</v>
      </c>
      <c r="E104" s="280"/>
      <c r="F104" s="280"/>
      <c r="G104" s="280"/>
      <c r="H104" s="280"/>
      <c r="I104" s="281"/>
      <c r="J104" s="282">
        <f>J349</f>
        <v>0</v>
      </c>
      <c r="K104" s="133"/>
      <c r="L104" s="283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78"/>
      <c r="C105" s="133"/>
      <c r="D105" s="279" t="s">
        <v>1093</v>
      </c>
      <c r="E105" s="280"/>
      <c r="F105" s="280"/>
      <c r="G105" s="280"/>
      <c r="H105" s="280"/>
      <c r="I105" s="281"/>
      <c r="J105" s="282">
        <f>J383</f>
        <v>0</v>
      </c>
      <c r="K105" s="133"/>
      <c r="L105" s="283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78"/>
      <c r="C106" s="133"/>
      <c r="D106" s="279" t="s">
        <v>1094</v>
      </c>
      <c r="E106" s="280"/>
      <c r="F106" s="280"/>
      <c r="G106" s="280"/>
      <c r="H106" s="280"/>
      <c r="I106" s="281"/>
      <c r="J106" s="282">
        <f>J418</f>
        <v>0</v>
      </c>
      <c r="K106" s="133"/>
      <c r="L106" s="283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78"/>
      <c r="C107" s="133"/>
      <c r="D107" s="279" t="s">
        <v>1095</v>
      </c>
      <c r="E107" s="280"/>
      <c r="F107" s="280"/>
      <c r="G107" s="280"/>
      <c r="H107" s="280"/>
      <c r="I107" s="281"/>
      <c r="J107" s="282">
        <f>J448</f>
        <v>0</v>
      </c>
      <c r="K107" s="133"/>
      <c r="L107" s="283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78"/>
      <c r="C108" s="133"/>
      <c r="D108" s="279" t="s">
        <v>1096</v>
      </c>
      <c r="E108" s="280"/>
      <c r="F108" s="280"/>
      <c r="G108" s="280"/>
      <c r="H108" s="280"/>
      <c r="I108" s="281"/>
      <c r="J108" s="282">
        <f>J478</f>
        <v>0</v>
      </c>
      <c r="K108" s="133"/>
      <c r="L108" s="283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92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95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96" t="str">
        <f>E7</f>
        <v>Rekonstrukce ulice Malé Jablunkovské - 2.etapa</v>
      </c>
      <c r="F118" s="32"/>
      <c r="G118" s="32"/>
      <c r="H118" s="32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126</v>
      </c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 xml:space="preserve">B 7 - SO 801.2  Vegetační úpravy</v>
      </c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22</v>
      </c>
      <c r="D122" s="40"/>
      <c r="E122" s="40"/>
      <c r="F122" s="27" t="str">
        <f>F12</f>
        <v>Třinec</v>
      </c>
      <c r="G122" s="40"/>
      <c r="H122" s="40"/>
      <c r="I122" s="156" t="s">
        <v>24</v>
      </c>
      <c r="J122" s="79" t="str">
        <f>IF(J12="","",J12)</f>
        <v>14. 1. 2020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28</v>
      </c>
      <c r="D124" s="40"/>
      <c r="E124" s="40"/>
      <c r="F124" s="27" t="str">
        <f>E15</f>
        <v>Město Třinec</v>
      </c>
      <c r="G124" s="40"/>
      <c r="H124" s="40"/>
      <c r="I124" s="156" t="s">
        <v>36</v>
      </c>
      <c r="J124" s="36" t="str">
        <f>E21</f>
        <v xml:space="preserve">Ing. Magda Cigánková Fialová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34</v>
      </c>
      <c r="D125" s="40"/>
      <c r="E125" s="40"/>
      <c r="F125" s="27" t="str">
        <f>IF(E18="","",E18)</f>
        <v>Vyplň údaj</v>
      </c>
      <c r="G125" s="40"/>
      <c r="H125" s="40"/>
      <c r="I125" s="156" t="s">
        <v>41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0" customFormat="1" ht="29.28" customHeight="1">
      <c r="A127" s="209"/>
      <c r="B127" s="210"/>
      <c r="C127" s="211" t="s">
        <v>137</v>
      </c>
      <c r="D127" s="212" t="s">
        <v>69</v>
      </c>
      <c r="E127" s="212" t="s">
        <v>65</v>
      </c>
      <c r="F127" s="212" t="s">
        <v>66</v>
      </c>
      <c r="G127" s="212" t="s">
        <v>138</v>
      </c>
      <c r="H127" s="212" t="s">
        <v>139</v>
      </c>
      <c r="I127" s="213" t="s">
        <v>140</v>
      </c>
      <c r="J127" s="212" t="s">
        <v>130</v>
      </c>
      <c r="K127" s="214" t="s">
        <v>141</v>
      </c>
      <c r="L127" s="215"/>
      <c r="M127" s="100" t="s">
        <v>1</v>
      </c>
      <c r="N127" s="101" t="s">
        <v>48</v>
      </c>
      <c r="O127" s="101" t="s">
        <v>142</v>
      </c>
      <c r="P127" s="101" t="s">
        <v>143</v>
      </c>
      <c r="Q127" s="101" t="s">
        <v>144</v>
      </c>
      <c r="R127" s="101" t="s">
        <v>145</v>
      </c>
      <c r="S127" s="101" t="s">
        <v>146</v>
      </c>
      <c r="T127" s="102" t="s">
        <v>147</v>
      </c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  <c r="AE127" s="209"/>
    </row>
    <row r="128" s="2" customFormat="1" ht="22.8" customHeight="1">
      <c r="A128" s="38"/>
      <c r="B128" s="39"/>
      <c r="C128" s="107" t="s">
        <v>148</v>
      </c>
      <c r="D128" s="40"/>
      <c r="E128" s="40"/>
      <c r="F128" s="40"/>
      <c r="G128" s="40"/>
      <c r="H128" s="40"/>
      <c r="I128" s="154"/>
      <c r="J128" s="216">
        <f>BK128</f>
        <v>0</v>
      </c>
      <c r="K128" s="40"/>
      <c r="L128" s="44"/>
      <c r="M128" s="103"/>
      <c r="N128" s="217"/>
      <c r="O128" s="104"/>
      <c r="P128" s="218">
        <f>P129</f>
        <v>0</v>
      </c>
      <c r="Q128" s="104"/>
      <c r="R128" s="218">
        <f>R129</f>
        <v>754.05072300000018</v>
      </c>
      <c r="S128" s="104"/>
      <c r="T128" s="219">
        <f>T129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83</v>
      </c>
      <c r="AU128" s="17" t="s">
        <v>132</v>
      </c>
      <c r="BK128" s="220">
        <f>BK129</f>
        <v>0</v>
      </c>
    </row>
    <row r="129" s="11" customFormat="1" ht="25.92" customHeight="1">
      <c r="A129" s="11"/>
      <c r="B129" s="221"/>
      <c r="C129" s="222"/>
      <c r="D129" s="223" t="s">
        <v>83</v>
      </c>
      <c r="E129" s="224" t="s">
        <v>356</v>
      </c>
      <c r="F129" s="224" t="s">
        <v>357</v>
      </c>
      <c r="G129" s="222"/>
      <c r="H129" s="222"/>
      <c r="I129" s="225"/>
      <c r="J129" s="226">
        <f>BK129</f>
        <v>0</v>
      </c>
      <c r="K129" s="222"/>
      <c r="L129" s="227"/>
      <c r="M129" s="228"/>
      <c r="N129" s="229"/>
      <c r="O129" s="229"/>
      <c r="P129" s="230">
        <f>P130+P212+P227+P304+P308+P315+P349+P383+P418+P448+P478</f>
        <v>0</v>
      </c>
      <c r="Q129" s="229"/>
      <c r="R129" s="230">
        <f>R130+R212+R227+R304+R308+R315+R349+R383+R418+R448+R478</f>
        <v>754.05072300000018</v>
      </c>
      <c r="S129" s="229"/>
      <c r="T129" s="231">
        <f>T130+T212+T227+T304+T308+T315+T349+T383+T418+T448+T478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32" t="s">
        <v>21</v>
      </c>
      <c r="AT129" s="233" t="s">
        <v>83</v>
      </c>
      <c r="AU129" s="233" t="s">
        <v>84</v>
      </c>
      <c r="AY129" s="232" t="s">
        <v>152</v>
      </c>
      <c r="BK129" s="234">
        <f>BK130+BK212+BK227+BK304+BK308+BK315+BK349+BK383+BK418+BK448+BK478</f>
        <v>0</v>
      </c>
    </row>
    <row r="130" s="11" customFormat="1" ht="22.8" customHeight="1">
      <c r="A130" s="11"/>
      <c r="B130" s="221"/>
      <c r="C130" s="222"/>
      <c r="D130" s="223" t="s">
        <v>83</v>
      </c>
      <c r="E130" s="284" t="s">
        <v>21</v>
      </c>
      <c r="F130" s="284" t="s">
        <v>358</v>
      </c>
      <c r="G130" s="222"/>
      <c r="H130" s="222"/>
      <c r="I130" s="225"/>
      <c r="J130" s="285">
        <f>BK130</f>
        <v>0</v>
      </c>
      <c r="K130" s="222"/>
      <c r="L130" s="227"/>
      <c r="M130" s="228"/>
      <c r="N130" s="229"/>
      <c r="O130" s="229"/>
      <c r="P130" s="230">
        <f>SUM(P131:P211)</f>
        <v>0</v>
      </c>
      <c r="Q130" s="229"/>
      <c r="R130" s="230">
        <f>SUM(R131:R211)</f>
        <v>0</v>
      </c>
      <c r="S130" s="229"/>
      <c r="T130" s="231">
        <f>SUM(T131:T211)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32" t="s">
        <v>21</v>
      </c>
      <c r="AT130" s="233" t="s">
        <v>83</v>
      </c>
      <c r="AU130" s="233" t="s">
        <v>21</v>
      </c>
      <c r="AY130" s="232" t="s">
        <v>152</v>
      </c>
      <c r="BK130" s="234">
        <f>SUM(BK131:BK211)</f>
        <v>0</v>
      </c>
    </row>
    <row r="131" s="2" customFormat="1" ht="21.75" customHeight="1">
      <c r="A131" s="38"/>
      <c r="B131" s="39"/>
      <c r="C131" s="235" t="s">
        <v>21</v>
      </c>
      <c r="D131" s="235" t="s">
        <v>153</v>
      </c>
      <c r="E131" s="236" t="s">
        <v>1097</v>
      </c>
      <c r="F131" s="237" t="s">
        <v>1098</v>
      </c>
      <c r="G131" s="238" t="s">
        <v>361</v>
      </c>
      <c r="H131" s="239">
        <v>242</v>
      </c>
      <c r="I131" s="240"/>
      <c r="J131" s="241">
        <f>ROUND(I131*H131,2)</f>
        <v>0</v>
      </c>
      <c r="K131" s="237" t="s">
        <v>157</v>
      </c>
      <c r="L131" s="44"/>
      <c r="M131" s="242" t="s">
        <v>1</v>
      </c>
      <c r="N131" s="243" t="s">
        <v>49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151</v>
      </c>
      <c r="AT131" s="246" t="s">
        <v>153</v>
      </c>
      <c r="AU131" s="246" t="s">
        <v>93</v>
      </c>
      <c r="AY131" s="17" t="s">
        <v>152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21</v>
      </c>
      <c r="BK131" s="247">
        <f>ROUND(I131*H131,2)</f>
        <v>0</v>
      </c>
      <c r="BL131" s="17" t="s">
        <v>151</v>
      </c>
      <c r="BM131" s="246" t="s">
        <v>1099</v>
      </c>
    </row>
    <row r="132" s="15" customFormat="1">
      <c r="A132" s="15"/>
      <c r="B132" s="286"/>
      <c r="C132" s="287"/>
      <c r="D132" s="248" t="s">
        <v>213</v>
      </c>
      <c r="E132" s="288" t="s">
        <v>1</v>
      </c>
      <c r="F132" s="289" t="s">
        <v>1100</v>
      </c>
      <c r="G132" s="287"/>
      <c r="H132" s="288" t="s">
        <v>1</v>
      </c>
      <c r="I132" s="290"/>
      <c r="J132" s="287"/>
      <c r="K132" s="287"/>
      <c r="L132" s="291"/>
      <c r="M132" s="292"/>
      <c r="N132" s="293"/>
      <c r="O132" s="293"/>
      <c r="P132" s="293"/>
      <c r="Q132" s="293"/>
      <c r="R132" s="293"/>
      <c r="S132" s="293"/>
      <c r="T132" s="29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95" t="s">
        <v>213</v>
      </c>
      <c r="AU132" s="295" t="s">
        <v>93</v>
      </c>
      <c r="AV132" s="15" t="s">
        <v>21</v>
      </c>
      <c r="AW132" s="15" t="s">
        <v>38</v>
      </c>
      <c r="AX132" s="15" t="s">
        <v>84</v>
      </c>
      <c r="AY132" s="295" t="s">
        <v>152</v>
      </c>
    </row>
    <row r="133" s="12" customFormat="1">
      <c r="A133" s="12"/>
      <c r="B133" s="252"/>
      <c r="C133" s="253"/>
      <c r="D133" s="248" t="s">
        <v>213</v>
      </c>
      <c r="E133" s="254" t="s">
        <v>1</v>
      </c>
      <c r="F133" s="255" t="s">
        <v>1101</v>
      </c>
      <c r="G133" s="253"/>
      <c r="H133" s="256">
        <v>242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2" t="s">
        <v>213</v>
      </c>
      <c r="AU133" s="262" t="s">
        <v>93</v>
      </c>
      <c r="AV133" s="12" t="s">
        <v>93</v>
      </c>
      <c r="AW133" s="12" t="s">
        <v>38</v>
      </c>
      <c r="AX133" s="12" t="s">
        <v>84</v>
      </c>
      <c r="AY133" s="262" t="s">
        <v>152</v>
      </c>
    </row>
    <row r="134" s="13" customFormat="1">
      <c r="A134" s="13"/>
      <c r="B134" s="263"/>
      <c r="C134" s="264"/>
      <c r="D134" s="248" t="s">
        <v>213</v>
      </c>
      <c r="E134" s="265" t="s">
        <v>1</v>
      </c>
      <c r="F134" s="266" t="s">
        <v>223</v>
      </c>
      <c r="G134" s="264"/>
      <c r="H134" s="267">
        <v>242</v>
      </c>
      <c r="I134" s="268"/>
      <c r="J134" s="264"/>
      <c r="K134" s="264"/>
      <c r="L134" s="269"/>
      <c r="M134" s="270"/>
      <c r="N134" s="271"/>
      <c r="O134" s="271"/>
      <c r="P134" s="271"/>
      <c r="Q134" s="271"/>
      <c r="R134" s="271"/>
      <c r="S134" s="271"/>
      <c r="T134" s="27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3" t="s">
        <v>213</v>
      </c>
      <c r="AU134" s="273" t="s">
        <v>93</v>
      </c>
      <c r="AV134" s="13" t="s">
        <v>151</v>
      </c>
      <c r="AW134" s="13" t="s">
        <v>38</v>
      </c>
      <c r="AX134" s="13" t="s">
        <v>21</v>
      </c>
      <c r="AY134" s="273" t="s">
        <v>152</v>
      </c>
    </row>
    <row r="135" s="2" customFormat="1" ht="21.75" customHeight="1">
      <c r="A135" s="38"/>
      <c r="B135" s="39"/>
      <c r="C135" s="235" t="s">
        <v>93</v>
      </c>
      <c r="D135" s="235" t="s">
        <v>153</v>
      </c>
      <c r="E135" s="236" t="s">
        <v>1102</v>
      </c>
      <c r="F135" s="237" t="s">
        <v>1103</v>
      </c>
      <c r="G135" s="238" t="s">
        <v>211</v>
      </c>
      <c r="H135" s="239">
        <v>1</v>
      </c>
      <c r="I135" s="240"/>
      <c r="J135" s="241">
        <f>ROUND(I135*H135,2)</f>
        <v>0</v>
      </c>
      <c r="K135" s="237" t="s">
        <v>1104</v>
      </c>
      <c r="L135" s="44"/>
      <c r="M135" s="242" t="s">
        <v>1</v>
      </c>
      <c r="N135" s="243" t="s">
        <v>49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151</v>
      </c>
      <c r="AT135" s="246" t="s">
        <v>153</v>
      </c>
      <c r="AU135" s="246" t="s">
        <v>93</v>
      </c>
      <c r="AY135" s="17" t="s">
        <v>152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21</v>
      </c>
      <c r="BK135" s="247">
        <f>ROUND(I135*H135,2)</f>
        <v>0</v>
      </c>
      <c r="BL135" s="17" t="s">
        <v>151</v>
      </c>
      <c r="BM135" s="246" t="s">
        <v>1105</v>
      </c>
    </row>
    <row r="136" s="15" customFormat="1">
      <c r="A136" s="15"/>
      <c r="B136" s="286"/>
      <c r="C136" s="287"/>
      <c r="D136" s="248" t="s">
        <v>213</v>
      </c>
      <c r="E136" s="288" t="s">
        <v>1</v>
      </c>
      <c r="F136" s="289" t="s">
        <v>1100</v>
      </c>
      <c r="G136" s="287"/>
      <c r="H136" s="288" t="s">
        <v>1</v>
      </c>
      <c r="I136" s="290"/>
      <c r="J136" s="287"/>
      <c r="K136" s="287"/>
      <c r="L136" s="291"/>
      <c r="M136" s="292"/>
      <c r="N136" s="293"/>
      <c r="O136" s="293"/>
      <c r="P136" s="293"/>
      <c r="Q136" s="293"/>
      <c r="R136" s="293"/>
      <c r="S136" s="293"/>
      <c r="T136" s="29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95" t="s">
        <v>213</v>
      </c>
      <c r="AU136" s="295" t="s">
        <v>93</v>
      </c>
      <c r="AV136" s="15" t="s">
        <v>21</v>
      </c>
      <c r="AW136" s="15" t="s">
        <v>38</v>
      </c>
      <c r="AX136" s="15" t="s">
        <v>84</v>
      </c>
      <c r="AY136" s="295" t="s">
        <v>152</v>
      </c>
    </row>
    <row r="137" s="12" customFormat="1">
      <c r="A137" s="12"/>
      <c r="B137" s="252"/>
      <c r="C137" s="253"/>
      <c r="D137" s="248" t="s">
        <v>213</v>
      </c>
      <c r="E137" s="254" t="s">
        <v>1</v>
      </c>
      <c r="F137" s="255" t="s">
        <v>1106</v>
      </c>
      <c r="G137" s="253"/>
      <c r="H137" s="256">
        <v>1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2" t="s">
        <v>213</v>
      </c>
      <c r="AU137" s="262" t="s">
        <v>93</v>
      </c>
      <c r="AV137" s="12" t="s">
        <v>93</v>
      </c>
      <c r="AW137" s="12" t="s">
        <v>38</v>
      </c>
      <c r="AX137" s="12" t="s">
        <v>84</v>
      </c>
      <c r="AY137" s="262" t="s">
        <v>152</v>
      </c>
    </row>
    <row r="138" s="13" customFormat="1">
      <c r="A138" s="13"/>
      <c r="B138" s="263"/>
      <c r="C138" s="264"/>
      <c r="D138" s="248" t="s">
        <v>213</v>
      </c>
      <c r="E138" s="265" t="s">
        <v>1</v>
      </c>
      <c r="F138" s="266" t="s">
        <v>223</v>
      </c>
      <c r="G138" s="264"/>
      <c r="H138" s="267">
        <v>1</v>
      </c>
      <c r="I138" s="268"/>
      <c r="J138" s="264"/>
      <c r="K138" s="264"/>
      <c r="L138" s="269"/>
      <c r="M138" s="270"/>
      <c r="N138" s="271"/>
      <c r="O138" s="271"/>
      <c r="P138" s="271"/>
      <c r="Q138" s="271"/>
      <c r="R138" s="271"/>
      <c r="S138" s="271"/>
      <c r="T138" s="27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3" t="s">
        <v>213</v>
      </c>
      <c r="AU138" s="273" t="s">
        <v>93</v>
      </c>
      <c r="AV138" s="13" t="s">
        <v>151</v>
      </c>
      <c r="AW138" s="13" t="s">
        <v>38</v>
      </c>
      <c r="AX138" s="13" t="s">
        <v>21</v>
      </c>
      <c r="AY138" s="273" t="s">
        <v>152</v>
      </c>
    </row>
    <row r="139" s="2" customFormat="1" ht="21.75" customHeight="1">
      <c r="A139" s="38"/>
      <c r="B139" s="39"/>
      <c r="C139" s="235" t="s">
        <v>166</v>
      </c>
      <c r="D139" s="235" t="s">
        <v>153</v>
      </c>
      <c r="E139" s="236" t="s">
        <v>1107</v>
      </c>
      <c r="F139" s="237" t="s">
        <v>1108</v>
      </c>
      <c r="G139" s="238" t="s">
        <v>211</v>
      </c>
      <c r="H139" s="239">
        <v>1</v>
      </c>
      <c r="I139" s="240"/>
      <c r="J139" s="241">
        <f>ROUND(I139*H139,2)</f>
        <v>0</v>
      </c>
      <c r="K139" s="237" t="s">
        <v>157</v>
      </c>
      <c r="L139" s="44"/>
      <c r="M139" s="242" t="s">
        <v>1</v>
      </c>
      <c r="N139" s="243" t="s">
        <v>49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151</v>
      </c>
      <c r="AT139" s="246" t="s">
        <v>153</v>
      </c>
      <c r="AU139" s="246" t="s">
        <v>93</v>
      </c>
      <c r="AY139" s="17" t="s">
        <v>152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21</v>
      </c>
      <c r="BK139" s="247">
        <f>ROUND(I139*H139,2)</f>
        <v>0</v>
      </c>
      <c r="BL139" s="17" t="s">
        <v>151</v>
      </c>
      <c r="BM139" s="246" t="s">
        <v>1109</v>
      </c>
    </row>
    <row r="140" s="15" customFormat="1">
      <c r="A140" s="15"/>
      <c r="B140" s="286"/>
      <c r="C140" s="287"/>
      <c r="D140" s="248" t="s">
        <v>213</v>
      </c>
      <c r="E140" s="288" t="s">
        <v>1</v>
      </c>
      <c r="F140" s="289" t="s">
        <v>1100</v>
      </c>
      <c r="G140" s="287"/>
      <c r="H140" s="288" t="s">
        <v>1</v>
      </c>
      <c r="I140" s="290"/>
      <c r="J140" s="287"/>
      <c r="K140" s="287"/>
      <c r="L140" s="291"/>
      <c r="M140" s="292"/>
      <c r="N140" s="293"/>
      <c r="O140" s="293"/>
      <c r="P140" s="293"/>
      <c r="Q140" s="293"/>
      <c r="R140" s="293"/>
      <c r="S140" s="293"/>
      <c r="T140" s="29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95" t="s">
        <v>213</v>
      </c>
      <c r="AU140" s="295" t="s">
        <v>93</v>
      </c>
      <c r="AV140" s="15" t="s">
        <v>21</v>
      </c>
      <c r="AW140" s="15" t="s">
        <v>38</v>
      </c>
      <c r="AX140" s="15" t="s">
        <v>84</v>
      </c>
      <c r="AY140" s="295" t="s">
        <v>152</v>
      </c>
    </row>
    <row r="141" s="12" customFormat="1">
      <c r="A141" s="12"/>
      <c r="B141" s="252"/>
      <c r="C141" s="253"/>
      <c r="D141" s="248" t="s">
        <v>213</v>
      </c>
      <c r="E141" s="254" t="s">
        <v>1</v>
      </c>
      <c r="F141" s="255" t="s">
        <v>1110</v>
      </c>
      <c r="G141" s="253"/>
      <c r="H141" s="256">
        <v>1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93</v>
      </c>
      <c r="AV141" s="12" t="s">
        <v>93</v>
      </c>
      <c r="AW141" s="12" t="s">
        <v>38</v>
      </c>
      <c r="AX141" s="12" t="s">
        <v>84</v>
      </c>
      <c r="AY141" s="262" t="s">
        <v>152</v>
      </c>
    </row>
    <row r="142" s="13" customFormat="1">
      <c r="A142" s="13"/>
      <c r="B142" s="263"/>
      <c r="C142" s="264"/>
      <c r="D142" s="248" t="s">
        <v>213</v>
      </c>
      <c r="E142" s="265" t="s">
        <v>1</v>
      </c>
      <c r="F142" s="266" t="s">
        <v>223</v>
      </c>
      <c r="G142" s="264"/>
      <c r="H142" s="267">
        <v>1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3" t="s">
        <v>213</v>
      </c>
      <c r="AU142" s="273" t="s">
        <v>93</v>
      </c>
      <c r="AV142" s="13" t="s">
        <v>151</v>
      </c>
      <c r="AW142" s="13" t="s">
        <v>38</v>
      </c>
      <c r="AX142" s="13" t="s">
        <v>21</v>
      </c>
      <c r="AY142" s="273" t="s">
        <v>152</v>
      </c>
    </row>
    <row r="143" s="2" customFormat="1" ht="21.75" customHeight="1">
      <c r="A143" s="38"/>
      <c r="B143" s="39"/>
      <c r="C143" s="235" t="s">
        <v>151</v>
      </c>
      <c r="D143" s="235" t="s">
        <v>153</v>
      </c>
      <c r="E143" s="236" t="s">
        <v>1111</v>
      </c>
      <c r="F143" s="237" t="s">
        <v>1112</v>
      </c>
      <c r="G143" s="238" t="s">
        <v>211</v>
      </c>
      <c r="H143" s="239">
        <v>1</v>
      </c>
      <c r="I143" s="240"/>
      <c r="J143" s="241">
        <f>ROUND(I143*H143,2)</f>
        <v>0</v>
      </c>
      <c r="K143" s="237" t="s">
        <v>157</v>
      </c>
      <c r="L143" s="44"/>
      <c r="M143" s="242" t="s">
        <v>1</v>
      </c>
      <c r="N143" s="243" t="s">
        <v>49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151</v>
      </c>
      <c r="AT143" s="246" t="s">
        <v>153</v>
      </c>
      <c r="AU143" s="246" t="s">
        <v>93</v>
      </c>
      <c r="AY143" s="17" t="s">
        <v>152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21</v>
      </c>
      <c r="BK143" s="247">
        <f>ROUND(I143*H143,2)</f>
        <v>0</v>
      </c>
      <c r="BL143" s="17" t="s">
        <v>151</v>
      </c>
      <c r="BM143" s="246" t="s">
        <v>1113</v>
      </c>
    </row>
    <row r="144" s="15" customFormat="1">
      <c r="A144" s="15"/>
      <c r="B144" s="286"/>
      <c r="C144" s="287"/>
      <c r="D144" s="248" t="s">
        <v>213</v>
      </c>
      <c r="E144" s="288" t="s">
        <v>1</v>
      </c>
      <c r="F144" s="289" t="s">
        <v>1100</v>
      </c>
      <c r="G144" s="287"/>
      <c r="H144" s="288" t="s">
        <v>1</v>
      </c>
      <c r="I144" s="290"/>
      <c r="J144" s="287"/>
      <c r="K144" s="287"/>
      <c r="L144" s="291"/>
      <c r="M144" s="292"/>
      <c r="N144" s="293"/>
      <c r="O144" s="293"/>
      <c r="P144" s="293"/>
      <c r="Q144" s="293"/>
      <c r="R144" s="293"/>
      <c r="S144" s="293"/>
      <c r="T144" s="29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95" t="s">
        <v>213</v>
      </c>
      <c r="AU144" s="295" t="s">
        <v>93</v>
      </c>
      <c r="AV144" s="15" t="s">
        <v>21</v>
      </c>
      <c r="AW144" s="15" t="s">
        <v>38</v>
      </c>
      <c r="AX144" s="15" t="s">
        <v>84</v>
      </c>
      <c r="AY144" s="295" t="s">
        <v>152</v>
      </c>
    </row>
    <row r="145" s="12" customFormat="1">
      <c r="A145" s="12"/>
      <c r="B145" s="252"/>
      <c r="C145" s="253"/>
      <c r="D145" s="248" t="s">
        <v>213</v>
      </c>
      <c r="E145" s="254" t="s">
        <v>1</v>
      </c>
      <c r="F145" s="255" t="s">
        <v>1110</v>
      </c>
      <c r="G145" s="253"/>
      <c r="H145" s="256">
        <v>1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62" t="s">
        <v>213</v>
      </c>
      <c r="AU145" s="262" t="s">
        <v>93</v>
      </c>
      <c r="AV145" s="12" t="s">
        <v>93</v>
      </c>
      <c r="AW145" s="12" t="s">
        <v>38</v>
      </c>
      <c r="AX145" s="12" t="s">
        <v>84</v>
      </c>
      <c r="AY145" s="262" t="s">
        <v>152</v>
      </c>
    </row>
    <row r="146" s="13" customFormat="1">
      <c r="A146" s="13"/>
      <c r="B146" s="263"/>
      <c r="C146" s="264"/>
      <c r="D146" s="248" t="s">
        <v>213</v>
      </c>
      <c r="E146" s="265" t="s">
        <v>1</v>
      </c>
      <c r="F146" s="266" t="s">
        <v>223</v>
      </c>
      <c r="G146" s="264"/>
      <c r="H146" s="267">
        <v>1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3" t="s">
        <v>213</v>
      </c>
      <c r="AU146" s="273" t="s">
        <v>93</v>
      </c>
      <c r="AV146" s="13" t="s">
        <v>151</v>
      </c>
      <c r="AW146" s="13" t="s">
        <v>38</v>
      </c>
      <c r="AX146" s="13" t="s">
        <v>21</v>
      </c>
      <c r="AY146" s="273" t="s">
        <v>152</v>
      </c>
    </row>
    <row r="147" s="2" customFormat="1" ht="21.75" customHeight="1">
      <c r="A147" s="38"/>
      <c r="B147" s="39"/>
      <c r="C147" s="235" t="s">
        <v>174</v>
      </c>
      <c r="D147" s="235" t="s">
        <v>153</v>
      </c>
      <c r="E147" s="236" t="s">
        <v>1114</v>
      </c>
      <c r="F147" s="237" t="s">
        <v>1115</v>
      </c>
      <c r="G147" s="238" t="s">
        <v>211</v>
      </c>
      <c r="H147" s="239">
        <v>3</v>
      </c>
      <c r="I147" s="240"/>
      <c r="J147" s="241">
        <f>ROUND(I147*H147,2)</f>
        <v>0</v>
      </c>
      <c r="K147" s="237" t="s">
        <v>157</v>
      </c>
      <c r="L147" s="44"/>
      <c r="M147" s="242" t="s">
        <v>1</v>
      </c>
      <c r="N147" s="243" t="s">
        <v>49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151</v>
      </c>
      <c r="AT147" s="246" t="s">
        <v>153</v>
      </c>
      <c r="AU147" s="246" t="s">
        <v>93</v>
      </c>
      <c r="AY147" s="17" t="s">
        <v>152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21</v>
      </c>
      <c r="BK147" s="247">
        <f>ROUND(I147*H147,2)</f>
        <v>0</v>
      </c>
      <c r="BL147" s="17" t="s">
        <v>151</v>
      </c>
      <c r="BM147" s="246" t="s">
        <v>1116</v>
      </c>
    </row>
    <row r="148" s="15" customFormat="1">
      <c r="A148" s="15"/>
      <c r="B148" s="286"/>
      <c r="C148" s="287"/>
      <c r="D148" s="248" t="s">
        <v>213</v>
      </c>
      <c r="E148" s="288" t="s">
        <v>1</v>
      </c>
      <c r="F148" s="289" t="s">
        <v>1100</v>
      </c>
      <c r="G148" s="287"/>
      <c r="H148" s="288" t="s">
        <v>1</v>
      </c>
      <c r="I148" s="290"/>
      <c r="J148" s="287"/>
      <c r="K148" s="287"/>
      <c r="L148" s="291"/>
      <c r="M148" s="292"/>
      <c r="N148" s="293"/>
      <c r="O148" s="293"/>
      <c r="P148" s="293"/>
      <c r="Q148" s="293"/>
      <c r="R148" s="293"/>
      <c r="S148" s="293"/>
      <c r="T148" s="29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5" t="s">
        <v>213</v>
      </c>
      <c r="AU148" s="295" t="s">
        <v>93</v>
      </c>
      <c r="AV148" s="15" t="s">
        <v>21</v>
      </c>
      <c r="AW148" s="15" t="s">
        <v>38</v>
      </c>
      <c r="AX148" s="15" t="s">
        <v>84</v>
      </c>
      <c r="AY148" s="295" t="s">
        <v>152</v>
      </c>
    </row>
    <row r="149" s="12" customFormat="1">
      <c r="A149" s="12"/>
      <c r="B149" s="252"/>
      <c r="C149" s="253"/>
      <c r="D149" s="248" t="s">
        <v>213</v>
      </c>
      <c r="E149" s="254" t="s">
        <v>1</v>
      </c>
      <c r="F149" s="255" t="s">
        <v>1117</v>
      </c>
      <c r="G149" s="253"/>
      <c r="H149" s="256">
        <v>3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2" t="s">
        <v>213</v>
      </c>
      <c r="AU149" s="262" t="s">
        <v>93</v>
      </c>
      <c r="AV149" s="12" t="s">
        <v>93</v>
      </c>
      <c r="AW149" s="12" t="s">
        <v>38</v>
      </c>
      <c r="AX149" s="12" t="s">
        <v>84</v>
      </c>
      <c r="AY149" s="262" t="s">
        <v>152</v>
      </c>
    </row>
    <row r="150" s="13" customFormat="1">
      <c r="A150" s="13"/>
      <c r="B150" s="263"/>
      <c r="C150" s="264"/>
      <c r="D150" s="248" t="s">
        <v>213</v>
      </c>
      <c r="E150" s="265" t="s">
        <v>1</v>
      </c>
      <c r="F150" s="266" t="s">
        <v>223</v>
      </c>
      <c r="G150" s="264"/>
      <c r="H150" s="267">
        <v>3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3" t="s">
        <v>213</v>
      </c>
      <c r="AU150" s="273" t="s">
        <v>93</v>
      </c>
      <c r="AV150" s="13" t="s">
        <v>151</v>
      </c>
      <c r="AW150" s="13" t="s">
        <v>38</v>
      </c>
      <c r="AX150" s="13" t="s">
        <v>21</v>
      </c>
      <c r="AY150" s="273" t="s">
        <v>152</v>
      </c>
    </row>
    <row r="151" s="2" customFormat="1" ht="21.75" customHeight="1">
      <c r="A151" s="38"/>
      <c r="B151" s="39"/>
      <c r="C151" s="235" t="s">
        <v>179</v>
      </c>
      <c r="D151" s="235" t="s">
        <v>153</v>
      </c>
      <c r="E151" s="236" t="s">
        <v>1118</v>
      </c>
      <c r="F151" s="237" t="s">
        <v>1119</v>
      </c>
      <c r="G151" s="238" t="s">
        <v>361</v>
      </c>
      <c r="H151" s="239">
        <v>2.5819999999999999</v>
      </c>
      <c r="I151" s="240"/>
      <c r="J151" s="241">
        <f>ROUND(I151*H151,2)</f>
        <v>0</v>
      </c>
      <c r="K151" s="237" t="s">
        <v>1104</v>
      </c>
      <c r="L151" s="44"/>
      <c r="M151" s="242" t="s">
        <v>1</v>
      </c>
      <c r="N151" s="243" t="s">
        <v>49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151</v>
      </c>
      <c r="AT151" s="246" t="s">
        <v>153</v>
      </c>
      <c r="AU151" s="246" t="s">
        <v>93</v>
      </c>
      <c r="AY151" s="17" t="s">
        <v>152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21</v>
      </c>
      <c r="BK151" s="247">
        <f>ROUND(I151*H151,2)</f>
        <v>0</v>
      </c>
      <c r="BL151" s="17" t="s">
        <v>151</v>
      </c>
      <c r="BM151" s="246" t="s">
        <v>1120</v>
      </c>
    </row>
    <row r="152" s="15" customFormat="1">
      <c r="A152" s="15"/>
      <c r="B152" s="286"/>
      <c r="C152" s="287"/>
      <c r="D152" s="248" t="s">
        <v>213</v>
      </c>
      <c r="E152" s="288" t="s">
        <v>1</v>
      </c>
      <c r="F152" s="289" t="s">
        <v>1100</v>
      </c>
      <c r="G152" s="287"/>
      <c r="H152" s="288" t="s">
        <v>1</v>
      </c>
      <c r="I152" s="290"/>
      <c r="J152" s="287"/>
      <c r="K152" s="287"/>
      <c r="L152" s="291"/>
      <c r="M152" s="292"/>
      <c r="N152" s="293"/>
      <c r="O152" s="293"/>
      <c r="P152" s="293"/>
      <c r="Q152" s="293"/>
      <c r="R152" s="293"/>
      <c r="S152" s="293"/>
      <c r="T152" s="29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5" t="s">
        <v>213</v>
      </c>
      <c r="AU152" s="295" t="s">
        <v>93</v>
      </c>
      <c r="AV152" s="15" t="s">
        <v>21</v>
      </c>
      <c r="AW152" s="15" t="s">
        <v>38</v>
      </c>
      <c r="AX152" s="15" t="s">
        <v>84</v>
      </c>
      <c r="AY152" s="295" t="s">
        <v>152</v>
      </c>
    </row>
    <row r="153" s="12" customFormat="1">
      <c r="A153" s="12"/>
      <c r="B153" s="252"/>
      <c r="C153" s="253"/>
      <c r="D153" s="248" t="s">
        <v>213</v>
      </c>
      <c r="E153" s="254" t="s">
        <v>1</v>
      </c>
      <c r="F153" s="255" t="s">
        <v>1121</v>
      </c>
      <c r="G153" s="253"/>
      <c r="H153" s="256">
        <v>2.0310000000000001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62" t="s">
        <v>213</v>
      </c>
      <c r="AU153" s="262" t="s">
        <v>93</v>
      </c>
      <c r="AV153" s="12" t="s">
        <v>93</v>
      </c>
      <c r="AW153" s="12" t="s">
        <v>38</v>
      </c>
      <c r="AX153" s="12" t="s">
        <v>84</v>
      </c>
      <c r="AY153" s="262" t="s">
        <v>152</v>
      </c>
    </row>
    <row r="154" s="12" customFormat="1">
      <c r="A154" s="12"/>
      <c r="B154" s="252"/>
      <c r="C154" s="253"/>
      <c r="D154" s="248" t="s">
        <v>213</v>
      </c>
      <c r="E154" s="254" t="s">
        <v>1</v>
      </c>
      <c r="F154" s="255" t="s">
        <v>1122</v>
      </c>
      <c r="G154" s="253"/>
      <c r="H154" s="256">
        <v>0.041000000000000002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62" t="s">
        <v>213</v>
      </c>
      <c r="AU154" s="262" t="s">
        <v>93</v>
      </c>
      <c r="AV154" s="12" t="s">
        <v>93</v>
      </c>
      <c r="AW154" s="12" t="s">
        <v>38</v>
      </c>
      <c r="AX154" s="12" t="s">
        <v>84</v>
      </c>
      <c r="AY154" s="262" t="s">
        <v>152</v>
      </c>
    </row>
    <row r="155" s="12" customFormat="1">
      <c r="A155" s="12"/>
      <c r="B155" s="252"/>
      <c r="C155" s="253"/>
      <c r="D155" s="248" t="s">
        <v>213</v>
      </c>
      <c r="E155" s="254" t="s">
        <v>1</v>
      </c>
      <c r="F155" s="255" t="s">
        <v>1123</v>
      </c>
      <c r="G155" s="253"/>
      <c r="H155" s="256">
        <v>0.51000000000000001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2" t="s">
        <v>213</v>
      </c>
      <c r="AU155" s="262" t="s">
        <v>93</v>
      </c>
      <c r="AV155" s="12" t="s">
        <v>93</v>
      </c>
      <c r="AW155" s="12" t="s">
        <v>38</v>
      </c>
      <c r="AX155" s="12" t="s">
        <v>84</v>
      </c>
      <c r="AY155" s="262" t="s">
        <v>152</v>
      </c>
    </row>
    <row r="156" s="13" customFormat="1">
      <c r="A156" s="13"/>
      <c r="B156" s="263"/>
      <c r="C156" s="264"/>
      <c r="D156" s="248" t="s">
        <v>213</v>
      </c>
      <c r="E156" s="265" t="s">
        <v>1</v>
      </c>
      <c r="F156" s="266" t="s">
        <v>223</v>
      </c>
      <c r="G156" s="264"/>
      <c r="H156" s="267">
        <v>2.5819999999999999</v>
      </c>
      <c r="I156" s="268"/>
      <c r="J156" s="264"/>
      <c r="K156" s="264"/>
      <c r="L156" s="269"/>
      <c r="M156" s="270"/>
      <c r="N156" s="271"/>
      <c r="O156" s="271"/>
      <c r="P156" s="271"/>
      <c r="Q156" s="271"/>
      <c r="R156" s="271"/>
      <c r="S156" s="271"/>
      <c r="T156" s="27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3" t="s">
        <v>213</v>
      </c>
      <c r="AU156" s="273" t="s">
        <v>93</v>
      </c>
      <c r="AV156" s="13" t="s">
        <v>151</v>
      </c>
      <c r="AW156" s="13" t="s">
        <v>38</v>
      </c>
      <c r="AX156" s="13" t="s">
        <v>21</v>
      </c>
      <c r="AY156" s="273" t="s">
        <v>152</v>
      </c>
    </row>
    <row r="157" s="2" customFormat="1" ht="21.75" customHeight="1">
      <c r="A157" s="38"/>
      <c r="B157" s="39"/>
      <c r="C157" s="235" t="s">
        <v>184</v>
      </c>
      <c r="D157" s="235" t="s">
        <v>153</v>
      </c>
      <c r="E157" s="236" t="s">
        <v>1124</v>
      </c>
      <c r="F157" s="237" t="s">
        <v>1125</v>
      </c>
      <c r="G157" s="238" t="s">
        <v>211</v>
      </c>
      <c r="H157" s="239">
        <v>1</v>
      </c>
      <c r="I157" s="240"/>
      <c r="J157" s="241">
        <f>ROUND(I157*H157,2)</f>
        <v>0</v>
      </c>
      <c r="K157" s="237" t="s">
        <v>1104</v>
      </c>
      <c r="L157" s="44"/>
      <c r="M157" s="242" t="s">
        <v>1</v>
      </c>
      <c r="N157" s="243" t="s">
        <v>49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151</v>
      </c>
      <c r="AT157" s="246" t="s">
        <v>153</v>
      </c>
      <c r="AU157" s="246" t="s">
        <v>93</v>
      </c>
      <c r="AY157" s="17" t="s">
        <v>152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21</v>
      </c>
      <c r="BK157" s="247">
        <f>ROUND(I157*H157,2)</f>
        <v>0</v>
      </c>
      <c r="BL157" s="17" t="s">
        <v>151</v>
      </c>
      <c r="BM157" s="246" t="s">
        <v>1126</v>
      </c>
    </row>
    <row r="158" s="12" customFormat="1">
      <c r="A158" s="12"/>
      <c r="B158" s="252"/>
      <c r="C158" s="253"/>
      <c r="D158" s="248" t="s">
        <v>213</v>
      </c>
      <c r="E158" s="254" t="s">
        <v>1</v>
      </c>
      <c r="F158" s="255" t="s">
        <v>21</v>
      </c>
      <c r="G158" s="253"/>
      <c r="H158" s="256">
        <v>1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2" t="s">
        <v>213</v>
      </c>
      <c r="AU158" s="262" t="s">
        <v>93</v>
      </c>
      <c r="AV158" s="12" t="s">
        <v>93</v>
      </c>
      <c r="AW158" s="12" t="s">
        <v>38</v>
      </c>
      <c r="AX158" s="12" t="s">
        <v>84</v>
      </c>
      <c r="AY158" s="262" t="s">
        <v>152</v>
      </c>
    </row>
    <row r="159" s="13" customFormat="1">
      <c r="A159" s="13"/>
      <c r="B159" s="263"/>
      <c r="C159" s="264"/>
      <c r="D159" s="248" t="s">
        <v>213</v>
      </c>
      <c r="E159" s="265" t="s">
        <v>1</v>
      </c>
      <c r="F159" s="266" t="s">
        <v>223</v>
      </c>
      <c r="G159" s="264"/>
      <c r="H159" s="267">
        <v>1</v>
      </c>
      <c r="I159" s="268"/>
      <c r="J159" s="264"/>
      <c r="K159" s="264"/>
      <c r="L159" s="269"/>
      <c r="M159" s="270"/>
      <c r="N159" s="271"/>
      <c r="O159" s="271"/>
      <c r="P159" s="271"/>
      <c r="Q159" s="271"/>
      <c r="R159" s="271"/>
      <c r="S159" s="271"/>
      <c r="T159" s="27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3" t="s">
        <v>213</v>
      </c>
      <c r="AU159" s="273" t="s">
        <v>93</v>
      </c>
      <c r="AV159" s="13" t="s">
        <v>151</v>
      </c>
      <c r="AW159" s="13" t="s">
        <v>38</v>
      </c>
      <c r="AX159" s="13" t="s">
        <v>21</v>
      </c>
      <c r="AY159" s="273" t="s">
        <v>152</v>
      </c>
    </row>
    <row r="160" s="2" customFormat="1" ht="21.75" customHeight="1">
      <c r="A160" s="38"/>
      <c r="B160" s="39"/>
      <c r="C160" s="235" t="s">
        <v>190</v>
      </c>
      <c r="D160" s="235" t="s">
        <v>153</v>
      </c>
      <c r="E160" s="236" t="s">
        <v>1127</v>
      </c>
      <c r="F160" s="237" t="s">
        <v>1128</v>
      </c>
      <c r="G160" s="238" t="s">
        <v>211</v>
      </c>
      <c r="H160" s="239">
        <v>4</v>
      </c>
      <c r="I160" s="240"/>
      <c r="J160" s="241">
        <f>ROUND(I160*H160,2)</f>
        <v>0</v>
      </c>
      <c r="K160" s="237" t="s">
        <v>157</v>
      </c>
      <c r="L160" s="44"/>
      <c r="M160" s="242" t="s">
        <v>1</v>
      </c>
      <c r="N160" s="243" t="s">
        <v>49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151</v>
      </c>
      <c r="AT160" s="246" t="s">
        <v>153</v>
      </c>
      <c r="AU160" s="246" t="s">
        <v>93</v>
      </c>
      <c r="AY160" s="17" t="s">
        <v>152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21</v>
      </c>
      <c r="BK160" s="247">
        <f>ROUND(I160*H160,2)</f>
        <v>0</v>
      </c>
      <c r="BL160" s="17" t="s">
        <v>151</v>
      </c>
      <c r="BM160" s="246" t="s">
        <v>1129</v>
      </c>
    </row>
    <row r="161" s="12" customFormat="1">
      <c r="A161" s="12"/>
      <c r="B161" s="252"/>
      <c r="C161" s="253"/>
      <c r="D161" s="248" t="s">
        <v>213</v>
      </c>
      <c r="E161" s="254" t="s">
        <v>1</v>
      </c>
      <c r="F161" s="255" t="s">
        <v>151</v>
      </c>
      <c r="G161" s="253"/>
      <c r="H161" s="256">
        <v>4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93</v>
      </c>
      <c r="AV161" s="12" t="s">
        <v>93</v>
      </c>
      <c r="AW161" s="12" t="s">
        <v>38</v>
      </c>
      <c r="AX161" s="12" t="s">
        <v>84</v>
      </c>
      <c r="AY161" s="262" t="s">
        <v>152</v>
      </c>
    </row>
    <row r="162" s="13" customFormat="1">
      <c r="A162" s="13"/>
      <c r="B162" s="263"/>
      <c r="C162" s="264"/>
      <c r="D162" s="248" t="s">
        <v>213</v>
      </c>
      <c r="E162" s="265" t="s">
        <v>1</v>
      </c>
      <c r="F162" s="266" t="s">
        <v>223</v>
      </c>
      <c r="G162" s="264"/>
      <c r="H162" s="267">
        <v>4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3" t="s">
        <v>213</v>
      </c>
      <c r="AU162" s="273" t="s">
        <v>93</v>
      </c>
      <c r="AV162" s="13" t="s">
        <v>151</v>
      </c>
      <c r="AW162" s="13" t="s">
        <v>38</v>
      </c>
      <c r="AX162" s="13" t="s">
        <v>21</v>
      </c>
      <c r="AY162" s="273" t="s">
        <v>152</v>
      </c>
    </row>
    <row r="163" s="2" customFormat="1" ht="21.75" customHeight="1">
      <c r="A163" s="38"/>
      <c r="B163" s="39"/>
      <c r="C163" s="235" t="s">
        <v>195</v>
      </c>
      <c r="D163" s="235" t="s">
        <v>153</v>
      </c>
      <c r="E163" s="236" t="s">
        <v>1130</v>
      </c>
      <c r="F163" s="237" t="s">
        <v>1131</v>
      </c>
      <c r="G163" s="238" t="s">
        <v>211</v>
      </c>
      <c r="H163" s="239">
        <v>1</v>
      </c>
      <c r="I163" s="240"/>
      <c r="J163" s="241">
        <f>ROUND(I163*H163,2)</f>
        <v>0</v>
      </c>
      <c r="K163" s="237" t="s">
        <v>157</v>
      </c>
      <c r="L163" s="44"/>
      <c r="M163" s="242" t="s">
        <v>1</v>
      </c>
      <c r="N163" s="243" t="s">
        <v>49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151</v>
      </c>
      <c r="AT163" s="246" t="s">
        <v>153</v>
      </c>
      <c r="AU163" s="246" t="s">
        <v>93</v>
      </c>
      <c r="AY163" s="17" t="s">
        <v>152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21</v>
      </c>
      <c r="BK163" s="247">
        <f>ROUND(I163*H163,2)</f>
        <v>0</v>
      </c>
      <c r="BL163" s="17" t="s">
        <v>151</v>
      </c>
      <c r="BM163" s="246" t="s">
        <v>1132</v>
      </c>
    </row>
    <row r="164" s="12" customFormat="1">
      <c r="A164" s="12"/>
      <c r="B164" s="252"/>
      <c r="C164" s="253"/>
      <c r="D164" s="248" t="s">
        <v>213</v>
      </c>
      <c r="E164" s="254" t="s">
        <v>1</v>
      </c>
      <c r="F164" s="255" t="s">
        <v>21</v>
      </c>
      <c r="G164" s="253"/>
      <c r="H164" s="256">
        <v>1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93</v>
      </c>
      <c r="AV164" s="12" t="s">
        <v>93</v>
      </c>
      <c r="AW164" s="12" t="s">
        <v>38</v>
      </c>
      <c r="AX164" s="12" t="s">
        <v>84</v>
      </c>
      <c r="AY164" s="262" t="s">
        <v>152</v>
      </c>
    </row>
    <row r="165" s="13" customFormat="1">
      <c r="A165" s="13"/>
      <c r="B165" s="263"/>
      <c r="C165" s="264"/>
      <c r="D165" s="248" t="s">
        <v>213</v>
      </c>
      <c r="E165" s="265" t="s">
        <v>1</v>
      </c>
      <c r="F165" s="266" t="s">
        <v>223</v>
      </c>
      <c r="G165" s="264"/>
      <c r="H165" s="267">
        <v>1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3" t="s">
        <v>213</v>
      </c>
      <c r="AU165" s="273" t="s">
        <v>93</v>
      </c>
      <c r="AV165" s="13" t="s">
        <v>151</v>
      </c>
      <c r="AW165" s="13" t="s">
        <v>38</v>
      </c>
      <c r="AX165" s="13" t="s">
        <v>21</v>
      </c>
      <c r="AY165" s="273" t="s">
        <v>152</v>
      </c>
    </row>
    <row r="166" s="2" customFormat="1" ht="21.75" customHeight="1">
      <c r="A166" s="38"/>
      <c r="B166" s="39"/>
      <c r="C166" s="235" t="s">
        <v>26</v>
      </c>
      <c r="D166" s="235" t="s">
        <v>153</v>
      </c>
      <c r="E166" s="236" t="s">
        <v>1133</v>
      </c>
      <c r="F166" s="237" t="s">
        <v>1134</v>
      </c>
      <c r="G166" s="238" t="s">
        <v>211</v>
      </c>
      <c r="H166" s="239">
        <v>1</v>
      </c>
      <c r="I166" s="240"/>
      <c r="J166" s="241">
        <f>ROUND(I166*H166,2)</f>
        <v>0</v>
      </c>
      <c r="K166" s="237" t="s">
        <v>157</v>
      </c>
      <c r="L166" s="44"/>
      <c r="M166" s="242" t="s">
        <v>1</v>
      </c>
      <c r="N166" s="243" t="s">
        <v>49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151</v>
      </c>
      <c r="AT166" s="246" t="s">
        <v>153</v>
      </c>
      <c r="AU166" s="246" t="s">
        <v>93</v>
      </c>
      <c r="AY166" s="17" t="s">
        <v>152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21</v>
      </c>
      <c r="BK166" s="247">
        <f>ROUND(I166*H166,2)</f>
        <v>0</v>
      </c>
      <c r="BL166" s="17" t="s">
        <v>151</v>
      </c>
      <c r="BM166" s="246" t="s">
        <v>1135</v>
      </c>
    </row>
    <row r="167" s="12" customFormat="1">
      <c r="A167" s="12"/>
      <c r="B167" s="252"/>
      <c r="C167" s="253"/>
      <c r="D167" s="248" t="s">
        <v>213</v>
      </c>
      <c r="E167" s="254" t="s">
        <v>1</v>
      </c>
      <c r="F167" s="255" t="s">
        <v>21</v>
      </c>
      <c r="G167" s="253"/>
      <c r="H167" s="256">
        <v>1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62" t="s">
        <v>213</v>
      </c>
      <c r="AU167" s="262" t="s">
        <v>93</v>
      </c>
      <c r="AV167" s="12" t="s">
        <v>93</v>
      </c>
      <c r="AW167" s="12" t="s">
        <v>38</v>
      </c>
      <c r="AX167" s="12" t="s">
        <v>84</v>
      </c>
      <c r="AY167" s="262" t="s">
        <v>152</v>
      </c>
    </row>
    <row r="168" s="13" customFormat="1">
      <c r="A168" s="13"/>
      <c r="B168" s="263"/>
      <c r="C168" s="264"/>
      <c r="D168" s="248" t="s">
        <v>213</v>
      </c>
      <c r="E168" s="265" t="s">
        <v>1</v>
      </c>
      <c r="F168" s="266" t="s">
        <v>223</v>
      </c>
      <c r="G168" s="264"/>
      <c r="H168" s="267">
        <v>1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3" t="s">
        <v>213</v>
      </c>
      <c r="AU168" s="273" t="s">
        <v>93</v>
      </c>
      <c r="AV168" s="13" t="s">
        <v>151</v>
      </c>
      <c r="AW168" s="13" t="s">
        <v>38</v>
      </c>
      <c r="AX168" s="13" t="s">
        <v>21</v>
      </c>
      <c r="AY168" s="273" t="s">
        <v>152</v>
      </c>
    </row>
    <row r="169" s="2" customFormat="1" ht="21.75" customHeight="1">
      <c r="A169" s="38"/>
      <c r="B169" s="39"/>
      <c r="C169" s="235" t="s">
        <v>208</v>
      </c>
      <c r="D169" s="235" t="s">
        <v>153</v>
      </c>
      <c r="E169" s="236" t="s">
        <v>1136</v>
      </c>
      <c r="F169" s="237" t="s">
        <v>1137</v>
      </c>
      <c r="G169" s="238" t="s">
        <v>211</v>
      </c>
      <c r="H169" s="239">
        <v>4</v>
      </c>
      <c r="I169" s="240"/>
      <c r="J169" s="241">
        <f>ROUND(I169*H169,2)</f>
        <v>0</v>
      </c>
      <c r="K169" s="237" t="s">
        <v>157</v>
      </c>
      <c r="L169" s="44"/>
      <c r="M169" s="242" t="s">
        <v>1</v>
      </c>
      <c r="N169" s="243" t="s">
        <v>49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151</v>
      </c>
      <c r="AT169" s="246" t="s">
        <v>153</v>
      </c>
      <c r="AU169" s="246" t="s">
        <v>93</v>
      </c>
      <c r="AY169" s="17" t="s">
        <v>152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21</v>
      </c>
      <c r="BK169" s="247">
        <f>ROUND(I169*H169,2)</f>
        <v>0</v>
      </c>
      <c r="BL169" s="17" t="s">
        <v>151</v>
      </c>
      <c r="BM169" s="246" t="s">
        <v>1138</v>
      </c>
    </row>
    <row r="170" s="12" customFormat="1">
      <c r="A170" s="12"/>
      <c r="B170" s="252"/>
      <c r="C170" s="253"/>
      <c r="D170" s="248" t="s">
        <v>213</v>
      </c>
      <c r="E170" s="254" t="s">
        <v>1</v>
      </c>
      <c r="F170" s="255" t="s">
        <v>151</v>
      </c>
      <c r="G170" s="253"/>
      <c r="H170" s="256">
        <v>4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2" t="s">
        <v>213</v>
      </c>
      <c r="AU170" s="262" t="s">
        <v>93</v>
      </c>
      <c r="AV170" s="12" t="s">
        <v>93</v>
      </c>
      <c r="AW170" s="12" t="s">
        <v>38</v>
      </c>
      <c r="AX170" s="12" t="s">
        <v>84</v>
      </c>
      <c r="AY170" s="262" t="s">
        <v>152</v>
      </c>
    </row>
    <row r="171" s="13" customFormat="1">
      <c r="A171" s="13"/>
      <c r="B171" s="263"/>
      <c r="C171" s="264"/>
      <c r="D171" s="248" t="s">
        <v>213</v>
      </c>
      <c r="E171" s="265" t="s">
        <v>1</v>
      </c>
      <c r="F171" s="266" t="s">
        <v>223</v>
      </c>
      <c r="G171" s="264"/>
      <c r="H171" s="267">
        <v>4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3" t="s">
        <v>213</v>
      </c>
      <c r="AU171" s="273" t="s">
        <v>93</v>
      </c>
      <c r="AV171" s="13" t="s">
        <v>151</v>
      </c>
      <c r="AW171" s="13" t="s">
        <v>38</v>
      </c>
      <c r="AX171" s="13" t="s">
        <v>21</v>
      </c>
      <c r="AY171" s="273" t="s">
        <v>152</v>
      </c>
    </row>
    <row r="172" s="2" customFormat="1" ht="21.75" customHeight="1">
      <c r="A172" s="38"/>
      <c r="B172" s="39"/>
      <c r="C172" s="235" t="s">
        <v>224</v>
      </c>
      <c r="D172" s="235" t="s">
        <v>153</v>
      </c>
      <c r="E172" s="236" t="s">
        <v>1139</v>
      </c>
      <c r="F172" s="237" t="s">
        <v>1140</v>
      </c>
      <c r="G172" s="238" t="s">
        <v>211</v>
      </c>
      <c r="H172" s="239">
        <v>1</v>
      </c>
      <c r="I172" s="240"/>
      <c r="J172" s="241">
        <f>ROUND(I172*H172,2)</f>
        <v>0</v>
      </c>
      <c r="K172" s="237" t="s">
        <v>157</v>
      </c>
      <c r="L172" s="44"/>
      <c r="M172" s="242" t="s">
        <v>1</v>
      </c>
      <c r="N172" s="243" t="s">
        <v>49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151</v>
      </c>
      <c r="AT172" s="246" t="s">
        <v>153</v>
      </c>
      <c r="AU172" s="246" t="s">
        <v>93</v>
      </c>
      <c r="AY172" s="17" t="s">
        <v>152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21</v>
      </c>
      <c r="BK172" s="247">
        <f>ROUND(I172*H172,2)</f>
        <v>0</v>
      </c>
      <c r="BL172" s="17" t="s">
        <v>151</v>
      </c>
      <c r="BM172" s="246" t="s">
        <v>1141</v>
      </c>
    </row>
    <row r="173" s="12" customFormat="1">
      <c r="A173" s="12"/>
      <c r="B173" s="252"/>
      <c r="C173" s="253"/>
      <c r="D173" s="248" t="s">
        <v>213</v>
      </c>
      <c r="E173" s="254" t="s">
        <v>1</v>
      </c>
      <c r="F173" s="255" t="s">
        <v>21</v>
      </c>
      <c r="G173" s="253"/>
      <c r="H173" s="256">
        <v>1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62" t="s">
        <v>213</v>
      </c>
      <c r="AU173" s="262" t="s">
        <v>93</v>
      </c>
      <c r="AV173" s="12" t="s">
        <v>93</v>
      </c>
      <c r="AW173" s="12" t="s">
        <v>38</v>
      </c>
      <c r="AX173" s="12" t="s">
        <v>84</v>
      </c>
      <c r="AY173" s="262" t="s">
        <v>152</v>
      </c>
    </row>
    <row r="174" s="13" customFormat="1">
      <c r="A174" s="13"/>
      <c r="B174" s="263"/>
      <c r="C174" s="264"/>
      <c r="D174" s="248" t="s">
        <v>213</v>
      </c>
      <c r="E174" s="265" t="s">
        <v>1</v>
      </c>
      <c r="F174" s="266" t="s">
        <v>223</v>
      </c>
      <c r="G174" s="264"/>
      <c r="H174" s="267">
        <v>1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3" t="s">
        <v>213</v>
      </c>
      <c r="AU174" s="273" t="s">
        <v>93</v>
      </c>
      <c r="AV174" s="13" t="s">
        <v>151</v>
      </c>
      <c r="AW174" s="13" t="s">
        <v>38</v>
      </c>
      <c r="AX174" s="13" t="s">
        <v>21</v>
      </c>
      <c r="AY174" s="273" t="s">
        <v>152</v>
      </c>
    </row>
    <row r="175" s="2" customFormat="1" ht="21.75" customHeight="1">
      <c r="A175" s="38"/>
      <c r="B175" s="39"/>
      <c r="C175" s="235" t="s">
        <v>237</v>
      </c>
      <c r="D175" s="235" t="s">
        <v>153</v>
      </c>
      <c r="E175" s="236" t="s">
        <v>1142</v>
      </c>
      <c r="F175" s="237" t="s">
        <v>1143</v>
      </c>
      <c r="G175" s="238" t="s">
        <v>361</v>
      </c>
      <c r="H175" s="239">
        <v>242</v>
      </c>
      <c r="I175" s="240"/>
      <c r="J175" s="241">
        <f>ROUND(I175*H175,2)</f>
        <v>0</v>
      </c>
      <c r="K175" s="237" t="s">
        <v>157</v>
      </c>
      <c r="L175" s="44"/>
      <c r="M175" s="242" t="s">
        <v>1</v>
      </c>
      <c r="N175" s="243" t="s">
        <v>49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151</v>
      </c>
      <c r="AT175" s="246" t="s">
        <v>153</v>
      </c>
      <c r="AU175" s="246" t="s">
        <v>93</v>
      </c>
      <c r="AY175" s="17" t="s">
        <v>152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21</v>
      </c>
      <c r="BK175" s="247">
        <f>ROUND(I175*H175,2)</f>
        <v>0</v>
      </c>
      <c r="BL175" s="17" t="s">
        <v>151</v>
      </c>
      <c r="BM175" s="246" t="s">
        <v>1144</v>
      </c>
    </row>
    <row r="176" s="12" customFormat="1">
      <c r="A176" s="12"/>
      <c r="B176" s="252"/>
      <c r="C176" s="253"/>
      <c r="D176" s="248" t="s">
        <v>213</v>
      </c>
      <c r="E176" s="254" t="s">
        <v>1</v>
      </c>
      <c r="F176" s="255" t="s">
        <v>1145</v>
      </c>
      <c r="G176" s="253"/>
      <c r="H176" s="256">
        <v>242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2" t="s">
        <v>213</v>
      </c>
      <c r="AU176" s="262" t="s">
        <v>93</v>
      </c>
      <c r="AV176" s="12" t="s">
        <v>93</v>
      </c>
      <c r="AW176" s="12" t="s">
        <v>38</v>
      </c>
      <c r="AX176" s="12" t="s">
        <v>84</v>
      </c>
      <c r="AY176" s="262" t="s">
        <v>152</v>
      </c>
    </row>
    <row r="177" s="13" customFormat="1">
      <c r="A177" s="13"/>
      <c r="B177" s="263"/>
      <c r="C177" s="264"/>
      <c r="D177" s="248" t="s">
        <v>213</v>
      </c>
      <c r="E177" s="265" t="s">
        <v>1</v>
      </c>
      <c r="F177" s="266" t="s">
        <v>223</v>
      </c>
      <c r="G177" s="264"/>
      <c r="H177" s="267">
        <v>242</v>
      </c>
      <c r="I177" s="268"/>
      <c r="J177" s="264"/>
      <c r="K177" s="264"/>
      <c r="L177" s="269"/>
      <c r="M177" s="270"/>
      <c r="N177" s="271"/>
      <c r="O177" s="271"/>
      <c r="P177" s="271"/>
      <c r="Q177" s="271"/>
      <c r="R177" s="271"/>
      <c r="S177" s="271"/>
      <c r="T177" s="27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3" t="s">
        <v>213</v>
      </c>
      <c r="AU177" s="273" t="s">
        <v>93</v>
      </c>
      <c r="AV177" s="13" t="s">
        <v>151</v>
      </c>
      <c r="AW177" s="13" t="s">
        <v>38</v>
      </c>
      <c r="AX177" s="13" t="s">
        <v>21</v>
      </c>
      <c r="AY177" s="273" t="s">
        <v>152</v>
      </c>
    </row>
    <row r="178" s="2" customFormat="1" ht="21.75" customHeight="1">
      <c r="A178" s="38"/>
      <c r="B178" s="39"/>
      <c r="C178" s="235" t="s">
        <v>244</v>
      </c>
      <c r="D178" s="235" t="s">
        <v>153</v>
      </c>
      <c r="E178" s="236" t="s">
        <v>1146</v>
      </c>
      <c r="F178" s="237" t="s">
        <v>1147</v>
      </c>
      <c r="G178" s="238" t="s">
        <v>211</v>
      </c>
      <c r="H178" s="239">
        <v>1</v>
      </c>
      <c r="I178" s="240"/>
      <c r="J178" s="241">
        <f>ROUND(I178*H178,2)</f>
        <v>0</v>
      </c>
      <c r="K178" s="237" t="s">
        <v>157</v>
      </c>
      <c r="L178" s="44"/>
      <c r="M178" s="242" t="s">
        <v>1</v>
      </c>
      <c r="N178" s="243" t="s">
        <v>49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151</v>
      </c>
      <c r="AT178" s="246" t="s">
        <v>153</v>
      </c>
      <c r="AU178" s="246" t="s">
        <v>93</v>
      </c>
      <c r="AY178" s="17" t="s">
        <v>152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21</v>
      </c>
      <c r="BK178" s="247">
        <f>ROUND(I178*H178,2)</f>
        <v>0</v>
      </c>
      <c r="BL178" s="17" t="s">
        <v>151</v>
      </c>
      <c r="BM178" s="246" t="s">
        <v>1148</v>
      </c>
    </row>
    <row r="179" s="12" customFormat="1">
      <c r="A179" s="12"/>
      <c r="B179" s="252"/>
      <c r="C179" s="253"/>
      <c r="D179" s="248" t="s">
        <v>213</v>
      </c>
      <c r="E179" s="254" t="s">
        <v>1</v>
      </c>
      <c r="F179" s="255" t="s">
        <v>21</v>
      </c>
      <c r="G179" s="253"/>
      <c r="H179" s="256">
        <v>1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62" t="s">
        <v>213</v>
      </c>
      <c r="AU179" s="262" t="s">
        <v>93</v>
      </c>
      <c r="AV179" s="12" t="s">
        <v>93</v>
      </c>
      <c r="AW179" s="12" t="s">
        <v>38</v>
      </c>
      <c r="AX179" s="12" t="s">
        <v>84</v>
      </c>
      <c r="AY179" s="262" t="s">
        <v>152</v>
      </c>
    </row>
    <row r="180" s="13" customFormat="1">
      <c r="A180" s="13"/>
      <c r="B180" s="263"/>
      <c r="C180" s="264"/>
      <c r="D180" s="248" t="s">
        <v>213</v>
      </c>
      <c r="E180" s="265" t="s">
        <v>1</v>
      </c>
      <c r="F180" s="266" t="s">
        <v>223</v>
      </c>
      <c r="G180" s="264"/>
      <c r="H180" s="267">
        <v>1</v>
      </c>
      <c r="I180" s="268"/>
      <c r="J180" s="264"/>
      <c r="K180" s="264"/>
      <c r="L180" s="269"/>
      <c r="M180" s="270"/>
      <c r="N180" s="271"/>
      <c r="O180" s="271"/>
      <c r="P180" s="271"/>
      <c r="Q180" s="271"/>
      <c r="R180" s="271"/>
      <c r="S180" s="271"/>
      <c r="T180" s="27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3" t="s">
        <v>213</v>
      </c>
      <c r="AU180" s="273" t="s">
        <v>93</v>
      </c>
      <c r="AV180" s="13" t="s">
        <v>151</v>
      </c>
      <c r="AW180" s="13" t="s">
        <v>38</v>
      </c>
      <c r="AX180" s="13" t="s">
        <v>21</v>
      </c>
      <c r="AY180" s="273" t="s">
        <v>152</v>
      </c>
    </row>
    <row r="181" s="2" customFormat="1" ht="21.75" customHeight="1">
      <c r="A181" s="38"/>
      <c r="B181" s="39"/>
      <c r="C181" s="235" t="s">
        <v>8</v>
      </c>
      <c r="D181" s="235" t="s">
        <v>153</v>
      </c>
      <c r="E181" s="236" t="s">
        <v>1149</v>
      </c>
      <c r="F181" s="237" t="s">
        <v>1150</v>
      </c>
      <c r="G181" s="238" t="s">
        <v>211</v>
      </c>
      <c r="H181" s="239">
        <v>4</v>
      </c>
      <c r="I181" s="240"/>
      <c r="J181" s="241">
        <f>ROUND(I181*H181,2)</f>
        <v>0</v>
      </c>
      <c r="K181" s="237" t="s">
        <v>157</v>
      </c>
      <c r="L181" s="44"/>
      <c r="M181" s="242" t="s">
        <v>1</v>
      </c>
      <c r="N181" s="243" t="s">
        <v>49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151</v>
      </c>
      <c r="AT181" s="246" t="s">
        <v>153</v>
      </c>
      <c r="AU181" s="246" t="s">
        <v>93</v>
      </c>
      <c r="AY181" s="17" t="s">
        <v>152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21</v>
      </c>
      <c r="BK181" s="247">
        <f>ROUND(I181*H181,2)</f>
        <v>0</v>
      </c>
      <c r="BL181" s="17" t="s">
        <v>151</v>
      </c>
      <c r="BM181" s="246" t="s">
        <v>1151</v>
      </c>
    </row>
    <row r="182" s="12" customFormat="1">
      <c r="A182" s="12"/>
      <c r="B182" s="252"/>
      <c r="C182" s="253"/>
      <c r="D182" s="248" t="s">
        <v>213</v>
      </c>
      <c r="E182" s="254" t="s">
        <v>1</v>
      </c>
      <c r="F182" s="255" t="s">
        <v>151</v>
      </c>
      <c r="G182" s="253"/>
      <c r="H182" s="256">
        <v>4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62" t="s">
        <v>213</v>
      </c>
      <c r="AU182" s="262" t="s">
        <v>93</v>
      </c>
      <c r="AV182" s="12" t="s">
        <v>93</v>
      </c>
      <c r="AW182" s="12" t="s">
        <v>38</v>
      </c>
      <c r="AX182" s="12" t="s">
        <v>84</v>
      </c>
      <c r="AY182" s="262" t="s">
        <v>152</v>
      </c>
    </row>
    <row r="183" s="13" customFormat="1">
      <c r="A183" s="13"/>
      <c r="B183" s="263"/>
      <c r="C183" s="264"/>
      <c r="D183" s="248" t="s">
        <v>213</v>
      </c>
      <c r="E183" s="265" t="s">
        <v>1</v>
      </c>
      <c r="F183" s="266" t="s">
        <v>223</v>
      </c>
      <c r="G183" s="264"/>
      <c r="H183" s="267">
        <v>4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3" t="s">
        <v>213</v>
      </c>
      <c r="AU183" s="273" t="s">
        <v>93</v>
      </c>
      <c r="AV183" s="13" t="s">
        <v>151</v>
      </c>
      <c r="AW183" s="13" t="s">
        <v>38</v>
      </c>
      <c r="AX183" s="13" t="s">
        <v>21</v>
      </c>
      <c r="AY183" s="273" t="s">
        <v>152</v>
      </c>
    </row>
    <row r="184" s="2" customFormat="1" ht="21.75" customHeight="1">
      <c r="A184" s="38"/>
      <c r="B184" s="39"/>
      <c r="C184" s="235" t="s">
        <v>257</v>
      </c>
      <c r="D184" s="235" t="s">
        <v>153</v>
      </c>
      <c r="E184" s="236" t="s">
        <v>1152</v>
      </c>
      <c r="F184" s="237" t="s">
        <v>1153</v>
      </c>
      <c r="G184" s="238" t="s">
        <v>211</v>
      </c>
      <c r="H184" s="239">
        <v>1</v>
      </c>
      <c r="I184" s="240"/>
      <c r="J184" s="241">
        <f>ROUND(I184*H184,2)</f>
        <v>0</v>
      </c>
      <c r="K184" s="237" t="s">
        <v>157</v>
      </c>
      <c r="L184" s="44"/>
      <c r="M184" s="242" t="s">
        <v>1</v>
      </c>
      <c r="N184" s="243" t="s">
        <v>49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151</v>
      </c>
      <c r="AT184" s="246" t="s">
        <v>153</v>
      </c>
      <c r="AU184" s="246" t="s">
        <v>93</v>
      </c>
      <c r="AY184" s="17" t="s">
        <v>152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21</v>
      </c>
      <c r="BK184" s="247">
        <f>ROUND(I184*H184,2)</f>
        <v>0</v>
      </c>
      <c r="BL184" s="17" t="s">
        <v>151</v>
      </c>
      <c r="BM184" s="246" t="s">
        <v>1154</v>
      </c>
    </row>
    <row r="185" s="12" customFormat="1">
      <c r="A185" s="12"/>
      <c r="B185" s="252"/>
      <c r="C185" s="253"/>
      <c r="D185" s="248" t="s">
        <v>213</v>
      </c>
      <c r="E185" s="254" t="s">
        <v>1</v>
      </c>
      <c r="F185" s="255" t="s">
        <v>21</v>
      </c>
      <c r="G185" s="253"/>
      <c r="H185" s="256">
        <v>1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62" t="s">
        <v>213</v>
      </c>
      <c r="AU185" s="262" t="s">
        <v>93</v>
      </c>
      <c r="AV185" s="12" t="s">
        <v>93</v>
      </c>
      <c r="AW185" s="12" t="s">
        <v>38</v>
      </c>
      <c r="AX185" s="12" t="s">
        <v>84</v>
      </c>
      <c r="AY185" s="262" t="s">
        <v>152</v>
      </c>
    </row>
    <row r="186" s="13" customFormat="1">
      <c r="A186" s="13"/>
      <c r="B186" s="263"/>
      <c r="C186" s="264"/>
      <c r="D186" s="248" t="s">
        <v>213</v>
      </c>
      <c r="E186" s="265" t="s">
        <v>1</v>
      </c>
      <c r="F186" s="266" t="s">
        <v>223</v>
      </c>
      <c r="G186" s="264"/>
      <c r="H186" s="267">
        <v>1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3" t="s">
        <v>213</v>
      </c>
      <c r="AU186" s="273" t="s">
        <v>93</v>
      </c>
      <c r="AV186" s="13" t="s">
        <v>151</v>
      </c>
      <c r="AW186" s="13" t="s">
        <v>38</v>
      </c>
      <c r="AX186" s="13" t="s">
        <v>21</v>
      </c>
      <c r="AY186" s="273" t="s">
        <v>152</v>
      </c>
    </row>
    <row r="187" s="2" customFormat="1" ht="21.75" customHeight="1">
      <c r="A187" s="38"/>
      <c r="B187" s="39"/>
      <c r="C187" s="235" t="s">
        <v>261</v>
      </c>
      <c r="D187" s="235" t="s">
        <v>153</v>
      </c>
      <c r="E187" s="236" t="s">
        <v>1155</v>
      </c>
      <c r="F187" s="237" t="s">
        <v>1156</v>
      </c>
      <c r="G187" s="238" t="s">
        <v>211</v>
      </c>
      <c r="H187" s="239">
        <v>1</v>
      </c>
      <c r="I187" s="240"/>
      <c r="J187" s="241">
        <f>ROUND(I187*H187,2)</f>
        <v>0</v>
      </c>
      <c r="K187" s="237" t="s">
        <v>157</v>
      </c>
      <c r="L187" s="44"/>
      <c r="M187" s="242" t="s">
        <v>1</v>
      </c>
      <c r="N187" s="243" t="s">
        <v>49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151</v>
      </c>
      <c r="AT187" s="246" t="s">
        <v>153</v>
      </c>
      <c r="AU187" s="246" t="s">
        <v>93</v>
      </c>
      <c r="AY187" s="17" t="s">
        <v>152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21</v>
      </c>
      <c r="BK187" s="247">
        <f>ROUND(I187*H187,2)</f>
        <v>0</v>
      </c>
      <c r="BL187" s="17" t="s">
        <v>151</v>
      </c>
      <c r="BM187" s="246" t="s">
        <v>1157</v>
      </c>
    </row>
    <row r="188" s="12" customFormat="1">
      <c r="A188" s="12"/>
      <c r="B188" s="252"/>
      <c r="C188" s="253"/>
      <c r="D188" s="248" t="s">
        <v>213</v>
      </c>
      <c r="E188" s="254" t="s">
        <v>1</v>
      </c>
      <c r="F188" s="255" t="s">
        <v>21</v>
      </c>
      <c r="G188" s="253"/>
      <c r="H188" s="256">
        <v>1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62" t="s">
        <v>213</v>
      </c>
      <c r="AU188" s="262" t="s">
        <v>93</v>
      </c>
      <c r="AV188" s="12" t="s">
        <v>93</v>
      </c>
      <c r="AW188" s="12" t="s">
        <v>38</v>
      </c>
      <c r="AX188" s="12" t="s">
        <v>84</v>
      </c>
      <c r="AY188" s="262" t="s">
        <v>152</v>
      </c>
    </row>
    <row r="189" s="13" customFormat="1">
      <c r="A189" s="13"/>
      <c r="B189" s="263"/>
      <c r="C189" s="264"/>
      <c r="D189" s="248" t="s">
        <v>213</v>
      </c>
      <c r="E189" s="265" t="s">
        <v>1</v>
      </c>
      <c r="F189" s="266" t="s">
        <v>223</v>
      </c>
      <c r="G189" s="264"/>
      <c r="H189" s="267">
        <v>1</v>
      </c>
      <c r="I189" s="268"/>
      <c r="J189" s="264"/>
      <c r="K189" s="264"/>
      <c r="L189" s="269"/>
      <c r="M189" s="270"/>
      <c r="N189" s="271"/>
      <c r="O189" s="271"/>
      <c r="P189" s="271"/>
      <c r="Q189" s="271"/>
      <c r="R189" s="271"/>
      <c r="S189" s="271"/>
      <c r="T189" s="27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3" t="s">
        <v>213</v>
      </c>
      <c r="AU189" s="273" t="s">
        <v>93</v>
      </c>
      <c r="AV189" s="13" t="s">
        <v>151</v>
      </c>
      <c r="AW189" s="13" t="s">
        <v>38</v>
      </c>
      <c r="AX189" s="13" t="s">
        <v>21</v>
      </c>
      <c r="AY189" s="273" t="s">
        <v>152</v>
      </c>
    </row>
    <row r="190" s="2" customFormat="1" ht="21.75" customHeight="1">
      <c r="A190" s="38"/>
      <c r="B190" s="39"/>
      <c r="C190" s="235" t="s">
        <v>268</v>
      </c>
      <c r="D190" s="235" t="s">
        <v>153</v>
      </c>
      <c r="E190" s="236" t="s">
        <v>1158</v>
      </c>
      <c r="F190" s="237" t="s">
        <v>1159</v>
      </c>
      <c r="G190" s="238" t="s">
        <v>211</v>
      </c>
      <c r="H190" s="239">
        <v>4</v>
      </c>
      <c r="I190" s="240"/>
      <c r="J190" s="241">
        <f>ROUND(I190*H190,2)</f>
        <v>0</v>
      </c>
      <c r="K190" s="237" t="s">
        <v>157</v>
      </c>
      <c r="L190" s="44"/>
      <c r="M190" s="242" t="s">
        <v>1</v>
      </c>
      <c r="N190" s="243" t="s">
        <v>49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151</v>
      </c>
      <c r="AT190" s="246" t="s">
        <v>153</v>
      </c>
      <c r="AU190" s="246" t="s">
        <v>93</v>
      </c>
      <c r="AY190" s="17" t="s">
        <v>152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21</v>
      </c>
      <c r="BK190" s="247">
        <f>ROUND(I190*H190,2)</f>
        <v>0</v>
      </c>
      <c r="BL190" s="17" t="s">
        <v>151</v>
      </c>
      <c r="BM190" s="246" t="s">
        <v>1160</v>
      </c>
    </row>
    <row r="191" s="12" customFormat="1">
      <c r="A191" s="12"/>
      <c r="B191" s="252"/>
      <c r="C191" s="253"/>
      <c r="D191" s="248" t="s">
        <v>213</v>
      </c>
      <c r="E191" s="254" t="s">
        <v>1</v>
      </c>
      <c r="F191" s="255" t="s">
        <v>151</v>
      </c>
      <c r="G191" s="253"/>
      <c r="H191" s="256">
        <v>4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2" t="s">
        <v>213</v>
      </c>
      <c r="AU191" s="262" t="s">
        <v>93</v>
      </c>
      <c r="AV191" s="12" t="s">
        <v>93</v>
      </c>
      <c r="AW191" s="12" t="s">
        <v>38</v>
      </c>
      <c r="AX191" s="12" t="s">
        <v>84</v>
      </c>
      <c r="AY191" s="262" t="s">
        <v>152</v>
      </c>
    </row>
    <row r="192" s="13" customFormat="1">
      <c r="A192" s="13"/>
      <c r="B192" s="263"/>
      <c r="C192" s="264"/>
      <c r="D192" s="248" t="s">
        <v>213</v>
      </c>
      <c r="E192" s="265" t="s">
        <v>1</v>
      </c>
      <c r="F192" s="266" t="s">
        <v>223</v>
      </c>
      <c r="G192" s="264"/>
      <c r="H192" s="267">
        <v>4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3" t="s">
        <v>213</v>
      </c>
      <c r="AU192" s="273" t="s">
        <v>93</v>
      </c>
      <c r="AV192" s="13" t="s">
        <v>151</v>
      </c>
      <c r="AW192" s="13" t="s">
        <v>38</v>
      </c>
      <c r="AX192" s="13" t="s">
        <v>21</v>
      </c>
      <c r="AY192" s="273" t="s">
        <v>152</v>
      </c>
    </row>
    <row r="193" s="2" customFormat="1" ht="21.75" customHeight="1">
      <c r="A193" s="38"/>
      <c r="B193" s="39"/>
      <c r="C193" s="235" t="s">
        <v>275</v>
      </c>
      <c r="D193" s="235" t="s">
        <v>153</v>
      </c>
      <c r="E193" s="236" t="s">
        <v>1161</v>
      </c>
      <c r="F193" s="237" t="s">
        <v>1162</v>
      </c>
      <c r="G193" s="238" t="s">
        <v>211</v>
      </c>
      <c r="H193" s="239">
        <v>1</v>
      </c>
      <c r="I193" s="240"/>
      <c r="J193" s="241">
        <f>ROUND(I193*H193,2)</f>
        <v>0</v>
      </c>
      <c r="K193" s="237" t="s">
        <v>157</v>
      </c>
      <c r="L193" s="44"/>
      <c r="M193" s="242" t="s">
        <v>1</v>
      </c>
      <c r="N193" s="243" t="s">
        <v>49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151</v>
      </c>
      <c r="AT193" s="246" t="s">
        <v>153</v>
      </c>
      <c r="AU193" s="246" t="s">
        <v>93</v>
      </c>
      <c r="AY193" s="17" t="s">
        <v>152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21</v>
      </c>
      <c r="BK193" s="247">
        <f>ROUND(I193*H193,2)</f>
        <v>0</v>
      </c>
      <c r="BL193" s="17" t="s">
        <v>151</v>
      </c>
      <c r="BM193" s="246" t="s">
        <v>1163</v>
      </c>
    </row>
    <row r="194" s="12" customFormat="1">
      <c r="A194" s="12"/>
      <c r="B194" s="252"/>
      <c r="C194" s="253"/>
      <c r="D194" s="248" t="s">
        <v>213</v>
      </c>
      <c r="E194" s="254" t="s">
        <v>1</v>
      </c>
      <c r="F194" s="255" t="s">
        <v>21</v>
      </c>
      <c r="G194" s="253"/>
      <c r="H194" s="256">
        <v>1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62" t="s">
        <v>213</v>
      </c>
      <c r="AU194" s="262" t="s">
        <v>93</v>
      </c>
      <c r="AV194" s="12" t="s">
        <v>93</v>
      </c>
      <c r="AW194" s="12" t="s">
        <v>38</v>
      </c>
      <c r="AX194" s="12" t="s">
        <v>84</v>
      </c>
      <c r="AY194" s="262" t="s">
        <v>152</v>
      </c>
    </row>
    <row r="195" s="13" customFormat="1">
      <c r="A195" s="13"/>
      <c r="B195" s="263"/>
      <c r="C195" s="264"/>
      <c r="D195" s="248" t="s">
        <v>213</v>
      </c>
      <c r="E195" s="265" t="s">
        <v>1</v>
      </c>
      <c r="F195" s="266" t="s">
        <v>223</v>
      </c>
      <c r="G195" s="264"/>
      <c r="H195" s="267">
        <v>1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3" t="s">
        <v>213</v>
      </c>
      <c r="AU195" s="273" t="s">
        <v>93</v>
      </c>
      <c r="AV195" s="13" t="s">
        <v>151</v>
      </c>
      <c r="AW195" s="13" t="s">
        <v>38</v>
      </c>
      <c r="AX195" s="13" t="s">
        <v>21</v>
      </c>
      <c r="AY195" s="273" t="s">
        <v>152</v>
      </c>
    </row>
    <row r="196" s="2" customFormat="1" ht="21.75" customHeight="1">
      <c r="A196" s="38"/>
      <c r="B196" s="39"/>
      <c r="C196" s="235" t="s">
        <v>282</v>
      </c>
      <c r="D196" s="235" t="s">
        <v>153</v>
      </c>
      <c r="E196" s="236" t="s">
        <v>562</v>
      </c>
      <c r="F196" s="237" t="s">
        <v>563</v>
      </c>
      <c r="G196" s="238" t="s">
        <v>406</v>
      </c>
      <c r="H196" s="239">
        <v>39</v>
      </c>
      <c r="I196" s="240"/>
      <c r="J196" s="241">
        <f>ROUND(I196*H196,2)</f>
        <v>0</v>
      </c>
      <c r="K196" s="237" t="s">
        <v>157</v>
      </c>
      <c r="L196" s="44"/>
      <c r="M196" s="242" t="s">
        <v>1</v>
      </c>
      <c r="N196" s="243" t="s">
        <v>49</v>
      </c>
      <c r="O196" s="91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151</v>
      </c>
      <c r="AT196" s="246" t="s">
        <v>153</v>
      </c>
      <c r="AU196" s="246" t="s">
        <v>93</v>
      </c>
      <c r="AY196" s="17" t="s">
        <v>152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21</v>
      </c>
      <c r="BK196" s="247">
        <f>ROUND(I196*H196,2)</f>
        <v>0</v>
      </c>
      <c r="BL196" s="17" t="s">
        <v>151</v>
      </c>
      <c r="BM196" s="246" t="s">
        <v>1164</v>
      </c>
    </row>
    <row r="197" s="12" customFormat="1">
      <c r="A197" s="12"/>
      <c r="B197" s="252"/>
      <c r="C197" s="253"/>
      <c r="D197" s="248" t="s">
        <v>213</v>
      </c>
      <c r="E197" s="254" t="s">
        <v>1</v>
      </c>
      <c r="F197" s="255" t="s">
        <v>1165</v>
      </c>
      <c r="G197" s="253"/>
      <c r="H197" s="256">
        <v>39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2" t="s">
        <v>213</v>
      </c>
      <c r="AU197" s="262" t="s">
        <v>93</v>
      </c>
      <c r="AV197" s="12" t="s">
        <v>93</v>
      </c>
      <c r="AW197" s="12" t="s">
        <v>38</v>
      </c>
      <c r="AX197" s="12" t="s">
        <v>84</v>
      </c>
      <c r="AY197" s="262" t="s">
        <v>152</v>
      </c>
    </row>
    <row r="198" s="13" customFormat="1">
      <c r="A198" s="13"/>
      <c r="B198" s="263"/>
      <c r="C198" s="264"/>
      <c r="D198" s="248" t="s">
        <v>213</v>
      </c>
      <c r="E198" s="265" t="s">
        <v>1</v>
      </c>
      <c r="F198" s="266" t="s">
        <v>223</v>
      </c>
      <c r="G198" s="264"/>
      <c r="H198" s="267">
        <v>39</v>
      </c>
      <c r="I198" s="268"/>
      <c r="J198" s="264"/>
      <c r="K198" s="264"/>
      <c r="L198" s="269"/>
      <c r="M198" s="270"/>
      <c r="N198" s="271"/>
      <c r="O198" s="271"/>
      <c r="P198" s="271"/>
      <c r="Q198" s="271"/>
      <c r="R198" s="271"/>
      <c r="S198" s="271"/>
      <c r="T198" s="27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3" t="s">
        <v>213</v>
      </c>
      <c r="AU198" s="273" t="s">
        <v>93</v>
      </c>
      <c r="AV198" s="13" t="s">
        <v>151</v>
      </c>
      <c r="AW198" s="13" t="s">
        <v>38</v>
      </c>
      <c r="AX198" s="13" t="s">
        <v>21</v>
      </c>
      <c r="AY198" s="273" t="s">
        <v>152</v>
      </c>
    </row>
    <row r="199" s="2" customFormat="1" ht="16.5" customHeight="1">
      <c r="A199" s="38"/>
      <c r="B199" s="39"/>
      <c r="C199" s="235" t="s">
        <v>7</v>
      </c>
      <c r="D199" s="235" t="s">
        <v>153</v>
      </c>
      <c r="E199" s="236" t="s">
        <v>1166</v>
      </c>
      <c r="F199" s="237" t="s">
        <v>1167</v>
      </c>
      <c r="G199" s="238" t="s">
        <v>211</v>
      </c>
      <c r="H199" s="239">
        <v>1</v>
      </c>
      <c r="I199" s="240"/>
      <c r="J199" s="241">
        <f>ROUND(I199*H199,2)</f>
        <v>0</v>
      </c>
      <c r="K199" s="237" t="s">
        <v>157</v>
      </c>
      <c r="L199" s="44"/>
      <c r="M199" s="242" t="s">
        <v>1</v>
      </c>
      <c r="N199" s="243" t="s">
        <v>49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151</v>
      </c>
      <c r="AT199" s="246" t="s">
        <v>153</v>
      </c>
      <c r="AU199" s="246" t="s">
        <v>93</v>
      </c>
      <c r="AY199" s="17" t="s">
        <v>152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21</v>
      </c>
      <c r="BK199" s="247">
        <f>ROUND(I199*H199,2)</f>
        <v>0</v>
      </c>
      <c r="BL199" s="17" t="s">
        <v>151</v>
      </c>
      <c r="BM199" s="246" t="s">
        <v>1168</v>
      </c>
    </row>
    <row r="200" s="12" customFormat="1">
      <c r="A200" s="12"/>
      <c r="B200" s="252"/>
      <c r="C200" s="253"/>
      <c r="D200" s="248" t="s">
        <v>213</v>
      </c>
      <c r="E200" s="254" t="s">
        <v>1</v>
      </c>
      <c r="F200" s="255" t="s">
        <v>1169</v>
      </c>
      <c r="G200" s="253"/>
      <c r="H200" s="256">
        <v>1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62" t="s">
        <v>213</v>
      </c>
      <c r="AU200" s="262" t="s">
        <v>93</v>
      </c>
      <c r="AV200" s="12" t="s">
        <v>93</v>
      </c>
      <c r="AW200" s="12" t="s">
        <v>38</v>
      </c>
      <c r="AX200" s="12" t="s">
        <v>84</v>
      </c>
      <c r="AY200" s="262" t="s">
        <v>152</v>
      </c>
    </row>
    <row r="201" s="13" customFormat="1">
      <c r="A201" s="13"/>
      <c r="B201" s="263"/>
      <c r="C201" s="264"/>
      <c r="D201" s="248" t="s">
        <v>213</v>
      </c>
      <c r="E201" s="265" t="s">
        <v>1</v>
      </c>
      <c r="F201" s="266" t="s">
        <v>223</v>
      </c>
      <c r="G201" s="264"/>
      <c r="H201" s="267">
        <v>1</v>
      </c>
      <c r="I201" s="268"/>
      <c r="J201" s="264"/>
      <c r="K201" s="264"/>
      <c r="L201" s="269"/>
      <c r="M201" s="270"/>
      <c r="N201" s="271"/>
      <c r="O201" s="271"/>
      <c r="P201" s="271"/>
      <c r="Q201" s="271"/>
      <c r="R201" s="271"/>
      <c r="S201" s="271"/>
      <c r="T201" s="27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3" t="s">
        <v>213</v>
      </c>
      <c r="AU201" s="273" t="s">
        <v>93</v>
      </c>
      <c r="AV201" s="13" t="s">
        <v>151</v>
      </c>
      <c r="AW201" s="13" t="s">
        <v>38</v>
      </c>
      <c r="AX201" s="13" t="s">
        <v>21</v>
      </c>
      <c r="AY201" s="273" t="s">
        <v>152</v>
      </c>
    </row>
    <row r="202" s="2" customFormat="1" ht="16.5" customHeight="1">
      <c r="A202" s="38"/>
      <c r="B202" s="39"/>
      <c r="C202" s="235" t="s">
        <v>293</v>
      </c>
      <c r="D202" s="235" t="s">
        <v>153</v>
      </c>
      <c r="E202" s="236" t="s">
        <v>1170</v>
      </c>
      <c r="F202" s="237" t="s">
        <v>1171</v>
      </c>
      <c r="G202" s="238" t="s">
        <v>211</v>
      </c>
      <c r="H202" s="239">
        <v>3</v>
      </c>
      <c r="I202" s="240"/>
      <c r="J202" s="241">
        <f>ROUND(I202*H202,2)</f>
        <v>0</v>
      </c>
      <c r="K202" s="237" t="s">
        <v>157</v>
      </c>
      <c r="L202" s="44"/>
      <c r="M202" s="242" t="s">
        <v>1</v>
      </c>
      <c r="N202" s="243" t="s">
        <v>49</v>
      </c>
      <c r="O202" s="91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151</v>
      </c>
      <c r="AT202" s="246" t="s">
        <v>153</v>
      </c>
      <c r="AU202" s="246" t="s">
        <v>93</v>
      </c>
      <c r="AY202" s="17" t="s">
        <v>152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21</v>
      </c>
      <c r="BK202" s="247">
        <f>ROUND(I202*H202,2)</f>
        <v>0</v>
      </c>
      <c r="BL202" s="17" t="s">
        <v>151</v>
      </c>
      <c r="BM202" s="246" t="s">
        <v>1172</v>
      </c>
    </row>
    <row r="203" s="12" customFormat="1">
      <c r="A203" s="12"/>
      <c r="B203" s="252"/>
      <c r="C203" s="253"/>
      <c r="D203" s="248" t="s">
        <v>213</v>
      </c>
      <c r="E203" s="254" t="s">
        <v>1</v>
      </c>
      <c r="F203" s="255" t="s">
        <v>1173</v>
      </c>
      <c r="G203" s="253"/>
      <c r="H203" s="256">
        <v>3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62" t="s">
        <v>213</v>
      </c>
      <c r="AU203" s="262" t="s">
        <v>93</v>
      </c>
      <c r="AV203" s="12" t="s">
        <v>93</v>
      </c>
      <c r="AW203" s="12" t="s">
        <v>38</v>
      </c>
      <c r="AX203" s="12" t="s">
        <v>84</v>
      </c>
      <c r="AY203" s="262" t="s">
        <v>152</v>
      </c>
    </row>
    <row r="204" s="13" customFormat="1">
      <c r="A204" s="13"/>
      <c r="B204" s="263"/>
      <c r="C204" s="264"/>
      <c r="D204" s="248" t="s">
        <v>213</v>
      </c>
      <c r="E204" s="265" t="s">
        <v>1</v>
      </c>
      <c r="F204" s="266" t="s">
        <v>223</v>
      </c>
      <c r="G204" s="264"/>
      <c r="H204" s="267">
        <v>3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3" t="s">
        <v>213</v>
      </c>
      <c r="AU204" s="273" t="s">
        <v>93</v>
      </c>
      <c r="AV204" s="13" t="s">
        <v>151</v>
      </c>
      <c r="AW204" s="13" t="s">
        <v>38</v>
      </c>
      <c r="AX204" s="13" t="s">
        <v>21</v>
      </c>
      <c r="AY204" s="273" t="s">
        <v>152</v>
      </c>
    </row>
    <row r="205" s="2" customFormat="1" ht="16.5" customHeight="1">
      <c r="A205" s="38"/>
      <c r="B205" s="39"/>
      <c r="C205" s="235" t="s">
        <v>298</v>
      </c>
      <c r="D205" s="235" t="s">
        <v>153</v>
      </c>
      <c r="E205" s="236" t="s">
        <v>1174</v>
      </c>
      <c r="F205" s="237" t="s">
        <v>1175</v>
      </c>
      <c r="G205" s="238" t="s">
        <v>211</v>
      </c>
      <c r="H205" s="239">
        <v>4</v>
      </c>
      <c r="I205" s="240"/>
      <c r="J205" s="241">
        <f>ROUND(I205*H205,2)</f>
        <v>0</v>
      </c>
      <c r="K205" s="237" t="s">
        <v>157</v>
      </c>
      <c r="L205" s="44"/>
      <c r="M205" s="242" t="s">
        <v>1</v>
      </c>
      <c r="N205" s="243" t="s">
        <v>49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151</v>
      </c>
      <c r="AT205" s="246" t="s">
        <v>153</v>
      </c>
      <c r="AU205" s="246" t="s">
        <v>93</v>
      </c>
      <c r="AY205" s="17" t="s">
        <v>152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21</v>
      </c>
      <c r="BK205" s="247">
        <f>ROUND(I205*H205,2)</f>
        <v>0</v>
      </c>
      <c r="BL205" s="17" t="s">
        <v>151</v>
      </c>
      <c r="BM205" s="246" t="s">
        <v>1176</v>
      </c>
    </row>
    <row r="206" s="12" customFormat="1">
      <c r="A206" s="12"/>
      <c r="B206" s="252"/>
      <c r="C206" s="253"/>
      <c r="D206" s="248" t="s">
        <v>213</v>
      </c>
      <c r="E206" s="254" t="s">
        <v>1</v>
      </c>
      <c r="F206" s="255" t="s">
        <v>1177</v>
      </c>
      <c r="G206" s="253"/>
      <c r="H206" s="256">
        <v>4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62" t="s">
        <v>213</v>
      </c>
      <c r="AU206" s="262" t="s">
        <v>93</v>
      </c>
      <c r="AV206" s="12" t="s">
        <v>93</v>
      </c>
      <c r="AW206" s="12" t="s">
        <v>38</v>
      </c>
      <c r="AX206" s="12" t="s">
        <v>84</v>
      </c>
      <c r="AY206" s="262" t="s">
        <v>152</v>
      </c>
    </row>
    <row r="207" s="13" customFormat="1">
      <c r="A207" s="13"/>
      <c r="B207" s="263"/>
      <c r="C207" s="264"/>
      <c r="D207" s="248" t="s">
        <v>213</v>
      </c>
      <c r="E207" s="265" t="s">
        <v>1</v>
      </c>
      <c r="F207" s="266" t="s">
        <v>223</v>
      </c>
      <c r="G207" s="264"/>
      <c r="H207" s="267">
        <v>4</v>
      </c>
      <c r="I207" s="268"/>
      <c r="J207" s="264"/>
      <c r="K207" s="264"/>
      <c r="L207" s="269"/>
      <c r="M207" s="270"/>
      <c r="N207" s="271"/>
      <c r="O207" s="271"/>
      <c r="P207" s="271"/>
      <c r="Q207" s="271"/>
      <c r="R207" s="271"/>
      <c r="S207" s="271"/>
      <c r="T207" s="27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3" t="s">
        <v>213</v>
      </c>
      <c r="AU207" s="273" t="s">
        <v>93</v>
      </c>
      <c r="AV207" s="13" t="s">
        <v>151</v>
      </c>
      <c r="AW207" s="13" t="s">
        <v>38</v>
      </c>
      <c r="AX207" s="13" t="s">
        <v>21</v>
      </c>
      <c r="AY207" s="273" t="s">
        <v>152</v>
      </c>
    </row>
    <row r="208" s="2" customFormat="1" ht="16.5" customHeight="1">
      <c r="A208" s="38"/>
      <c r="B208" s="39"/>
      <c r="C208" s="235" t="s">
        <v>303</v>
      </c>
      <c r="D208" s="235" t="s">
        <v>153</v>
      </c>
      <c r="E208" s="236" t="s">
        <v>556</v>
      </c>
      <c r="F208" s="237" t="s">
        <v>1178</v>
      </c>
      <c r="G208" s="238" t="s">
        <v>406</v>
      </c>
      <c r="H208" s="239">
        <v>39</v>
      </c>
      <c r="I208" s="240"/>
      <c r="J208" s="241">
        <f>ROUND(I208*H208,2)</f>
        <v>0</v>
      </c>
      <c r="K208" s="237" t="s">
        <v>204</v>
      </c>
      <c r="L208" s="44"/>
      <c r="M208" s="242" t="s">
        <v>1</v>
      </c>
      <c r="N208" s="243" t="s">
        <v>49</v>
      </c>
      <c r="O208" s="91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151</v>
      </c>
      <c r="AT208" s="246" t="s">
        <v>153</v>
      </c>
      <c r="AU208" s="246" t="s">
        <v>93</v>
      </c>
      <c r="AY208" s="17" t="s">
        <v>152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21</v>
      </c>
      <c r="BK208" s="247">
        <f>ROUND(I208*H208,2)</f>
        <v>0</v>
      </c>
      <c r="BL208" s="17" t="s">
        <v>151</v>
      </c>
      <c r="BM208" s="246" t="s">
        <v>1179</v>
      </c>
    </row>
    <row r="209" s="12" customFormat="1">
      <c r="A209" s="12"/>
      <c r="B209" s="252"/>
      <c r="C209" s="253"/>
      <c r="D209" s="248" t="s">
        <v>213</v>
      </c>
      <c r="E209" s="254" t="s">
        <v>1</v>
      </c>
      <c r="F209" s="255" t="s">
        <v>697</v>
      </c>
      <c r="G209" s="253"/>
      <c r="H209" s="256">
        <v>39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62" t="s">
        <v>213</v>
      </c>
      <c r="AU209" s="262" t="s">
        <v>93</v>
      </c>
      <c r="AV209" s="12" t="s">
        <v>93</v>
      </c>
      <c r="AW209" s="12" t="s">
        <v>38</v>
      </c>
      <c r="AX209" s="12" t="s">
        <v>84</v>
      </c>
      <c r="AY209" s="262" t="s">
        <v>152</v>
      </c>
    </row>
    <row r="210" s="13" customFormat="1">
      <c r="A210" s="13"/>
      <c r="B210" s="263"/>
      <c r="C210" s="264"/>
      <c r="D210" s="248" t="s">
        <v>213</v>
      </c>
      <c r="E210" s="265" t="s">
        <v>1</v>
      </c>
      <c r="F210" s="266" t="s">
        <v>223</v>
      </c>
      <c r="G210" s="264"/>
      <c r="H210" s="267">
        <v>39</v>
      </c>
      <c r="I210" s="268"/>
      <c r="J210" s="264"/>
      <c r="K210" s="264"/>
      <c r="L210" s="269"/>
      <c r="M210" s="270"/>
      <c r="N210" s="271"/>
      <c r="O210" s="271"/>
      <c r="P210" s="271"/>
      <c r="Q210" s="271"/>
      <c r="R210" s="271"/>
      <c r="S210" s="271"/>
      <c r="T210" s="27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3" t="s">
        <v>213</v>
      </c>
      <c r="AU210" s="273" t="s">
        <v>93</v>
      </c>
      <c r="AV210" s="13" t="s">
        <v>151</v>
      </c>
      <c r="AW210" s="13" t="s">
        <v>38</v>
      </c>
      <c r="AX210" s="13" t="s">
        <v>21</v>
      </c>
      <c r="AY210" s="273" t="s">
        <v>152</v>
      </c>
    </row>
    <row r="211" s="2" customFormat="1" ht="16.5" customHeight="1">
      <c r="A211" s="38"/>
      <c r="B211" s="39"/>
      <c r="C211" s="235" t="s">
        <v>308</v>
      </c>
      <c r="D211" s="235" t="s">
        <v>153</v>
      </c>
      <c r="E211" s="236" t="s">
        <v>1180</v>
      </c>
      <c r="F211" s="237" t="s">
        <v>1181</v>
      </c>
      <c r="G211" s="238" t="s">
        <v>1182</v>
      </c>
      <c r="H211" s="239">
        <v>1</v>
      </c>
      <c r="I211" s="240"/>
      <c r="J211" s="241">
        <f>ROUND(I211*H211,2)</f>
        <v>0</v>
      </c>
      <c r="K211" s="237" t="s">
        <v>204</v>
      </c>
      <c r="L211" s="44"/>
      <c r="M211" s="242" t="s">
        <v>1</v>
      </c>
      <c r="N211" s="243" t="s">
        <v>49</v>
      </c>
      <c r="O211" s="91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151</v>
      </c>
      <c r="AT211" s="246" t="s">
        <v>153</v>
      </c>
      <c r="AU211" s="246" t="s">
        <v>93</v>
      </c>
      <c r="AY211" s="17" t="s">
        <v>152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21</v>
      </c>
      <c r="BK211" s="247">
        <f>ROUND(I211*H211,2)</f>
        <v>0</v>
      </c>
      <c r="BL211" s="17" t="s">
        <v>151</v>
      </c>
      <c r="BM211" s="246" t="s">
        <v>1183</v>
      </c>
    </row>
    <row r="212" s="11" customFormat="1" ht="22.8" customHeight="1">
      <c r="A212" s="11"/>
      <c r="B212" s="221"/>
      <c r="C212" s="222"/>
      <c r="D212" s="223" t="s">
        <v>83</v>
      </c>
      <c r="E212" s="284" t="s">
        <v>1184</v>
      </c>
      <c r="F212" s="284" t="s">
        <v>1185</v>
      </c>
      <c r="G212" s="222"/>
      <c r="H212" s="222"/>
      <c r="I212" s="225"/>
      <c r="J212" s="285">
        <f>BK212</f>
        <v>0</v>
      </c>
      <c r="K212" s="222"/>
      <c r="L212" s="227"/>
      <c r="M212" s="228"/>
      <c r="N212" s="229"/>
      <c r="O212" s="229"/>
      <c r="P212" s="230">
        <f>SUM(P213:P226)</f>
        <v>0</v>
      </c>
      <c r="Q212" s="229"/>
      <c r="R212" s="230">
        <f>SUM(R213:R226)</f>
        <v>0</v>
      </c>
      <c r="S212" s="229"/>
      <c r="T212" s="231">
        <f>SUM(T213:T226)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32" t="s">
        <v>21</v>
      </c>
      <c r="AT212" s="233" t="s">
        <v>83</v>
      </c>
      <c r="AU212" s="233" t="s">
        <v>21</v>
      </c>
      <c r="AY212" s="232" t="s">
        <v>152</v>
      </c>
      <c r="BK212" s="234">
        <f>SUM(BK213:BK226)</f>
        <v>0</v>
      </c>
    </row>
    <row r="213" s="2" customFormat="1" ht="21.75" customHeight="1">
      <c r="A213" s="38"/>
      <c r="B213" s="39"/>
      <c r="C213" s="235" t="s">
        <v>313</v>
      </c>
      <c r="D213" s="235" t="s">
        <v>153</v>
      </c>
      <c r="E213" s="236" t="s">
        <v>1186</v>
      </c>
      <c r="F213" s="237" t="s">
        <v>1187</v>
      </c>
      <c r="G213" s="238" t="s">
        <v>211</v>
      </c>
      <c r="H213" s="239">
        <v>2</v>
      </c>
      <c r="I213" s="240"/>
      <c r="J213" s="241">
        <f>ROUND(I213*H213,2)</f>
        <v>0</v>
      </c>
      <c r="K213" s="237" t="s">
        <v>1104</v>
      </c>
      <c r="L213" s="44"/>
      <c r="M213" s="242" t="s">
        <v>1</v>
      </c>
      <c r="N213" s="243" t="s">
        <v>49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151</v>
      </c>
      <c r="AT213" s="246" t="s">
        <v>153</v>
      </c>
      <c r="AU213" s="246" t="s">
        <v>93</v>
      </c>
      <c r="AY213" s="17" t="s">
        <v>152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21</v>
      </c>
      <c r="BK213" s="247">
        <f>ROUND(I213*H213,2)</f>
        <v>0</v>
      </c>
      <c r="BL213" s="17" t="s">
        <v>151</v>
      </c>
      <c r="BM213" s="246" t="s">
        <v>1188</v>
      </c>
    </row>
    <row r="214" s="15" customFormat="1">
      <c r="A214" s="15"/>
      <c r="B214" s="286"/>
      <c r="C214" s="287"/>
      <c r="D214" s="248" t="s">
        <v>213</v>
      </c>
      <c r="E214" s="288" t="s">
        <v>1</v>
      </c>
      <c r="F214" s="289" t="s">
        <v>1189</v>
      </c>
      <c r="G214" s="287"/>
      <c r="H214" s="288" t="s">
        <v>1</v>
      </c>
      <c r="I214" s="290"/>
      <c r="J214" s="287"/>
      <c r="K214" s="287"/>
      <c r="L214" s="291"/>
      <c r="M214" s="292"/>
      <c r="N214" s="293"/>
      <c r="O214" s="293"/>
      <c r="P214" s="293"/>
      <c r="Q214" s="293"/>
      <c r="R214" s="293"/>
      <c r="S214" s="293"/>
      <c r="T214" s="29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5" t="s">
        <v>213</v>
      </c>
      <c r="AU214" s="295" t="s">
        <v>93</v>
      </c>
      <c r="AV214" s="15" t="s">
        <v>21</v>
      </c>
      <c r="AW214" s="15" t="s">
        <v>38</v>
      </c>
      <c r="AX214" s="15" t="s">
        <v>84</v>
      </c>
      <c r="AY214" s="295" t="s">
        <v>152</v>
      </c>
    </row>
    <row r="215" s="15" customFormat="1">
      <c r="A215" s="15"/>
      <c r="B215" s="286"/>
      <c r="C215" s="287"/>
      <c r="D215" s="248" t="s">
        <v>213</v>
      </c>
      <c r="E215" s="288" t="s">
        <v>1</v>
      </c>
      <c r="F215" s="289" t="s">
        <v>1190</v>
      </c>
      <c r="G215" s="287"/>
      <c r="H215" s="288" t="s">
        <v>1</v>
      </c>
      <c r="I215" s="290"/>
      <c r="J215" s="287"/>
      <c r="K215" s="287"/>
      <c r="L215" s="291"/>
      <c r="M215" s="292"/>
      <c r="N215" s="293"/>
      <c r="O215" s="293"/>
      <c r="P215" s="293"/>
      <c r="Q215" s="293"/>
      <c r="R215" s="293"/>
      <c r="S215" s="293"/>
      <c r="T215" s="29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95" t="s">
        <v>213</v>
      </c>
      <c r="AU215" s="295" t="s">
        <v>93</v>
      </c>
      <c r="AV215" s="15" t="s">
        <v>21</v>
      </c>
      <c r="AW215" s="15" t="s">
        <v>38</v>
      </c>
      <c r="AX215" s="15" t="s">
        <v>84</v>
      </c>
      <c r="AY215" s="295" t="s">
        <v>152</v>
      </c>
    </row>
    <row r="216" s="15" customFormat="1">
      <c r="A216" s="15"/>
      <c r="B216" s="286"/>
      <c r="C216" s="287"/>
      <c r="D216" s="248" t="s">
        <v>213</v>
      </c>
      <c r="E216" s="288" t="s">
        <v>1</v>
      </c>
      <c r="F216" s="289" t="s">
        <v>1191</v>
      </c>
      <c r="G216" s="287"/>
      <c r="H216" s="288" t="s">
        <v>1</v>
      </c>
      <c r="I216" s="290"/>
      <c r="J216" s="287"/>
      <c r="K216" s="287"/>
      <c r="L216" s="291"/>
      <c r="M216" s="292"/>
      <c r="N216" s="293"/>
      <c r="O216" s="293"/>
      <c r="P216" s="293"/>
      <c r="Q216" s="293"/>
      <c r="R216" s="293"/>
      <c r="S216" s="293"/>
      <c r="T216" s="29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95" t="s">
        <v>213</v>
      </c>
      <c r="AU216" s="295" t="s">
        <v>93</v>
      </c>
      <c r="AV216" s="15" t="s">
        <v>21</v>
      </c>
      <c r="AW216" s="15" t="s">
        <v>38</v>
      </c>
      <c r="AX216" s="15" t="s">
        <v>84</v>
      </c>
      <c r="AY216" s="295" t="s">
        <v>152</v>
      </c>
    </row>
    <row r="217" s="15" customFormat="1">
      <c r="A217" s="15"/>
      <c r="B217" s="286"/>
      <c r="C217" s="287"/>
      <c r="D217" s="248" t="s">
        <v>213</v>
      </c>
      <c r="E217" s="288" t="s">
        <v>1</v>
      </c>
      <c r="F217" s="289" t="s">
        <v>1192</v>
      </c>
      <c r="G217" s="287"/>
      <c r="H217" s="288" t="s">
        <v>1</v>
      </c>
      <c r="I217" s="290"/>
      <c r="J217" s="287"/>
      <c r="K217" s="287"/>
      <c r="L217" s="291"/>
      <c r="M217" s="292"/>
      <c r="N217" s="293"/>
      <c r="O217" s="293"/>
      <c r="P217" s="293"/>
      <c r="Q217" s="293"/>
      <c r="R217" s="293"/>
      <c r="S217" s="293"/>
      <c r="T217" s="29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95" t="s">
        <v>213</v>
      </c>
      <c r="AU217" s="295" t="s">
        <v>93</v>
      </c>
      <c r="AV217" s="15" t="s">
        <v>21</v>
      </c>
      <c r="AW217" s="15" t="s">
        <v>38</v>
      </c>
      <c r="AX217" s="15" t="s">
        <v>84</v>
      </c>
      <c r="AY217" s="295" t="s">
        <v>152</v>
      </c>
    </row>
    <row r="218" s="12" customFormat="1">
      <c r="A218" s="12"/>
      <c r="B218" s="252"/>
      <c r="C218" s="253"/>
      <c r="D218" s="248" t="s">
        <v>213</v>
      </c>
      <c r="E218" s="254" t="s">
        <v>1</v>
      </c>
      <c r="F218" s="255" t="s">
        <v>93</v>
      </c>
      <c r="G218" s="253"/>
      <c r="H218" s="256">
        <v>2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62" t="s">
        <v>213</v>
      </c>
      <c r="AU218" s="262" t="s">
        <v>93</v>
      </c>
      <c r="AV218" s="12" t="s">
        <v>93</v>
      </c>
      <c r="AW218" s="12" t="s">
        <v>38</v>
      </c>
      <c r="AX218" s="12" t="s">
        <v>84</v>
      </c>
      <c r="AY218" s="262" t="s">
        <v>152</v>
      </c>
    </row>
    <row r="219" s="13" customFormat="1">
      <c r="A219" s="13"/>
      <c r="B219" s="263"/>
      <c r="C219" s="264"/>
      <c r="D219" s="248" t="s">
        <v>213</v>
      </c>
      <c r="E219" s="265" t="s">
        <v>1</v>
      </c>
      <c r="F219" s="266" t="s">
        <v>223</v>
      </c>
      <c r="G219" s="264"/>
      <c r="H219" s="267">
        <v>2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3" t="s">
        <v>213</v>
      </c>
      <c r="AU219" s="273" t="s">
        <v>93</v>
      </c>
      <c r="AV219" s="13" t="s">
        <v>151</v>
      </c>
      <c r="AW219" s="13" t="s">
        <v>38</v>
      </c>
      <c r="AX219" s="13" t="s">
        <v>21</v>
      </c>
      <c r="AY219" s="273" t="s">
        <v>152</v>
      </c>
    </row>
    <row r="220" s="2" customFormat="1" ht="21.75" customHeight="1">
      <c r="A220" s="38"/>
      <c r="B220" s="39"/>
      <c r="C220" s="235" t="s">
        <v>317</v>
      </c>
      <c r="D220" s="235" t="s">
        <v>153</v>
      </c>
      <c r="E220" s="236" t="s">
        <v>1193</v>
      </c>
      <c r="F220" s="237" t="s">
        <v>1194</v>
      </c>
      <c r="G220" s="238" t="s">
        <v>211</v>
      </c>
      <c r="H220" s="239">
        <v>2</v>
      </c>
      <c r="I220" s="240"/>
      <c r="J220" s="241">
        <f>ROUND(I220*H220,2)</f>
        <v>0</v>
      </c>
      <c r="K220" s="237" t="s">
        <v>1104</v>
      </c>
      <c r="L220" s="44"/>
      <c r="M220" s="242" t="s">
        <v>1</v>
      </c>
      <c r="N220" s="243" t="s">
        <v>49</v>
      </c>
      <c r="O220" s="91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151</v>
      </c>
      <c r="AT220" s="246" t="s">
        <v>153</v>
      </c>
      <c r="AU220" s="246" t="s">
        <v>93</v>
      </c>
      <c r="AY220" s="17" t="s">
        <v>152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21</v>
      </c>
      <c r="BK220" s="247">
        <f>ROUND(I220*H220,2)</f>
        <v>0</v>
      </c>
      <c r="BL220" s="17" t="s">
        <v>151</v>
      </c>
      <c r="BM220" s="246" t="s">
        <v>1195</v>
      </c>
    </row>
    <row r="221" s="15" customFormat="1">
      <c r="A221" s="15"/>
      <c r="B221" s="286"/>
      <c r="C221" s="287"/>
      <c r="D221" s="248" t="s">
        <v>213</v>
      </c>
      <c r="E221" s="288" t="s">
        <v>1</v>
      </c>
      <c r="F221" s="289" t="s">
        <v>1196</v>
      </c>
      <c r="G221" s="287"/>
      <c r="H221" s="288" t="s">
        <v>1</v>
      </c>
      <c r="I221" s="290"/>
      <c r="J221" s="287"/>
      <c r="K221" s="287"/>
      <c r="L221" s="291"/>
      <c r="M221" s="292"/>
      <c r="N221" s="293"/>
      <c r="O221" s="293"/>
      <c r="P221" s="293"/>
      <c r="Q221" s="293"/>
      <c r="R221" s="293"/>
      <c r="S221" s="293"/>
      <c r="T221" s="29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5" t="s">
        <v>213</v>
      </c>
      <c r="AU221" s="295" t="s">
        <v>93</v>
      </c>
      <c r="AV221" s="15" t="s">
        <v>21</v>
      </c>
      <c r="AW221" s="15" t="s">
        <v>38</v>
      </c>
      <c r="AX221" s="15" t="s">
        <v>84</v>
      </c>
      <c r="AY221" s="295" t="s">
        <v>152</v>
      </c>
    </row>
    <row r="222" s="12" customFormat="1">
      <c r="A222" s="12"/>
      <c r="B222" s="252"/>
      <c r="C222" s="253"/>
      <c r="D222" s="248" t="s">
        <v>213</v>
      </c>
      <c r="E222" s="254" t="s">
        <v>1</v>
      </c>
      <c r="F222" s="255" t="s">
        <v>93</v>
      </c>
      <c r="G222" s="253"/>
      <c r="H222" s="256">
        <v>2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62" t="s">
        <v>213</v>
      </c>
      <c r="AU222" s="262" t="s">
        <v>93</v>
      </c>
      <c r="AV222" s="12" t="s">
        <v>93</v>
      </c>
      <c r="AW222" s="12" t="s">
        <v>38</v>
      </c>
      <c r="AX222" s="12" t="s">
        <v>84</v>
      </c>
      <c r="AY222" s="262" t="s">
        <v>152</v>
      </c>
    </row>
    <row r="223" s="15" customFormat="1">
      <c r="A223" s="15"/>
      <c r="B223" s="286"/>
      <c r="C223" s="287"/>
      <c r="D223" s="248" t="s">
        <v>213</v>
      </c>
      <c r="E223" s="288" t="s">
        <v>1</v>
      </c>
      <c r="F223" s="289" t="s">
        <v>1190</v>
      </c>
      <c r="G223" s="287"/>
      <c r="H223" s="288" t="s">
        <v>1</v>
      </c>
      <c r="I223" s="290"/>
      <c r="J223" s="287"/>
      <c r="K223" s="287"/>
      <c r="L223" s="291"/>
      <c r="M223" s="292"/>
      <c r="N223" s="293"/>
      <c r="O223" s="293"/>
      <c r="P223" s="293"/>
      <c r="Q223" s="293"/>
      <c r="R223" s="293"/>
      <c r="S223" s="293"/>
      <c r="T223" s="29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95" t="s">
        <v>213</v>
      </c>
      <c r="AU223" s="295" t="s">
        <v>93</v>
      </c>
      <c r="AV223" s="15" t="s">
        <v>21</v>
      </c>
      <c r="AW223" s="15" t="s">
        <v>38</v>
      </c>
      <c r="AX223" s="15" t="s">
        <v>84</v>
      </c>
      <c r="AY223" s="295" t="s">
        <v>152</v>
      </c>
    </row>
    <row r="224" s="15" customFormat="1">
      <c r="A224" s="15"/>
      <c r="B224" s="286"/>
      <c r="C224" s="287"/>
      <c r="D224" s="248" t="s">
        <v>213</v>
      </c>
      <c r="E224" s="288" t="s">
        <v>1</v>
      </c>
      <c r="F224" s="289" t="s">
        <v>1191</v>
      </c>
      <c r="G224" s="287"/>
      <c r="H224" s="288" t="s">
        <v>1</v>
      </c>
      <c r="I224" s="290"/>
      <c r="J224" s="287"/>
      <c r="K224" s="287"/>
      <c r="L224" s="291"/>
      <c r="M224" s="292"/>
      <c r="N224" s="293"/>
      <c r="O224" s="293"/>
      <c r="P224" s="293"/>
      <c r="Q224" s="293"/>
      <c r="R224" s="293"/>
      <c r="S224" s="293"/>
      <c r="T224" s="29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95" t="s">
        <v>213</v>
      </c>
      <c r="AU224" s="295" t="s">
        <v>93</v>
      </c>
      <c r="AV224" s="15" t="s">
        <v>21</v>
      </c>
      <c r="AW224" s="15" t="s">
        <v>38</v>
      </c>
      <c r="AX224" s="15" t="s">
        <v>84</v>
      </c>
      <c r="AY224" s="295" t="s">
        <v>152</v>
      </c>
    </row>
    <row r="225" s="15" customFormat="1">
      <c r="A225" s="15"/>
      <c r="B225" s="286"/>
      <c r="C225" s="287"/>
      <c r="D225" s="248" t="s">
        <v>213</v>
      </c>
      <c r="E225" s="288" t="s">
        <v>1</v>
      </c>
      <c r="F225" s="289" t="s">
        <v>1192</v>
      </c>
      <c r="G225" s="287"/>
      <c r="H225" s="288" t="s">
        <v>1</v>
      </c>
      <c r="I225" s="290"/>
      <c r="J225" s="287"/>
      <c r="K225" s="287"/>
      <c r="L225" s="291"/>
      <c r="M225" s="292"/>
      <c r="N225" s="293"/>
      <c r="O225" s="293"/>
      <c r="P225" s="293"/>
      <c r="Q225" s="293"/>
      <c r="R225" s="293"/>
      <c r="S225" s="293"/>
      <c r="T225" s="29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95" t="s">
        <v>213</v>
      </c>
      <c r="AU225" s="295" t="s">
        <v>93</v>
      </c>
      <c r="AV225" s="15" t="s">
        <v>21</v>
      </c>
      <c r="AW225" s="15" t="s">
        <v>38</v>
      </c>
      <c r="AX225" s="15" t="s">
        <v>84</v>
      </c>
      <c r="AY225" s="295" t="s">
        <v>152</v>
      </c>
    </row>
    <row r="226" s="13" customFormat="1">
      <c r="A226" s="13"/>
      <c r="B226" s="263"/>
      <c r="C226" s="264"/>
      <c r="D226" s="248" t="s">
        <v>213</v>
      </c>
      <c r="E226" s="265" t="s">
        <v>1</v>
      </c>
      <c r="F226" s="266" t="s">
        <v>223</v>
      </c>
      <c r="G226" s="264"/>
      <c r="H226" s="267">
        <v>2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3" t="s">
        <v>213</v>
      </c>
      <c r="AU226" s="273" t="s">
        <v>93</v>
      </c>
      <c r="AV226" s="13" t="s">
        <v>151</v>
      </c>
      <c r="AW226" s="13" t="s">
        <v>38</v>
      </c>
      <c r="AX226" s="13" t="s">
        <v>21</v>
      </c>
      <c r="AY226" s="273" t="s">
        <v>152</v>
      </c>
    </row>
    <row r="227" s="11" customFormat="1" ht="22.8" customHeight="1">
      <c r="A227" s="11"/>
      <c r="B227" s="221"/>
      <c r="C227" s="222"/>
      <c r="D227" s="223" t="s">
        <v>83</v>
      </c>
      <c r="E227" s="284" t="s">
        <v>268</v>
      </c>
      <c r="F227" s="284" t="s">
        <v>1197</v>
      </c>
      <c r="G227" s="222"/>
      <c r="H227" s="222"/>
      <c r="I227" s="225"/>
      <c r="J227" s="285">
        <f>BK227</f>
        <v>0</v>
      </c>
      <c r="K227" s="222"/>
      <c r="L227" s="227"/>
      <c r="M227" s="228"/>
      <c r="N227" s="229"/>
      <c r="O227" s="229"/>
      <c r="P227" s="230">
        <f>SUM(P228:P303)</f>
        <v>0</v>
      </c>
      <c r="Q227" s="229"/>
      <c r="R227" s="230">
        <f>SUM(R228:R303)</f>
        <v>167.530723</v>
      </c>
      <c r="S227" s="229"/>
      <c r="T227" s="231">
        <f>SUM(T228:T303)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32" t="s">
        <v>21</v>
      </c>
      <c r="AT227" s="233" t="s">
        <v>83</v>
      </c>
      <c r="AU227" s="233" t="s">
        <v>21</v>
      </c>
      <c r="AY227" s="232" t="s">
        <v>152</v>
      </c>
      <c r="BK227" s="234">
        <f>SUM(BK228:BK303)</f>
        <v>0</v>
      </c>
    </row>
    <row r="228" s="2" customFormat="1" ht="21.75" customHeight="1">
      <c r="A228" s="38"/>
      <c r="B228" s="39"/>
      <c r="C228" s="235" t="s">
        <v>322</v>
      </c>
      <c r="D228" s="235" t="s">
        <v>153</v>
      </c>
      <c r="E228" s="236" t="s">
        <v>1198</v>
      </c>
      <c r="F228" s="237" t="s">
        <v>1199</v>
      </c>
      <c r="G228" s="238" t="s">
        <v>406</v>
      </c>
      <c r="H228" s="239">
        <v>14.699999999999999</v>
      </c>
      <c r="I228" s="240"/>
      <c r="J228" s="241">
        <f>ROUND(I228*H228,2)</f>
        <v>0</v>
      </c>
      <c r="K228" s="237" t="s">
        <v>157</v>
      </c>
      <c r="L228" s="44"/>
      <c r="M228" s="242" t="s">
        <v>1</v>
      </c>
      <c r="N228" s="243" t="s">
        <v>49</v>
      </c>
      <c r="O228" s="91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151</v>
      </c>
      <c r="AT228" s="246" t="s">
        <v>153</v>
      </c>
      <c r="AU228" s="246" t="s">
        <v>93</v>
      </c>
      <c r="AY228" s="17" t="s">
        <v>152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21</v>
      </c>
      <c r="BK228" s="247">
        <f>ROUND(I228*H228,2)</f>
        <v>0</v>
      </c>
      <c r="BL228" s="17" t="s">
        <v>151</v>
      </c>
      <c r="BM228" s="246" t="s">
        <v>1200</v>
      </c>
    </row>
    <row r="229" s="15" customFormat="1">
      <c r="A229" s="15"/>
      <c r="B229" s="286"/>
      <c r="C229" s="287"/>
      <c r="D229" s="248" t="s">
        <v>213</v>
      </c>
      <c r="E229" s="288" t="s">
        <v>1</v>
      </c>
      <c r="F229" s="289" t="s">
        <v>1201</v>
      </c>
      <c r="G229" s="287"/>
      <c r="H229" s="288" t="s">
        <v>1</v>
      </c>
      <c r="I229" s="290"/>
      <c r="J229" s="287"/>
      <c r="K229" s="287"/>
      <c r="L229" s="291"/>
      <c r="M229" s="292"/>
      <c r="N229" s="293"/>
      <c r="O229" s="293"/>
      <c r="P229" s="293"/>
      <c r="Q229" s="293"/>
      <c r="R229" s="293"/>
      <c r="S229" s="293"/>
      <c r="T229" s="29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95" t="s">
        <v>213</v>
      </c>
      <c r="AU229" s="295" t="s">
        <v>93</v>
      </c>
      <c r="AV229" s="15" t="s">
        <v>21</v>
      </c>
      <c r="AW229" s="15" t="s">
        <v>38</v>
      </c>
      <c r="AX229" s="15" t="s">
        <v>84</v>
      </c>
      <c r="AY229" s="295" t="s">
        <v>152</v>
      </c>
    </row>
    <row r="230" s="12" customFormat="1">
      <c r="A230" s="12"/>
      <c r="B230" s="252"/>
      <c r="C230" s="253"/>
      <c r="D230" s="248" t="s">
        <v>213</v>
      </c>
      <c r="E230" s="254" t="s">
        <v>1</v>
      </c>
      <c r="F230" s="255" t="s">
        <v>1202</v>
      </c>
      <c r="G230" s="253"/>
      <c r="H230" s="256">
        <v>14.699999999999999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62" t="s">
        <v>213</v>
      </c>
      <c r="AU230" s="262" t="s">
        <v>93</v>
      </c>
      <c r="AV230" s="12" t="s">
        <v>93</v>
      </c>
      <c r="AW230" s="12" t="s">
        <v>38</v>
      </c>
      <c r="AX230" s="12" t="s">
        <v>84</v>
      </c>
      <c r="AY230" s="262" t="s">
        <v>152</v>
      </c>
    </row>
    <row r="231" s="13" customFormat="1">
      <c r="A231" s="13"/>
      <c r="B231" s="263"/>
      <c r="C231" s="264"/>
      <c r="D231" s="248" t="s">
        <v>213</v>
      </c>
      <c r="E231" s="265" t="s">
        <v>1</v>
      </c>
      <c r="F231" s="266" t="s">
        <v>223</v>
      </c>
      <c r="G231" s="264"/>
      <c r="H231" s="267">
        <v>14.699999999999999</v>
      </c>
      <c r="I231" s="268"/>
      <c r="J231" s="264"/>
      <c r="K231" s="264"/>
      <c r="L231" s="269"/>
      <c r="M231" s="270"/>
      <c r="N231" s="271"/>
      <c r="O231" s="271"/>
      <c r="P231" s="271"/>
      <c r="Q231" s="271"/>
      <c r="R231" s="271"/>
      <c r="S231" s="271"/>
      <c r="T231" s="27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3" t="s">
        <v>213</v>
      </c>
      <c r="AU231" s="273" t="s">
        <v>93</v>
      </c>
      <c r="AV231" s="13" t="s">
        <v>151</v>
      </c>
      <c r="AW231" s="13" t="s">
        <v>38</v>
      </c>
      <c r="AX231" s="13" t="s">
        <v>21</v>
      </c>
      <c r="AY231" s="273" t="s">
        <v>152</v>
      </c>
    </row>
    <row r="232" s="2" customFormat="1" ht="21.75" customHeight="1">
      <c r="A232" s="38"/>
      <c r="B232" s="39"/>
      <c r="C232" s="235" t="s">
        <v>327</v>
      </c>
      <c r="D232" s="235" t="s">
        <v>153</v>
      </c>
      <c r="E232" s="236" t="s">
        <v>1203</v>
      </c>
      <c r="F232" s="237" t="s">
        <v>1204</v>
      </c>
      <c r="G232" s="238" t="s">
        <v>361</v>
      </c>
      <c r="H232" s="239">
        <v>294</v>
      </c>
      <c r="I232" s="240"/>
      <c r="J232" s="241">
        <f>ROUND(I232*H232,2)</f>
        <v>0</v>
      </c>
      <c r="K232" s="237" t="s">
        <v>1104</v>
      </c>
      <c r="L232" s="44"/>
      <c r="M232" s="242" t="s">
        <v>1</v>
      </c>
      <c r="N232" s="243" t="s">
        <v>49</v>
      </c>
      <c r="O232" s="91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151</v>
      </c>
      <c r="AT232" s="246" t="s">
        <v>153</v>
      </c>
      <c r="AU232" s="246" t="s">
        <v>93</v>
      </c>
      <c r="AY232" s="17" t="s">
        <v>152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21</v>
      </c>
      <c r="BK232" s="247">
        <f>ROUND(I232*H232,2)</f>
        <v>0</v>
      </c>
      <c r="BL232" s="17" t="s">
        <v>151</v>
      </c>
      <c r="BM232" s="246" t="s">
        <v>1205</v>
      </c>
    </row>
    <row r="233" s="12" customFormat="1">
      <c r="A233" s="12"/>
      <c r="B233" s="252"/>
      <c r="C233" s="253"/>
      <c r="D233" s="248" t="s">
        <v>213</v>
      </c>
      <c r="E233" s="254" t="s">
        <v>1</v>
      </c>
      <c r="F233" s="255" t="s">
        <v>1206</v>
      </c>
      <c r="G233" s="253"/>
      <c r="H233" s="256">
        <v>294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62" t="s">
        <v>213</v>
      </c>
      <c r="AU233" s="262" t="s">
        <v>93</v>
      </c>
      <c r="AV233" s="12" t="s">
        <v>93</v>
      </c>
      <c r="AW233" s="12" t="s">
        <v>38</v>
      </c>
      <c r="AX233" s="12" t="s">
        <v>84</v>
      </c>
      <c r="AY233" s="262" t="s">
        <v>152</v>
      </c>
    </row>
    <row r="234" s="13" customFormat="1">
      <c r="A234" s="13"/>
      <c r="B234" s="263"/>
      <c r="C234" s="264"/>
      <c r="D234" s="248" t="s">
        <v>213</v>
      </c>
      <c r="E234" s="265" t="s">
        <v>1</v>
      </c>
      <c r="F234" s="266" t="s">
        <v>223</v>
      </c>
      <c r="G234" s="264"/>
      <c r="H234" s="267">
        <v>294</v>
      </c>
      <c r="I234" s="268"/>
      <c r="J234" s="264"/>
      <c r="K234" s="264"/>
      <c r="L234" s="269"/>
      <c r="M234" s="270"/>
      <c r="N234" s="271"/>
      <c r="O234" s="271"/>
      <c r="P234" s="271"/>
      <c r="Q234" s="271"/>
      <c r="R234" s="271"/>
      <c r="S234" s="271"/>
      <c r="T234" s="27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3" t="s">
        <v>213</v>
      </c>
      <c r="AU234" s="273" t="s">
        <v>93</v>
      </c>
      <c r="AV234" s="13" t="s">
        <v>151</v>
      </c>
      <c r="AW234" s="13" t="s">
        <v>38</v>
      </c>
      <c r="AX234" s="13" t="s">
        <v>21</v>
      </c>
      <c r="AY234" s="273" t="s">
        <v>152</v>
      </c>
    </row>
    <row r="235" s="2" customFormat="1" ht="21.75" customHeight="1">
      <c r="A235" s="38"/>
      <c r="B235" s="39"/>
      <c r="C235" s="235" t="s">
        <v>334</v>
      </c>
      <c r="D235" s="235" t="s">
        <v>153</v>
      </c>
      <c r="E235" s="236" t="s">
        <v>1207</v>
      </c>
      <c r="F235" s="237" t="s">
        <v>1208</v>
      </c>
      <c r="G235" s="238" t="s">
        <v>361</v>
      </c>
      <c r="H235" s="239">
        <v>294</v>
      </c>
      <c r="I235" s="240"/>
      <c r="J235" s="241">
        <f>ROUND(I235*H235,2)</f>
        <v>0</v>
      </c>
      <c r="K235" s="237" t="s">
        <v>1104</v>
      </c>
      <c r="L235" s="44"/>
      <c r="M235" s="242" t="s">
        <v>1</v>
      </c>
      <c r="N235" s="243" t="s">
        <v>49</v>
      </c>
      <c r="O235" s="91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151</v>
      </c>
      <c r="AT235" s="246" t="s">
        <v>153</v>
      </c>
      <c r="AU235" s="246" t="s">
        <v>93</v>
      </c>
      <c r="AY235" s="17" t="s">
        <v>152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21</v>
      </c>
      <c r="BK235" s="247">
        <f>ROUND(I235*H235,2)</f>
        <v>0</v>
      </c>
      <c r="BL235" s="17" t="s">
        <v>151</v>
      </c>
      <c r="BM235" s="246" t="s">
        <v>1209</v>
      </c>
    </row>
    <row r="236" s="12" customFormat="1">
      <c r="A236" s="12"/>
      <c r="B236" s="252"/>
      <c r="C236" s="253"/>
      <c r="D236" s="248" t="s">
        <v>213</v>
      </c>
      <c r="E236" s="254" t="s">
        <v>1</v>
      </c>
      <c r="F236" s="255" t="s">
        <v>1210</v>
      </c>
      <c r="G236" s="253"/>
      <c r="H236" s="256">
        <v>294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62" t="s">
        <v>213</v>
      </c>
      <c r="AU236" s="262" t="s">
        <v>93</v>
      </c>
      <c r="AV236" s="12" t="s">
        <v>93</v>
      </c>
      <c r="AW236" s="12" t="s">
        <v>38</v>
      </c>
      <c r="AX236" s="12" t="s">
        <v>84</v>
      </c>
      <c r="AY236" s="262" t="s">
        <v>152</v>
      </c>
    </row>
    <row r="237" s="13" customFormat="1">
      <c r="A237" s="13"/>
      <c r="B237" s="263"/>
      <c r="C237" s="264"/>
      <c r="D237" s="248" t="s">
        <v>213</v>
      </c>
      <c r="E237" s="265" t="s">
        <v>1</v>
      </c>
      <c r="F237" s="266" t="s">
        <v>223</v>
      </c>
      <c r="G237" s="264"/>
      <c r="H237" s="267">
        <v>294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3" t="s">
        <v>213</v>
      </c>
      <c r="AU237" s="273" t="s">
        <v>93</v>
      </c>
      <c r="AV237" s="13" t="s">
        <v>151</v>
      </c>
      <c r="AW237" s="13" t="s">
        <v>38</v>
      </c>
      <c r="AX237" s="13" t="s">
        <v>21</v>
      </c>
      <c r="AY237" s="273" t="s">
        <v>152</v>
      </c>
    </row>
    <row r="238" s="2" customFormat="1" ht="21.75" customHeight="1">
      <c r="A238" s="38"/>
      <c r="B238" s="39"/>
      <c r="C238" s="235" t="s">
        <v>340</v>
      </c>
      <c r="D238" s="235" t="s">
        <v>153</v>
      </c>
      <c r="E238" s="236" t="s">
        <v>1211</v>
      </c>
      <c r="F238" s="237" t="s">
        <v>1212</v>
      </c>
      <c r="G238" s="238" t="s">
        <v>211</v>
      </c>
      <c r="H238" s="239">
        <v>2630</v>
      </c>
      <c r="I238" s="240"/>
      <c r="J238" s="241">
        <f>ROUND(I238*H238,2)</f>
        <v>0</v>
      </c>
      <c r="K238" s="237" t="s">
        <v>1104</v>
      </c>
      <c r="L238" s="44"/>
      <c r="M238" s="242" t="s">
        <v>1</v>
      </c>
      <c r="N238" s="243" t="s">
        <v>49</v>
      </c>
      <c r="O238" s="91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6" t="s">
        <v>151</v>
      </c>
      <c r="AT238" s="246" t="s">
        <v>153</v>
      </c>
      <c r="AU238" s="246" t="s">
        <v>93</v>
      </c>
      <c r="AY238" s="17" t="s">
        <v>152</v>
      </c>
      <c r="BE238" s="247">
        <f>IF(N238="základní",J238,0)</f>
        <v>0</v>
      </c>
      <c r="BF238" s="247">
        <f>IF(N238="snížená",J238,0)</f>
        <v>0</v>
      </c>
      <c r="BG238" s="247">
        <f>IF(N238="zákl. přenesená",J238,0)</f>
        <v>0</v>
      </c>
      <c r="BH238" s="247">
        <f>IF(N238="sníž. přenesená",J238,0)</f>
        <v>0</v>
      </c>
      <c r="BI238" s="247">
        <f>IF(N238="nulová",J238,0)</f>
        <v>0</v>
      </c>
      <c r="BJ238" s="17" t="s">
        <v>21</v>
      </c>
      <c r="BK238" s="247">
        <f>ROUND(I238*H238,2)</f>
        <v>0</v>
      </c>
      <c r="BL238" s="17" t="s">
        <v>151</v>
      </c>
      <c r="BM238" s="246" t="s">
        <v>1213</v>
      </c>
    </row>
    <row r="239" s="12" customFormat="1">
      <c r="A239" s="12"/>
      <c r="B239" s="252"/>
      <c r="C239" s="253"/>
      <c r="D239" s="248" t="s">
        <v>213</v>
      </c>
      <c r="E239" s="254" t="s">
        <v>1</v>
      </c>
      <c r="F239" s="255" t="s">
        <v>1214</v>
      </c>
      <c r="G239" s="253"/>
      <c r="H239" s="256">
        <v>2630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62" t="s">
        <v>213</v>
      </c>
      <c r="AU239" s="262" t="s">
        <v>93</v>
      </c>
      <c r="AV239" s="12" t="s">
        <v>93</v>
      </c>
      <c r="AW239" s="12" t="s">
        <v>38</v>
      </c>
      <c r="AX239" s="12" t="s">
        <v>84</v>
      </c>
      <c r="AY239" s="262" t="s">
        <v>152</v>
      </c>
    </row>
    <row r="240" s="13" customFormat="1">
      <c r="A240" s="13"/>
      <c r="B240" s="263"/>
      <c r="C240" s="264"/>
      <c r="D240" s="248" t="s">
        <v>213</v>
      </c>
      <c r="E240" s="265" t="s">
        <v>1</v>
      </c>
      <c r="F240" s="266" t="s">
        <v>223</v>
      </c>
      <c r="G240" s="264"/>
      <c r="H240" s="267">
        <v>2630</v>
      </c>
      <c r="I240" s="268"/>
      <c r="J240" s="264"/>
      <c r="K240" s="264"/>
      <c r="L240" s="269"/>
      <c r="M240" s="270"/>
      <c r="N240" s="271"/>
      <c r="O240" s="271"/>
      <c r="P240" s="271"/>
      <c r="Q240" s="271"/>
      <c r="R240" s="271"/>
      <c r="S240" s="271"/>
      <c r="T240" s="27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3" t="s">
        <v>213</v>
      </c>
      <c r="AU240" s="273" t="s">
        <v>93</v>
      </c>
      <c r="AV240" s="13" t="s">
        <v>151</v>
      </c>
      <c r="AW240" s="13" t="s">
        <v>38</v>
      </c>
      <c r="AX240" s="13" t="s">
        <v>21</v>
      </c>
      <c r="AY240" s="273" t="s">
        <v>152</v>
      </c>
    </row>
    <row r="241" s="2" customFormat="1" ht="21.75" customHeight="1">
      <c r="A241" s="38"/>
      <c r="B241" s="39"/>
      <c r="C241" s="235" t="s">
        <v>345</v>
      </c>
      <c r="D241" s="235" t="s">
        <v>153</v>
      </c>
      <c r="E241" s="236" t="s">
        <v>1215</v>
      </c>
      <c r="F241" s="237" t="s">
        <v>1216</v>
      </c>
      <c r="G241" s="238" t="s">
        <v>211</v>
      </c>
      <c r="H241" s="239">
        <v>36</v>
      </c>
      <c r="I241" s="240"/>
      <c r="J241" s="241">
        <f>ROUND(I241*H241,2)</f>
        <v>0</v>
      </c>
      <c r="K241" s="237" t="s">
        <v>157</v>
      </c>
      <c r="L241" s="44"/>
      <c r="M241" s="242" t="s">
        <v>1</v>
      </c>
      <c r="N241" s="243" t="s">
        <v>49</v>
      </c>
      <c r="O241" s="91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151</v>
      </c>
      <c r="AT241" s="246" t="s">
        <v>153</v>
      </c>
      <c r="AU241" s="246" t="s">
        <v>93</v>
      </c>
      <c r="AY241" s="17" t="s">
        <v>152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21</v>
      </c>
      <c r="BK241" s="247">
        <f>ROUND(I241*H241,2)</f>
        <v>0</v>
      </c>
      <c r="BL241" s="17" t="s">
        <v>151</v>
      </c>
      <c r="BM241" s="246" t="s">
        <v>1217</v>
      </c>
    </row>
    <row r="242" s="12" customFormat="1">
      <c r="A242" s="12"/>
      <c r="B242" s="252"/>
      <c r="C242" s="253"/>
      <c r="D242" s="248" t="s">
        <v>213</v>
      </c>
      <c r="E242" s="254" t="s">
        <v>1</v>
      </c>
      <c r="F242" s="255" t="s">
        <v>1218</v>
      </c>
      <c r="G242" s="253"/>
      <c r="H242" s="256">
        <v>36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62" t="s">
        <v>213</v>
      </c>
      <c r="AU242" s="262" t="s">
        <v>93</v>
      </c>
      <c r="AV242" s="12" t="s">
        <v>93</v>
      </c>
      <c r="AW242" s="12" t="s">
        <v>38</v>
      </c>
      <c r="AX242" s="12" t="s">
        <v>84</v>
      </c>
      <c r="AY242" s="262" t="s">
        <v>152</v>
      </c>
    </row>
    <row r="243" s="13" customFormat="1">
      <c r="A243" s="13"/>
      <c r="B243" s="263"/>
      <c r="C243" s="264"/>
      <c r="D243" s="248" t="s">
        <v>213</v>
      </c>
      <c r="E243" s="265" t="s">
        <v>1</v>
      </c>
      <c r="F243" s="266" t="s">
        <v>223</v>
      </c>
      <c r="G243" s="264"/>
      <c r="H243" s="267">
        <v>36</v>
      </c>
      <c r="I243" s="268"/>
      <c r="J243" s="264"/>
      <c r="K243" s="264"/>
      <c r="L243" s="269"/>
      <c r="M243" s="270"/>
      <c r="N243" s="271"/>
      <c r="O243" s="271"/>
      <c r="P243" s="271"/>
      <c r="Q243" s="271"/>
      <c r="R243" s="271"/>
      <c r="S243" s="271"/>
      <c r="T243" s="27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3" t="s">
        <v>213</v>
      </c>
      <c r="AU243" s="273" t="s">
        <v>93</v>
      </c>
      <c r="AV243" s="13" t="s">
        <v>151</v>
      </c>
      <c r="AW243" s="13" t="s">
        <v>38</v>
      </c>
      <c r="AX243" s="13" t="s">
        <v>21</v>
      </c>
      <c r="AY243" s="273" t="s">
        <v>152</v>
      </c>
    </row>
    <row r="244" s="2" customFormat="1" ht="21.75" customHeight="1">
      <c r="A244" s="38"/>
      <c r="B244" s="39"/>
      <c r="C244" s="235" t="s">
        <v>672</v>
      </c>
      <c r="D244" s="235" t="s">
        <v>153</v>
      </c>
      <c r="E244" s="236" t="s">
        <v>1219</v>
      </c>
      <c r="F244" s="237" t="s">
        <v>1220</v>
      </c>
      <c r="G244" s="238" t="s">
        <v>211</v>
      </c>
      <c r="H244" s="239">
        <v>36</v>
      </c>
      <c r="I244" s="240"/>
      <c r="J244" s="241">
        <f>ROUND(I244*H244,2)</f>
        <v>0</v>
      </c>
      <c r="K244" s="237" t="s">
        <v>157</v>
      </c>
      <c r="L244" s="44"/>
      <c r="M244" s="242" t="s">
        <v>1</v>
      </c>
      <c r="N244" s="243" t="s">
        <v>49</v>
      </c>
      <c r="O244" s="91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151</v>
      </c>
      <c r="AT244" s="246" t="s">
        <v>153</v>
      </c>
      <c r="AU244" s="246" t="s">
        <v>93</v>
      </c>
      <c r="AY244" s="17" t="s">
        <v>152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21</v>
      </c>
      <c r="BK244" s="247">
        <f>ROUND(I244*H244,2)</f>
        <v>0</v>
      </c>
      <c r="BL244" s="17" t="s">
        <v>151</v>
      </c>
      <c r="BM244" s="246" t="s">
        <v>1221</v>
      </c>
    </row>
    <row r="245" s="15" customFormat="1">
      <c r="A245" s="15"/>
      <c r="B245" s="286"/>
      <c r="C245" s="287"/>
      <c r="D245" s="248" t="s">
        <v>213</v>
      </c>
      <c r="E245" s="288" t="s">
        <v>1</v>
      </c>
      <c r="F245" s="289" t="s">
        <v>1222</v>
      </c>
      <c r="G245" s="287"/>
      <c r="H245" s="288" t="s">
        <v>1</v>
      </c>
      <c r="I245" s="290"/>
      <c r="J245" s="287"/>
      <c r="K245" s="287"/>
      <c r="L245" s="291"/>
      <c r="M245" s="292"/>
      <c r="N245" s="293"/>
      <c r="O245" s="293"/>
      <c r="P245" s="293"/>
      <c r="Q245" s="293"/>
      <c r="R245" s="293"/>
      <c r="S245" s="293"/>
      <c r="T245" s="29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95" t="s">
        <v>213</v>
      </c>
      <c r="AU245" s="295" t="s">
        <v>93</v>
      </c>
      <c r="AV245" s="15" t="s">
        <v>21</v>
      </c>
      <c r="AW245" s="15" t="s">
        <v>38</v>
      </c>
      <c r="AX245" s="15" t="s">
        <v>84</v>
      </c>
      <c r="AY245" s="295" t="s">
        <v>152</v>
      </c>
    </row>
    <row r="246" s="15" customFormat="1">
      <c r="A246" s="15"/>
      <c r="B246" s="286"/>
      <c r="C246" s="287"/>
      <c r="D246" s="248" t="s">
        <v>213</v>
      </c>
      <c r="E246" s="288" t="s">
        <v>1</v>
      </c>
      <c r="F246" s="289" t="s">
        <v>1223</v>
      </c>
      <c r="G246" s="287"/>
      <c r="H246" s="288" t="s">
        <v>1</v>
      </c>
      <c r="I246" s="290"/>
      <c r="J246" s="287"/>
      <c r="K246" s="287"/>
      <c r="L246" s="291"/>
      <c r="M246" s="292"/>
      <c r="N246" s="293"/>
      <c r="O246" s="293"/>
      <c r="P246" s="293"/>
      <c r="Q246" s="293"/>
      <c r="R246" s="293"/>
      <c r="S246" s="293"/>
      <c r="T246" s="29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95" t="s">
        <v>213</v>
      </c>
      <c r="AU246" s="295" t="s">
        <v>93</v>
      </c>
      <c r="AV246" s="15" t="s">
        <v>21</v>
      </c>
      <c r="AW246" s="15" t="s">
        <v>38</v>
      </c>
      <c r="AX246" s="15" t="s">
        <v>84</v>
      </c>
      <c r="AY246" s="295" t="s">
        <v>152</v>
      </c>
    </row>
    <row r="247" s="12" customFormat="1">
      <c r="A247" s="12"/>
      <c r="B247" s="252"/>
      <c r="C247" s="253"/>
      <c r="D247" s="248" t="s">
        <v>213</v>
      </c>
      <c r="E247" s="254" t="s">
        <v>1</v>
      </c>
      <c r="F247" s="255" t="s">
        <v>1224</v>
      </c>
      <c r="G247" s="253"/>
      <c r="H247" s="256">
        <v>36</v>
      </c>
      <c r="I247" s="257"/>
      <c r="J247" s="253"/>
      <c r="K247" s="253"/>
      <c r="L247" s="258"/>
      <c r="M247" s="259"/>
      <c r="N247" s="260"/>
      <c r="O247" s="260"/>
      <c r="P247" s="260"/>
      <c r="Q247" s="260"/>
      <c r="R247" s="260"/>
      <c r="S247" s="260"/>
      <c r="T247" s="261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62" t="s">
        <v>213</v>
      </c>
      <c r="AU247" s="262" t="s">
        <v>93</v>
      </c>
      <c r="AV247" s="12" t="s">
        <v>93</v>
      </c>
      <c r="AW247" s="12" t="s">
        <v>38</v>
      </c>
      <c r="AX247" s="12" t="s">
        <v>84</v>
      </c>
      <c r="AY247" s="262" t="s">
        <v>152</v>
      </c>
    </row>
    <row r="248" s="13" customFormat="1">
      <c r="A248" s="13"/>
      <c r="B248" s="263"/>
      <c r="C248" s="264"/>
      <c r="D248" s="248" t="s">
        <v>213</v>
      </c>
      <c r="E248" s="265" t="s">
        <v>1</v>
      </c>
      <c r="F248" s="266" t="s">
        <v>223</v>
      </c>
      <c r="G248" s="264"/>
      <c r="H248" s="267">
        <v>36</v>
      </c>
      <c r="I248" s="268"/>
      <c r="J248" s="264"/>
      <c r="K248" s="264"/>
      <c r="L248" s="269"/>
      <c r="M248" s="270"/>
      <c r="N248" s="271"/>
      <c r="O248" s="271"/>
      <c r="P248" s="271"/>
      <c r="Q248" s="271"/>
      <c r="R248" s="271"/>
      <c r="S248" s="271"/>
      <c r="T248" s="27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3" t="s">
        <v>213</v>
      </c>
      <c r="AU248" s="273" t="s">
        <v>93</v>
      </c>
      <c r="AV248" s="13" t="s">
        <v>151</v>
      </c>
      <c r="AW248" s="13" t="s">
        <v>38</v>
      </c>
      <c r="AX248" s="13" t="s">
        <v>21</v>
      </c>
      <c r="AY248" s="273" t="s">
        <v>152</v>
      </c>
    </row>
    <row r="249" s="2" customFormat="1" ht="21.75" customHeight="1">
      <c r="A249" s="38"/>
      <c r="B249" s="39"/>
      <c r="C249" s="235" t="s">
        <v>676</v>
      </c>
      <c r="D249" s="235" t="s">
        <v>153</v>
      </c>
      <c r="E249" s="236" t="s">
        <v>1225</v>
      </c>
      <c r="F249" s="237" t="s">
        <v>1226</v>
      </c>
      <c r="G249" s="238" t="s">
        <v>211</v>
      </c>
      <c r="H249" s="239">
        <v>2630</v>
      </c>
      <c r="I249" s="240"/>
      <c r="J249" s="241">
        <f>ROUND(I249*H249,2)</f>
        <v>0</v>
      </c>
      <c r="K249" s="237" t="s">
        <v>157</v>
      </c>
      <c r="L249" s="44"/>
      <c r="M249" s="242" t="s">
        <v>1</v>
      </c>
      <c r="N249" s="243" t="s">
        <v>49</v>
      </c>
      <c r="O249" s="91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151</v>
      </c>
      <c r="AT249" s="246" t="s">
        <v>153</v>
      </c>
      <c r="AU249" s="246" t="s">
        <v>93</v>
      </c>
      <c r="AY249" s="17" t="s">
        <v>152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21</v>
      </c>
      <c r="BK249" s="247">
        <f>ROUND(I249*H249,2)</f>
        <v>0</v>
      </c>
      <c r="BL249" s="17" t="s">
        <v>151</v>
      </c>
      <c r="BM249" s="246" t="s">
        <v>1227</v>
      </c>
    </row>
    <row r="250" s="15" customFormat="1">
      <c r="A250" s="15"/>
      <c r="B250" s="286"/>
      <c r="C250" s="287"/>
      <c r="D250" s="248" t="s">
        <v>213</v>
      </c>
      <c r="E250" s="288" t="s">
        <v>1</v>
      </c>
      <c r="F250" s="289" t="s">
        <v>1222</v>
      </c>
      <c r="G250" s="287"/>
      <c r="H250" s="288" t="s">
        <v>1</v>
      </c>
      <c r="I250" s="290"/>
      <c r="J250" s="287"/>
      <c r="K250" s="287"/>
      <c r="L250" s="291"/>
      <c r="M250" s="292"/>
      <c r="N250" s="293"/>
      <c r="O250" s="293"/>
      <c r="P250" s="293"/>
      <c r="Q250" s="293"/>
      <c r="R250" s="293"/>
      <c r="S250" s="293"/>
      <c r="T250" s="29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95" t="s">
        <v>213</v>
      </c>
      <c r="AU250" s="295" t="s">
        <v>93</v>
      </c>
      <c r="AV250" s="15" t="s">
        <v>21</v>
      </c>
      <c r="AW250" s="15" t="s">
        <v>38</v>
      </c>
      <c r="AX250" s="15" t="s">
        <v>84</v>
      </c>
      <c r="AY250" s="295" t="s">
        <v>152</v>
      </c>
    </row>
    <row r="251" s="15" customFormat="1">
      <c r="A251" s="15"/>
      <c r="B251" s="286"/>
      <c r="C251" s="287"/>
      <c r="D251" s="248" t="s">
        <v>213</v>
      </c>
      <c r="E251" s="288" t="s">
        <v>1</v>
      </c>
      <c r="F251" s="289" t="s">
        <v>1223</v>
      </c>
      <c r="G251" s="287"/>
      <c r="H251" s="288" t="s">
        <v>1</v>
      </c>
      <c r="I251" s="290"/>
      <c r="J251" s="287"/>
      <c r="K251" s="287"/>
      <c r="L251" s="291"/>
      <c r="M251" s="292"/>
      <c r="N251" s="293"/>
      <c r="O251" s="293"/>
      <c r="P251" s="293"/>
      <c r="Q251" s="293"/>
      <c r="R251" s="293"/>
      <c r="S251" s="293"/>
      <c r="T251" s="29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95" t="s">
        <v>213</v>
      </c>
      <c r="AU251" s="295" t="s">
        <v>93</v>
      </c>
      <c r="AV251" s="15" t="s">
        <v>21</v>
      </c>
      <c r="AW251" s="15" t="s">
        <v>38</v>
      </c>
      <c r="AX251" s="15" t="s">
        <v>84</v>
      </c>
      <c r="AY251" s="295" t="s">
        <v>152</v>
      </c>
    </row>
    <row r="252" s="12" customFormat="1">
      <c r="A252" s="12"/>
      <c r="B252" s="252"/>
      <c r="C252" s="253"/>
      <c r="D252" s="248" t="s">
        <v>213</v>
      </c>
      <c r="E252" s="254" t="s">
        <v>1</v>
      </c>
      <c r="F252" s="255" t="s">
        <v>1228</v>
      </c>
      <c r="G252" s="253"/>
      <c r="H252" s="256">
        <v>2630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62" t="s">
        <v>213</v>
      </c>
      <c r="AU252" s="262" t="s">
        <v>93</v>
      </c>
      <c r="AV252" s="12" t="s">
        <v>93</v>
      </c>
      <c r="AW252" s="12" t="s">
        <v>38</v>
      </c>
      <c r="AX252" s="12" t="s">
        <v>84</v>
      </c>
      <c r="AY252" s="262" t="s">
        <v>152</v>
      </c>
    </row>
    <row r="253" s="13" customFormat="1">
      <c r="A253" s="13"/>
      <c r="B253" s="263"/>
      <c r="C253" s="264"/>
      <c r="D253" s="248" t="s">
        <v>213</v>
      </c>
      <c r="E253" s="265" t="s">
        <v>1</v>
      </c>
      <c r="F253" s="266" t="s">
        <v>223</v>
      </c>
      <c r="G253" s="264"/>
      <c r="H253" s="267">
        <v>2630</v>
      </c>
      <c r="I253" s="268"/>
      <c r="J253" s="264"/>
      <c r="K253" s="264"/>
      <c r="L253" s="269"/>
      <c r="M253" s="270"/>
      <c r="N253" s="271"/>
      <c r="O253" s="271"/>
      <c r="P253" s="271"/>
      <c r="Q253" s="271"/>
      <c r="R253" s="271"/>
      <c r="S253" s="271"/>
      <c r="T253" s="27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3" t="s">
        <v>213</v>
      </c>
      <c r="AU253" s="273" t="s">
        <v>93</v>
      </c>
      <c r="AV253" s="13" t="s">
        <v>151</v>
      </c>
      <c r="AW253" s="13" t="s">
        <v>38</v>
      </c>
      <c r="AX253" s="13" t="s">
        <v>21</v>
      </c>
      <c r="AY253" s="273" t="s">
        <v>152</v>
      </c>
    </row>
    <row r="254" s="2" customFormat="1" ht="16.5" customHeight="1">
      <c r="A254" s="38"/>
      <c r="B254" s="39"/>
      <c r="C254" s="235" t="s">
        <v>680</v>
      </c>
      <c r="D254" s="235" t="s">
        <v>153</v>
      </c>
      <c r="E254" s="236" t="s">
        <v>1229</v>
      </c>
      <c r="F254" s="237" t="s">
        <v>1230</v>
      </c>
      <c r="G254" s="238" t="s">
        <v>361</v>
      </c>
      <c r="H254" s="239">
        <v>294</v>
      </c>
      <c r="I254" s="240"/>
      <c r="J254" s="241">
        <f>ROUND(I254*H254,2)</f>
        <v>0</v>
      </c>
      <c r="K254" s="237" t="s">
        <v>1104</v>
      </c>
      <c r="L254" s="44"/>
      <c r="M254" s="242" t="s">
        <v>1</v>
      </c>
      <c r="N254" s="243" t="s">
        <v>49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151</v>
      </c>
      <c r="AT254" s="246" t="s">
        <v>153</v>
      </c>
      <c r="AU254" s="246" t="s">
        <v>93</v>
      </c>
      <c r="AY254" s="17" t="s">
        <v>152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21</v>
      </c>
      <c r="BK254" s="247">
        <f>ROUND(I254*H254,2)</f>
        <v>0</v>
      </c>
      <c r="BL254" s="17" t="s">
        <v>151</v>
      </c>
      <c r="BM254" s="246" t="s">
        <v>1231</v>
      </c>
    </row>
    <row r="255" s="12" customFormat="1">
      <c r="A255" s="12"/>
      <c r="B255" s="252"/>
      <c r="C255" s="253"/>
      <c r="D255" s="248" t="s">
        <v>213</v>
      </c>
      <c r="E255" s="254" t="s">
        <v>1</v>
      </c>
      <c r="F255" s="255" t="s">
        <v>1232</v>
      </c>
      <c r="G255" s="253"/>
      <c r="H255" s="256">
        <v>294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62" t="s">
        <v>213</v>
      </c>
      <c r="AU255" s="262" t="s">
        <v>93</v>
      </c>
      <c r="AV255" s="12" t="s">
        <v>93</v>
      </c>
      <c r="AW255" s="12" t="s">
        <v>38</v>
      </c>
      <c r="AX255" s="12" t="s">
        <v>84</v>
      </c>
      <c r="AY255" s="262" t="s">
        <v>152</v>
      </c>
    </row>
    <row r="256" s="13" customFormat="1">
      <c r="A256" s="13"/>
      <c r="B256" s="263"/>
      <c r="C256" s="264"/>
      <c r="D256" s="248" t="s">
        <v>213</v>
      </c>
      <c r="E256" s="265" t="s">
        <v>1</v>
      </c>
      <c r="F256" s="266" t="s">
        <v>223</v>
      </c>
      <c r="G256" s="264"/>
      <c r="H256" s="267">
        <v>294</v>
      </c>
      <c r="I256" s="268"/>
      <c r="J256" s="264"/>
      <c r="K256" s="264"/>
      <c r="L256" s="269"/>
      <c r="M256" s="270"/>
      <c r="N256" s="271"/>
      <c r="O256" s="271"/>
      <c r="P256" s="271"/>
      <c r="Q256" s="271"/>
      <c r="R256" s="271"/>
      <c r="S256" s="271"/>
      <c r="T256" s="27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3" t="s">
        <v>213</v>
      </c>
      <c r="AU256" s="273" t="s">
        <v>93</v>
      </c>
      <c r="AV256" s="13" t="s">
        <v>151</v>
      </c>
      <c r="AW256" s="13" t="s">
        <v>38</v>
      </c>
      <c r="AX256" s="13" t="s">
        <v>21</v>
      </c>
      <c r="AY256" s="273" t="s">
        <v>152</v>
      </c>
    </row>
    <row r="257" s="2" customFormat="1" ht="16.5" customHeight="1">
      <c r="A257" s="38"/>
      <c r="B257" s="39"/>
      <c r="C257" s="235" t="s">
        <v>684</v>
      </c>
      <c r="D257" s="235" t="s">
        <v>153</v>
      </c>
      <c r="E257" s="236" t="s">
        <v>1233</v>
      </c>
      <c r="F257" s="237" t="s">
        <v>1234</v>
      </c>
      <c r="G257" s="238" t="s">
        <v>361</v>
      </c>
      <c r="H257" s="239">
        <v>294</v>
      </c>
      <c r="I257" s="240"/>
      <c r="J257" s="241">
        <f>ROUND(I257*H257,2)</f>
        <v>0</v>
      </c>
      <c r="K257" s="237" t="s">
        <v>1104</v>
      </c>
      <c r="L257" s="44"/>
      <c r="M257" s="242" t="s">
        <v>1</v>
      </c>
      <c r="N257" s="243" t="s">
        <v>49</v>
      </c>
      <c r="O257" s="91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151</v>
      </c>
      <c r="AT257" s="246" t="s">
        <v>153</v>
      </c>
      <c r="AU257" s="246" t="s">
        <v>93</v>
      </c>
      <c r="AY257" s="17" t="s">
        <v>152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21</v>
      </c>
      <c r="BK257" s="247">
        <f>ROUND(I257*H257,2)</f>
        <v>0</v>
      </c>
      <c r="BL257" s="17" t="s">
        <v>151</v>
      </c>
      <c r="BM257" s="246" t="s">
        <v>1235</v>
      </c>
    </row>
    <row r="258" s="12" customFormat="1">
      <c r="A258" s="12"/>
      <c r="B258" s="252"/>
      <c r="C258" s="253"/>
      <c r="D258" s="248" t="s">
        <v>213</v>
      </c>
      <c r="E258" s="254" t="s">
        <v>1</v>
      </c>
      <c r="F258" s="255" t="s">
        <v>1232</v>
      </c>
      <c r="G258" s="253"/>
      <c r="H258" s="256">
        <v>294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62" t="s">
        <v>213</v>
      </c>
      <c r="AU258" s="262" t="s">
        <v>93</v>
      </c>
      <c r="AV258" s="12" t="s">
        <v>93</v>
      </c>
      <c r="AW258" s="12" t="s">
        <v>38</v>
      </c>
      <c r="AX258" s="12" t="s">
        <v>84</v>
      </c>
      <c r="AY258" s="262" t="s">
        <v>152</v>
      </c>
    </row>
    <row r="259" s="13" customFormat="1">
      <c r="A259" s="13"/>
      <c r="B259" s="263"/>
      <c r="C259" s="264"/>
      <c r="D259" s="248" t="s">
        <v>213</v>
      </c>
      <c r="E259" s="265" t="s">
        <v>1</v>
      </c>
      <c r="F259" s="266" t="s">
        <v>223</v>
      </c>
      <c r="G259" s="264"/>
      <c r="H259" s="267">
        <v>294</v>
      </c>
      <c r="I259" s="268"/>
      <c r="J259" s="264"/>
      <c r="K259" s="264"/>
      <c r="L259" s="269"/>
      <c r="M259" s="270"/>
      <c r="N259" s="271"/>
      <c r="O259" s="271"/>
      <c r="P259" s="271"/>
      <c r="Q259" s="271"/>
      <c r="R259" s="271"/>
      <c r="S259" s="271"/>
      <c r="T259" s="27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3" t="s">
        <v>213</v>
      </c>
      <c r="AU259" s="273" t="s">
        <v>93</v>
      </c>
      <c r="AV259" s="13" t="s">
        <v>151</v>
      </c>
      <c r="AW259" s="13" t="s">
        <v>38</v>
      </c>
      <c r="AX259" s="13" t="s">
        <v>21</v>
      </c>
      <c r="AY259" s="273" t="s">
        <v>152</v>
      </c>
    </row>
    <row r="260" s="2" customFormat="1" ht="21.75" customHeight="1">
      <c r="A260" s="38"/>
      <c r="B260" s="39"/>
      <c r="C260" s="235" t="s">
        <v>688</v>
      </c>
      <c r="D260" s="235" t="s">
        <v>153</v>
      </c>
      <c r="E260" s="236" t="s">
        <v>1236</v>
      </c>
      <c r="F260" s="237" t="s">
        <v>1237</v>
      </c>
      <c r="G260" s="238" t="s">
        <v>361</v>
      </c>
      <c r="H260" s="239">
        <v>294</v>
      </c>
      <c r="I260" s="240"/>
      <c r="J260" s="241">
        <f>ROUND(I260*H260,2)</f>
        <v>0</v>
      </c>
      <c r="K260" s="237" t="s">
        <v>1104</v>
      </c>
      <c r="L260" s="44"/>
      <c r="M260" s="242" t="s">
        <v>1</v>
      </c>
      <c r="N260" s="243" t="s">
        <v>49</v>
      </c>
      <c r="O260" s="91"/>
      <c r="P260" s="244">
        <f>O260*H260</f>
        <v>0</v>
      </c>
      <c r="Q260" s="244">
        <v>0</v>
      </c>
      <c r="R260" s="244">
        <f>Q260*H260</f>
        <v>0</v>
      </c>
      <c r="S260" s="244">
        <v>0</v>
      </c>
      <c r="T260" s="24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151</v>
      </c>
      <c r="AT260" s="246" t="s">
        <v>153</v>
      </c>
      <c r="AU260" s="246" t="s">
        <v>93</v>
      </c>
      <c r="AY260" s="17" t="s">
        <v>152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21</v>
      </c>
      <c r="BK260" s="247">
        <f>ROUND(I260*H260,2)</f>
        <v>0</v>
      </c>
      <c r="BL260" s="17" t="s">
        <v>151</v>
      </c>
      <c r="BM260" s="246" t="s">
        <v>1238</v>
      </c>
    </row>
    <row r="261" s="15" customFormat="1">
      <c r="A261" s="15"/>
      <c r="B261" s="286"/>
      <c r="C261" s="287"/>
      <c r="D261" s="248" t="s">
        <v>213</v>
      </c>
      <c r="E261" s="288" t="s">
        <v>1</v>
      </c>
      <c r="F261" s="289" t="s">
        <v>1239</v>
      </c>
      <c r="G261" s="287"/>
      <c r="H261" s="288" t="s">
        <v>1</v>
      </c>
      <c r="I261" s="290"/>
      <c r="J261" s="287"/>
      <c r="K261" s="287"/>
      <c r="L261" s="291"/>
      <c r="M261" s="292"/>
      <c r="N261" s="293"/>
      <c r="O261" s="293"/>
      <c r="P261" s="293"/>
      <c r="Q261" s="293"/>
      <c r="R261" s="293"/>
      <c r="S261" s="293"/>
      <c r="T261" s="29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95" t="s">
        <v>213</v>
      </c>
      <c r="AU261" s="295" t="s">
        <v>93</v>
      </c>
      <c r="AV261" s="15" t="s">
        <v>21</v>
      </c>
      <c r="AW261" s="15" t="s">
        <v>38</v>
      </c>
      <c r="AX261" s="15" t="s">
        <v>84</v>
      </c>
      <c r="AY261" s="295" t="s">
        <v>152</v>
      </c>
    </row>
    <row r="262" s="12" customFormat="1">
      <c r="A262" s="12"/>
      <c r="B262" s="252"/>
      <c r="C262" s="253"/>
      <c r="D262" s="248" t="s">
        <v>213</v>
      </c>
      <c r="E262" s="254" t="s">
        <v>1</v>
      </c>
      <c r="F262" s="255" t="s">
        <v>1240</v>
      </c>
      <c r="G262" s="253"/>
      <c r="H262" s="256">
        <v>294</v>
      </c>
      <c r="I262" s="257"/>
      <c r="J262" s="253"/>
      <c r="K262" s="253"/>
      <c r="L262" s="258"/>
      <c r="M262" s="259"/>
      <c r="N262" s="260"/>
      <c r="O262" s="260"/>
      <c r="P262" s="260"/>
      <c r="Q262" s="260"/>
      <c r="R262" s="260"/>
      <c r="S262" s="260"/>
      <c r="T262" s="261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62" t="s">
        <v>213</v>
      </c>
      <c r="AU262" s="262" t="s">
        <v>93</v>
      </c>
      <c r="AV262" s="12" t="s">
        <v>93</v>
      </c>
      <c r="AW262" s="12" t="s">
        <v>38</v>
      </c>
      <c r="AX262" s="12" t="s">
        <v>84</v>
      </c>
      <c r="AY262" s="262" t="s">
        <v>152</v>
      </c>
    </row>
    <row r="263" s="13" customFormat="1">
      <c r="A263" s="13"/>
      <c r="B263" s="263"/>
      <c r="C263" s="264"/>
      <c r="D263" s="248" t="s">
        <v>213</v>
      </c>
      <c r="E263" s="265" t="s">
        <v>1</v>
      </c>
      <c r="F263" s="266" t="s">
        <v>223</v>
      </c>
      <c r="G263" s="264"/>
      <c r="H263" s="267">
        <v>294</v>
      </c>
      <c r="I263" s="268"/>
      <c r="J263" s="264"/>
      <c r="K263" s="264"/>
      <c r="L263" s="269"/>
      <c r="M263" s="270"/>
      <c r="N263" s="271"/>
      <c r="O263" s="271"/>
      <c r="P263" s="271"/>
      <c r="Q263" s="271"/>
      <c r="R263" s="271"/>
      <c r="S263" s="271"/>
      <c r="T263" s="27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3" t="s">
        <v>213</v>
      </c>
      <c r="AU263" s="273" t="s">
        <v>93</v>
      </c>
      <c r="AV263" s="13" t="s">
        <v>151</v>
      </c>
      <c r="AW263" s="13" t="s">
        <v>38</v>
      </c>
      <c r="AX263" s="13" t="s">
        <v>21</v>
      </c>
      <c r="AY263" s="273" t="s">
        <v>152</v>
      </c>
    </row>
    <row r="264" s="2" customFormat="1" ht="21.75" customHeight="1">
      <c r="A264" s="38"/>
      <c r="B264" s="39"/>
      <c r="C264" s="235" t="s">
        <v>693</v>
      </c>
      <c r="D264" s="235" t="s">
        <v>153</v>
      </c>
      <c r="E264" s="236" t="s">
        <v>1241</v>
      </c>
      <c r="F264" s="237" t="s">
        <v>1242</v>
      </c>
      <c r="G264" s="238" t="s">
        <v>361</v>
      </c>
      <c r="H264" s="239">
        <v>588</v>
      </c>
      <c r="I264" s="240"/>
      <c r="J264" s="241">
        <f>ROUND(I264*H264,2)</f>
        <v>0</v>
      </c>
      <c r="K264" s="237" t="s">
        <v>1104</v>
      </c>
      <c r="L264" s="44"/>
      <c r="M264" s="242" t="s">
        <v>1</v>
      </c>
      <c r="N264" s="243" t="s">
        <v>49</v>
      </c>
      <c r="O264" s="91"/>
      <c r="P264" s="244">
        <f>O264*H264</f>
        <v>0</v>
      </c>
      <c r="Q264" s="244">
        <v>0</v>
      </c>
      <c r="R264" s="244">
        <f>Q264*H264</f>
        <v>0</v>
      </c>
      <c r="S264" s="244">
        <v>0</v>
      </c>
      <c r="T264" s="24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6" t="s">
        <v>151</v>
      </c>
      <c r="AT264" s="246" t="s">
        <v>153</v>
      </c>
      <c r="AU264" s="246" t="s">
        <v>93</v>
      </c>
      <c r="AY264" s="17" t="s">
        <v>152</v>
      </c>
      <c r="BE264" s="247">
        <f>IF(N264="základní",J264,0)</f>
        <v>0</v>
      </c>
      <c r="BF264" s="247">
        <f>IF(N264="snížená",J264,0)</f>
        <v>0</v>
      </c>
      <c r="BG264" s="247">
        <f>IF(N264="zákl. přenesená",J264,0)</f>
        <v>0</v>
      </c>
      <c r="BH264" s="247">
        <f>IF(N264="sníž. přenesená",J264,0)</f>
        <v>0</v>
      </c>
      <c r="BI264" s="247">
        <f>IF(N264="nulová",J264,0)</f>
        <v>0</v>
      </c>
      <c r="BJ264" s="17" t="s">
        <v>21</v>
      </c>
      <c r="BK264" s="247">
        <f>ROUND(I264*H264,2)</f>
        <v>0</v>
      </c>
      <c r="BL264" s="17" t="s">
        <v>151</v>
      </c>
      <c r="BM264" s="246" t="s">
        <v>1243</v>
      </c>
    </row>
    <row r="265" s="12" customFormat="1">
      <c r="A265" s="12"/>
      <c r="B265" s="252"/>
      <c r="C265" s="253"/>
      <c r="D265" s="248" t="s">
        <v>213</v>
      </c>
      <c r="E265" s="254" t="s">
        <v>1</v>
      </c>
      <c r="F265" s="255" t="s">
        <v>1244</v>
      </c>
      <c r="G265" s="253"/>
      <c r="H265" s="256">
        <v>588</v>
      </c>
      <c r="I265" s="257"/>
      <c r="J265" s="253"/>
      <c r="K265" s="253"/>
      <c r="L265" s="258"/>
      <c r="M265" s="259"/>
      <c r="N265" s="260"/>
      <c r="O265" s="260"/>
      <c r="P265" s="260"/>
      <c r="Q265" s="260"/>
      <c r="R265" s="260"/>
      <c r="S265" s="260"/>
      <c r="T265" s="261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62" t="s">
        <v>213</v>
      </c>
      <c r="AU265" s="262" t="s">
        <v>93</v>
      </c>
      <c r="AV265" s="12" t="s">
        <v>93</v>
      </c>
      <c r="AW265" s="12" t="s">
        <v>38</v>
      </c>
      <c r="AX265" s="12" t="s">
        <v>84</v>
      </c>
      <c r="AY265" s="262" t="s">
        <v>152</v>
      </c>
    </row>
    <row r="266" s="13" customFormat="1">
      <c r="A266" s="13"/>
      <c r="B266" s="263"/>
      <c r="C266" s="264"/>
      <c r="D266" s="248" t="s">
        <v>213</v>
      </c>
      <c r="E266" s="265" t="s">
        <v>1</v>
      </c>
      <c r="F266" s="266" t="s">
        <v>223</v>
      </c>
      <c r="G266" s="264"/>
      <c r="H266" s="267">
        <v>588</v>
      </c>
      <c r="I266" s="268"/>
      <c r="J266" s="264"/>
      <c r="K266" s="264"/>
      <c r="L266" s="269"/>
      <c r="M266" s="270"/>
      <c r="N266" s="271"/>
      <c r="O266" s="271"/>
      <c r="P266" s="271"/>
      <c r="Q266" s="271"/>
      <c r="R266" s="271"/>
      <c r="S266" s="271"/>
      <c r="T266" s="27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3" t="s">
        <v>213</v>
      </c>
      <c r="AU266" s="273" t="s">
        <v>93</v>
      </c>
      <c r="AV266" s="13" t="s">
        <v>151</v>
      </c>
      <c r="AW266" s="13" t="s">
        <v>38</v>
      </c>
      <c r="AX266" s="13" t="s">
        <v>21</v>
      </c>
      <c r="AY266" s="273" t="s">
        <v>152</v>
      </c>
    </row>
    <row r="267" s="2" customFormat="1" ht="16.5" customHeight="1">
      <c r="A267" s="38"/>
      <c r="B267" s="39"/>
      <c r="C267" s="235" t="s">
        <v>697</v>
      </c>
      <c r="D267" s="235" t="s">
        <v>153</v>
      </c>
      <c r="E267" s="236" t="s">
        <v>1245</v>
      </c>
      <c r="F267" s="237" t="s">
        <v>1246</v>
      </c>
      <c r="G267" s="238" t="s">
        <v>211</v>
      </c>
      <c r="H267" s="239">
        <v>2630</v>
      </c>
      <c r="I267" s="240"/>
      <c r="J267" s="241">
        <f>ROUND(I267*H267,2)</f>
        <v>0</v>
      </c>
      <c r="K267" s="237" t="s">
        <v>1104</v>
      </c>
      <c r="L267" s="44"/>
      <c r="M267" s="242" t="s">
        <v>1</v>
      </c>
      <c r="N267" s="243" t="s">
        <v>49</v>
      </c>
      <c r="O267" s="91"/>
      <c r="P267" s="244">
        <f>O267*H267</f>
        <v>0</v>
      </c>
      <c r="Q267" s="244">
        <v>0</v>
      </c>
      <c r="R267" s="244">
        <f>Q267*H267</f>
        <v>0</v>
      </c>
      <c r="S267" s="244">
        <v>0</v>
      </c>
      <c r="T267" s="24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6" t="s">
        <v>151</v>
      </c>
      <c r="AT267" s="246" t="s">
        <v>153</v>
      </c>
      <c r="AU267" s="246" t="s">
        <v>93</v>
      </c>
      <c r="AY267" s="17" t="s">
        <v>152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17" t="s">
        <v>21</v>
      </c>
      <c r="BK267" s="247">
        <f>ROUND(I267*H267,2)</f>
        <v>0</v>
      </c>
      <c r="BL267" s="17" t="s">
        <v>151</v>
      </c>
      <c r="BM267" s="246" t="s">
        <v>1247</v>
      </c>
    </row>
    <row r="268" s="12" customFormat="1">
      <c r="A268" s="12"/>
      <c r="B268" s="252"/>
      <c r="C268" s="253"/>
      <c r="D268" s="248" t="s">
        <v>213</v>
      </c>
      <c r="E268" s="254" t="s">
        <v>1</v>
      </c>
      <c r="F268" s="255" t="s">
        <v>1248</v>
      </c>
      <c r="G268" s="253"/>
      <c r="H268" s="256">
        <v>2630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62" t="s">
        <v>213</v>
      </c>
      <c r="AU268" s="262" t="s">
        <v>93</v>
      </c>
      <c r="AV268" s="12" t="s">
        <v>93</v>
      </c>
      <c r="AW268" s="12" t="s">
        <v>38</v>
      </c>
      <c r="AX268" s="12" t="s">
        <v>84</v>
      </c>
      <c r="AY268" s="262" t="s">
        <v>152</v>
      </c>
    </row>
    <row r="269" s="13" customFormat="1">
      <c r="A269" s="13"/>
      <c r="B269" s="263"/>
      <c r="C269" s="264"/>
      <c r="D269" s="248" t="s">
        <v>213</v>
      </c>
      <c r="E269" s="265" t="s">
        <v>1</v>
      </c>
      <c r="F269" s="266" t="s">
        <v>223</v>
      </c>
      <c r="G269" s="264"/>
      <c r="H269" s="267">
        <v>2630</v>
      </c>
      <c r="I269" s="268"/>
      <c r="J269" s="264"/>
      <c r="K269" s="264"/>
      <c r="L269" s="269"/>
      <c r="M269" s="270"/>
      <c r="N269" s="271"/>
      <c r="O269" s="271"/>
      <c r="P269" s="271"/>
      <c r="Q269" s="271"/>
      <c r="R269" s="271"/>
      <c r="S269" s="271"/>
      <c r="T269" s="27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3" t="s">
        <v>213</v>
      </c>
      <c r="AU269" s="273" t="s">
        <v>93</v>
      </c>
      <c r="AV269" s="13" t="s">
        <v>151</v>
      </c>
      <c r="AW269" s="13" t="s">
        <v>38</v>
      </c>
      <c r="AX269" s="13" t="s">
        <v>21</v>
      </c>
      <c r="AY269" s="273" t="s">
        <v>152</v>
      </c>
    </row>
    <row r="270" s="2" customFormat="1" ht="21.75" customHeight="1">
      <c r="A270" s="38"/>
      <c r="B270" s="39"/>
      <c r="C270" s="235" t="s">
        <v>701</v>
      </c>
      <c r="D270" s="235" t="s">
        <v>153</v>
      </c>
      <c r="E270" s="236" t="s">
        <v>1249</v>
      </c>
      <c r="F270" s="237" t="s">
        <v>1250</v>
      </c>
      <c r="G270" s="238" t="s">
        <v>361</v>
      </c>
      <c r="H270" s="239">
        <v>294</v>
      </c>
      <c r="I270" s="240"/>
      <c r="J270" s="241">
        <f>ROUND(I270*H270,2)</f>
        <v>0</v>
      </c>
      <c r="K270" s="237" t="s">
        <v>1104</v>
      </c>
      <c r="L270" s="44"/>
      <c r="M270" s="242" t="s">
        <v>1</v>
      </c>
      <c r="N270" s="243" t="s">
        <v>49</v>
      </c>
      <c r="O270" s="91"/>
      <c r="P270" s="244">
        <f>O270*H270</f>
        <v>0</v>
      </c>
      <c r="Q270" s="244">
        <v>0</v>
      </c>
      <c r="R270" s="244">
        <f>Q270*H270</f>
        <v>0</v>
      </c>
      <c r="S270" s="244">
        <v>0</v>
      </c>
      <c r="T270" s="24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6" t="s">
        <v>151</v>
      </c>
      <c r="AT270" s="246" t="s">
        <v>153</v>
      </c>
      <c r="AU270" s="246" t="s">
        <v>93</v>
      </c>
      <c r="AY270" s="17" t="s">
        <v>152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7" t="s">
        <v>21</v>
      </c>
      <c r="BK270" s="247">
        <f>ROUND(I270*H270,2)</f>
        <v>0</v>
      </c>
      <c r="BL270" s="17" t="s">
        <v>151</v>
      </c>
      <c r="BM270" s="246" t="s">
        <v>1251</v>
      </c>
    </row>
    <row r="271" s="12" customFormat="1">
      <c r="A271" s="12"/>
      <c r="B271" s="252"/>
      <c r="C271" s="253"/>
      <c r="D271" s="248" t="s">
        <v>213</v>
      </c>
      <c r="E271" s="254" t="s">
        <v>1</v>
      </c>
      <c r="F271" s="255" t="s">
        <v>1252</v>
      </c>
      <c r="G271" s="253"/>
      <c r="H271" s="256">
        <v>294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62" t="s">
        <v>213</v>
      </c>
      <c r="AU271" s="262" t="s">
        <v>93</v>
      </c>
      <c r="AV271" s="12" t="s">
        <v>93</v>
      </c>
      <c r="AW271" s="12" t="s">
        <v>38</v>
      </c>
      <c r="AX271" s="12" t="s">
        <v>84</v>
      </c>
      <c r="AY271" s="262" t="s">
        <v>152</v>
      </c>
    </row>
    <row r="272" s="13" customFormat="1">
      <c r="A272" s="13"/>
      <c r="B272" s="263"/>
      <c r="C272" s="264"/>
      <c r="D272" s="248" t="s">
        <v>213</v>
      </c>
      <c r="E272" s="265" t="s">
        <v>1</v>
      </c>
      <c r="F272" s="266" t="s">
        <v>223</v>
      </c>
      <c r="G272" s="264"/>
      <c r="H272" s="267">
        <v>294</v>
      </c>
      <c r="I272" s="268"/>
      <c r="J272" s="264"/>
      <c r="K272" s="264"/>
      <c r="L272" s="269"/>
      <c r="M272" s="270"/>
      <c r="N272" s="271"/>
      <c r="O272" s="271"/>
      <c r="P272" s="271"/>
      <c r="Q272" s="271"/>
      <c r="R272" s="271"/>
      <c r="S272" s="271"/>
      <c r="T272" s="27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3" t="s">
        <v>213</v>
      </c>
      <c r="AU272" s="273" t="s">
        <v>93</v>
      </c>
      <c r="AV272" s="13" t="s">
        <v>151</v>
      </c>
      <c r="AW272" s="13" t="s">
        <v>38</v>
      </c>
      <c r="AX272" s="13" t="s">
        <v>21</v>
      </c>
      <c r="AY272" s="273" t="s">
        <v>152</v>
      </c>
    </row>
    <row r="273" s="2" customFormat="1" ht="16.5" customHeight="1">
      <c r="A273" s="38"/>
      <c r="B273" s="39"/>
      <c r="C273" s="235" t="s">
        <v>706</v>
      </c>
      <c r="D273" s="235" t="s">
        <v>153</v>
      </c>
      <c r="E273" s="236" t="s">
        <v>1253</v>
      </c>
      <c r="F273" s="237" t="s">
        <v>1254</v>
      </c>
      <c r="G273" s="238" t="s">
        <v>406</v>
      </c>
      <c r="H273" s="239">
        <v>159.96000000000001</v>
      </c>
      <c r="I273" s="240"/>
      <c r="J273" s="241">
        <f>ROUND(I273*H273,2)</f>
        <v>0</v>
      </c>
      <c r="K273" s="237" t="s">
        <v>1104</v>
      </c>
      <c r="L273" s="44"/>
      <c r="M273" s="242" t="s">
        <v>1</v>
      </c>
      <c r="N273" s="243" t="s">
        <v>49</v>
      </c>
      <c r="O273" s="91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6" t="s">
        <v>151</v>
      </c>
      <c r="AT273" s="246" t="s">
        <v>153</v>
      </c>
      <c r="AU273" s="246" t="s">
        <v>93</v>
      </c>
      <c r="AY273" s="17" t="s">
        <v>152</v>
      </c>
      <c r="BE273" s="247">
        <f>IF(N273="základní",J273,0)</f>
        <v>0</v>
      </c>
      <c r="BF273" s="247">
        <f>IF(N273="snížená",J273,0)</f>
        <v>0</v>
      </c>
      <c r="BG273" s="247">
        <f>IF(N273="zákl. přenesená",J273,0)</f>
        <v>0</v>
      </c>
      <c r="BH273" s="247">
        <f>IF(N273="sníž. přenesená",J273,0)</f>
        <v>0</v>
      </c>
      <c r="BI273" s="247">
        <f>IF(N273="nulová",J273,0)</f>
        <v>0</v>
      </c>
      <c r="BJ273" s="17" t="s">
        <v>21</v>
      </c>
      <c r="BK273" s="247">
        <f>ROUND(I273*H273,2)</f>
        <v>0</v>
      </c>
      <c r="BL273" s="17" t="s">
        <v>151</v>
      </c>
      <c r="BM273" s="246" t="s">
        <v>1255</v>
      </c>
    </row>
    <row r="274" s="15" customFormat="1">
      <c r="A274" s="15"/>
      <c r="B274" s="286"/>
      <c r="C274" s="287"/>
      <c r="D274" s="248" t="s">
        <v>213</v>
      </c>
      <c r="E274" s="288" t="s">
        <v>1</v>
      </c>
      <c r="F274" s="289" t="s">
        <v>1256</v>
      </c>
      <c r="G274" s="287"/>
      <c r="H274" s="288" t="s">
        <v>1</v>
      </c>
      <c r="I274" s="290"/>
      <c r="J274" s="287"/>
      <c r="K274" s="287"/>
      <c r="L274" s="291"/>
      <c r="M274" s="292"/>
      <c r="N274" s="293"/>
      <c r="O274" s="293"/>
      <c r="P274" s="293"/>
      <c r="Q274" s="293"/>
      <c r="R274" s="293"/>
      <c r="S274" s="293"/>
      <c r="T274" s="29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95" t="s">
        <v>213</v>
      </c>
      <c r="AU274" s="295" t="s">
        <v>93</v>
      </c>
      <c r="AV274" s="15" t="s">
        <v>21</v>
      </c>
      <c r="AW274" s="15" t="s">
        <v>38</v>
      </c>
      <c r="AX274" s="15" t="s">
        <v>84</v>
      </c>
      <c r="AY274" s="295" t="s">
        <v>152</v>
      </c>
    </row>
    <row r="275" s="12" customFormat="1">
      <c r="A275" s="12"/>
      <c r="B275" s="252"/>
      <c r="C275" s="253"/>
      <c r="D275" s="248" t="s">
        <v>213</v>
      </c>
      <c r="E275" s="254" t="s">
        <v>1</v>
      </c>
      <c r="F275" s="255" t="s">
        <v>1257</v>
      </c>
      <c r="G275" s="253"/>
      <c r="H275" s="256">
        <v>157.80000000000001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62" t="s">
        <v>213</v>
      </c>
      <c r="AU275" s="262" t="s">
        <v>93</v>
      </c>
      <c r="AV275" s="12" t="s">
        <v>93</v>
      </c>
      <c r="AW275" s="12" t="s">
        <v>38</v>
      </c>
      <c r="AX275" s="12" t="s">
        <v>84</v>
      </c>
      <c r="AY275" s="262" t="s">
        <v>152</v>
      </c>
    </row>
    <row r="276" s="12" customFormat="1">
      <c r="A276" s="12"/>
      <c r="B276" s="252"/>
      <c r="C276" s="253"/>
      <c r="D276" s="248" t="s">
        <v>213</v>
      </c>
      <c r="E276" s="254" t="s">
        <v>1</v>
      </c>
      <c r="F276" s="255" t="s">
        <v>1258</v>
      </c>
      <c r="G276" s="253"/>
      <c r="H276" s="256">
        <v>2.1600000000000001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62" t="s">
        <v>213</v>
      </c>
      <c r="AU276" s="262" t="s">
        <v>93</v>
      </c>
      <c r="AV276" s="12" t="s">
        <v>93</v>
      </c>
      <c r="AW276" s="12" t="s">
        <v>38</v>
      </c>
      <c r="AX276" s="12" t="s">
        <v>84</v>
      </c>
      <c r="AY276" s="262" t="s">
        <v>152</v>
      </c>
    </row>
    <row r="277" s="13" customFormat="1">
      <c r="A277" s="13"/>
      <c r="B277" s="263"/>
      <c r="C277" s="264"/>
      <c r="D277" s="248" t="s">
        <v>213</v>
      </c>
      <c r="E277" s="265" t="s">
        <v>1</v>
      </c>
      <c r="F277" s="266" t="s">
        <v>223</v>
      </c>
      <c r="G277" s="264"/>
      <c r="H277" s="267">
        <v>159.96000000000001</v>
      </c>
      <c r="I277" s="268"/>
      <c r="J277" s="264"/>
      <c r="K277" s="264"/>
      <c r="L277" s="269"/>
      <c r="M277" s="270"/>
      <c r="N277" s="271"/>
      <c r="O277" s="271"/>
      <c r="P277" s="271"/>
      <c r="Q277" s="271"/>
      <c r="R277" s="271"/>
      <c r="S277" s="271"/>
      <c r="T277" s="27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3" t="s">
        <v>213</v>
      </c>
      <c r="AU277" s="273" t="s">
        <v>93</v>
      </c>
      <c r="AV277" s="13" t="s">
        <v>151</v>
      </c>
      <c r="AW277" s="13" t="s">
        <v>38</v>
      </c>
      <c r="AX277" s="13" t="s">
        <v>21</v>
      </c>
      <c r="AY277" s="273" t="s">
        <v>152</v>
      </c>
    </row>
    <row r="278" s="2" customFormat="1" ht="16.5" customHeight="1">
      <c r="A278" s="38"/>
      <c r="B278" s="39"/>
      <c r="C278" s="235" t="s">
        <v>711</v>
      </c>
      <c r="D278" s="235" t="s">
        <v>153</v>
      </c>
      <c r="E278" s="236" t="s">
        <v>1259</v>
      </c>
      <c r="F278" s="237" t="s">
        <v>1260</v>
      </c>
      <c r="G278" s="238" t="s">
        <v>406</v>
      </c>
      <c r="H278" s="239">
        <v>159.96000000000001</v>
      </c>
      <c r="I278" s="240"/>
      <c r="J278" s="241">
        <f>ROUND(I278*H278,2)</f>
        <v>0</v>
      </c>
      <c r="K278" s="237" t="s">
        <v>1104</v>
      </c>
      <c r="L278" s="44"/>
      <c r="M278" s="242" t="s">
        <v>1</v>
      </c>
      <c r="N278" s="243" t="s">
        <v>49</v>
      </c>
      <c r="O278" s="91"/>
      <c r="P278" s="244">
        <f>O278*H278</f>
        <v>0</v>
      </c>
      <c r="Q278" s="244">
        <v>0</v>
      </c>
      <c r="R278" s="244">
        <f>Q278*H278</f>
        <v>0</v>
      </c>
      <c r="S278" s="244">
        <v>0</v>
      </c>
      <c r="T278" s="24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6" t="s">
        <v>151</v>
      </c>
      <c r="AT278" s="246" t="s">
        <v>153</v>
      </c>
      <c r="AU278" s="246" t="s">
        <v>93</v>
      </c>
      <c r="AY278" s="17" t="s">
        <v>152</v>
      </c>
      <c r="BE278" s="247">
        <f>IF(N278="základní",J278,0)</f>
        <v>0</v>
      </c>
      <c r="BF278" s="247">
        <f>IF(N278="snížená",J278,0)</f>
        <v>0</v>
      </c>
      <c r="BG278" s="247">
        <f>IF(N278="zákl. přenesená",J278,0)</f>
        <v>0</v>
      </c>
      <c r="BH278" s="247">
        <f>IF(N278="sníž. přenesená",J278,0)</f>
        <v>0</v>
      </c>
      <c r="BI278" s="247">
        <f>IF(N278="nulová",J278,0)</f>
        <v>0</v>
      </c>
      <c r="BJ278" s="17" t="s">
        <v>21</v>
      </c>
      <c r="BK278" s="247">
        <f>ROUND(I278*H278,2)</f>
        <v>0</v>
      </c>
      <c r="BL278" s="17" t="s">
        <v>151</v>
      </c>
      <c r="BM278" s="246" t="s">
        <v>1261</v>
      </c>
    </row>
    <row r="279" s="15" customFormat="1">
      <c r="A279" s="15"/>
      <c r="B279" s="286"/>
      <c r="C279" s="287"/>
      <c r="D279" s="248" t="s">
        <v>213</v>
      </c>
      <c r="E279" s="288" t="s">
        <v>1</v>
      </c>
      <c r="F279" s="289" t="s">
        <v>1256</v>
      </c>
      <c r="G279" s="287"/>
      <c r="H279" s="288" t="s">
        <v>1</v>
      </c>
      <c r="I279" s="290"/>
      <c r="J279" s="287"/>
      <c r="K279" s="287"/>
      <c r="L279" s="291"/>
      <c r="M279" s="292"/>
      <c r="N279" s="293"/>
      <c r="O279" s="293"/>
      <c r="P279" s="293"/>
      <c r="Q279" s="293"/>
      <c r="R279" s="293"/>
      <c r="S279" s="293"/>
      <c r="T279" s="29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95" t="s">
        <v>213</v>
      </c>
      <c r="AU279" s="295" t="s">
        <v>93</v>
      </c>
      <c r="AV279" s="15" t="s">
        <v>21</v>
      </c>
      <c r="AW279" s="15" t="s">
        <v>38</v>
      </c>
      <c r="AX279" s="15" t="s">
        <v>84</v>
      </c>
      <c r="AY279" s="295" t="s">
        <v>152</v>
      </c>
    </row>
    <row r="280" s="12" customFormat="1">
      <c r="A280" s="12"/>
      <c r="B280" s="252"/>
      <c r="C280" s="253"/>
      <c r="D280" s="248" t="s">
        <v>213</v>
      </c>
      <c r="E280" s="254" t="s">
        <v>1</v>
      </c>
      <c r="F280" s="255" t="s">
        <v>1257</v>
      </c>
      <c r="G280" s="253"/>
      <c r="H280" s="256">
        <v>157.80000000000001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62" t="s">
        <v>213</v>
      </c>
      <c r="AU280" s="262" t="s">
        <v>93</v>
      </c>
      <c r="AV280" s="12" t="s">
        <v>93</v>
      </c>
      <c r="AW280" s="12" t="s">
        <v>38</v>
      </c>
      <c r="AX280" s="12" t="s">
        <v>84</v>
      </c>
      <c r="AY280" s="262" t="s">
        <v>152</v>
      </c>
    </row>
    <row r="281" s="12" customFormat="1">
      <c r="A281" s="12"/>
      <c r="B281" s="252"/>
      <c r="C281" s="253"/>
      <c r="D281" s="248" t="s">
        <v>213</v>
      </c>
      <c r="E281" s="254" t="s">
        <v>1</v>
      </c>
      <c r="F281" s="255" t="s">
        <v>1258</v>
      </c>
      <c r="G281" s="253"/>
      <c r="H281" s="256">
        <v>2.1600000000000001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62" t="s">
        <v>213</v>
      </c>
      <c r="AU281" s="262" t="s">
        <v>93</v>
      </c>
      <c r="AV281" s="12" t="s">
        <v>93</v>
      </c>
      <c r="AW281" s="12" t="s">
        <v>38</v>
      </c>
      <c r="AX281" s="12" t="s">
        <v>84</v>
      </c>
      <c r="AY281" s="262" t="s">
        <v>152</v>
      </c>
    </row>
    <row r="282" s="13" customFormat="1">
      <c r="A282" s="13"/>
      <c r="B282" s="263"/>
      <c r="C282" s="264"/>
      <c r="D282" s="248" t="s">
        <v>213</v>
      </c>
      <c r="E282" s="265" t="s">
        <v>1</v>
      </c>
      <c r="F282" s="266" t="s">
        <v>223</v>
      </c>
      <c r="G282" s="264"/>
      <c r="H282" s="267">
        <v>159.96000000000001</v>
      </c>
      <c r="I282" s="268"/>
      <c r="J282" s="264"/>
      <c r="K282" s="264"/>
      <c r="L282" s="269"/>
      <c r="M282" s="270"/>
      <c r="N282" s="271"/>
      <c r="O282" s="271"/>
      <c r="P282" s="271"/>
      <c r="Q282" s="271"/>
      <c r="R282" s="271"/>
      <c r="S282" s="271"/>
      <c r="T282" s="27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3" t="s">
        <v>213</v>
      </c>
      <c r="AU282" s="273" t="s">
        <v>93</v>
      </c>
      <c r="AV282" s="13" t="s">
        <v>151</v>
      </c>
      <c r="AW282" s="13" t="s">
        <v>38</v>
      </c>
      <c r="AX282" s="13" t="s">
        <v>21</v>
      </c>
      <c r="AY282" s="273" t="s">
        <v>152</v>
      </c>
    </row>
    <row r="283" s="2" customFormat="1" ht="16.5" customHeight="1">
      <c r="A283" s="38"/>
      <c r="B283" s="39"/>
      <c r="C283" s="300" t="s">
        <v>716</v>
      </c>
      <c r="D283" s="300" t="s">
        <v>573</v>
      </c>
      <c r="E283" s="301" t="s">
        <v>1262</v>
      </c>
      <c r="F283" s="302" t="s">
        <v>1263</v>
      </c>
      <c r="G283" s="303" t="s">
        <v>406</v>
      </c>
      <c r="H283" s="304">
        <v>159.96000000000001</v>
      </c>
      <c r="I283" s="305"/>
      <c r="J283" s="306">
        <f>ROUND(I283*H283,2)</f>
        <v>0</v>
      </c>
      <c r="K283" s="302" t="s">
        <v>1104</v>
      </c>
      <c r="L283" s="307"/>
      <c r="M283" s="308" t="s">
        <v>1</v>
      </c>
      <c r="N283" s="309" t="s">
        <v>49</v>
      </c>
      <c r="O283" s="91"/>
      <c r="P283" s="244">
        <f>O283*H283</f>
        <v>0</v>
      </c>
      <c r="Q283" s="244">
        <v>1</v>
      </c>
      <c r="R283" s="244">
        <f>Q283*H283</f>
        <v>159.96000000000001</v>
      </c>
      <c r="S283" s="244">
        <v>0</v>
      </c>
      <c r="T283" s="24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6" t="s">
        <v>190</v>
      </c>
      <c r="AT283" s="246" t="s">
        <v>573</v>
      </c>
      <c r="AU283" s="246" t="s">
        <v>93</v>
      </c>
      <c r="AY283" s="17" t="s">
        <v>152</v>
      </c>
      <c r="BE283" s="247">
        <f>IF(N283="základní",J283,0)</f>
        <v>0</v>
      </c>
      <c r="BF283" s="247">
        <f>IF(N283="snížená",J283,0)</f>
        <v>0</v>
      </c>
      <c r="BG283" s="247">
        <f>IF(N283="zákl. přenesená",J283,0)</f>
        <v>0</v>
      </c>
      <c r="BH283" s="247">
        <f>IF(N283="sníž. přenesená",J283,0)</f>
        <v>0</v>
      </c>
      <c r="BI283" s="247">
        <f>IF(N283="nulová",J283,0)</f>
        <v>0</v>
      </c>
      <c r="BJ283" s="17" t="s">
        <v>21</v>
      </c>
      <c r="BK283" s="247">
        <f>ROUND(I283*H283,2)</f>
        <v>0</v>
      </c>
      <c r="BL283" s="17" t="s">
        <v>151</v>
      </c>
      <c r="BM283" s="246" t="s">
        <v>1264</v>
      </c>
    </row>
    <row r="284" s="2" customFormat="1">
      <c r="A284" s="38"/>
      <c r="B284" s="39"/>
      <c r="C284" s="40"/>
      <c r="D284" s="248" t="s">
        <v>160</v>
      </c>
      <c r="E284" s="40"/>
      <c r="F284" s="249" t="s">
        <v>1265</v>
      </c>
      <c r="G284" s="40"/>
      <c r="H284" s="40"/>
      <c r="I284" s="154"/>
      <c r="J284" s="40"/>
      <c r="K284" s="40"/>
      <c r="L284" s="44"/>
      <c r="M284" s="250"/>
      <c r="N284" s="25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160</v>
      </c>
      <c r="AU284" s="17" t="s">
        <v>93</v>
      </c>
    </row>
    <row r="285" s="15" customFormat="1">
      <c r="A285" s="15"/>
      <c r="B285" s="286"/>
      <c r="C285" s="287"/>
      <c r="D285" s="248" t="s">
        <v>213</v>
      </c>
      <c r="E285" s="288" t="s">
        <v>1</v>
      </c>
      <c r="F285" s="289" t="s">
        <v>1256</v>
      </c>
      <c r="G285" s="287"/>
      <c r="H285" s="288" t="s">
        <v>1</v>
      </c>
      <c r="I285" s="290"/>
      <c r="J285" s="287"/>
      <c r="K285" s="287"/>
      <c r="L285" s="291"/>
      <c r="M285" s="292"/>
      <c r="N285" s="293"/>
      <c r="O285" s="293"/>
      <c r="P285" s="293"/>
      <c r="Q285" s="293"/>
      <c r="R285" s="293"/>
      <c r="S285" s="293"/>
      <c r="T285" s="29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95" t="s">
        <v>213</v>
      </c>
      <c r="AU285" s="295" t="s">
        <v>93</v>
      </c>
      <c r="AV285" s="15" t="s">
        <v>21</v>
      </c>
      <c r="AW285" s="15" t="s">
        <v>38</v>
      </c>
      <c r="AX285" s="15" t="s">
        <v>84</v>
      </c>
      <c r="AY285" s="295" t="s">
        <v>152</v>
      </c>
    </row>
    <row r="286" s="12" customFormat="1">
      <c r="A286" s="12"/>
      <c r="B286" s="252"/>
      <c r="C286" s="253"/>
      <c r="D286" s="248" t="s">
        <v>213</v>
      </c>
      <c r="E286" s="254" t="s">
        <v>1</v>
      </c>
      <c r="F286" s="255" t="s">
        <v>1257</v>
      </c>
      <c r="G286" s="253"/>
      <c r="H286" s="256">
        <v>157.80000000000001</v>
      </c>
      <c r="I286" s="257"/>
      <c r="J286" s="253"/>
      <c r="K286" s="253"/>
      <c r="L286" s="258"/>
      <c r="M286" s="259"/>
      <c r="N286" s="260"/>
      <c r="O286" s="260"/>
      <c r="P286" s="260"/>
      <c r="Q286" s="260"/>
      <c r="R286" s="260"/>
      <c r="S286" s="260"/>
      <c r="T286" s="261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62" t="s">
        <v>213</v>
      </c>
      <c r="AU286" s="262" t="s">
        <v>93</v>
      </c>
      <c r="AV286" s="12" t="s">
        <v>93</v>
      </c>
      <c r="AW286" s="12" t="s">
        <v>38</v>
      </c>
      <c r="AX286" s="12" t="s">
        <v>84</v>
      </c>
      <c r="AY286" s="262" t="s">
        <v>152</v>
      </c>
    </row>
    <row r="287" s="12" customFormat="1">
      <c r="A287" s="12"/>
      <c r="B287" s="252"/>
      <c r="C287" s="253"/>
      <c r="D287" s="248" t="s">
        <v>213</v>
      </c>
      <c r="E287" s="254" t="s">
        <v>1</v>
      </c>
      <c r="F287" s="255" t="s">
        <v>1258</v>
      </c>
      <c r="G287" s="253"/>
      <c r="H287" s="256">
        <v>2.1600000000000001</v>
      </c>
      <c r="I287" s="257"/>
      <c r="J287" s="253"/>
      <c r="K287" s="253"/>
      <c r="L287" s="258"/>
      <c r="M287" s="259"/>
      <c r="N287" s="260"/>
      <c r="O287" s="260"/>
      <c r="P287" s="260"/>
      <c r="Q287" s="260"/>
      <c r="R287" s="260"/>
      <c r="S287" s="260"/>
      <c r="T287" s="261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62" t="s">
        <v>213</v>
      </c>
      <c r="AU287" s="262" t="s">
        <v>93</v>
      </c>
      <c r="AV287" s="12" t="s">
        <v>93</v>
      </c>
      <c r="AW287" s="12" t="s">
        <v>38</v>
      </c>
      <c r="AX287" s="12" t="s">
        <v>84</v>
      </c>
      <c r="AY287" s="262" t="s">
        <v>152</v>
      </c>
    </row>
    <row r="288" s="13" customFormat="1">
      <c r="A288" s="13"/>
      <c r="B288" s="263"/>
      <c r="C288" s="264"/>
      <c r="D288" s="248" t="s">
        <v>213</v>
      </c>
      <c r="E288" s="265" t="s">
        <v>1</v>
      </c>
      <c r="F288" s="266" t="s">
        <v>223</v>
      </c>
      <c r="G288" s="264"/>
      <c r="H288" s="267">
        <v>159.96000000000001</v>
      </c>
      <c r="I288" s="268"/>
      <c r="J288" s="264"/>
      <c r="K288" s="264"/>
      <c r="L288" s="269"/>
      <c r="M288" s="270"/>
      <c r="N288" s="271"/>
      <c r="O288" s="271"/>
      <c r="P288" s="271"/>
      <c r="Q288" s="271"/>
      <c r="R288" s="271"/>
      <c r="S288" s="271"/>
      <c r="T288" s="27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3" t="s">
        <v>213</v>
      </c>
      <c r="AU288" s="273" t="s">
        <v>93</v>
      </c>
      <c r="AV288" s="13" t="s">
        <v>151</v>
      </c>
      <c r="AW288" s="13" t="s">
        <v>38</v>
      </c>
      <c r="AX288" s="13" t="s">
        <v>21</v>
      </c>
      <c r="AY288" s="273" t="s">
        <v>152</v>
      </c>
    </row>
    <row r="289" s="2" customFormat="1" ht="16.5" customHeight="1">
      <c r="A289" s="38"/>
      <c r="B289" s="39"/>
      <c r="C289" s="300" t="s">
        <v>726</v>
      </c>
      <c r="D289" s="300" t="s">
        <v>573</v>
      </c>
      <c r="E289" s="301" t="s">
        <v>1266</v>
      </c>
      <c r="F289" s="302" t="s">
        <v>1267</v>
      </c>
      <c r="G289" s="303" t="s">
        <v>406</v>
      </c>
      <c r="H289" s="304">
        <v>21.196999999999999</v>
      </c>
      <c r="I289" s="305"/>
      <c r="J289" s="306">
        <f>ROUND(I289*H289,2)</f>
        <v>0</v>
      </c>
      <c r="K289" s="302" t="s">
        <v>1104</v>
      </c>
      <c r="L289" s="307"/>
      <c r="M289" s="308" t="s">
        <v>1</v>
      </c>
      <c r="N289" s="309" t="s">
        <v>49</v>
      </c>
      <c r="O289" s="91"/>
      <c r="P289" s="244">
        <f>O289*H289</f>
        <v>0</v>
      </c>
      <c r="Q289" s="244">
        <v>0.20000000000000001</v>
      </c>
      <c r="R289" s="244">
        <f>Q289*H289</f>
        <v>4.2393999999999998</v>
      </c>
      <c r="S289" s="244">
        <v>0</v>
      </c>
      <c r="T289" s="245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6" t="s">
        <v>190</v>
      </c>
      <c r="AT289" s="246" t="s">
        <v>573</v>
      </c>
      <c r="AU289" s="246" t="s">
        <v>93</v>
      </c>
      <c r="AY289" s="17" t="s">
        <v>152</v>
      </c>
      <c r="BE289" s="247">
        <f>IF(N289="základní",J289,0)</f>
        <v>0</v>
      </c>
      <c r="BF289" s="247">
        <f>IF(N289="snížená",J289,0)</f>
        <v>0</v>
      </c>
      <c r="BG289" s="247">
        <f>IF(N289="zákl. přenesená",J289,0)</f>
        <v>0</v>
      </c>
      <c r="BH289" s="247">
        <f>IF(N289="sníž. přenesená",J289,0)</f>
        <v>0</v>
      </c>
      <c r="BI289" s="247">
        <f>IF(N289="nulová",J289,0)</f>
        <v>0</v>
      </c>
      <c r="BJ289" s="17" t="s">
        <v>21</v>
      </c>
      <c r="BK289" s="247">
        <f>ROUND(I289*H289,2)</f>
        <v>0</v>
      </c>
      <c r="BL289" s="17" t="s">
        <v>151</v>
      </c>
      <c r="BM289" s="246" t="s">
        <v>1268</v>
      </c>
    </row>
    <row r="290" s="12" customFormat="1">
      <c r="A290" s="12"/>
      <c r="B290" s="252"/>
      <c r="C290" s="253"/>
      <c r="D290" s="248" t="s">
        <v>213</v>
      </c>
      <c r="E290" s="254" t="s">
        <v>1</v>
      </c>
      <c r="F290" s="255" t="s">
        <v>1269</v>
      </c>
      <c r="G290" s="253"/>
      <c r="H290" s="256">
        <v>21.196999999999999</v>
      </c>
      <c r="I290" s="257"/>
      <c r="J290" s="253"/>
      <c r="K290" s="253"/>
      <c r="L290" s="258"/>
      <c r="M290" s="259"/>
      <c r="N290" s="260"/>
      <c r="O290" s="260"/>
      <c r="P290" s="260"/>
      <c r="Q290" s="260"/>
      <c r="R290" s="260"/>
      <c r="S290" s="260"/>
      <c r="T290" s="261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62" t="s">
        <v>213</v>
      </c>
      <c r="AU290" s="262" t="s">
        <v>93</v>
      </c>
      <c r="AV290" s="12" t="s">
        <v>93</v>
      </c>
      <c r="AW290" s="12" t="s">
        <v>38</v>
      </c>
      <c r="AX290" s="12" t="s">
        <v>84</v>
      </c>
      <c r="AY290" s="262" t="s">
        <v>152</v>
      </c>
    </row>
    <row r="291" s="13" customFormat="1">
      <c r="A291" s="13"/>
      <c r="B291" s="263"/>
      <c r="C291" s="264"/>
      <c r="D291" s="248" t="s">
        <v>213</v>
      </c>
      <c r="E291" s="265" t="s">
        <v>1</v>
      </c>
      <c r="F291" s="266" t="s">
        <v>223</v>
      </c>
      <c r="G291" s="264"/>
      <c r="H291" s="267">
        <v>21.196999999999999</v>
      </c>
      <c r="I291" s="268"/>
      <c r="J291" s="264"/>
      <c r="K291" s="264"/>
      <c r="L291" s="269"/>
      <c r="M291" s="270"/>
      <c r="N291" s="271"/>
      <c r="O291" s="271"/>
      <c r="P291" s="271"/>
      <c r="Q291" s="271"/>
      <c r="R291" s="271"/>
      <c r="S291" s="271"/>
      <c r="T291" s="27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3" t="s">
        <v>213</v>
      </c>
      <c r="AU291" s="273" t="s">
        <v>93</v>
      </c>
      <c r="AV291" s="13" t="s">
        <v>151</v>
      </c>
      <c r="AW291" s="13" t="s">
        <v>38</v>
      </c>
      <c r="AX291" s="13" t="s">
        <v>21</v>
      </c>
      <c r="AY291" s="273" t="s">
        <v>152</v>
      </c>
    </row>
    <row r="292" s="2" customFormat="1" ht="16.5" customHeight="1">
      <c r="A292" s="38"/>
      <c r="B292" s="39"/>
      <c r="C292" s="300" t="s">
        <v>730</v>
      </c>
      <c r="D292" s="300" t="s">
        <v>573</v>
      </c>
      <c r="E292" s="301" t="s">
        <v>1270</v>
      </c>
      <c r="F292" s="302" t="s">
        <v>1271</v>
      </c>
      <c r="G292" s="303" t="s">
        <v>1272</v>
      </c>
      <c r="H292" s="304">
        <v>0.30299999999999999</v>
      </c>
      <c r="I292" s="305"/>
      <c r="J292" s="306">
        <f>ROUND(I292*H292,2)</f>
        <v>0</v>
      </c>
      <c r="K292" s="302" t="s">
        <v>1104</v>
      </c>
      <c r="L292" s="307"/>
      <c r="M292" s="308" t="s">
        <v>1</v>
      </c>
      <c r="N292" s="309" t="s">
        <v>49</v>
      </c>
      <c r="O292" s="91"/>
      <c r="P292" s="244">
        <f>O292*H292</f>
        <v>0</v>
      </c>
      <c r="Q292" s="244">
        <v>0.001</v>
      </c>
      <c r="R292" s="244">
        <f>Q292*H292</f>
        <v>0.00030299999999999999</v>
      </c>
      <c r="S292" s="244">
        <v>0</v>
      </c>
      <c r="T292" s="24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6" t="s">
        <v>190</v>
      </c>
      <c r="AT292" s="246" t="s">
        <v>573</v>
      </c>
      <c r="AU292" s="246" t="s">
        <v>93</v>
      </c>
      <c r="AY292" s="17" t="s">
        <v>152</v>
      </c>
      <c r="BE292" s="247">
        <f>IF(N292="základní",J292,0)</f>
        <v>0</v>
      </c>
      <c r="BF292" s="247">
        <f>IF(N292="snížená",J292,0)</f>
        <v>0</v>
      </c>
      <c r="BG292" s="247">
        <f>IF(N292="zákl. přenesená",J292,0)</f>
        <v>0</v>
      </c>
      <c r="BH292" s="247">
        <f>IF(N292="sníž. přenesená",J292,0)</f>
        <v>0</v>
      </c>
      <c r="BI292" s="247">
        <f>IF(N292="nulová",J292,0)</f>
        <v>0</v>
      </c>
      <c r="BJ292" s="17" t="s">
        <v>21</v>
      </c>
      <c r="BK292" s="247">
        <f>ROUND(I292*H292,2)</f>
        <v>0</v>
      </c>
      <c r="BL292" s="17" t="s">
        <v>151</v>
      </c>
      <c r="BM292" s="246" t="s">
        <v>1273</v>
      </c>
    </row>
    <row r="293" s="12" customFormat="1">
      <c r="A293" s="12"/>
      <c r="B293" s="252"/>
      <c r="C293" s="253"/>
      <c r="D293" s="248" t="s">
        <v>213</v>
      </c>
      <c r="E293" s="254" t="s">
        <v>1</v>
      </c>
      <c r="F293" s="255" t="s">
        <v>1274</v>
      </c>
      <c r="G293" s="253"/>
      <c r="H293" s="256">
        <v>0.30299999999999999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62" t="s">
        <v>213</v>
      </c>
      <c r="AU293" s="262" t="s">
        <v>93</v>
      </c>
      <c r="AV293" s="12" t="s">
        <v>93</v>
      </c>
      <c r="AW293" s="12" t="s">
        <v>38</v>
      </c>
      <c r="AX293" s="12" t="s">
        <v>84</v>
      </c>
      <c r="AY293" s="262" t="s">
        <v>152</v>
      </c>
    </row>
    <row r="294" s="13" customFormat="1">
      <c r="A294" s="13"/>
      <c r="B294" s="263"/>
      <c r="C294" s="264"/>
      <c r="D294" s="248" t="s">
        <v>213</v>
      </c>
      <c r="E294" s="265" t="s">
        <v>1</v>
      </c>
      <c r="F294" s="266" t="s">
        <v>223</v>
      </c>
      <c r="G294" s="264"/>
      <c r="H294" s="267">
        <v>0.30299999999999999</v>
      </c>
      <c r="I294" s="268"/>
      <c r="J294" s="264"/>
      <c r="K294" s="264"/>
      <c r="L294" s="269"/>
      <c r="M294" s="270"/>
      <c r="N294" s="271"/>
      <c r="O294" s="271"/>
      <c r="P294" s="271"/>
      <c r="Q294" s="271"/>
      <c r="R294" s="271"/>
      <c r="S294" s="271"/>
      <c r="T294" s="27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3" t="s">
        <v>213</v>
      </c>
      <c r="AU294" s="273" t="s">
        <v>93</v>
      </c>
      <c r="AV294" s="13" t="s">
        <v>151</v>
      </c>
      <c r="AW294" s="13" t="s">
        <v>38</v>
      </c>
      <c r="AX294" s="13" t="s">
        <v>21</v>
      </c>
      <c r="AY294" s="273" t="s">
        <v>152</v>
      </c>
    </row>
    <row r="295" s="2" customFormat="1" ht="21.75" customHeight="1">
      <c r="A295" s="38"/>
      <c r="B295" s="39"/>
      <c r="C295" s="300" t="s">
        <v>735</v>
      </c>
      <c r="D295" s="300" t="s">
        <v>573</v>
      </c>
      <c r="E295" s="301" t="s">
        <v>1275</v>
      </c>
      <c r="F295" s="302" t="s">
        <v>1276</v>
      </c>
      <c r="G295" s="303" t="s">
        <v>406</v>
      </c>
      <c r="H295" s="304">
        <v>15.141</v>
      </c>
      <c r="I295" s="305"/>
      <c r="J295" s="306">
        <f>ROUND(I295*H295,2)</f>
        <v>0</v>
      </c>
      <c r="K295" s="302" t="s">
        <v>1104</v>
      </c>
      <c r="L295" s="307"/>
      <c r="M295" s="308" t="s">
        <v>1</v>
      </c>
      <c r="N295" s="309" t="s">
        <v>49</v>
      </c>
      <c r="O295" s="91"/>
      <c r="P295" s="244">
        <f>O295*H295</f>
        <v>0</v>
      </c>
      <c r="Q295" s="244">
        <v>0.22</v>
      </c>
      <c r="R295" s="244">
        <f>Q295*H295</f>
        <v>3.3310200000000001</v>
      </c>
      <c r="S295" s="244">
        <v>0</v>
      </c>
      <c r="T295" s="245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6" t="s">
        <v>190</v>
      </c>
      <c r="AT295" s="246" t="s">
        <v>573</v>
      </c>
      <c r="AU295" s="246" t="s">
        <v>93</v>
      </c>
      <c r="AY295" s="17" t="s">
        <v>152</v>
      </c>
      <c r="BE295" s="247">
        <f>IF(N295="základní",J295,0)</f>
        <v>0</v>
      </c>
      <c r="BF295" s="247">
        <f>IF(N295="snížená",J295,0)</f>
        <v>0</v>
      </c>
      <c r="BG295" s="247">
        <f>IF(N295="zákl. přenesená",J295,0)</f>
        <v>0</v>
      </c>
      <c r="BH295" s="247">
        <f>IF(N295="sníž. přenesená",J295,0)</f>
        <v>0</v>
      </c>
      <c r="BI295" s="247">
        <f>IF(N295="nulová",J295,0)</f>
        <v>0</v>
      </c>
      <c r="BJ295" s="17" t="s">
        <v>21</v>
      </c>
      <c r="BK295" s="247">
        <f>ROUND(I295*H295,2)</f>
        <v>0</v>
      </c>
      <c r="BL295" s="17" t="s">
        <v>151</v>
      </c>
      <c r="BM295" s="246" t="s">
        <v>1277</v>
      </c>
    </row>
    <row r="296" s="12" customFormat="1">
      <c r="A296" s="12"/>
      <c r="B296" s="252"/>
      <c r="C296" s="253"/>
      <c r="D296" s="248" t="s">
        <v>213</v>
      </c>
      <c r="E296" s="254" t="s">
        <v>1</v>
      </c>
      <c r="F296" s="255" t="s">
        <v>1278</v>
      </c>
      <c r="G296" s="253"/>
      <c r="H296" s="256">
        <v>15.141</v>
      </c>
      <c r="I296" s="257"/>
      <c r="J296" s="253"/>
      <c r="K296" s="253"/>
      <c r="L296" s="258"/>
      <c r="M296" s="259"/>
      <c r="N296" s="260"/>
      <c r="O296" s="260"/>
      <c r="P296" s="260"/>
      <c r="Q296" s="260"/>
      <c r="R296" s="260"/>
      <c r="S296" s="260"/>
      <c r="T296" s="261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62" t="s">
        <v>213</v>
      </c>
      <c r="AU296" s="262" t="s">
        <v>93</v>
      </c>
      <c r="AV296" s="12" t="s">
        <v>93</v>
      </c>
      <c r="AW296" s="12" t="s">
        <v>38</v>
      </c>
      <c r="AX296" s="12" t="s">
        <v>84</v>
      </c>
      <c r="AY296" s="262" t="s">
        <v>152</v>
      </c>
    </row>
    <row r="297" s="15" customFormat="1">
      <c r="A297" s="15"/>
      <c r="B297" s="286"/>
      <c r="C297" s="287"/>
      <c r="D297" s="248" t="s">
        <v>213</v>
      </c>
      <c r="E297" s="288" t="s">
        <v>1</v>
      </c>
      <c r="F297" s="289" t="s">
        <v>1279</v>
      </c>
      <c r="G297" s="287"/>
      <c r="H297" s="288" t="s">
        <v>1</v>
      </c>
      <c r="I297" s="290"/>
      <c r="J297" s="287"/>
      <c r="K297" s="287"/>
      <c r="L297" s="291"/>
      <c r="M297" s="292"/>
      <c r="N297" s="293"/>
      <c r="O297" s="293"/>
      <c r="P297" s="293"/>
      <c r="Q297" s="293"/>
      <c r="R297" s="293"/>
      <c r="S297" s="293"/>
      <c r="T297" s="29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95" t="s">
        <v>213</v>
      </c>
      <c r="AU297" s="295" t="s">
        <v>93</v>
      </c>
      <c r="AV297" s="15" t="s">
        <v>21</v>
      </c>
      <c r="AW297" s="15" t="s">
        <v>38</v>
      </c>
      <c r="AX297" s="15" t="s">
        <v>84</v>
      </c>
      <c r="AY297" s="295" t="s">
        <v>152</v>
      </c>
    </row>
    <row r="298" s="15" customFormat="1">
      <c r="A298" s="15"/>
      <c r="B298" s="286"/>
      <c r="C298" s="287"/>
      <c r="D298" s="248" t="s">
        <v>213</v>
      </c>
      <c r="E298" s="288" t="s">
        <v>1</v>
      </c>
      <c r="F298" s="289" t="s">
        <v>1280</v>
      </c>
      <c r="G298" s="287"/>
      <c r="H298" s="288" t="s">
        <v>1</v>
      </c>
      <c r="I298" s="290"/>
      <c r="J298" s="287"/>
      <c r="K298" s="287"/>
      <c r="L298" s="291"/>
      <c r="M298" s="292"/>
      <c r="N298" s="293"/>
      <c r="O298" s="293"/>
      <c r="P298" s="293"/>
      <c r="Q298" s="293"/>
      <c r="R298" s="293"/>
      <c r="S298" s="293"/>
      <c r="T298" s="29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95" t="s">
        <v>213</v>
      </c>
      <c r="AU298" s="295" t="s">
        <v>93</v>
      </c>
      <c r="AV298" s="15" t="s">
        <v>21</v>
      </c>
      <c r="AW298" s="15" t="s">
        <v>38</v>
      </c>
      <c r="AX298" s="15" t="s">
        <v>84</v>
      </c>
      <c r="AY298" s="295" t="s">
        <v>152</v>
      </c>
    </row>
    <row r="299" s="13" customFormat="1">
      <c r="A299" s="13"/>
      <c r="B299" s="263"/>
      <c r="C299" s="264"/>
      <c r="D299" s="248" t="s">
        <v>213</v>
      </c>
      <c r="E299" s="265" t="s">
        <v>1</v>
      </c>
      <c r="F299" s="266" t="s">
        <v>223</v>
      </c>
      <c r="G299" s="264"/>
      <c r="H299" s="267">
        <v>15.141</v>
      </c>
      <c r="I299" s="268"/>
      <c r="J299" s="264"/>
      <c r="K299" s="264"/>
      <c r="L299" s="269"/>
      <c r="M299" s="270"/>
      <c r="N299" s="271"/>
      <c r="O299" s="271"/>
      <c r="P299" s="271"/>
      <c r="Q299" s="271"/>
      <c r="R299" s="271"/>
      <c r="S299" s="271"/>
      <c r="T299" s="27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3" t="s">
        <v>213</v>
      </c>
      <c r="AU299" s="273" t="s">
        <v>93</v>
      </c>
      <c r="AV299" s="13" t="s">
        <v>151</v>
      </c>
      <c r="AW299" s="13" t="s">
        <v>38</v>
      </c>
      <c r="AX299" s="13" t="s">
        <v>21</v>
      </c>
      <c r="AY299" s="273" t="s">
        <v>152</v>
      </c>
    </row>
    <row r="300" s="2" customFormat="1" ht="16.5" customHeight="1">
      <c r="A300" s="38"/>
      <c r="B300" s="39"/>
      <c r="C300" s="300" t="s">
        <v>739</v>
      </c>
      <c r="D300" s="300" t="s">
        <v>573</v>
      </c>
      <c r="E300" s="301" t="s">
        <v>1281</v>
      </c>
      <c r="F300" s="302" t="s">
        <v>1282</v>
      </c>
      <c r="G300" s="303" t="s">
        <v>1</v>
      </c>
      <c r="H300" s="304">
        <v>7116</v>
      </c>
      <c r="I300" s="305"/>
      <c r="J300" s="306">
        <f>ROUND(I300*H300,2)</f>
        <v>0</v>
      </c>
      <c r="K300" s="302" t="s">
        <v>204</v>
      </c>
      <c r="L300" s="307"/>
      <c r="M300" s="308" t="s">
        <v>1</v>
      </c>
      <c r="N300" s="309" t="s">
        <v>49</v>
      </c>
      <c r="O300" s="91"/>
      <c r="P300" s="244">
        <f>O300*H300</f>
        <v>0</v>
      </c>
      <c r="Q300" s="244">
        <v>0</v>
      </c>
      <c r="R300" s="244">
        <f>Q300*H300</f>
        <v>0</v>
      </c>
      <c r="S300" s="244">
        <v>0</v>
      </c>
      <c r="T300" s="245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6" t="s">
        <v>190</v>
      </c>
      <c r="AT300" s="246" t="s">
        <v>573</v>
      </c>
      <c r="AU300" s="246" t="s">
        <v>93</v>
      </c>
      <c r="AY300" s="17" t="s">
        <v>152</v>
      </c>
      <c r="BE300" s="247">
        <f>IF(N300="základní",J300,0)</f>
        <v>0</v>
      </c>
      <c r="BF300" s="247">
        <f>IF(N300="snížená",J300,0)</f>
        <v>0</v>
      </c>
      <c r="BG300" s="247">
        <f>IF(N300="zákl. přenesená",J300,0)</f>
        <v>0</v>
      </c>
      <c r="BH300" s="247">
        <f>IF(N300="sníž. přenesená",J300,0)</f>
        <v>0</v>
      </c>
      <c r="BI300" s="247">
        <f>IF(N300="nulová",J300,0)</f>
        <v>0</v>
      </c>
      <c r="BJ300" s="17" t="s">
        <v>21</v>
      </c>
      <c r="BK300" s="247">
        <f>ROUND(I300*H300,2)</f>
        <v>0</v>
      </c>
      <c r="BL300" s="17" t="s">
        <v>151</v>
      </c>
      <c r="BM300" s="246" t="s">
        <v>1283</v>
      </c>
    </row>
    <row r="301" s="12" customFormat="1">
      <c r="A301" s="12"/>
      <c r="B301" s="252"/>
      <c r="C301" s="253"/>
      <c r="D301" s="248" t="s">
        <v>213</v>
      </c>
      <c r="E301" s="254" t="s">
        <v>1</v>
      </c>
      <c r="F301" s="255" t="s">
        <v>1284</v>
      </c>
      <c r="G301" s="253"/>
      <c r="H301" s="256">
        <v>7080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62" t="s">
        <v>213</v>
      </c>
      <c r="AU301" s="262" t="s">
        <v>93</v>
      </c>
      <c r="AV301" s="12" t="s">
        <v>93</v>
      </c>
      <c r="AW301" s="12" t="s">
        <v>38</v>
      </c>
      <c r="AX301" s="12" t="s">
        <v>84</v>
      </c>
      <c r="AY301" s="262" t="s">
        <v>152</v>
      </c>
    </row>
    <row r="302" s="12" customFormat="1">
      <c r="A302" s="12"/>
      <c r="B302" s="252"/>
      <c r="C302" s="253"/>
      <c r="D302" s="248" t="s">
        <v>213</v>
      </c>
      <c r="E302" s="254" t="s">
        <v>1</v>
      </c>
      <c r="F302" s="255" t="s">
        <v>1218</v>
      </c>
      <c r="G302" s="253"/>
      <c r="H302" s="256">
        <v>36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62" t="s">
        <v>213</v>
      </c>
      <c r="AU302" s="262" t="s">
        <v>93</v>
      </c>
      <c r="AV302" s="12" t="s">
        <v>93</v>
      </c>
      <c r="AW302" s="12" t="s">
        <v>38</v>
      </c>
      <c r="AX302" s="12" t="s">
        <v>84</v>
      </c>
      <c r="AY302" s="262" t="s">
        <v>152</v>
      </c>
    </row>
    <row r="303" s="13" customFormat="1">
      <c r="A303" s="13"/>
      <c r="B303" s="263"/>
      <c r="C303" s="264"/>
      <c r="D303" s="248" t="s">
        <v>213</v>
      </c>
      <c r="E303" s="265" t="s">
        <v>1</v>
      </c>
      <c r="F303" s="266" t="s">
        <v>223</v>
      </c>
      <c r="G303" s="264"/>
      <c r="H303" s="267">
        <v>7116</v>
      </c>
      <c r="I303" s="268"/>
      <c r="J303" s="264"/>
      <c r="K303" s="264"/>
      <c r="L303" s="269"/>
      <c r="M303" s="270"/>
      <c r="N303" s="271"/>
      <c r="O303" s="271"/>
      <c r="P303" s="271"/>
      <c r="Q303" s="271"/>
      <c r="R303" s="271"/>
      <c r="S303" s="271"/>
      <c r="T303" s="27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3" t="s">
        <v>213</v>
      </c>
      <c r="AU303" s="273" t="s">
        <v>93</v>
      </c>
      <c r="AV303" s="13" t="s">
        <v>151</v>
      </c>
      <c r="AW303" s="13" t="s">
        <v>38</v>
      </c>
      <c r="AX303" s="13" t="s">
        <v>21</v>
      </c>
      <c r="AY303" s="273" t="s">
        <v>152</v>
      </c>
    </row>
    <row r="304" s="11" customFormat="1" ht="22.8" customHeight="1">
      <c r="A304" s="11"/>
      <c r="B304" s="221"/>
      <c r="C304" s="222"/>
      <c r="D304" s="223" t="s">
        <v>83</v>
      </c>
      <c r="E304" s="284" t="s">
        <v>1285</v>
      </c>
      <c r="F304" s="284" t="s">
        <v>1286</v>
      </c>
      <c r="G304" s="222"/>
      <c r="H304" s="222"/>
      <c r="I304" s="225"/>
      <c r="J304" s="285">
        <f>BK304</f>
        <v>0</v>
      </c>
      <c r="K304" s="222"/>
      <c r="L304" s="227"/>
      <c r="M304" s="228"/>
      <c r="N304" s="229"/>
      <c r="O304" s="229"/>
      <c r="P304" s="230">
        <f>SUM(P305:P307)</f>
        <v>0</v>
      </c>
      <c r="Q304" s="229"/>
      <c r="R304" s="230">
        <f>SUM(R305:R307)</f>
        <v>0</v>
      </c>
      <c r="S304" s="229"/>
      <c r="T304" s="231">
        <f>SUM(T305:T307)</f>
        <v>0</v>
      </c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R304" s="232" t="s">
        <v>21</v>
      </c>
      <c r="AT304" s="233" t="s">
        <v>83</v>
      </c>
      <c r="AU304" s="233" t="s">
        <v>21</v>
      </c>
      <c r="AY304" s="232" t="s">
        <v>152</v>
      </c>
      <c r="BK304" s="234">
        <f>SUM(BK305:BK307)</f>
        <v>0</v>
      </c>
    </row>
    <row r="305" s="2" customFormat="1" ht="16.5" customHeight="1">
      <c r="A305" s="38"/>
      <c r="B305" s="39"/>
      <c r="C305" s="235" t="s">
        <v>748</v>
      </c>
      <c r="D305" s="235" t="s">
        <v>153</v>
      </c>
      <c r="E305" s="236" t="s">
        <v>1287</v>
      </c>
      <c r="F305" s="237" t="s">
        <v>1288</v>
      </c>
      <c r="G305" s="238" t="s">
        <v>211</v>
      </c>
      <c r="H305" s="239">
        <v>36</v>
      </c>
      <c r="I305" s="240"/>
      <c r="J305" s="241">
        <f>ROUND(I305*H305,2)</f>
        <v>0</v>
      </c>
      <c r="K305" s="237" t="s">
        <v>204</v>
      </c>
      <c r="L305" s="44"/>
      <c r="M305" s="242" t="s">
        <v>1</v>
      </c>
      <c r="N305" s="243" t="s">
        <v>49</v>
      </c>
      <c r="O305" s="91"/>
      <c r="P305" s="244">
        <f>O305*H305</f>
        <v>0</v>
      </c>
      <c r="Q305" s="244">
        <v>0</v>
      </c>
      <c r="R305" s="244">
        <f>Q305*H305</f>
        <v>0</v>
      </c>
      <c r="S305" s="244">
        <v>0</v>
      </c>
      <c r="T305" s="245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6" t="s">
        <v>151</v>
      </c>
      <c r="AT305" s="246" t="s">
        <v>153</v>
      </c>
      <c r="AU305" s="246" t="s">
        <v>93</v>
      </c>
      <c r="AY305" s="17" t="s">
        <v>152</v>
      </c>
      <c r="BE305" s="247">
        <f>IF(N305="základní",J305,0)</f>
        <v>0</v>
      </c>
      <c r="BF305" s="247">
        <f>IF(N305="snížená",J305,0)</f>
        <v>0</v>
      </c>
      <c r="BG305" s="247">
        <f>IF(N305="zákl. přenesená",J305,0)</f>
        <v>0</v>
      </c>
      <c r="BH305" s="247">
        <f>IF(N305="sníž. přenesená",J305,0)</f>
        <v>0</v>
      </c>
      <c r="BI305" s="247">
        <f>IF(N305="nulová",J305,0)</f>
        <v>0</v>
      </c>
      <c r="BJ305" s="17" t="s">
        <v>21</v>
      </c>
      <c r="BK305" s="247">
        <f>ROUND(I305*H305,2)</f>
        <v>0</v>
      </c>
      <c r="BL305" s="17" t="s">
        <v>151</v>
      </c>
      <c r="BM305" s="246" t="s">
        <v>1289</v>
      </c>
    </row>
    <row r="306" s="12" customFormat="1">
      <c r="A306" s="12"/>
      <c r="B306" s="252"/>
      <c r="C306" s="253"/>
      <c r="D306" s="248" t="s">
        <v>213</v>
      </c>
      <c r="E306" s="254" t="s">
        <v>1</v>
      </c>
      <c r="F306" s="255" t="s">
        <v>1290</v>
      </c>
      <c r="G306" s="253"/>
      <c r="H306" s="256">
        <v>36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62" t="s">
        <v>213</v>
      </c>
      <c r="AU306" s="262" t="s">
        <v>93</v>
      </c>
      <c r="AV306" s="12" t="s">
        <v>93</v>
      </c>
      <c r="AW306" s="12" t="s">
        <v>38</v>
      </c>
      <c r="AX306" s="12" t="s">
        <v>84</v>
      </c>
      <c r="AY306" s="262" t="s">
        <v>152</v>
      </c>
    </row>
    <row r="307" s="13" customFormat="1">
      <c r="A307" s="13"/>
      <c r="B307" s="263"/>
      <c r="C307" s="264"/>
      <c r="D307" s="248" t="s">
        <v>213</v>
      </c>
      <c r="E307" s="265" t="s">
        <v>1</v>
      </c>
      <c r="F307" s="266" t="s">
        <v>223</v>
      </c>
      <c r="G307" s="264"/>
      <c r="H307" s="267">
        <v>36</v>
      </c>
      <c r="I307" s="268"/>
      <c r="J307" s="264"/>
      <c r="K307" s="264"/>
      <c r="L307" s="269"/>
      <c r="M307" s="270"/>
      <c r="N307" s="271"/>
      <c r="O307" s="271"/>
      <c r="P307" s="271"/>
      <c r="Q307" s="271"/>
      <c r="R307" s="271"/>
      <c r="S307" s="271"/>
      <c r="T307" s="27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73" t="s">
        <v>213</v>
      </c>
      <c r="AU307" s="273" t="s">
        <v>93</v>
      </c>
      <c r="AV307" s="13" t="s">
        <v>151</v>
      </c>
      <c r="AW307" s="13" t="s">
        <v>38</v>
      </c>
      <c r="AX307" s="13" t="s">
        <v>21</v>
      </c>
      <c r="AY307" s="273" t="s">
        <v>152</v>
      </c>
    </row>
    <row r="308" s="11" customFormat="1" ht="22.8" customHeight="1">
      <c r="A308" s="11"/>
      <c r="B308" s="221"/>
      <c r="C308" s="222"/>
      <c r="D308" s="223" t="s">
        <v>83</v>
      </c>
      <c r="E308" s="284" t="s">
        <v>1291</v>
      </c>
      <c r="F308" s="284" t="s">
        <v>1292</v>
      </c>
      <c r="G308" s="222"/>
      <c r="H308" s="222"/>
      <c r="I308" s="225"/>
      <c r="J308" s="285">
        <f>BK308</f>
        <v>0</v>
      </c>
      <c r="K308" s="222"/>
      <c r="L308" s="227"/>
      <c r="M308" s="228"/>
      <c r="N308" s="229"/>
      <c r="O308" s="229"/>
      <c r="P308" s="230">
        <f>SUM(P309:P314)</f>
        <v>0</v>
      </c>
      <c r="Q308" s="229"/>
      <c r="R308" s="230">
        <f>SUM(R309:R314)</f>
        <v>0</v>
      </c>
      <c r="S308" s="229"/>
      <c r="T308" s="231">
        <f>SUM(T309:T314)</f>
        <v>0</v>
      </c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R308" s="232" t="s">
        <v>21</v>
      </c>
      <c r="AT308" s="233" t="s">
        <v>83</v>
      </c>
      <c r="AU308" s="233" t="s">
        <v>21</v>
      </c>
      <c r="AY308" s="232" t="s">
        <v>152</v>
      </c>
      <c r="BK308" s="234">
        <f>SUM(BK309:BK314)</f>
        <v>0</v>
      </c>
    </row>
    <row r="309" s="2" customFormat="1" ht="21.75" customHeight="1">
      <c r="A309" s="38"/>
      <c r="B309" s="39"/>
      <c r="C309" s="300" t="s">
        <v>752</v>
      </c>
      <c r="D309" s="300" t="s">
        <v>573</v>
      </c>
      <c r="E309" s="301" t="s">
        <v>1287</v>
      </c>
      <c r="F309" s="302" t="s">
        <v>1293</v>
      </c>
      <c r="G309" s="303" t="s">
        <v>211</v>
      </c>
      <c r="H309" s="304">
        <v>1315</v>
      </c>
      <c r="I309" s="305"/>
      <c r="J309" s="306">
        <f>ROUND(I309*H309,2)</f>
        <v>0</v>
      </c>
      <c r="K309" s="302" t="s">
        <v>204</v>
      </c>
      <c r="L309" s="307"/>
      <c r="M309" s="308" t="s">
        <v>1</v>
      </c>
      <c r="N309" s="309" t="s">
        <v>49</v>
      </c>
      <c r="O309" s="91"/>
      <c r="P309" s="244">
        <f>O309*H309</f>
        <v>0</v>
      </c>
      <c r="Q309" s="244">
        <v>0</v>
      </c>
      <c r="R309" s="244">
        <f>Q309*H309</f>
        <v>0</v>
      </c>
      <c r="S309" s="244">
        <v>0</v>
      </c>
      <c r="T309" s="245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6" t="s">
        <v>190</v>
      </c>
      <c r="AT309" s="246" t="s">
        <v>573</v>
      </c>
      <c r="AU309" s="246" t="s">
        <v>93</v>
      </c>
      <c r="AY309" s="17" t="s">
        <v>152</v>
      </c>
      <c r="BE309" s="247">
        <f>IF(N309="základní",J309,0)</f>
        <v>0</v>
      </c>
      <c r="BF309" s="247">
        <f>IF(N309="snížená",J309,0)</f>
        <v>0</v>
      </c>
      <c r="BG309" s="247">
        <f>IF(N309="zákl. přenesená",J309,0)</f>
        <v>0</v>
      </c>
      <c r="BH309" s="247">
        <f>IF(N309="sníž. přenesená",J309,0)</f>
        <v>0</v>
      </c>
      <c r="BI309" s="247">
        <f>IF(N309="nulová",J309,0)</f>
        <v>0</v>
      </c>
      <c r="BJ309" s="17" t="s">
        <v>21</v>
      </c>
      <c r="BK309" s="247">
        <f>ROUND(I309*H309,2)</f>
        <v>0</v>
      </c>
      <c r="BL309" s="17" t="s">
        <v>151</v>
      </c>
      <c r="BM309" s="246" t="s">
        <v>1294</v>
      </c>
    </row>
    <row r="310" s="12" customFormat="1">
      <c r="A310" s="12"/>
      <c r="B310" s="252"/>
      <c r="C310" s="253"/>
      <c r="D310" s="248" t="s">
        <v>213</v>
      </c>
      <c r="E310" s="254" t="s">
        <v>1</v>
      </c>
      <c r="F310" s="255" t="s">
        <v>1295</v>
      </c>
      <c r="G310" s="253"/>
      <c r="H310" s="256">
        <v>1315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62" t="s">
        <v>213</v>
      </c>
      <c r="AU310" s="262" t="s">
        <v>93</v>
      </c>
      <c r="AV310" s="12" t="s">
        <v>93</v>
      </c>
      <c r="AW310" s="12" t="s">
        <v>38</v>
      </c>
      <c r="AX310" s="12" t="s">
        <v>84</v>
      </c>
      <c r="AY310" s="262" t="s">
        <v>152</v>
      </c>
    </row>
    <row r="311" s="13" customFormat="1">
      <c r="A311" s="13"/>
      <c r="B311" s="263"/>
      <c r="C311" s="264"/>
      <c r="D311" s="248" t="s">
        <v>213</v>
      </c>
      <c r="E311" s="265" t="s">
        <v>1</v>
      </c>
      <c r="F311" s="266" t="s">
        <v>223</v>
      </c>
      <c r="G311" s="264"/>
      <c r="H311" s="267">
        <v>1315</v>
      </c>
      <c r="I311" s="268"/>
      <c r="J311" s="264"/>
      <c r="K311" s="264"/>
      <c r="L311" s="269"/>
      <c r="M311" s="270"/>
      <c r="N311" s="271"/>
      <c r="O311" s="271"/>
      <c r="P311" s="271"/>
      <c r="Q311" s="271"/>
      <c r="R311" s="271"/>
      <c r="S311" s="271"/>
      <c r="T311" s="27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3" t="s">
        <v>213</v>
      </c>
      <c r="AU311" s="273" t="s">
        <v>93</v>
      </c>
      <c r="AV311" s="13" t="s">
        <v>151</v>
      </c>
      <c r="AW311" s="13" t="s">
        <v>38</v>
      </c>
      <c r="AX311" s="13" t="s">
        <v>21</v>
      </c>
      <c r="AY311" s="273" t="s">
        <v>152</v>
      </c>
    </row>
    <row r="312" s="2" customFormat="1" ht="21.75" customHeight="1">
      <c r="A312" s="38"/>
      <c r="B312" s="39"/>
      <c r="C312" s="300" t="s">
        <v>757</v>
      </c>
      <c r="D312" s="300" t="s">
        <v>573</v>
      </c>
      <c r="E312" s="301" t="s">
        <v>1296</v>
      </c>
      <c r="F312" s="302" t="s">
        <v>1297</v>
      </c>
      <c r="G312" s="303" t="s">
        <v>211</v>
      </c>
      <c r="H312" s="304">
        <v>1315</v>
      </c>
      <c r="I312" s="305"/>
      <c r="J312" s="306">
        <f>ROUND(I312*H312,2)</f>
        <v>0</v>
      </c>
      <c r="K312" s="302" t="s">
        <v>204</v>
      </c>
      <c r="L312" s="307"/>
      <c r="M312" s="308" t="s">
        <v>1</v>
      </c>
      <c r="N312" s="309" t="s">
        <v>49</v>
      </c>
      <c r="O312" s="91"/>
      <c r="P312" s="244">
        <f>O312*H312</f>
        <v>0</v>
      </c>
      <c r="Q312" s="244">
        <v>0</v>
      </c>
      <c r="R312" s="244">
        <f>Q312*H312</f>
        <v>0</v>
      </c>
      <c r="S312" s="244">
        <v>0</v>
      </c>
      <c r="T312" s="24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6" t="s">
        <v>190</v>
      </c>
      <c r="AT312" s="246" t="s">
        <v>573</v>
      </c>
      <c r="AU312" s="246" t="s">
        <v>93</v>
      </c>
      <c r="AY312" s="17" t="s">
        <v>152</v>
      </c>
      <c r="BE312" s="247">
        <f>IF(N312="základní",J312,0)</f>
        <v>0</v>
      </c>
      <c r="BF312" s="247">
        <f>IF(N312="snížená",J312,0)</f>
        <v>0</v>
      </c>
      <c r="BG312" s="247">
        <f>IF(N312="zákl. přenesená",J312,0)</f>
        <v>0</v>
      </c>
      <c r="BH312" s="247">
        <f>IF(N312="sníž. přenesená",J312,0)</f>
        <v>0</v>
      </c>
      <c r="BI312" s="247">
        <f>IF(N312="nulová",J312,0)</f>
        <v>0</v>
      </c>
      <c r="BJ312" s="17" t="s">
        <v>21</v>
      </c>
      <c r="BK312" s="247">
        <f>ROUND(I312*H312,2)</f>
        <v>0</v>
      </c>
      <c r="BL312" s="17" t="s">
        <v>151</v>
      </c>
      <c r="BM312" s="246" t="s">
        <v>1298</v>
      </c>
    </row>
    <row r="313" s="12" customFormat="1">
      <c r="A313" s="12"/>
      <c r="B313" s="252"/>
      <c r="C313" s="253"/>
      <c r="D313" s="248" t="s">
        <v>213</v>
      </c>
      <c r="E313" s="254" t="s">
        <v>1</v>
      </c>
      <c r="F313" s="255" t="s">
        <v>1299</v>
      </c>
      <c r="G313" s="253"/>
      <c r="H313" s="256">
        <v>1315</v>
      </c>
      <c r="I313" s="257"/>
      <c r="J313" s="253"/>
      <c r="K313" s="253"/>
      <c r="L313" s="258"/>
      <c r="M313" s="259"/>
      <c r="N313" s="260"/>
      <c r="O313" s="260"/>
      <c r="P313" s="260"/>
      <c r="Q313" s="260"/>
      <c r="R313" s="260"/>
      <c r="S313" s="260"/>
      <c r="T313" s="261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62" t="s">
        <v>213</v>
      </c>
      <c r="AU313" s="262" t="s">
        <v>93</v>
      </c>
      <c r="AV313" s="12" t="s">
        <v>93</v>
      </c>
      <c r="AW313" s="12" t="s">
        <v>38</v>
      </c>
      <c r="AX313" s="12" t="s">
        <v>84</v>
      </c>
      <c r="AY313" s="262" t="s">
        <v>152</v>
      </c>
    </row>
    <row r="314" s="13" customFormat="1">
      <c r="A314" s="13"/>
      <c r="B314" s="263"/>
      <c r="C314" s="264"/>
      <c r="D314" s="248" t="s">
        <v>213</v>
      </c>
      <c r="E314" s="265" t="s">
        <v>1</v>
      </c>
      <c r="F314" s="266" t="s">
        <v>223</v>
      </c>
      <c r="G314" s="264"/>
      <c r="H314" s="267">
        <v>1315</v>
      </c>
      <c r="I314" s="268"/>
      <c r="J314" s="264"/>
      <c r="K314" s="264"/>
      <c r="L314" s="269"/>
      <c r="M314" s="270"/>
      <c r="N314" s="271"/>
      <c r="O314" s="271"/>
      <c r="P314" s="271"/>
      <c r="Q314" s="271"/>
      <c r="R314" s="271"/>
      <c r="S314" s="271"/>
      <c r="T314" s="27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3" t="s">
        <v>213</v>
      </c>
      <c r="AU314" s="273" t="s">
        <v>93</v>
      </c>
      <c r="AV314" s="13" t="s">
        <v>151</v>
      </c>
      <c r="AW314" s="13" t="s">
        <v>38</v>
      </c>
      <c r="AX314" s="13" t="s">
        <v>21</v>
      </c>
      <c r="AY314" s="273" t="s">
        <v>152</v>
      </c>
    </row>
    <row r="315" s="11" customFormat="1" ht="22.8" customHeight="1">
      <c r="A315" s="11"/>
      <c r="B315" s="221"/>
      <c r="C315" s="222"/>
      <c r="D315" s="223" t="s">
        <v>83</v>
      </c>
      <c r="E315" s="284" t="s">
        <v>1300</v>
      </c>
      <c r="F315" s="284" t="s">
        <v>1301</v>
      </c>
      <c r="G315" s="222"/>
      <c r="H315" s="222"/>
      <c r="I315" s="225"/>
      <c r="J315" s="285">
        <f>BK315</f>
        <v>0</v>
      </c>
      <c r="K315" s="222"/>
      <c r="L315" s="227"/>
      <c r="M315" s="228"/>
      <c r="N315" s="229"/>
      <c r="O315" s="229"/>
      <c r="P315" s="230">
        <f>SUM(P316:P348)</f>
        <v>0</v>
      </c>
      <c r="Q315" s="229"/>
      <c r="R315" s="230">
        <f>SUM(R316:R348)</f>
        <v>159.96000000000001</v>
      </c>
      <c r="S315" s="229"/>
      <c r="T315" s="231">
        <f>SUM(T316:T348)</f>
        <v>0</v>
      </c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R315" s="232" t="s">
        <v>21</v>
      </c>
      <c r="AT315" s="233" t="s">
        <v>83</v>
      </c>
      <c r="AU315" s="233" t="s">
        <v>21</v>
      </c>
      <c r="AY315" s="232" t="s">
        <v>152</v>
      </c>
      <c r="BK315" s="234">
        <f>SUM(BK316:BK348)</f>
        <v>0</v>
      </c>
    </row>
    <row r="316" s="2" customFormat="1" ht="21.75" customHeight="1">
      <c r="A316" s="38"/>
      <c r="B316" s="39"/>
      <c r="C316" s="235" t="s">
        <v>762</v>
      </c>
      <c r="D316" s="235" t="s">
        <v>153</v>
      </c>
      <c r="E316" s="236" t="s">
        <v>1302</v>
      </c>
      <c r="F316" s="237" t="s">
        <v>1303</v>
      </c>
      <c r="G316" s="238" t="s">
        <v>361</v>
      </c>
      <c r="H316" s="239">
        <v>588</v>
      </c>
      <c r="I316" s="240"/>
      <c r="J316" s="241">
        <f>ROUND(I316*H316,2)</f>
        <v>0</v>
      </c>
      <c r="K316" s="237" t="s">
        <v>1104</v>
      </c>
      <c r="L316" s="44"/>
      <c r="M316" s="242" t="s">
        <v>1</v>
      </c>
      <c r="N316" s="243" t="s">
        <v>49</v>
      </c>
      <c r="O316" s="91"/>
      <c r="P316" s="244">
        <f>O316*H316</f>
        <v>0</v>
      </c>
      <c r="Q316" s="244">
        <v>0</v>
      </c>
      <c r="R316" s="244">
        <f>Q316*H316</f>
        <v>0</v>
      </c>
      <c r="S316" s="244">
        <v>0</v>
      </c>
      <c r="T316" s="245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6" t="s">
        <v>151</v>
      </c>
      <c r="AT316" s="246" t="s">
        <v>153</v>
      </c>
      <c r="AU316" s="246" t="s">
        <v>93</v>
      </c>
      <c r="AY316" s="17" t="s">
        <v>152</v>
      </c>
      <c r="BE316" s="247">
        <f>IF(N316="základní",J316,0)</f>
        <v>0</v>
      </c>
      <c r="BF316" s="247">
        <f>IF(N316="snížená",J316,0)</f>
        <v>0</v>
      </c>
      <c r="BG316" s="247">
        <f>IF(N316="zákl. přenesená",J316,0)</f>
        <v>0</v>
      </c>
      <c r="BH316" s="247">
        <f>IF(N316="sníž. přenesená",J316,0)</f>
        <v>0</v>
      </c>
      <c r="BI316" s="247">
        <f>IF(N316="nulová",J316,0)</f>
        <v>0</v>
      </c>
      <c r="BJ316" s="17" t="s">
        <v>21</v>
      </c>
      <c r="BK316" s="247">
        <f>ROUND(I316*H316,2)</f>
        <v>0</v>
      </c>
      <c r="BL316" s="17" t="s">
        <v>151</v>
      </c>
      <c r="BM316" s="246" t="s">
        <v>1304</v>
      </c>
    </row>
    <row r="317" s="12" customFormat="1">
      <c r="A317" s="12"/>
      <c r="B317" s="252"/>
      <c r="C317" s="253"/>
      <c r="D317" s="248" t="s">
        <v>213</v>
      </c>
      <c r="E317" s="254" t="s">
        <v>1</v>
      </c>
      <c r="F317" s="255" t="s">
        <v>1305</v>
      </c>
      <c r="G317" s="253"/>
      <c r="H317" s="256">
        <v>588</v>
      </c>
      <c r="I317" s="257"/>
      <c r="J317" s="253"/>
      <c r="K317" s="253"/>
      <c r="L317" s="258"/>
      <c r="M317" s="259"/>
      <c r="N317" s="260"/>
      <c r="O317" s="260"/>
      <c r="P317" s="260"/>
      <c r="Q317" s="260"/>
      <c r="R317" s="260"/>
      <c r="S317" s="260"/>
      <c r="T317" s="261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62" t="s">
        <v>213</v>
      </c>
      <c r="AU317" s="262" t="s">
        <v>93</v>
      </c>
      <c r="AV317" s="12" t="s">
        <v>93</v>
      </c>
      <c r="AW317" s="12" t="s">
        <v>38</v>
      </c>
      <c r="AX317" s="12" t="s">
        <v>84</v>
      </c>
      <c r="AY317" s="262" t="s">
        <v>152</v>
      </c>
    </row>
    <row r="318" s="13" customFormat="1">
      <c r="A318" s="13"/>
      <c r="B318" s="263"/>
      <c r="C318" s="264"/>
      <c r="D318" s="248" t="s">
        <v>213</v>
      </c>
      <c r="E318" s="265" t="s">
        <v>1</v>
      </c>
      <c r="F318" s="266" t="s">
        <v>223</v>
      </c>
      <c r="G318" s="264"/>
      <c r="H318" s="267">
        <v>588</v>
      </c>
      <c r="I318" s="268"/>
      <c r="J318" s="264"/>
      <c r="K318" s="264"/>
      <c r="L318" s="269"/>
      <c r="M318" s="270"/>
      <c r="N318" s="271"/>
      <c r="O318" s="271"/>
      <c r="P318" s="271"/>
      <c r="Q318" s="271"/>
      <c r="R318" s="271"/>
      <c r="S318" s="271"/>
      <c r="T318" s="27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73" t="s">
        <v>213</v>
      </c>
      <c r="AU318" s="273" t="s">
        <v>93</v>
      </c>
      <c r="AV318" s="13" t="s">
        <v>151</v>
      </c>
      <c r="AW318" s="13" t="s">
        <v>38</v>
      </c>
      <c r="AX318" s="13" t="s">
        <v>21</v>
      </c>
      <c r="AY318" s="273" t="s">
        <v>152</v>
      </c>
    </row>
    <row r="319" s="2" customFormat="1" ht="16.5" customHeight="1">
      <c r="A319" s="38"/>
      <c r="B319" s="39"/>
      <c r="C319" s="235" t="s">
        <v>767</v>
      </c>
      <c r="D319" s="235" t="s">
        <v>153</v>
      </c>
      <c r="E319" s="236" t="s">
        <v>1306</v>
      </c>
      <c r="F319" s="237" t="s">
        <v>1307</v>
      </c>
      <c r="G319" s="238" t="s">
        <v>211</v>
      </c>
      <c r="H319" s="239">
        <v>2666</v>
      </c>
      <c r="I319" s="240"/>
      <c r="J319" s="241">
        <f>ROUND(I319*H319,2)</f>
        <v>0</v>
      </c>
      <c r="K319" s="237" t="s">
        <v>1104</v>
      </c>
      <c r="L319" s="44"/>
      <c r="M319" s="242" t="s">
        <v>1</v>
      </c>
      <c r="N319" s="243" t="s">
        <v>49</v>
      </c>
      <c r="O319" s="91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6" t="s">
        <v>151</v>
      </c>
      <c r="AT319" s="246" t="s">
        <v>153</v>
      </c>
      <c r="AU319" s="246" t="s">
        <v>93</v>
      </c>
      <c r="AY319" s="17" t="s">
        <v>152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7" t="s">
        <v>21</v>
      </c>
      <c r="BK319" s="247">
        <f>ROUND(I319*H319,2)</f>
        <v>0</v>
      </c>
      <c r="BL319" s="17" t="s">
        <v>151</v>
      </c>
      <c r="BM319" s="246" t="s">
        <v>1308</v>
      </c>
    </row>
    <row r="320" s="12" customFormat="1">
      <c r="A320" s="12"/>
      <c r="B320" s="252"/>
      <c r="C320" s="253"/>
      <c r="D320" s="248" t="s">
        <v>213</v>
      </c>
      <c r="E320" s="254" t="s">
        <v>1</v>
      </c>
      <c r="F320" s="255" t="s">
        <v>1309</v>
      </c>
      <c r="G320" s="253"/>
      <c r="H320" s="256">
        <v>2630</v>
      </c>
      <c r="I320" s="257"/>
      <c r="J320" s="253"/>
      <c r="K320" s="253"/>
      <c r="L320" s="258"/>
      <c r="M320" s="259"/>
      <c r="N320" s="260"/>
      <c r="O320" s="260"/>
      <c r="P320" s="260"/>
      <c r="Q320" s="260"/>
      <c r="R320" s="260"/>
      <c r="S320" s="260"/>
      <c r="T320" s="261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62" t="s">
        <v>213</v>
      </c>
      <c r="AU320" s="262" t="s">
        <v>93</v>
      </c>
      <c r="AV320" s="12" t="s">
        <v>93</v>
      </c>
      <c r="AW320" s="12" t="s">
        <v>38</v>
      </c>
      <c r="AX320" s="12" t="s">
        <v>84</v>
      </c>
      <c r="AY320" s="262" t="s">
        <v>152</v>
      </c>
    </row>
    <row r="321" s="12" customFormat="1">
      <c r="A321" s="12"/>
      <c r="B321" s="252"/>
      <c r="C321" s="253"/>
      <c r="D321" s="248" t="s">
        <v>213</v>
      </c>
      <c r="E321" s="254" t="s">
        <v>1</v>
      </c>
      <c r="F321" s="255" t="s">
        <v>1218</v>
      </c>
      <c r="G321" s="253"/>
      <c r="H321" s="256">
        <v>36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62" t="s">
        <v>213</v>
      </c>
      <c r="AU321" s="262" t="s">
        <v>93</v>
      </c>
      <c r="AV321" s="12" t="s">
        <v>93</v>
      </c>
      <c r="AW321" s="12" t="s">
        <v>38</v>
      </c>
      <c r="AX321" s="12" t="s">
        <v>84</v>
      </c>
      <c r="AY321" s="262" t="s">
        <v>152</v>
      </c>
    </row>
    <row r="322" s="13" customFormat="1">
      <c r="A322" s="13"/>
      <c r="B322" s="263"/>
      <c r="C322" s="264"/>
      <c r="D322" s="248" t="s">
        <v>213</v>
      </c>
      <c r="E322" s="265" t="s">
        <v>1</v>
      </c>
      <c r="F322" s="266" t="s">
        <v>223</v>
      </c>
      <c r="G322" s="264"/>
      <c r="H322" s="267">
        <v>2666</v>
      </c>
      <c r="I322" s="268"/>
      <c r="J322" s="264"/>
      <c r="K322" s="264"/>
      <c r="L322" s="269"/>
      <c r="M322" s="270"/>
      <c r="N322" s="271"/>
      <c r="O322" s="271"/>
      <c r="P322" s="271"/>
      <c r="Q322" s="271"/>
      <c r="R322" s="271"/>
      <c r="S322" s="271"/>
      <c r="T322" s="27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73" t="s">
        <v>213</v>
      </c>
      <c r="AU322" s="273" t="s">
        <v>93</v>
      </c>
      <c r="AV322" s="13" t="s">
        <v>151</v>
      </c>
      <c r="AW322" s="13" t="s">
        <v>38</v>
      </c>
      <c r="AX322" s="13" t="s">
        <v>21</v>
      </c>
      <c r="AY322" s="273" t="s">
        <v>152</v>
      </c>
    </row>
    <row r="323" s="2" customFormat="1" ht="21.75" customHeight="1">
      <c r="A323" s="38"/>
      <c r="B323" s="39"/>
      <c r="C323" s="235" t="s">
        <v>773</v>
      </c>
      <c r="D323" s="235" t="s">
        <v>153</v>
      </c>
      <c r="E323" s="236" t="s">
        <v>1310</v>
      </c>
      <c r="F323" s="237" t="s">
        <v>1311</v>
      </c>
      <c r="G323" s="238" t="s">
        <v>361</v>
      </c>
      <c r="H323" s="239">
        <v>588</v>
      </c>
      <c r="I323" s="240"/>
      <c r="J323" s="241">
        <f>ROUND(I323*H323,2)</f>
        <v>0</v>
      </c>
      <c r="K323" s="237" t="s">
        <v>1104</v>
      </c>
      <c r="L323" s="44"/>
      <c r="M323" s="242" t="s">
        <v>1</v>
      </c>
      <c r="N323" s="243" t="s">
        <v>49</v>
      </c>
      <c r="O323" s="91"/>
      <c r="P323" s="244">
        <f>O323*H323</f>
        <v>0</v>
      </c>
      <c r="Q323" s="244">
        <v>0</v>
      </c>
      <c r="R323" s="244">
        <f>Q323*H323</f>
        <v>0</v>
      </c>
      <c r="S323" s="244">
        <v>0</v>
      </c>
      <c r="T323" s="245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6" t="s">
        <v>151</v>
      </c>
      <c r="AT323" s="246" t="s">
        <v>153</v>
      </c>
      <c r="AU323" s="246" t="s">
        <v>93</v>
      </c>
      <c r="AY323" s="17" t="s">
        <v>152</v>
      </c>
      <c r="BE323" s="247">
        <f>IF(N323="základní",J323,0)</f>
        <v>0</v>
      </c>
      <c r="BF323" s="247">
        <f>IF(N323="snížená",J323,0)</f>
        <v>0</v>
      </c>
      <c r="BG323" s="247">
        <f>IF(N323="zákl. přenesená",J323,0)</f>
        <v>0</v>
      </c>
      <c r="BH323" s="247">
        <f>IF(N323="sníž. přenesená",J323,0)</f>
        <v>0</v>
      </c>
      <c r="BI323" s="247">
        <f>IF(N323="nulová",J323,0)</f>
        <v>0</v>
      </c>
      <c r="BJ323" s="17" t="s">
        <v>21</v>
      </c>
      <c r="BK323" s="247">
        <f>ROUND(I323*H323,2)</f>
        <v>0</v>
      </c>
      <c r="BL323" s="17" t="s">
        <v>151</v>
      </c>
      <c r="BM323" s="246" t="s">
        <v>1312</v>
      </c>
    </row>
    <row r="324" s="12" customFormat="1">
      <c r="A324" s="12"/>
      <c r="B324" s="252"/>
      <c r="C324" s="253"/>
      <c r="D324" s="248" t="s">
        <v>213</v>
      </c>
      <c r="E324" s="254" t="s">
        <v>1</v>
      </c>
      <c r="F324" s="255" t="s">
        <v>1305</v>
      </c>
      <c r="G324" s="253"/>
      <c r="H324" s="256">
        <v>588</v>
      </c>
      <c r="I324" s="257"/>
      <c r="J324" s="253"/>
      <c r="K324" s="253"/>
      <c r="L324" s="258"/>
      <c r="M324" s="259"/>
      <c r="N324" s="260"/>
      <c r="O324" s="260"/>
      <c r="P324" s="260"/>
      <c r="Q324" s="260"/>
      <c r="R324" s="260"/>
      <c r="S324" s="260"/>
      <c r="T324" s="261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62" t="s">
        <v>213</v>
      </c>
      <c r="AU324" s="262" t="s">
        <v>93</v>
      </c>
      <c r="AV324" s="12" t="s">
        <v>93</v>
      </c>
      <c r="AW324" s="12" t="s">
        <v>38</v>
      </c>
      <c r="AX324" s="12" t="s">
        <v>84</v>
      </c>
      <c r="AY324" s="262" t="s">
        <v>152</v>
      </c>
    </row>
    <row r="325" s="13" customFormat="1">
      <c r="A325" s="13"/>
      <c r="B325" s="263"/>
      <c r="C325" s="264"/>
      <c r="D325" s="248" t="s">
        <v>213</v>
      </c>
      <c r="E325" s="265" t="s">
        <v>1</v>
      </c>
      <c r="F325" s="266" t="s">
        <v>223</v>
      </c>
      <c r="G325" s="264"/>
      <c r="H325" s="267">
        <v>588</v>
      </c>
      <c r="I325" s="268"/>
      <c r="J325" s="264"/>
      <c r="K325" s="264"/>
      <c r="L325" s="269"/>
      <c r="M325" s="270"/>
      <c r="N325" s="271"/>
      <c r="O325" s="271"/>
      <c r="P325" s="271"/>
      <c r="Q325" s="271"/>
      <c r="R325" s="271"/>
      <c r="S325" s="271"/>
      <c r="T325" s="27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3" t="s">
        <v>213</v>
      </c>
      <c r="AU325" s="273" t="s">
        <v>93</v>
      </c>
      <c r="AV325" s="13" t="s">
        <v>151</v>
      </c>
      <c r="AW325" s="13" t="s">
        <v>38</v>
      </c>
      <c r="AX325" s="13" t="s">
        <v>21</v>
      </c>
      <c r="AY325" s="273" t="s">
        <v>152</v>
      </c>
    </row>
    <row r="326" s="2" customFormat="1" ht="21.75" customHeight="1">
      <c r="A326" s="38"/>
      <c r="B326" s="39"/>
      <c r="C326" s="235" t="s">
        <v>778</v>
      </c>
      <c r="D326" s="235" t="s">
        <v>153</v>
      </c>
      <c r="E326" s="236" t="s">
        <v>1313</v>
      </c>
      <c r="F326" s="237" t="s">
        <v>1314</v>
      </c>
      <c r="G326" s="238" t="s">
        <v>361</v>
      </c>
      <c r="H326" s="239">
        <v>294</v>
      </c>
      <c r="I326" s="240"/>
      <c r="J326" s="241">
        <f>ROUND(I326*H326,2)</f>
        <v>0</v>
      </c>
      <c r="K326" s="237" t="s">
        <v>1104</v>
      </c>
      <c r="L326" s="44"/>
      <c r="M326" s="242" t="s">
        <v>1</v>
      </c>
      <c r="N326" s="243" t="s">
        <v>49</v>
      </c>
      <c r="O326" s="91"/>
      <c r="P326" s="244">
        <f>O326*H326</f>
        <v>0</v>
      </c>
      <c r="Q326" s="244">
        <v>0</v>
      </c>
      <c r="R326" s="244">
        <f>Q326*H326</f>
        <v>0</v>
      </c>
      <c r="S326" s="244">
        <v>0</v>
      </c>
      <c r="T326" s="245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6" t="s">
        <v>151</v>
      </c>
      <c r="AT326" s="246" t="s">
        <v>153</v>
      </c>
      <c r="AU326" s="246" t="s">
        <v>93</v>
      </c>
      <c r="AY326" s="17" t="s">
        <v>152</v>
      </c>
      <c r="BE326" s="247">
        <f>IF(N326="základní",J326,0)</f>
        <v>0</v>
      </c>
      <c r="BF326" s="247">
        <f>IF(N326="snížená",J326,0)</f>
        <v>0</v>
      </c>
      <c r="BG326" s="247">
        <f>IF(N326="zákl. přenesená",J326,0)</f>
        <v>0</v>
      </c>
      <c r="BH326" s="247">
        <f>IF(N326="sníž. přenesená",J326,0)</f>
        <v>0</v>
      </c>
      <c r="BI326" s="247">
        <f>IF(N326="nulová",J326,0)</f>
        <v>0</v>
      </c>
      <c r="BJ326" s="17" t="s">
        <v>21</v>
      </c>
      <c r="BK326" s="247">
        <f>ROUND(I326*H326,2)</f>
        <v>0</v>
      </c>
      <c r="BL326" s="17" t="s">
        <v>151</v>
      </c>
      <c r="BM326" s="246" t="s">
        <v>1315</v>
      </c>
    </row>
    <row r="327" s="12" customFormat="1">
      <c r="A327" s="12"/>
      <c r="B327" s="252"/>
      <c r="C327" s="253"/>
      <c r="D327" s="248" t="s">
        <v>213</v>
      </c>
      <c r="E327" s="254" t="s">
        <v>1</v>
      </c>
      <c r="F327" s="255" t="s">
        <v>1316</v>
      </c>
      <c r="G327" s="253"/>
      <c r="H327" s="256">
        <v>294</v>
      </c>
      <c r="I327" s="257"/>
      <c r="J327" s="253"/>
      <c r="K327" s="253"/>
      <c r="L327" s="258"/>
      <c r="M327" s="259"/>
      <c r="N327" s="260"/>
      <c r="O327" s="260"/>
      <c r="P327" s="260"/>
      <c r="Q327" s="260"/>
      <c r="R327" s="260"/>
      <c r="S327" s="260"/>
      <c r="T327" s="261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62" t="s">
        <v>213</v>
      </c>
      <c r="AU327" s="262" t="s">
        <v>93</v>
      </c>
      <c r="AV327" s="12" t="s">
        <v>93</v>
      </c>
      <c r="AW327" s="12" t="s">
        <v>38</v>
      </c>
      <c r="AX327" s="12" t="s">
        <v>84</v>
      </c>
      <c r="AY327" s="262" t="s">
        <v>152</v>
      </c>
    </row>
    <row r="328" s="13" customFormat="1">
      <c r="A328" s="13"/>
      <c r="B328" s="263"/>
      <c r="C328" s="264"/>
      <c r="D328" s="248" t="s">
        <v>213</v>
      </c>
      <c r="E328" s="265" t="s">
        <v>1</v>
      </c>
      <c r="F328" s="266" t="s">
        <v>223</v>
      </c>
      <c r="G328" s="264"/>
      <c r="H328" s="267">
        <v>294</v>
      </c>
      <c r="I328" s="268"/>
      <c r="J328" s="264"/>
      <c r="K328" s="264"/>
      <c r="L328" s="269"/>
      <c r="M328" s="270"/>
      <c r="N328" s="271"/>
      <c r="O328" s="271"/>
      <c r="P328" s="271"/>
      <c r="Q328" s="271"/>
      <c r="R328" s="271"/>
      <c r="S328" s="271"/>
      <c r="T328" s="27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73" t="s">
        <v>213</v>
      </c>
      <c r="AU328" s="273" t="s">
        <v>93</v>
      </c>
      <c r="AV328" s="13" t="s">
        <v>151</v>
      </c>
      <c r="AW328" s="13" t="s">
        <v>38</v>
      </c>
      <c r="AX328" s="13" t="s">
        <v>21</v>
      </c>
      <c r="AY328" s="273" t="s">
        <v>152</v>
      </c>
    </row>
    <row r="329" s="2" customFormat="1" ht="16.5" customHeight="1">
      <c r="A329" s="38"/>
      <c r="B329" s="39"/>
      <c r="C329" s="235" t="s">
        <v>782</v>
      </c>
      <c r="D329" s="235" t="s">
        <v>153</v>
      </c>
      <c r="E329" s="236" t="s">
        <v>1253</v>
      </c>
      <c r="F329" s="237" t="s">
        <v>1254</v>
      </c>
      <c r="G329" s="238" t="s">
        <v>406</v>
      </c>
      <c r="H329" s="239">
        <v>159.96000000000001</v>
      </c>
      <c r="I329" s="240"/>
      <c r="J329" s="241">
        <f>ROUND(I329*H329,2)</f>
        <v>0</v>
      </c>
      <c r="K329" s="237" t="s">
        <v>1104</v>
      </c>
      <c r="L329" s="44"/>
      <c r="M329" s="242" t="s">
        <v>1</v>
      </c>
      <c r="N329" s="243" t="s">
        <v>49</v>
      </c>
      <c r="O329" s="91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6" t="s">
        <v>151</v>
      </c>
      <c r="AT329" s="246" t="s">
        <v>153</v>
      </c>
      <c r="AU329" s="246" t="s">
        <v>93</v>
      </c>
      <c r="AY329" s="17" t="s">
        <v>152</v>
      </c>
      <c r="BE329" s="247">
        <f>IF(N329="základní",J329,0)</f>
        <v>0</v>
      </c>
      <c r="BF329" s="247">
        <f>IF(N329="snížená",J329,0)</f>
        <v>0</v>
      </c>
      <c r="BG329" s="247">
        <f>IF(N329="zákl. přenesená",J329,0)</f>
        <v>0</v>
      </c>
      <c r="BH329" s="247">
        <f>IF(N329="sníž. přenesená",J329,0)</f>
        <v>0</v>
      </c>
      <c r="BI329" s="247">
        <f>IF(N329="nulová",J329,0)</f>
        <v>0</v>
      </c>
      <c r="BJ329" s="17" t="s">
        <v>21</v>
      </c>
      <c r="BK329" s="247">
        <f>ROUND(I329*H329,2)</f>
        <v>0</v>
      </c>
      <c r="BL329" s="17" t="s">
        <v>151</v>
      </c>
      <c r="BM329" s="246" t="s">
        <v>1317</v>
      </c>
    </row>
    <row r="330" s="15" customFormat="1">
      <c r="A330" s="15"/>
      <c r="B330" s="286"/>
      <c r="C330" s="287"/>
      <c r="D330" s="248" t="s">
        <v>213</v>
      </c>
      <c r="E330" s="288" t="s">
        <v>1</v>
      </c>
      <c r="F330" s="289" t="s">
        <v>1256</v>
      </c>
      <c r="G330" s="287"/>
      <c r="H330" s="288" t="s">
        <v>1</v>
      </c>
      <c r="I330" s="290"/>
      <c r="J330" s="287"/>
      <c r="K330" s="287"/>
      <c r="L330" s="291"/>
      <c r="M330" s="292"/>
      <c r="N330" s="293"/>
      <c r="O330" s="293"/>
      <c r="P330" s="293"/>
      <c r="Q330" s="293"/>
      <c r="R330" s="293"/>
      <c r="S330" s="293"/>
      <c r="T330" s="294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95" t="s">
        <v>213</v>
      </c>
      <c r="AU330" s="295" t="s">
        <v>93</v>
      </c>
      <c r="AV330" s="15" t="s">
        <v>21</v>
      </c>
      <c r="AW330" s="15" t="s">
        <v>38</v>
      </c>
      <c r="AX330" s="15" t="s">
        <v>84</v>
      </c>
      <c r="AY330" s="295" t="s">
        <v>152</v>
      </c>
    </row>
    <row r="331" s="12" customFormat="1">
      <c r="A331" s="12"/>
      <c r="B331" s="252"/>
      <c r="C331" s="253"/>
      <c r="D331" s="248" t="s">
        <v>213</v>
      </c>
      <c r="E331" s="254" t="s">
        <v>1</v>
      </c>
      <c r="F331" s="255" t="s">
        <v>1257</v>
      </c>
      <c r="G331" s="253"/>
      <c r="H331" s="256">
        <v>157.80000000000001</v>
      </c>
      <c r="I331" s="257"/>
      <c r="J331" s="253"/>
      <c r="K331" s="253"/>
      <c r="L331" s="258"/>
      <c r="M331" s="259"/>
      <c r="N331" s="260"/>
      <c r="O331" s="260"/>
      <c r="P331" s="260"/>
      <c r="Q331" s="260"/>
      <c r="R331" s="260"/>
      <c r="S331" s="260"/>
      <c r="T331" s="261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62" t="s">
        <v>213</v>
      </c>
      <c r="AU331" s="262" t="s">
        <v>93</v>
      </c>
      <c r="AV331" s="12" t="s">
        <v>93</v>
      </c>
      <c r="AW331" s="12" t="s">
        <v>38</v>
      </c>
      <c r="AX331" s="12" t="s">
        <v>84</v>
      </c>
      <c r="AY331" s="262" t="s">
        <v>152</v>
      </c>
    </row>
    <row r="332" s="12" customFormat="1">
      <c r="A332" s="12"/>
      <c r="B332" s="252"/>
      <c r="C332" s="253"/>
      <c r="D332" s="248" t="s">
        <v>213</v>
      </c>
      <c r="E332" s="254" t="s">
        <v>1</v>
      </c>
      <c r="F332" s="255" t="s">
        <v>1258</v>
      </c>
      <c r="G332" s="253"/>
      <c r="H332" s="256">
        <v>2.1600000000000001</v>
      </c>
      <c r="I332" s="257"/>
      <c r="J332" s="253"/>
      <c r="K332" s="253"/>
      <c r="L332" s="258"/>
      <c r="M332" s="259"/>
      <c r="N332" s="260"/>
      <c r="O332" s="260"/>
      <c r="P332" s="260"/>
      <c r="Q332" s="260"/>
      <c r="R332" s="260"/>
      <c r="S332" s="260"/>
      <c r="T332" s="261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62" t="s">
        <v>213</v>
      </c>
      <c r="AU332" s="262" t="s">
        <v>93</v>
      </c>
      <c r="AV332" s="12" t="s">
        <v>93</v>
      </c>
      <c r="AW332" s="12" t="s">
        <v>38</v>
      </c>
      <c r="AX332" s="12" t="s">
        <v>84</v>
      </c>
      <c r="AY332" s="262" t="s">
        <v>152</v>
      </c>
    </row>
    <row r="333" s="13" customFormat="1">
      <c r="A333" s="13"/>
      <c r="B333" s="263"/>
      <c r="C333" s="264"/>
      <c r="D333" s="248" t="s">
        <v>213</v>
      </c>
      <c r="E333" s="265" t="s">
        <v>1</v>
      </c>
      <c r="F333" s="266" t="s">
        <v>223</v>
      </c>
      <c r="G333" s="264"/>
      <c r="H333" s="267">
        <v>159.96000000000001</v>
      </c>
      <c r="I333" s="268"/>
      <c r="J333" s="264"/>
      <c r="K333" s="264"/>
      <c r="L333" s="269"/>
      <c r="M333" s="270"/>
      <c r="N333" s="271"/>
      <c r="O333" s="271"/>
      <c r="P333" s="271"/>
      <c r="Q333" s="271"/>
      <c r="R333" s="271"/>
      <c r="S333" s="271"/>
      <c r="T333" s="27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3" t="s">
        <v>213</v>
      </c>
      <c r="AU333" s="273" t="s">
        <v>93</v>
      </c>
      <c r="AV333" s="13" t="s">
        <v>151</v>
      </c>
      <c r="AW333" s="13" t="s">
        <v>38</v>
      </c>
      <c r="AX333" s="13" t="s">
        <v>21</v>
      </c>
      <c r="AY333" s="273" t="s">
        <v>152</v>
      </c>
    </row>
    <row r="334" s="2" customFormat="1" ht="16.5" customHeight="1">
      <c r="A334" s="38"/>
      <c r="B334" s="39"/>
      <c r="C334" s="235" t="s">
        <v>788</v>
      </c>
      <c r="D334" s="235" t="s">
        <v>153</v>
      </c>
      <c r="E334" s="236" t="s">
        <v>1259</v>
      </c>
      <c r="F334" s="237" t="s">
        <v>1260</v>
      </c>
      <c r="G334" s="238" t="s">
        <v>406</v>
      </c>
      <c r="H334" s="239">
        <v>159.96000000000001</v>
      </c>
      <c r="I334" s="240"/>
      <c r="J334" s="241">
        <f>ROUND(I334*H334,2)</f>
        <v>0</v>
      </c>
      <c r="K334" s="237" t="s">
        <v>1104</v>
      </c>
      <c r="L334" s="44"/>
      <c r="M334" s="242" t="s">
        <v>1</v>
      </c>
      <c r="N334" s="243" t="s">
        <v>49</v>
      </c>
      <c r="O334" s="91"/>
      <c r="P334" s="244">
        <f>O334*H334</f>
        <v>0</v>
      </c>
      <c r="Q334" s="244">
        <v>0</v>
      </c>
      <c r="R334" s="244">
        <f>Q334*H334</f>
        <v>0</v>
      </c>
      <c r="S334" s="244">
        <v>0</v>
      </c>
      <c r="T334" s="245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6" t="s">
        <v>151</v>
      </c>
      <c r="AT334" s="246" t="s">
        <v>153</v>
      </c>
      <c r="AU334" s="246" t="s">
        <v>93</v>
      </c>
      <c r="AY334" s="17" t="s">
        <v>152</v>
      </c>
      <c r="BE334" s="247">
        <f>IF(N334="základní",J334,0)</f>
        <v>0</v>
      </c>
      <c r="BF334" s="247">
        <f>IF(N334="snížená",J334,0)</f>
        <v>0</v>
      </c>
      <c r="BG334" s="247">
        <f>IF(N334="zákl. přenesená",J334,0)</f>
        <v>0</v>
      </c>
      <c r="BH334" s="247">
        <f>IF(N334="sníž. přenesená",J334,0)</f>
        <v>0</v>
      </c>
      <c r="BI334" s="247">
        <f>IF(N334="nulová",J334,0)</f>
        <v>0</v>
      </c>
      <c r="BJ334" s="17" t="s">
        <v>21</v>
      </c>
      <c r="BK334" s="247">
        <f>ROUND(I334*H334,2)</f>
        <v>0</v>
      </c>
      <c r="BL334" s="17" t="s">
        <v>151</v>
      </c>
      <c r="BM334" s="246" t="s">
        <v>1318</v>
      </c>
    </row>
    <row r="335" s="15" customFormat="1">
      <c r="A335" s="15"/>
      <c r="B335" s="286"/>
      <c r="C335" s="287"/>
      <c r="D335" s="248" t="s">
        <v>213</v>
      </c>
      <c r="E335" s="288" t="s">
        <v>1</v>
      </c>
      <c r="F335" s="289" t="s">
        <v>1256</v>
      </c>
      <c r="G335" s="287"/>
      <c r="H335" s="288" t="s">
        <v>1</v>
      </c>
      <c r="I335" s="290"/>
      <c r="J335" s="287"/>
      <c r="K335" s="287"/>
      <c r="L335" s="291"/>
      <c r="M335" s="292"/>
      <c r="N335" s="293"/>
      <c r="O335" s="293"/>
      <c r="P335" s="293"/>
      <c r="Q335" s="293"/>
      <c r="R335" s="293"/>
      <c r="S335" s="293"/>
      <c r="T335" s="29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95" t="s">
        <v>213</v>
      </c>
      <c r="AU335" s="295" t="s">
        <v>93</v>
      </c>
      <c r="AV335" s="15" t="s">
        <v>21</v>
      </c>
      <c r="AW335" s="15" t="s">
        <v>38</v>
      </c>
      <c r="AX335" s="15" t="s">
        <v>84</v>
      </c>
      <c r="AY335" s="295" t="s">
        <v>152</v>
      </c>
    </row>
    <row r="336" s="12" customFormat="1">
      <c r="A336" s="12"/>
      <c r="B336" s="252"/>
      <c r="C336" s="253"/>
      <c r="D336" s="248" t="s">
        <v>213</v>
      </c>
      <c r="E336" s="254" t="s">
        <v>1</v>
      </c>
      <c r="F336" s="255" t="s">
        <v>1257</v>
      </c>
      <c r="G336" s="253"/>
      <c r="H336" s="256">
        <v>157.80000000000001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62" t="s">
        <v>213</v>
      </c>
      <c r="AU336" s="262" t="s">
        <v>93</v>
      </c>
      <c r="AV336" s="12" t="s">
        <v>93</v>
      </c>
      <c r="AW336" s="12" t="s">
        <v>38</v>
      </c>
      <c r="AX336" s="12" t="s">
        <v>84</v>
      </c>
      <c r="AY336" s="262" t="s">
        <v>152</v>
      </c>
    </row>
    <row r="337" s="12" customFormat="1">
      <c r="A337" s="12"/>
      <c r="B337" s="252"/>
      <c r="C337" s="253"/>
      <c r="D337" s="248" t="s">
        <v>213</v>
      </c>
      <c r="E337" s="254" t="s">
        <v>1</v>
      </c>
      <c r="F337" s="255" t="s">
        <v>1258</v>
      </c>
      <c r="G337" s="253"/>
      <c r="H337" s="256">
        <v>2.1600000000000001</v>
      </c>
      <c r="I337" s="257"/>
      <c r="J337" s="253"/>
      <c r="K337" s="253"/>
      <c r="L337" s="258"/>
      <c r="M337" s="259"/>
      <c r="N337" s="260"/>
      <c r="O337" s="260"/>
      <c r="P337" s="260"/>
      <c r="Q337" s="260"/>
      <c r="R337" s="260"/>
      <c r="S337" s="260"/>
      <c r="T337" s="261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62" t="s">
        <v>213</v>
      </c>
      <c r="AU337" s="262" t="s">
        <v>93</v>
      </c>
      <c r="AV337" s="12" t="s">
        <v>93</v>
      </c>
      <c r="AW337" s="12" t="s">
        <v>38</v>
      </c>
      <c r="AX337" s="12" t="s">
        <v>84</v>
      </c>
      <c r="AY337" s="262" t="s">
        <v>152</v>
      </c>
    </row>
    <row r="338" s="13" customFormat="1">
      <c r="A338" s="13"/>
      <c r="B338" s="263"/>
      <c r="C338" s="264"/>
      <c r="D338" s="248" t="s">
        <v>213</v>
      </c>
      <c r="E338" s="265" t="s">
        <v>1</v>
      </c>
      <c r="F338" s="266" t="s">
        <v>223</v>
      </c>
      <c r="G338" s="264"/>
      <c r="H338" s="267">
        <v>159.96000000000001</v>
      </c>
      <c r="I338" s="268"/>
      <c r="J338" s="264"/>
      <c r="K338" s="264"/>
      <c r="L338" s="269"/>
      <c r="M338" s="270"/>
      <c r="N338" s="271"/>
      <c r="O338" s="271"/>
      <c r="P338" s="271"/>
      <c r="Q338" s="271"/>
      <c r="R338" s="271"/>
      <c r="S338" s="271"/>
      <c r="T338" s="27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3" t="s">
        <v>213</v>
      </c>
      <c r="AU338" s="273" t="s">
        <v>93</v>
      </c>
      <c r="AV338" s="13" t="s">
        <v>151</v>
      </c>
      <c r="AW338" s="13" t="s">
        <v>38</v>
      </c>
      <c r="AX338" s="13" t="s">
        <v>21</v>
      </c>
      <c r="AY338" s="273" t="s">
        <v>152</v>
      </c>
    </row>
    <row r="339" s="2" customFormat="1" ht="16.5" customHeight="1">
      <c r="A339" s="38"/>
      <c r="B339" s="39"/>
      <c r="C339" s="300" t="s">
        <v>792</v>
      </c>
      <c r="D339" s="300" t="s">
        <v>573</v>
      </c>
      <c r="E339" s="301" t="s">
        <v>1262</v>
      </c>
      <c r="F339" s="302" t="s">
        <v>1263</v>
      </c>
      <c r="G339" s="303" t="s">
        <v>406</v>
      </c>
      <c r="H339" s="304">
        <v>159.96000000000001</v>
      </c>
      <c r="I339" s="305"/>
      <c r="J339" s="306">
        <f>ROUND(I339*H339,2)</f>
        <v>0</v>
      </c>
      <c r="K339" s="302" t="s">
        <v>1104</v>
      </c>
      <c r="L339" s="307"/>
      <c r="M339" s="308" t="s">
        <v>1</v>
      </c>
      <c r="N339" s="309" t="s">
        <v>49</v>
      </c>
      <c r="O339" s="91"/>
      <c r="P339" s="244">
        <f>O339*H339</f>
        <v>0</v>
      </c>
      <c r="Q339" s="244">
        <v>1</v>
      </c>
      <c r="R339" s="244">
        <f>Q339*H339</f>
        <v>159.96000000000001</v>
      </c>
      <c r="S339" s="244">
        <v>0</v>
      </c>
      <c r="T339" s="245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6" t="s">
        <v>190</v>
      </c>
      <c r="AT339" s="246" t="s">
        <v>573</v>
      </c>
      <c r="AU339" s="246" t="s">
        <v>93</v>
      </c>
      <c r="AY339" s="17" t="s">
        <v>152</v>
      </c>
      <c r="BE339" s="247">
        <f>IF(N339="základní",J339,0)</f>
        <v>0</v>
      </c>
      <c r="BF339" s="247">
        <f>IF(N339="snížená",J339,0)</f>
        <v>0</v>
      </c>
      <c r="BG339" s="247">
        <f>IF(N339="zákl. přenesená",J339,0)</f>
        <v>0</v>
      </c>
      <c r="BH339" s="247">
        <f>IF(N339="sníž. přenesená",J339,0)</f>
        <v>0</v>
      </c>
      <c r="BI339" s="247">
        <f>IF(N339="nulová",J339,0)</f>
        <v>0</v>
      </c>
      <c r="BJ339" s="17" t="s">
        <v>21</v>
      </c>
      <c r="BK339" s="247">
        <f>ROUND(I339*H339,2)</f>
        <v>0</v>
      </c>
      <c r="BL339" s="17" t="s">
        <v>151</v>
      </c>
      <c r="BM339" s="246" t="s">
        <v>1319</v>
      </c>
    </row>
    <row r="340" s="2" customFormat="1">
      <c r="A340" s="38"/>
      <c r="B340" s="39"/>
      <c r="C340" s="40"/>
      <c r="D340" s="248" t="s">
        <v>160</v>
      </c>
      <c r="E340" s="40"/>
      <c r="F340" s="249" t="s">
        <v>1265</v>
      </c>
      <c r="G340" s="40"/>
      <c r="H340" s="40"/>
      <c r="I340" s="154"/>
      <c r="J340" s="40"/>
      <c r="K340" s="40"/>
      <c r="L340" s="44"/>
      <c r="M340" s="250"/>
      <c r="N340" s="251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160</v>
      </c>
      <c r="AU340" s="17" t="s">
        <v>93</v>
      </c>
    </row>
    <row r="341" s="15" customFormat="1">
      <c r="A341" s="15"/>
      <c r="B341" s="286"/>
      <c r="C341" s="287"/>
      <c r="D341" s="248" t="s">
        <v>213</v>
      </c>
      <c r="E341" s="288" t="s">
        <v>1</v>
      </c>
      <c r="F341" s="289" t="s">
        <v>1256</v>
      </c>
      <c r="G341" s="287"/>
      <c r="H341" s="288" t="s">
        <v>1</v>
      </c>
      <c r="I341" s="290"/>
      <c r="J341" s="287"/>
      <c r="K341" s="287"/>
      <c r="L341" s="291"/>
      <c r="M341" s="292"/>
      <c r="N341" s="293"/>
      <c r="O341" s="293"/>
      <c r="P341" s="293"/>
      <c r="Q341" s="293"/>
      <c r="R341" s="293"/>
      <c r="S341" s="293"/>
      <c r="T341" s="29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95" t="s">
        <v>213</v>
      </c>
      <c r="AU341" s="295" t="s">
        <v>93</v>
      </c>
      <c r="AV341" s="15" t="s">
        <v>21</v>
      </c>
      <c r="AW341" s="15" t="s">
        <v>38</v>
      </c>
      <c r="AX341" s="15" t="s">
        <v>84</v>
      </c>
      <c r="AY341" s="295" t="s">
        <v>152</v>
      </c>
    </row>
    <row r="342" s="12" customFormat="1">
      <c r="A342" s="12"/>
      <c r="B342" s="252"/>
      <c r="C342" s="253"/>
      <c r="D342" s="248" t="s">
        <v>213</v>
      </c>
      <c r="E342" s="254" t="s">
        <v>1</v>
      </c>
      <c r="F342" s="255" t="s">
        <v>1257</v>
      </c>
      <c r="G342" s="253"/>
      <c r="H342" s="256">
        <v>157.80000000000001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62" t="s">
        <v>213</v>
      </c>
      <c r="AU342" s="262" t="s">
        <v>93</v>
      </c>
      <c r="AV342" s="12" t="s">
        <v>93</v>
      </c>
      <c r="AW342" s="12" t="s">
        <v>38</v>
      </c>
      <c r="AX342" s="12" t="s">
        <v>84</v>
      </c>
      <c r="AY342" s="262" t="s">
        <v>152</v>
      </c>
    </row>
    <row r="343" s="12" customFormat="1">
      <c r="A343" s="12"/>
      <c r="B343" s="252"/>
      <c r="C343" s="253"/>
      <c r="D343" s="248" t="s">
        <v>213</v>
      </c>
      <c r="E343" s="254" t="s">
        <v>1</v>
      </c>
      <c r="F343" s="255" t="s">
        <v>1258</v>
      </c>
      <c r="G343" s="253"/>
      <c r="H343" s="256">
        <v>2.1600000000000001</v>
      </c>
      <c r="I343" s="257"/>
      <c r="J343" s="253"/>
      <c r="K343" s="253"/>
      <c r="L343" s="258"/>
      <c r="M343" s="259"/>
      <c r="N343" s="260"/>
      <c r="O343" s="260"/>
      <c r="P343" s="260"/>
      <c r="Q343" s="260"/>
      <c r="R343" s="260"/>
      <c r="S343" s="260"/>
      <c r="T343" s="261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62" t="s">
        <v>213</v>
      </c>
      <c r="AU343" s="262" t="s">
        <v>93</v>
      </c>
      <c r="AV343" s="12" t="s">
        <v>93</v>
      </c>
      <c r="AW343" s="12" t="s">
        <v>38</v>
      </c>
      <c r="AX343" s="12" t="s">
        <v>84</v>
      </c>
      <c r="AY343" s="262" t="s">
        <v>152</v>
      </c>
    </row>
    <row r="344" s="13" customFormat="1">
      <c r="A344" s="13"/>
      <c r="B344" s="263"/>
      <c r="C344" s="264"/>
      <c r="D344" s="248" t="s">
        <v>213</v>
      </c>
      <c r="E344" s="265" t="s">
        <v>1</v>
      </c>
      <c r="F344" s="266" t="s">
        <v>223</v>
      </c>
      <c r="G344" s="264"/>
      <c r="H344" s="267">
        <v>159.96000000000001</v>
      </c>
      <c r="I344" s="268"/>
      <c r="J344" s="264"/>
      <c r="K344" s="264"/>
      <c r="L344" s="269"/>
      <c r="M344" s="270"/>
      <c r="N344" s="271"/>
      <c r="O344" s="271"/>
      <c r="P344" s="271"/>
      <c r="Q344" s="271"/>
      <c r="R344" s="271"/>
      <c r="S344" s="271"/>
      <c r="T344" s="27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73" t="s">
        <v>213</v>
      </c>
      <c r="AU344" s="273" t="s">
        <v>93</v>
      </c>
      <c r="AV344" s="13" t="s">
        <v>151</v>
      </c>
      <c r="AW344" s="13" t="s">
        <v>38</v>
      </c>
      <c r="AX344" s="13" t="s">
        <v>21</v>
      </c>
      <c r="AY344" s="273" t="s">
        <v>152</v>
      </c>
    </row>
    <row r="345" s="2" customFormat="1" ht="16.5" customHeight="1">
      <c r="A345" s="38"/>
      <c r="B345" s="39"/>
      <c r="C345" s="235" t="s">
        <v>798</v>
      </c>
      <c r="D345" s="235" t="s">
        <v>153</v>
      </c>
      <c r="E345" s="236" t="s">
        <v>1320</v>
      </c>
      <c r="F345" s="237" t="s">
        <v>1321</v>
      </c>
      <c r="G345" s="238" t="s">
        <v>361</v>
      </c>
      <c r="H345" s="239">
        <v>294</v>
      </c>
      <c r="I345" s="240"/>
      <c r="J345" s="241">
        <f>ROUND(I345*H345,2)</f>
        <v>0</v>
      </c>
      <c r="K345" s="237" t="s">
        <v>204</v>
      </c>
      <c r="L345" s="44"/>
      <c r="M345" s="242" t="s">
        <v>1</v>
      </c>
      <c r="N345" s="243" t="s">
        <v>49</v>
      </c>
      <c r="O345" s="91"/>
      <c r="P345" s="244">
        <f>O345*H345</f>
        <v>0</v>
      </c>
      <c r="Q345" s="244">
        <v>0</v>
      </c>
      <c r="R345" s="244">
        <f>Q345*H345</f>
        <v>0</v>
      </c>
      <c r="S345" s="244">
        <v>0</v>
      </c>
      <c r="T345" s="245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6" t="s">
        <v>151</v>
      </c>
      <c r="AT345" s="246" t="s">
        <v>153</v>
      </c>
      <c r="AU345" s="246" t="s">
        <v>93</v>
      </c>
      <c r="AY345" s="17" t="s">
        <v>152</v>
      </c>
      <c r="BE345" s="247">
        <f>IF(N345="základní",J345,0)</f>
        <v>0</v>
      </c>
      <c r="BF345" s="247">
        <f>IF(N345="snížená",J345,0)</f>
        <v>0</v>
      </c>
      <c r="BG345" s="247">
        <f>IF(N345="zákl. přenesená",J345,0)</f>
        <v>0</v>
      </c>
      <c r="BH345" s="247">
        <f>IF(N345="sníž. přenesená",J345,0)</f>
        <v>0</v>
      </c>
      <c r="BI345" s="247">
        <f>IF(N345="nulová",J345,0)</f>
        <v>0</v>
      </c>
      <c r="BJ345" s="17" t="s">
        <v>21</v>
      </c>
      <c r="BK345" s="247">
        <f>ROUND(I345*H345,2)</f>
        <v>0</v>
      </c>
      <c r="BL345" s="17" t="s">
        <v>151</v>
      </c>
      <c r="BM345" s="246" t="s">
        <v>1322</v>
      </c>
    </row>
    <row r="346" s="15" customFormat="1">
      <c r="A346" s="15"/>
      <c r="B346" s="286"/>
      <c r="C346" s="287"/>
      <c r="D346" s="248" t="s">
        <v>213</v>
      </c>
      <c r="E346" s="288" t="s">
        <v>1</v>
      </c>
      <c r="F346" s="289" t="s">
        <v>1323</v>
      </c>
      <c r="G346" s="287"/>
      <c r="H346" s="288" t="s">
        <v>1</v>
      </c>
      <c r="I346" s="290"/>
      <c r="J346" s="287"/>
      <c r="K346" s="287"/>
      <c r="L346" s="291"/>
      <c r="M346" s="292"/>
      <c r="N346" s="293"/>
      <c r="O346" s="293"/>
      <c r="P346" s="293"/>
      <c r="Q346" s="293"/>
      <c r="R346" s="293"/>
      <c r="S346" s="293"/>
      <c r="T346" s="29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95" t="s">
        <v>213</v>
      </c>
      <c r="AU346" s="295" t="s">
        <v>93</v>
      </c>
      <c r="AV346" s="15" t="s">
        <v>21</v>
      </c>
      <c r="AW346" s="15" t="s">
        <v>38</v>
      </c>
      <c r="AX346" s="15" t="s">
        <v>84</v>
      </c>
      <c r="AY346" s="295" t="s">
        <v>152</v>
      </c>
    </row>
    <row r="347" s="12" customFormat="1">
      <c r="A347" s="12"/>
      <c r="B347" s="252"/>
      <c r="C347" s="253"/>
      <c r="D347" s="248" t="s">
        <v>213</v>
      </c>
      <c r="E347" s="254" t="s">
        <v>1</v>
      </c>
      <c r="F347" s="255" t="s">
        <v>1324</v>
      </c>
      <c r="G347" s="253"/>
      <c r="H347" s="256">
        <v>294</v>
      </c>
      <c r="I347" s="257"/>
      <c r="J347" s="253"/>
      <c r="K347" s="253"/>
      <c r="L347" s="258"/>
      <c r="M347" s="259"/>
      <c r="N347" s="260"/>
      <c r="O347" s="260"/>
      <c r="P347" s="260"/>
      <c r="Q347" s="260"/>
      <c r="R347" s="260"/>
      <c r="S347" s="260"/>
      <c r="T347" s="261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62" t="s">
        <v>213</v>
      </c>
      <c r="AU347" s="262" t="s">
        <v>93</v>
      </c>
      <c r="AV347" s="12" t="s">
        <v>93</v>
      </c>
      <c r="AW347" s="12" t="s">
        <v>38</v>
      </c>
      <c r="AX347" s="12" t="s">
        <v>84</v>
      </c>
      <c r="AY347" s="262" t="s">
        <v>152</v>
      </c>
    </row>
    <row r="348" s="13" customFormat="1">
      <c r="A348" s="13"/>
      <c r="B348" s="263"/>
      <c r="C348" s="264"/>
      <c r="D348" s="248" t="s">
        <v>213</v>
      </c>
      <c r="E348" s="265" t="s">
        <v>1</v>
      </c>
      <c r="F348" s="266" t="s">
        <v>223</v>
      </c>
      <c r="G348" s="264"/>
      <c r="H348" s="267">
        <v>294</v>
      </c>
      <c r="I348" s="268"/>
      <c r="J348" s="264"/>
      <c r="K348" s="264"/>
      <c r="L348" s="269"/>
      <c r="M348" s="270"/>
      <c r="N348" s="271"/>
      <c r="O348" s="271"/>
      <c r="P348" s="271"/>
      <c r="Q348" s="271"/>
      <c r="R348" s="271"/>
      <c r="S348" s="271"/>
      <c r="T348" s="27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73" t="s">
        <v>213</v>
      </c>
      <c r="AU348" s="273" t="s">
        <v>93</v>
      </c>
      <c r="AV348" s="13" t="s">
        <v>151</v>
      </c>
      <c r="AW348" s="13" t="s">
        <v>38</v>
      </c>
      <c r="AX348" s="13" t="s">
        <v>21</v>
      </c>
      <c r="AY348" s="273" t="s">
        <v>152</v>
      </c>
    </row>
    <row r="349" s="11" customFormat="1" ht="22.8" customHeight="1">
      <c r="A349" s="11"/>
      <c r="B349" s="221"/>
      <c r="C349" s="222"/>
      <c r="D349" s="223" t="s">
        <v>83</v>
      </c>
      <c r="E349" s="284" t="s">
        <v>1325</v>
      </c>
      <c r="F349" s="284" t="s">
        <v>1326</v>
      </c>
      <c r="G349" s="222"/>
      <c r="H349" s="222"/>
      <c r="I349" s="225"/>
      <c r="J349" s="285">
        <f>BK349</f>
        <v>0</v>
      </c>
      <c r="K349" s="222"/>
      <c r="L349" s="227"/>
      <c r="M349" s="228"/>
      <c r="N349" s="229"/>
      <c r="O349" s="229"/>
      <c r="P349" s="230">
        <f>SUM(P350:P382)</f>
        <v>0</v>
      </c>
      <c r="Q349" s="229"/>
      <c r="R349" s="230">
        <f>SUM(R350:R382)</f>
        <v>159.96000000000001</v>
      </c>
      <c r="S349" s="229"/>
      <c r="T349" s="231">
        <f>SUM(T350:T382)</f>
        <v>0</v>
      </c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R349" s="232" t="s">
        <v>21</v>
      </c>
      <c r="AT349" s="233" t="s">
        <v>83</v>
      </c>
      <c r="AU349" s="233" t="s">
        <v>21</v>
      </c>
      <c r="AY349" s="232" t="s">
        <v>152</v>
      </c>
      <c r="BK349" s="234">
        <f>SUM(BK350:BK382)</f>
        <v>0</v>
      </c>
    </row>
    <row r="350" s="2" customFormat="1" ht="21.75" customHeight="1">
      <c r="A350" s="38"/>
      <c r="B350" s="39"/>
      <c r="C350" s="235" t="s">
        <v>802</v>
      </c>
      <c r="D350" s="235" t="s">
        <v>153</v>
      </c>
      <c r="E350" s="236" t="s">
        <v>1302</v>
      </c>
      <c r="F350" s="237" t="s">
        <v>1303</v>
      </c>
      <c r="G350" s="238" t="s">
        <v>361</v>
      </c>
      <c r="H350" s="239">
        <v>588</v>
      </c>
      <c r="I350" s="240"/>
      <c r="J350" s="241">
        <f>ROUND(I350*H350,2)</f>
        <v>0</v>
      </c>
      <c r="K350" s="237" t="s">
        <v>1104</v>
      </c>
      <c r="L350" s="44"/>
      <c r="M350" s="242" t="s">
        <v>1</v>
      </c>
      <c r="N350" s="243" t="s">
        <v>49</v>
      </c>
      <c r="O350" s="91"/>
      <c r="P350" s="244">
        <f>O350*H350</f>
        <v>0</v>
      </c>
      <c r="Q350" s="244">
        <v>0</v>
      </c>
      <c r="R350" s="244">
        <f>Q350*H350</f>
        <v>0</v>
      </c>
      <c r="S350" s="244">
        <v>0</v>
      </c>
      <c r="T350" s="245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6" t="s">
        <v>151</v>
      </c>
      <c r="AT350" s="246" t="s">
        <v>153</v>
      </c>
      <c r="AU350" s="246" t="s">
        <v>93</v>
      </c>
      <c r="AY350" s="17" t="s">
        <v>152</v>
      </c>
      <c r="BE350" s="247">
        <f>IF(N350="základní",J350,0)</f>
        <v>0</v>
      </c>
      <c r="BF350" s="247">
        <f>IF(N350="snížená",J350,0)</f>
        <v>0</v>
      </c>
      <c r="BG350" s="247">
        <f>IF(N350="zákl. přenesená",J350,0)</f>
        <v>0</v>
      </c>
      <c r="BH350" s="247">
        <f>IF(N350="sníž. přenesená",J350,0)</f>
        <v>0</v>
      </c>
      <c r="BI350" s="247">
        <f>IF(N350="nulová",J350,0)</f>
        <v>0</v>
      </c>
      <c r="BJ350" s="17" t="s">
        <v>21</v>
      </c>
      <c r="BK350" s="247">
        <f>ROUND(I350*H350,2)</f>
        <v>0</v>
      </c>
      <c r="BL350" s="17" t="s">
        <v>151</v>
      </c>
      <c r="BM350" s="246" t="s">
        <v>1327</v>
      </c>
    </row>
    <row r="351" s="12" customFormat="1">
      <c r="A351" s="12"/>
      <c r="B351" s="252"/>
      <c r="C351" s="253"/>
      <c r="D351" s="248" t="s">
        <v>213</v>
      </c>
      <c r="E351" s="254" t="s">
        <v>1</v>
      </c>
      <c r="F351" s="255" t="s">
        <v>1305</v>
      </c>
      <c r="G351" s="253"/>
      <c r="H351" s="256">
        <v>588</v>
      </c>
      <c r="I351" s="257"/>
      <c r="J351" s="253"/>
      <c r="K351" s="253"/>
      <c r="L351" s="258"/>
      <c r="M351" s="259"/>
      <c r="N351" s="260"/>
      <c r="O351" s="260"/>
      <c r="P351" s="260"/>
      <c r="Q351" s="260"/>
      <c r="R351" s="260"/>
      <c r="S351" s="260"/>
      <c r="T351" s="261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62" t="s">
        <v>213</v>
      </c>
      <c r="AU351" s="262" t="s">
        <v>93</v>
      </c>
      <c r="AV351" s="12" t="s">
        <v>93</v>
      </c>
      <c r="AW351" s="12" t="s">
        <v>38</v>
      </c>
      <c r="AX351" s="12" t="s">
        <v>84</v>
      </c>
      <c r="AY351" s="262" t="s">
        <v>152</v>
      </c>
    </row>
    <row r="352" s="13" customFormat="1">
      <c r="A352" s="13"/>
      <c r="B352" s="263"/>
      <c r="C352" s="264"/>
      <c r="D352" s="248" t="s">
        <v>213</v>
      </c>
      <c r="E352" s="265" t="s">
        <v>1</v>
      </c>
      <c r="F352" s="266" t="s">
        <v>223</v>
      </c>
      <c r="G352" s="264"/>
      <c r="H352" s="267">
        <v>588</v>
      </c>
      <c r="I352" s="268"/>
      <c r="J352" s="264"/>
      <c r="K352" s="264"/>
      <c r="L352" s="269"/>
      <c r="M352" s="270"/>
      <c r="N352" s="271"/>
      <c r="O352" s="271"/>
      <c r="P352" s="271"/>
      <c r="Q352" s="271"/>
      <c r="R352" s="271"/>
      <c r="S352" s="271"/>
      <c r="T352" s="27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73" t="s">
        <v>213</v>
      </c>
      <c r="AU352" s="273" t="s">
        <v>93</v>
      </c>
      <c r="AV352" s="13" t="s">
        <v>151</v>
      </c>
      <c r="AW352" s="13" t="s">
        <v>38</v>
      </c>
      <c r="AX352" s="13" t="s">
        <v>21</v>
      </c>
      <c r="AY352" s="273" t="s">
        <v>152</v>
      </c>
    </row>
    <row r="353" s="2" customFormat="1" ht="16.5" customHeight="1">
      <c r="A353" s="38"/>
      <c r="B353" s="39"/>
      <c r="C353" s="235" t="s">
        <v>806</v>
      </c>
      <c r="D353" s="235" t="s">
        <v>153</v>
      </c>
      <c r="E353" s="236" t="s">
        <v>1306</v>
      </c>
      <c r="F353" s="237" t="s">
        <v>1307</v>
      </c>
      <c r="G353" s="238" t="s">
        <v>211</v>
      </c>
      <c r="H353" s="239">
        <v>2666</v>
      </c>
      <c r="I353" s="240"/>
      <c r="J353" s="241">
        <f>ROUND(I353*H353,2)</f>
        <v>0</v>
      </c>
      <c r="K353" s="237" t="s">
        <v>1104</v>
      </c>
      <c r="L353" s="44"/>
      <c r="M353" s="242" t="s">
        <v>1</v>
      </c>
      <c r="N353" s="243" t="s">
        <v>49</v>
      </c>
      <c r="O353" s="91"/>
      <c r="P353" s="244">
        <f>O353*H353</f>
        <v>0</v>
      </c>
      <c r="Q353" s="244">
        <v>0</v>
      </c>
      <c r="R353" s="244">
        <f>Q353*H353</f>
        <v>0</v>
      </c>
      <c r="S353" s="244">
        <v>0</v>
      </c>
      <c r="T353" s="245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6" t="s">
        <v>151</v>
      </c>
      <c r="AT353" s="246" t="s">
        <v>153</v>
      </c>
      <c r="AU353" s="246" t="s">
        <v>93</v>
      </c>
      <c r="AY353" s="17" t="s">
        <v>152</v>
      </c>
      <c r="BE353" s="247">
        <f>IF(N353="základní",J353,0)</f>
        <v>0</v>
      </c>
      <c r="BF353" s="247">
        <f>IF(N353="snížená",J353,0)</f>
        <v>0</v>
      </c>
      <c r="BG353" s="247">
        <f>IF(N353="zákl. přenesená",J353,0)</f>
        <v>0</v>
      </c>
      <c r="BH353" s="247">
        <f>IF(N353="sníž. přenesená",J353,0)</f>
        <v>0</v>
      </c>
      <c r="BI353" s="247">
        <f>IF(N353="nulová",J353,0)</f>
        <v>0</v>
      </c>
      <c r="BJ353" s="17" t="s">
        <v>21</v>
      </c>
      <c r="BK353" s="247">
        <f>ROUND(I353*H353,2)</f>
        <v>0</v>
      </c>
      <c r="BL353" s="17" t="s">
        <v>151</v>
      </c>
      <c r="BM353" s="246" t="s">
        <v>1328</v>
      </c>
    </row>
    <row r="354" s="12" customFormat="1">
      <c r="A354" s="12"/>
      <c r="B354" s="252"/>
      <c r="C354" s="253"/>
      <c r="D354" s="248" t="s">
        <v>213</v>
      </c>
      <c r="E354" s="254" t="s">
        <v>1</v>
      </c>
      <c r="F354" s="255" t="s">
        <v>1329</v>
      </c>
      <c r="G354" s="253"/>
      <c r="H354" s="256">
        <v>2630</v>
      </c>
      <c r="I354" s="257"/>
      <c r="J354" s="253"/>
      <c r="K354" s="253"/>
      <c r="L354" s="258"/>
      <c r="M354" s="259"/>
      <c r="N354" s="260"/>
      <c r="O354" s="260"/>
      <c r="P354" s="260"/>
      <c r="Q354" s="260"/>
      <c r="R354" s="260"/>
      <c r="S354" s="260"/>
      <c r="T354" s="261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62" t="s">
        <v>213</v>
      </c>
      <c r="AU354" s="262" t="s">
        <v>93</v>
      </c>
      <c r="AV354" s="12" t="s">
        <v>93</v>
      </c>
      <c r="AW354" s="12" t="s">
        <v>38</v>
      </c>
      <c r="AX354" s="12" t="s">
        <v>84</v>
      </c>
      <c r="AY354" s="262" t="s">
        <v>152</v>
      </c>
    </row>
    <row r="355" s="12" customFormat="1">
      <c r="A355" s="12"/>
      <c r="B355" s="252"/>
      <c r="C355" s="253"/>
      <c r="D355" s="248" t="s">
        <v>213</v>
      </c>
      <c r="E355" s="254" t="s">
        <v>1</v>
      </c>
      <c r="F355" s="255" t="s">
        <v>1218</v>
      </c>
      <c r="G355" s="253"/>
      <c r="H355" s="256">
        <v>36</v>
      </c>
      <c r="I355" s="257"/>
      <c r="J355" s="253"/>
      <c r="K355" s="253"/>
      <c r="L355" s="258"/>
      <c r="M355" s="259"/>
      <c r="N355" s="260"/>
      <c r="O355" s="260"/>
      <c r="P355" s="260"/>
      <c r="Q355" s="260"/>
      <c r="R355" s="260"/>
      <c r="S355" s="260"/>
      <c r="T355" s="261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262" t="s">
        <v>213</v>
      </c>
      <c r="AU355" s="262" t="s">
        <v>93</v>
      </c>
      <c r="AV355" s="12" t="s">
        <v>93</v>
      </c>
      <c r="AW355" s="12" t="s">
        <v>38</v>
      </c>
      <c r="AX355" s="12" t="s">
        <v>84</v>
      </c>
      <c r="AY355" s="262" t="s">
        <v>152</v>
      </c>
    </row>
    <row r="356" s="13" customFormat="1">
      <c r="A356" s="13"/>
      <c r="B356" s="263"/>
      <c r="C356" s="264"/>
      <c r="D356" s="248" t="s">
        <v>213</v>
      </c>
      <c r="E356" s="265" t="s">
        <v>1</v>
      </c>
      <c r="F356" s="266" t="s">
        <v>223</v>
      </c>
      <c r="G356" s="264"/>
      <c r="H356" s="267">
        <v>2666</v>
      </c>
      <c r="I356" s="268"/>
      <c r="J356" s="264"/>
      <c r="K356" s="264"/>
      <c r="L356" s="269"/>
      <c r="M356" s="270"/>
      <c r="N356" s="271"/>
      <c r="O356" s="271"/>
      <c r="P356" s="271"/>
      <c r="Q356" s="271"/>
      <c r="R356" s="271"/>
      <c r="S356" s="271"/>
      <c r="T356" s="27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73" t="s">
        <v>213</v>
      </c>
      <c r="AU356" s="273" t="s">
        <v>93</v>
      </c>
      <c r="AV356" s="13" t="s">
        <v>151</v>
      </c>
      <c r="AW356" s="13" t="s">
        <v>38</v>
      </c>
      <c r="AX356" s="13" t="s">
        <v>21</v>
      </c>
      <c r="AY356" s="273" t="s">
        <v>152</v>
      </c>
    </row>
    <row r="357" s="2" customFormat="1" ht="21.75" customHeight="1">
      <c r="A357" s="38"/>
      <c r="B357" s="39"/>
      <c r="C357" s="235" t="s">
        <v>812</v>
      </c>
      <c r="D357" s="235" t="s">
        <v>153</v>
      </c>
      <c r="E357" s="236" t="s">
        <v>1310</v>
      </c>
      <c r="F357" s="237" t="s">
        <v>1311</v>
      </c>
      <c r="G357" s="238" t="s">
        <v>361</v>
      </c>
      <c r="H357" s="239">
        <v>588</v>
      </c>
      <c r="I357" s="240"/>
      <c r="J357" s="241">
        <f>ROUND(I357*H357,2)</f>
        <v>0</v>
      </c>
      <c r="K357" s="237" t="s">
        <v>1104</v>
      </c>
      <c r="L357" s="44"/>
      <c r="M357" s="242" t="s">
        <v>1</v>
      </c>
      <c r="N357" s="243" t="s">
        <v>49</v>
      </c>
      <c r="O357" s="91"/>
      <c r="P357" s="244">
        <f>O357*H357</f>
        <v>0</v>
      </c>
      <c r="Q357" s="244">
        <v>0</v>
      </c>
      <c r="R357" s="244">
        <f>Q357*H357</f>
        <v>0</v>
      </c>
      <c r="S357" s="244">
        <v>0</v>
      </c>
      <c r="T357" s="245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6" t="s">
        <v>151</v>
      </c>
      <c r="AT357" s="246" t="s">
        <v>153</v>
      </c>
      <c r="AU357" s="246" t="s">
        <v>93</v>
      </c>
      <c r="AY357" s="17" t="s">
        <v>152</v>
      </c>
      <c r="BE357" s="247">
        <f>IF(N357="základní",J357,0)</f>
        <v>0</v>
      </c>
      <c r="BF357" s="247">
        <f>IF(N357="snížená",J357,0)</f>
        <v>0</v>
      </c>
      <c r="BG357" s="247">
        <f>IF(N357="zákl. přenesená",J357,0)</f>
        <v>0</v>
      </c>
      <c r="BH357" s="247">
        <f>IF(N357="sníž. přenesená",J357,0)</f>
        <v>0</v>
      </c>
      <c r="BI357" s="247">
        <f>IF(N357="nulová",J357,0)</f>
        <v>0</v>
      </c>
      <c r="BJ357" s="17" t="s">
        <v>21</v>
      </c>
      <c r="BK357" s="247">
        <f>ROUND(I357*H357,2)</f>
        <v>0</v>
      </c>
      <c r="BL357" s="17" t="s">
        <v>151</v>
      </c>
      <c r="BM357" s="246" t="s">
        <v>1330</v>
      </c>
    </row>
    <row r="358" s="12" customFormat="1">
      <c r="A358" s="12"/>
      <c r="B358" s="252"/>
      <c r="C358" s="253"/>
      <c r="D358" s="248" t="s">
        <v>213</v>
      </c>
      <c r="E358" s="254" t="s">
        <v>1</v>
      </c>
      <c r="F358" s="255" t="s">
        <v>1305</v>
      </c>
      <c r="G358" s="253"/>
      <c r="H358" s="256">
        <v>588</v>
      </c>
      <c r="I358" s="257"/>
      <c r="J358" s="253"/>
      <c r="K358" s="253"/>
      <c r="L358" s="258"/>
      <c r="M358" s="259"/>
      <c r="N358" s="260"/>
      <c r="O358" s="260"/>
      <c r="P358" s="260"/>
      <c r="Q358" s="260"/>
      <c r="R358" s="260"/>
      <c r="S358" s="260"/>
      <c r="T358" s="261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262" t="s">
        <v>213</v>
      </c>
      <c r="AU358" s="262" t="s">
        <v>93</v>
      </c>
      <c r="AV358" s="12" t="s">
        <v>93</v>
      </c>
      <c r="AW358" s="12" t="s">
        <v>38</v>
      </c>
      <c r="AX358" s="12" t="s">
        <v>84</v>
      </c>
      <c r="AY358" s="262" t="s">
        <v>152</v>
      </c>
    </row>
    <row r="359" s="13" customFormat="1">
      <c r="A359" s="13"/>
      <c r="B359" s="263"/>
      <c r="C359" s="264"/>
      <c r="D359" s="248" t="s">
        <v>213</v>
      </c>
      <c r="E359" s="265" t="s">
        <v>1</v>
      </c>
      <c r="F359" s="266" t="s">
        <v>223</v>
      </c>
      <c r="G359" s="264"/>
      <c r="H359" s="267">
        <v>588</v>
      </c>
      <c r="I359" s="268"/>
      <c r="J359" s="264"/>
      <c r="K359" s="264"/>
      <c r="L359" s="269"/>
      <c r="M359" s="270"/>
      <c r="N359" s="271"/>
      <c r="O359" s="271"/>
      <c r="P359" s="271"/>
      <c r="Q359" s="271"/>
      <c r="R359" s="271"/>
      <c r="S359" s="271"/>
      <c r="T359" s="27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73" t="s">
        <v>213</v>
      </c>
      <c r="AU359" s="273" t="s">
        <v>93</v>
      </c>
      <c r="AV359" s="13" t="s">
        <v>151</v>
      </c>
      <c r="AW359" s="13" t="s">
        <v>38</v>
      </c>
      <c r="AX359" s="13" t="s">
        <v>21</v>
      </c>
      <c r="AY359" s="273" t="s">
        <v>152</v>
      </c>
    </row>
    <row r="360" s="2" customFormat="1" ht="21.75" customHeight="1">
      <c r="A360" s="38"/>
      <c r="B360" s="39"/>
      <c r="C360" s="235" t="s">
        <v>816</v>
      </c>
      <c r="D360" s="235" t="s">
        <v>153</v>
      </c>
      <c r="E360" s="236" t="s">
        <v>1313</v>
      </c>
      <c r="F360" s="237" t="s">
        <v>1314</v>
      </c>
      <c r="G360" s="238" t="s">
        <v>361</v>
      </c>
      <c r="H360" s="239">
        <v>294</v>
      </c>
      <c r="I360" s="240"/>
      <c r="J360" s="241">
        <f>ROUND(I360*H360,2)</f>
        <v>0</v>
      </c>
      <c r="K360" s="237" t="s">
        <v>1104</v>
      </c>
      <c r="L360" s="44"/>
      <c r="M360" s="242" t="s">
        <v>1</v>
      </c>
      <c r="N360" s="243" t="s">
        <v>49</v>
      </c>
      <c r="O360" s="91"/>
      <c r="P360" s="244">
        <f>O360*H360</f>
        <v>0</v>
      </c>
      <c r="Q360" s="244">
        <v>0</v>
      </c>
      <c r="R360" s="244">
        <f>Q360*H360</f>
        <v>0</v>
      </c>
      <c r="S360" s="244">
        <v>0</v>
      </c>
      <c r="T360" s="245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6" t="s">
        <v>151</v>
      </c>
      <c r="AT360" s="246" t="s">
        <v>153</v>
      </c>
      <c r="AU360" s="246" t="s">
        <v>93</v>
      </c>
      <c r="AY360" s="17" t="s">
        <v>152</v>
      </c>
      <c r="BE360" s="247">
        <f>IF(N360="základní",J360,0)</f>
        <v>0</v>
      </c>
      <c r="BF360" s="247">
        <f>IF(N360="snížená",J360,0)</f>
        <v>0</v>
      </c>
      <c r="BG360" s="247">
        <f>IF(N360="zákl. přenesená",J360,0)</f>
        <v>0</v>
      </c>
      <c r="BH360" s="247">
        <f>IF(N360="sníž. přenesená",J360,0)</f>
        <v>0</v>
      </c>
      <c r="BI360" s="247">
        <f>IF(N360="nulová",J360,0)</f>
        <v>0</v>
      </c>
      <c r="BJ360" s="17" t="s">
        <v>21</v>
      </c>
      <c r="BK360" s="247">
        <f>ROUND(I360*H360,2)</f>
        <v>0</v>
      </c>
      <c r="BL360" s="17" t="s">
        <v>151</v>
      </c>
      <c r="BM360" s="246" t="s">
        <v>1331</v>
      </c>
    </row>
    <row r="361" s="12" customFormat="1">
      <c r="A361" s="12"/>
      <c r="B361" s="252"/>
      <c r="C361" s="253"/>
      <c r="D361" s="248" t="s">
        <v>213</v>
      </c>
      <c r="E361" s="254" t="s">
        <v>1</v>
      </c>
      <c r="F361" s="255" t="s">
        <v>1316</v>
      </c>
      <c r="G361" s="253"/>
      <c r="H361" s="256">
        <v>294</v>
      </c>
      <c r="I361" s="257"/>
      <c r="J361" s="253"/>
      <c r="K361" s="253"/>
      <c r="L361" s="258"/>
      <c r="M361" s="259"/>
      <c r="N361" s="260"/>
      <c r="O361" s="260"/>
      <c r="P361" s="260"/>
      <c r="Q361" s="260"/>
      <c r="R361" s="260"/>
      <c r="S361" s="260"/>
      <c r="T361" s="261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62" t="s">
        <v>213</v>
      </c>
      <c r="AU361" s="262" t="s">
        <v>93</v>
      </c>
      <c r="AV361" s="12" t="s">
        <v>93</v>
      </c>
      <c r="AW361" s="12" t="s">
        <v>38</v>
      </c>
      <c r="AX361" s="12" t="s">
        <v>84</v>
      </c>
      <c r="AY361" s="262" t="s">
        <v>152</v>
      </c>
    </row>
    <row r="362" s="13" customFormat="1">
      <c r="A362" s="13"/>
      <c r="B362" s="263"/>
      <c r="C362" s="264"/>
      <c r="D362" s="248" t="s">
        <v>213</v>
      </c>
      <c r="E362" s="265" t="s">
        <v>1</v>
      </c>
      <c r="F362" s="266" t="s">
        <v>223</v>
      </c>
      <c r="G362" s="264"/>
      <c r="H362" s="267">
        <v>294</v>
      </c>
      <c r="I362" s="268"/>
      <c r="J362" s="264"/>
      <c r="K362" s="264"/>
      <c r="L362" s="269"/>
      <c r="M362" s="270"/>
      <c r="N362" s="271"/>
      <c r="O362" s="271"/>
      <c r="P362" s="271"/>
      <c r="Q362" s="271"/>
      <c r="R362" s="271"/>
      <c r="S362" s="271"/>
      <c r="T362" s="27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73" t="s">
        <v>213</v>
      </c>
      <c r="AU362" s="273" t="s">
        <v>93</v>
      </c>
      <c r="AV362" s="13" t="s">
        <v>151</v>
      </c>
      <c r="AW362" s="13" t="s">
        <v>38</v>
      </c>
      <c r="AX362" s="13" t="s">
        <v>21</v>
      </c>
      <c r="AY362" s="273" t="s">
        <v>152</v>
      </c>
    </row>
    <row r="363" s="2" customFormat="1" ht="16.5" customHeight="1">
      <c r="A363" s="38"/>
      <c r="B363" s="39"/>
      <c r="C363" s="235" t="s">
        <v>822</v>
      </c>
      <c r="D363" s="235" t="s">
        <v>153</v>
      </c>
      <c r="E363" s="236" t="s">
        <v>1253</v>
      </c>
      <c r="F363" s="237" t="s">
        <v>1254</v>
      </c>
      <c r="G363" s="238" t="s">
        <v>406</v>
      </c>
      <c r="H363" s="239">
        <v>159.96000000000001</v>
      </c>
      <c r="I363" s="240"/>
      <c r="J363" s="241">
        <f>ROUND(I363*H363,2)</f>
        <v>0</v>
      </c>
      <c r="K363" s="237" t="s">
        <v>1104</v>
      </c>
      <c r="L363" s="44"/>
      <c r="M363" s="242" t="s">
        <v>1</v>
      </c>
      <c r="N363" s="243" t="s">
        <v>49</v>
      </c>
      <c r="O363" s="91"/>
      <c r="P363" s="244">
        <f>O363*H363</f>
        <v>0</v>
      </c>
      <c r="Q363" s="244">
        <v>0</v>
      </c>
      <c r="R363" s="244">
        <f>Q363*H363</f>
        <v>0</v>
      </c>
      <c r="S363" s="244">
        <v>0</v>
      </c>
      <c r="T363" s="245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6" t="s">
        <v>151</v>
      </c>
      <c r="AT363" s="246" t="s">
        <v>153</v>
      </c>
      <c r="AU363" s="246" t="s">
        <v>93</v>
      </c>
      <c r="AY363" s="17" t="s">
        <v>152</v>
      </c>
      <c r="BE363" s="247">
        <f>IF(N363="základní",J363,0)</f>
        <v>0</v>
      </c>
      <c r="BF363" s="247">
        <f>IF(N363="snížená",J363,0)</f>
        <v>0</v>
      </c>
      <c r="BG363" s="247">
        <f>IF(N363="zákl. přenesená",J363,0)</f>
        <v>0</v>
      </c>
      <c r="BH363" s="247">
        <f>IF(N363="sníž. přenesená",J363,0)</f>
        <v>0</v>
      </c>
      <c r="BI363" s="247">
        <f>IF(N363="nulová",J363,0)</f>
        <v>0</v>
      </c>
      <c r="BJ363" s="17" t="s">
        <v>21</v>
      </c>
      <c r="BK363" s="247">
        <f>ROUND(I363*H363,2)</f>
        <v>0</v>
      </c>
      <c r="BL363" s="17" t="s">
        <v>151</v>
      </c>
      <c r="BM363" s="246" t="s">
        <v>1332</v>
      </c>
    </row>
    <row r="364" s="15" customFormat="1">
      <c r="A364" s="15"/>
      <c r="B364" s="286"/>
      <c r="C364" s="287"/>
      <c r="D364" s="248" t="s">
        <v>213</v>
      </c>
      <c r="E364" s="288" t="s">
        <v>1</v>
      </c>
      <c r="F364" s="289" t="s">
        <v>1256</v>
      </c>
      <c r="G364" s="287"/>
      <c r="H364" s="288" t="s">
        <v>1</v>
      </c>
      <c r="I364" s="290"/>
      <c r="J364" s="287"/>
      <c r="K364" s="287"/>
      <c r="L364" s="291"/>
      <c r="M364" s="292"/>
      <c r="N364" s="293"/>
      <c r="O364" s="293"/>
      <c r="P364" s="293"/>
      <c r="Q364" s="293"/>
      <c r="R364" s="293"/>
      <c r="S364" s="293"/>
      <c r="T364" s="29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95" t="s">
        <v>213</v>
      </c>
      <c r="AU364" s="295" t="s">
        <v>93</v>
      </c>
      <c r="AV364" s="15" t="s">
        <v>21</v>
      </c>
      <c r="AW364" s="15" t="s">
        <v>38</v>
      </c>
      <c r="AX364" s="15" t="s">
        <v>84</v>
      </c>
      <c r="AY364" s="295" t="s">
        <v>152</v>
      </c>
    </row>
    <row r="365" s="12" customFormat="1">
      <c r="A365" s="12"/>
      <c r="B365" s="252"/>
      <c r="C365" s="253"/>
      <c r="D365" s="248" t="s">
        <v>213</v>
      </c>
      <c r="E365" s="254" t="s">
        <v>1</v>
      </c>
      <c r="F365" s="255" t="s">
        <v>1257</v>
      </c>
      <c r="G365" s="253"/>
      <c r="H365" s="256">
        <v>157.80000000000001</v>
      </c>
      <c r="I365" s="257"/>
      <c r="J365" s="253"/>
      <c r="K365" s="253"/>
      <c r="L365" s="258"/>
      <c r="M365" s="259"/>
      <c r="N365" s="260"/>
      <c r="O365" s="260"/>
      <c r="P365" s="260"/>
      <c r="Q365" s="260"/>
      <c r="R365" s="260"/>
      <c r="S365" s="260"/>
      <c r="T365" s="261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62" t="s">
        <v>213</v>
      </c>
      <c r="AU365" s="262" t="s">
        <v>93</v>
      </c>
      <c r="AV365" s="12" t="s">
        <v>93</v>
      </c>
      <c r="AW365" s="12" t="s">
        <v>38</v>
      </c>
      <c r="AX365" s="12" t="s">
        <v>84</v>
      </c>
      <c r="AY365" s="262" t="s">
        <v>152</v>
      </c>
    </row>
    <row r="366" s="12" customFormat="1">
      <c r="A366" s="12"/>
      <c r="B366" s="252"/>
      <c r="C366" s="253"/>
      <c r="D366" s="248" t="s">
        <v>213</v>
      </c>
      <c r="E366" s="254" t="s">
        <v>1</v>
      </c>
      <c r="F366" s="255" t="s">
        <v>1258</v>
      </c>
      <c r="G366" s="253"/>
      <c r="H366" s="256">
        <v>2.1600000000000001</v>
      </c>
      <c r="I366" s="257"/>
      <c r="J366" s="253"/>
      <c r="K366" s="253"/>
      <c r="L366" s="258"/>
      <c r="M366" s="259"/>
      <c r="N366" s="260"/>
      <c r="O366" s="260"/>
      <c r="P366" s="260"/>
      <c r="Q366" s="260"/>
      <c r="R366" s="260"/>
      <c r="S366" s="260"/>
      <c r="T366" s="261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62" t="s">
        <v>213</v>
      </c>
      <c r="AU366" s="262" t="s">
        <v>93</v>
      </c>
      <c r="AV366" s="12" t="s">
        <v>93</v>
      </c>
      <c r="AW366" s="12" t="s">
        <v>38</v>
      </c>
      <c r="AX366" s="12" t="s">
        <v>84</v>
      </c>
      <c r="AY366" s="262" t="s">
        <v>152</v>
      </c>
    </row>
    <row r="367" s="13" customFormat="1">
      <c r="A367" s="13"/>
      <c r="B367" s="263"/>
      <c r="C367" s="264"/>
      <c r="D367" s="248" t="s">
        <v>213</v>
      </c>
      <c r="E367" s="265" t="s">
        <v>1</v>
      </c>
      <c r="F367" s="266" t="s">
        <v>223</v>
      </c>
      <c r="G367" s="264"/>
      <c r="H367" s="267">
        <v>159.96000000000001</v>
      </c>
      <c r="I367" s="268"/>
      <c r="J367" s="264"/>
      <c r="K367" s="264"/>
      <c r="L367" s="269"/>
      <c r="M367" s="270"/>
      <c r="N367" s="271"/>
      <c r="O367" s="271"/>
      <c r="P367" s="271"/>
      <c r="Q367" s="271"/>
      <c r="R367" s="271"/>
      <c r="S367" s="271"/>
      <c r="T367" s="27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73" t="s">
        <v>213</v>
      </c>
      <c r="AU367" s="273" t="s">
        <v>93</v>
      </c>
      <c r="AV367" s="13" t="s">
        <v>151</v>
      </c>
      <c r="AW367" s="13" t="s">
        <v>38</v>
      </c>
      <c r="AX367" s="13" t="s">
        <v>21</v>
      </c>
      <c r="AY367" s="273" t="s">
        <v>152</v>
      </c>
    </row>
    <row r="368" s="2" customFormat="1" ht="16.5" customHeight="1">
      <c r="A368" s="38"/>
      <c r="B368" s="39"/>
      <c r="C368" s="235" t="s">
        <v>826</v>
      </c>
      <c r="D368" s="235" t="s">
        <v>153</v>
      </c>
      <c r="E368" s="236" t="s">
        <v>1259</v>
      </c>
      <c r="F368" s="237" t="s">
        <v>1260</v>
      </c>
      <c r="G368" s="238" t="s">
        <v>406</v>
      </c>
      <c r="H368" s="239">
        <v>159.96000000000001</v>
      </c>
      <c r="I368" s="240"/>
      <c r="J368" s="241">
        <f>ROUND(I368*H368,2)</f>
        <v>0</v>
      </c>
      <c r="K368" s="237" t="s">
        <v>1104</v>
      </c>
      <c r="L368" s="44"/>
      <c r="M368" s="242" t="s">
        <v>1</v>
      </c>
      <c r="N368" s="243" t="s">
        <v>49</v>
      </c>
      <c r="O368" s="91"/>
      <c r="P368" s="244">
        <f>O368*H368</f>
        <v>0</v>
      </c>
      <c r="Q368" s="244">
        <v>0</v>
      </c>
      <c r="R368" s="244">
        <f>Q368*H368</f>
        <v>0</v>
      </c>
      <c r="S368" s="244">
        <v>0</v>
      </c>
      <c r="T368" s="245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46" t="s">
        <v>151</v>
      </c>
      <c r="AT368" s="246" t="s">
        <v>153</v>
      </c>
      <c r="AU368" s="246" t="s">
        <v>93</v>
      </c>
      <c r="AY368" s="17" t="s">
        <v>152</v>
      </c>
      <c r="BE368" s="247">
        <f>IF(N368="základní",J368,0)</f>
        <v>0</v>
      </c>
      <c r="BF368" s="247">
        <f>IF(N368="snížená",J368,0)</f>
        <v>0</v>
      </c>
      <c r="BG368" s="247">
        <f>IF(N368="zákl. přenesená",J368,0)</f>
        <v>0</v>
      </c>
      <c r="BH368" s="247">
        <f>IF(N368="sníž. přenesená",J368,0)</f>
        <v>0</v>
      </c>
      <c r="BI368" s="247">
        <f>IF(N368="nulová",J368,0)</f>
        <v>0</v>
      </c>
      <c r="BJ368" s="17" t="s">
        <v>21</v>
      </c>
      <c r="BK368" s="247">
        <f>ROUND(I368*H368,2)</f>
        <v>0</v>
      </c>
      <c r="BL368" s="17" t="s">
        <v>151</v>
      </c>
      <c r="BM368" s="246" t="s">
        <v>1333</v>
      </c>
    </row>
    <row r="369" s="15" customFormat="1">
      <c r="A369" s="15"/>
      <c r="B369" s="286"/>
      <c r="C369" s="287"/>
      <c r="D369" s="248" t="s">
        <v>213</v>
      </c>
      <c r="E369" s="288" t="s">
        <v>1</v>
      </c>
      <c r="F369" s="289" t="s">
        <v>1256</v>
      </c>
      <c r="G369" s="287"/>
      <c r="H369" s="288" t="s">
        <v>1</v>
      </c>
      <c r="I369" s="290"/>
      <c r="J369" s="287"/>
      <c r="K369" s="287"/>
      <c r="L369" s="291"/>
      <c r="M369" s="292"/>
      <c r="N369" s="293"/>
      <c r="O369" s="293"/>
      <c r="P369" s="293"/>
      <c r="Q369" s="293"/>
      <c r="R369" s="293"/>
      <c r="S369" s="293"/>
      <c r="T369" s="29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95" t="s">
        <v>213</v>
      </c>
      <c r="AU369" s="295" t="s">
        <v>93</v>
      </c>
      <c r="AV369" s="15" t="s">
        <v>21</v>
      </c>
      <c r="AW369" s="15" t="s">
        <v>38</v>
      </c>
      <c r="AX369" s="15" t="s">
        <v>84</v>
      </c>
      <c r="AY369" s="295" t="s">
        <v>152</v>
      </c>
    </row>
    <row r="370" s="12" customFormat="1">
      <c r="A370" s="12"/>
      <c r="B370" s="252"/>
      <c r="C370" s="253"/>
      <c r="D370" s="248" t="s">
        <v>213</v>
      </c>
      <c r="E370" s="254" t="s">
        <v>1</v>
      </c>
      <c r="F370" s="255" t="s">
        <v>1257</v>
      </c>
      <c r="G370" s="253"/>
      <c r="H370" s="256">
        <v>157.80000000000001</v>
      </c>
      <c r="I370" s="257"/>
      <c r="J370" s="253"/>
      <c r="K370" s="253"/>
      <c r="L370" s="258"/>
      <c r="M370" s="259"/>
      <c r="N370" s="260"/>
      <c r="O370" s="260"/>
      <c r="P370" s="260"/>
      <c r="Q370" s="260"/>
      <c r="R370" s="260"/>
      <c r="S370" s="260"/>
      <c r="T370" s="261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62" t="s">
        <v>213</v>
      </c>
      <c r="AU370" s="262" t="s">
        <v>93</v>
      </c>
      <c r="AV370" s="12" t="s">
        <v>93</v>
      </c>
      <c r="AW370" s="12" t="s">
        <v>38</v>
      </c>
      <c r="AX370" s="12" t="s">
        <v>84</v>
      </c>
      <c r="AY370" s="262" t="s">
        <v>152</v>
      </c>
    </row>
    <row r="371" s="12" customFormat="1">
      <c r="A371" s="12"/>
      <c r="B371" s="252"/>
      <c r="C371" s="253"/>
      <c r="D371" s="248" t="s">
        <v>213</v>
      </c>
      <c r="E371" s="254" t="s">
        <v>1</v>
      </c>
      <c r="F371" s="255" t="s">
        <v>1258</v>
      </c>
      <c r="G371" s="253"/>
      <c r="H371" s="256">
        <v>2.1600000000000001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62" t="s">
        <v>213</v>
      </c>
      <c r="AU371" s="262" t="s">
        <v>93</v>
      </c>
      <c r="AV371" s="12" t="s">
        <v>93</v>
      </c>
      <c r="AW371" s="12" t="s">
        <v>38</v>
      </c>
      <c r="AX371" s="12" t="s">
        <v>84</v>
      </c>
      <c r="AY371" s="262" t="s">
        <v>152</v>
      </c>
    </row>
    <row r="372" s="13" customFormat="1">
      <c r="A372" s="13"/>
      <c r="B372" s="263"/>
      <c r="C372" s="264"/>
      <c r="D372" s="248" t="s">
        <v>213</v>
      </c>
      <c r="E372" s="265" t="s">
        <v>1</v>
      </c>
      <c r="F372" s="266" t="s">
        <v>223</v>
      </c>
      <c r="G372" s="264"/>
      <c r="H372" s="267">
        <v>159.96000000000001</v>
      </c>
      <c r="I372" s="268"/>
      <c r="J372" s="264"/>
      <c r="K372" s="264"/>
      <c r="L372" s="269"/>
      <c r="M372" s="270"/>
      <c r="N372" s="271"/>
      <c r="O372" s="271"/>
      <c r="P372" s="271"/>
      <c r="Q372" s="271"/>
      <c r="R372" s="271"/>
      <c r="S372" s="271"/>
      <c r="T372" s="27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73" t="s">
        <v>213</v>
      </c>
      <c r="AU372" s="273" t="s">
        <v>93</v>
      </c>
      <c r="AV372" s="13" t="s">
        <v>151</v>
      </c>
      <c r="AW372" s="13" t="s">
        <v>38</v>
      </c>
      <c r="AX372" s="13" t="s">
        <v>21</v>
      </c>
      <c r="AY372" s="273" t="s">
        <v>152</v>
      </c>
    </row>
    <row r="373" s="2" customFormat="1" ht="16.5" customHeight="1">
      <c r="A373" s="38"/>
      <c r="B373" s="39"/>
      <c r="C373" s="300" t="s">
        <v>830</v>
      </c>
      <c r="D373" s="300" t="s">
        <v>573</v>
      </c>
      <c r="E373" s="301" t="s">
        <v>1262</v>
      </c>
      <c r="F373" s="302" t="s">
        <v>1263</v>
      </c>
      <c r="G373" s="303" t="s">
        <v>406</v>
      </c>
      <c r="H373" s="304">
        <v>159.96000000000001</v>
      </c>
      <c r="I373" s="305"/>
      <c r="J373" s="306">
        <f>ROUND(I373*H373,2)</f>
        <v>0</v>
      </c>
      <c r="K373" s="302" t="s">
        <v>1104</v>
      </c>
      <c r="L373" s="307"/>
      <c r="M373" s="308" t="s">
        <v>1</v>
      </c>
      <c r="N373" s="309" t="s">
        <v>49</v>
      </c>
      <c r="O373" s="91"/>
      <c r="P373" s="244">
        <f>O373*H373</f>
        <v>0</v>
      </c>
      <c r="Q373" s="244">
        <v>1</v>
      </c>
      <c r="R373" s="244">
        <f>Q373*H373</f>
        <v>159.96000000000001</v>
      </c>
      <c r="S373" s="244">
        <v>0</v>
      </c>
      <c r="T373" s="245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6" t="s">
        <v>190</v>
      </c>
      <c r="AT373" s="246" t="s">
        <v>573</v>
      </c>
      <c r="AU373" s="246" t="s">
        <v>93</v>
      </c>
      <c r="AY373" s="17" t="s">
        <v>152</v>
      </c>
      <c r="BE373" s="247">
        <f>IF(N373="základní",J373,0)</f>
        <v>0</v>
      </c>
      <c r="BF373" s="247">
        <f>IF(N373="snížená",J373,0)</f>
        <v>0</v>
      </c>
      <c r="BG373" s="247">
        <f>IF(N373="zákl. přenesená",J373,0)</f>
        <v>0</v>
      </c>
      <c r="BH373" s="247">
        <f>IF(N373="sníž. přenesená",J373,0)</f>
        <v>0</v>
      </c>
      <c r="BI373" s="247">
        <f>IF(N373="nulová",J373,0)</f>
        <v>0</v>
      </c>
      <c r="BJ373" s="17" t="s">
        <v>21</v>
      </c>
      <c r="BK373" s="247">
        <f>ROUND(I373*H373,2)</f>
        <v>0</v>
      </c>
      <c r="BL373" s="17" t="s">
        <v>151</v>
      </c>
      <c r="BM373" s="246" t="s">
        <v>1334</v>
      </c>
    </row>
    <row r="374" s="2" customFormat="1">
      <c r="A374" s="38"/>
      <c r="B374" s="39"/>
      <c r="C374" s="40"/>
      <c r="D374" s="248" t="s">
        <v>160</v>
      </c>
      <c r="E374" s="40"/>
      <c r="F374" s="249" t="s">
        <v>1265</v>
      </c>
      <c r="G374" s="40"/>
      <c r="H374" s="40"/>
      <c r="I374" s="154"/>
      <c r="J374" s="40"/>
      <c r="K374" s="40"/>
      <c r="L374" s="44"/>
      <c r="M374" s="250"/>
      <c r="N374" s="251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160</v>
      </c>
      <c r="AU374" s="17" t="s">
        <v>93</v>
      </c>
    </row>
    <row r="375" s="15" customFormat="1">
      <c r="A375" s="15"/>
      <c r="B375" s="286"/>
      <c r="C375" s="287"/>
      <c r="D375" s="248" t="s">
        <v>213</v>
      </c>
      <c r="E375" s="288" t="s">
        <v>1</v>
      </c>
      <c r="F375" s="289" t="s">
        <v>1256</v>
      </c>
      <c r="G375" s="287"/>
      <c r="H375" s="288" t="s">
        <v>1</v>
      </c>
      <c r="I375" s="290"/>
      <c r="J375" s="287"/>
      <c r="K375" s="287"/>
      <c r="L375" s="291"/>
      <c r="M375" s="292"/>
      <c r="N375" s="293"/>
      <c r="O375" s="293"/>
      <c r="P375" s="293"/>
      <c r="Q375" s="293"/>
      <c r="R375" s="293"/>
      <c r="S375" s="293"/>
      <c r="T375" s="29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95" t="s">
        <v>213</v>
      </c>
      <c r="AU375" s="295" t="s">
        <v>93</v>
      </c>
      <c r="AV375" s="15" t="s">
        <v>21</v>
      </c>
      <c r="AW375" s="15" t="s">
        <v>38</v>
      </c>
      <c r="AX375" s="15" t="s">
        <v>84</v>
      </c>
      <c r="AY375" s="295" t="s">
        <v>152</v>
      </c>
    </row>
    <row r="376" s="12" customFormat="1">
      <c r="A376" s="12"/>
      <c r="B376" s="252"/>
      <c r="C376" s="253"/>
      <c r="D376" s="248" t="s">
        <v>213</v>
      </c>
      <c r="E376" s="254" t="s">
        <v>1</v>
      </c>
      <c r="F376" s="255" t="s">
        <v>1257</v>
      </c>
      <c r="G376" s="253"/>
      <c r="H376" s="256">
        <v>157.80000000000001</v>
      </c>
      <c r="I376" s="257"/>
      <c r="J376" s="253"/>
      <c r="K376" s="253"/>
      <c r="L376" s="258"/>
      <c r="M376" s="259"/>
      <c r="N376" s="260"/>
      <c r="O376" s="260"/>
      <c r="P376" s="260"/>
      <c r="Q376" s="260"/>
      <c r="R376" s="260"/>
      <c r="S376" s="260"/>
      <c r="T376" s="261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262" t="s">
        <v>213</v>
      </c>
      <c r="AU376" s="262" t="s">
        <v>93</v>
      </c>
      <c r="AV376" s="12" t="s">
        <v>93</v>
      </c>
      <c r="AW376" s="12" t="s">
        <v>38</v>
      </c>
      <c r="AX376" s="12" t="s">
        <v>84</v>
      </c>
      <c r="AY376" s="262" t="s">
        <v>152</v>
      </c>
    </row>
    <row r="377" s="12" customFormat="1">
      <c r="A377" s="12"/>
      <c r="B377" s="252"/>
      <c r="C377" s="253"/>
      <c r="D377" s="248" t="s">
        <v>213</v>
      </c>
      <c r="E377" s="254" t="s">
        <v>1</v>
      </c>
      <c r="F377" s="255" t="s">
        <v>1258</v>
      </c>
      <c r="G377" s="253"/>
      <c r="H377" s="256">
        <v>2.1600000000000001</v>
      </c>
      <c r="I377" s="257"/>
      <c r="J377" s="253"/>
      <c r="K377" s="253"/>
      <c r="L377" s="258"/>
      <c r="M377" s="259"/>
      <c r="N377" s="260"/>
      <c r="O377" s="260"/>
      <c r="P377" s="260"/>
      <c r="Q377" s="260"/>
      <c r="R377" s="260"/>
      <c r="S377" s="260"/>
      <c r="T377" s="261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62" t="s">
        <v>213</v>
      </c>
      <c r="AU377" s="262" t="s">
        <v>93</v>
      </c>
      <c r="AV377" s="12" t="s">
        <v>93</v>
      </c>
      <c r="AW377" s="12" t="s">
        <v>38</v>
      </c>
      <c r="AX377" s="12" t="s">
        <v>84</v>
      </c>
      <c r="AY377" s="262" t="s">
        <v>152</v>
      </c>
    </row>
    <row r="378" s="13" customFormat="1">
      <c r="A378" s="13"/>
      <c r="B378" s="263"/>
      <c r="C378" s="264"/>
      <c r="D378" s="248" t="s">
        <v>213</v>
      </c>
      <c r="E378" s="265" t="s">
        <v>1</v>
      </c>
      <c r="F378" s="266" t="s">
        <v>223</v>
      </c>
      <c r="G378" s="264"/>
      <c r="H378" s="267">
        <v>159.96000000000001</v>
      </c>
      <c r="I378" s="268"/>
      <c r="J378" s="264"/>
      <c r="K378" s="264"/>
      <c r="L378" s="269"/>
      <c r="M378" s="270"/>
      <c r="N378" s="271"/>
      <c r="O378" s="271"/>
      <c r="P378" s="271"/>
      <c r="Q378" s="271"/>
      <c r="R378" s="271"/>
      <c r="S378" s="271"/>
      <c r="T378" s="27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73" t="s">
        <v>213</v>
      </c>
      <c r="AU378" s="273" t="s">
        <v>93</v>
      </c>
      <c r="AV378" s="13" t="s">
        <v>151</v>
      </c>
      <c r="AW378" s="13" t="s">
        <v>38</v>
      </c>
      <c r="AX378" s="13" t="s">
        <v>21</v>
      </c>
      <c r="AY378" s="273" t="s">
        <v>152</v>
      </c>
    </row>
    <row r="379" s="2" customFormat="1" ht="16.5" customHeight="1">
      <c r="A379" s="38"/>
      <c r="B379" s="39"/>
      <c r="C379" s="235" t="s">
        <v>835</v>
      </c>
      <c r="D379" s="235" t="s">
        <v>153</v>
      </c>
      <c r="E379" s="236" t="s">
        <v>1320</v>
      </c>
      <c r="F379" s="237" t="s">
        <v>1321</v>
      </c>
      <c r="G379" s="238" t="s">
        <v>361</v>
      </c>
      <c r="H379" s="239">
        <v>294</v>
      </c>
      <c r="I379" s="240"/>
      <c r="J379" s="241">
        <f>ROUND(I379*H379,2)</f>
        <v>0</v>
      </c>
      <c r="K379" s="237" t="s">
        <v>204</v>
      </c>
      <c r="L379" s="44"/>
      <c r="M379" s="242" t="s">
        <v>1</v>
      </c>
      <c r="N379" s="243" t="s">
        <v>49</v>
      </c>
      <c r="O379" s="91"/>
      <c r="P379" s="244">
        <f>O379*H379</f>
        <v>0</v>
      </c>
      <c r="Q379" s="244">
        <v>0</v>
      </c>
      <c r="R379" s="244">
        <f>Q379*H379</f>
        <v>0</v>
      </c>
      <c r="S379" s="244">
        <v>0</v>
      </c>
      <c r="T379" s="245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46" t="s">
        <v>151</v>
      </c>
      <c r="AT379" s="246" t="s">
        <v>153</v>
      </c>
      <c r="AU379" s="246" t="s">
        <v>93</v>
      </c>
      <c r="AY379" s="17" t="s">
        <v>152</v>
      </c>
      <c r="BE379" s="247">
        <f>IF(N379="základní",J379,0)</f>
        <v>0</v>
      </c>
      <c r="BF379" s="247">
        <f>IF(N379="snížená",J379,0)</f>
        <v>0</v>
      </c>
      <c r="BG379" s="247">
        <f>IF(N379="zákl. přenesená",J379,0)</f>
        <v>0</v>
      </c>
      <c r="BH379" s="247">
        <f>IF(N379="sníž. přenesená",J379,0)</f>
        <v>0</v>
      </c>
      <c r="BI379" s="247">
        <f>IF(N379="nulová",J379,0)</f>
        <v>0</v>
      </c>
      <c r="BJ379" s="17" t="s">
        <v>21</v>
      </c>
      <c r="BK379" s="247">
        <f>ROUND(I379*H379,2)</f>
        <v>0</v>
      </c>
      <c r="BL379" s="17" t="s">
        <v>151</v>
      </c>
      <c r="BM379" s="246" t="s">
        <v>1335</v>
      </c>
    </row>
    <row r="380" s="15" customFormat="1">
      <c r="A380" s="15"/>
      <c r="B380" s="286"/>
      <c r="C380" s="287"/>
      <c r="D380" s="248" t="s">
        <v>213</v>
      </c>
      <c r="E380" s="288" t="s">
        <v>1</v>
      </c>
      <c r="F380" s="289" t="s">
        <v>1323</v>
      </c>
      <c r="G380" s="287"/>
      <c r="H380" s="288" t="s">
        <v>1</v>
      </c>
      <c r="I380" s="290"/>
      <c r="J380" s="287"/>
      <c r="K380" s="287"/>
      <c r="L380" s="291"/>
      <c r="M380" s="292"/>
      <c r="N380" s="293"/>
      <c r="O380" s="293"/>
      <c r="P380" s="293"/>
      <c r="Q380" s="293"/>
      <c r="R380" s="293"/>
      <c r="S380" s="293"/>
      <c r="T380" s="29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95" t="s">
        <v>213</v>
      </c>
      <c r="AU380" s="295" t="s">
        <v>93</v>
      </c>
      <c r="AV380" s="15" t="s">
        <v>21</v>
      </c>
      <c r="AW380" s="15" t="s">
        <v>38</v>
      </c>
      <c r="AX380" s="15" t="s">
        <v>84</v>
      </c>
      <c r="AY380" s="295" t="s">
        <v>152</v>
      </c>
    </row>
    <row r="381" s="12" customFormat="1">
      <c r="A381" s="12"/>
      <c r="B381" s="252"/>
      <c r="C381" s="253"/>
      <c r="D381" s="248" t="s">
        <v>213</v>
      </c>
      <c r="E381" s="254" t="s">
        <v>1</v>
      </c>
      <c r="F381" s="255" t="s">
        <v>1324</v>
      </c>
      <c r="G381" s="253"/>
      <c r="H381" s="256">
        <v>294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262" t="s">
        <v>213</v>
      </c>
      <c r="AU381" s="262" t="s">
        <v>93</v>
      </c>
      <c r="AV381" s="12" t="s">
        <v>93</v>
      </c>
      <c r="AW381" s="12" t="s">
        <v>38</v>
      </c>
      <c r="AX381" s="12" t="s">
        <v>84</v>
      </c>
      <c r="AY381" s="262" t="s">
        <v>152</v>
      </c>
    </row>
    <row r="382" s="13" customFormat="1">
      <c r="A382" s="13"/>
      <c r="B382" s="263"/>
      <c r="C382" s="264"/>
      <c r="D382" s="248" t="s">
        <v>213</v>
      </c>
      <c r="E382" s="265" t="s">
        <v>1</v>
      </c>
      <c r="F382" s="266" t="s">
        <v>223</v>
      </c>
      <c r="G382" s="264"/>
      <c r="H382" s="267">
        <v>294</v>
      </c>
      <c r="I382" s="268"/>
      <c r="J382" s="264"/>
      <c r="K382" s="264"/>
      <c r="L382" s="269"/>
      <c r="M382" s="270"/>
      <c r="N382" s="271"/>
      <c r="O382" s="271"/>
      <c r="P382" s="271"/>
      <c r="Q382" s="271"/>
      <c r="R382" s="271"/>
      <c r="S382" s="271"/>
      <c r="T382" s="27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73" t="s">
        <v>213</v>
      </c>
      <c r="AU382" s="273" t="s">
        <v>93</v>
      </c>
      <c r="AV382" s="13" t="s">
        <v>151</v>
      </c>
      <c r="AW382" s="13" t="s">
        <v>38</v>
      </c>
      <c r="AX382" s="13" t="s">
        <v>21</v>
      </c>
      <c r="AY382" s="273" t="s">
        <v>152</v>
      </c>
    </row>
    <row r="383" s="11" customFormat="1" ht="22.8" customHeight="1">
      <c r="A383" s="11"/>
      <c r="B383" s="221"/>
      <c r="C383" s="222"/>
      <c r="D383" s="223" t="s">
        <v>83</v>
      </c>
      <c r="E383" s="284" t="s">
        <v>1336</v>
      </c>
      <c r="F383" s="284" t="s">
        <v>1337</v>
      </c>
      <c r="G383" s="222"/>
      <c r="H383" s="222"/>
      <c r="I383" s="225"/>
      <c r="J383" s="285">
        <f>BK383</f>
        <v>0</v>
      </c>
      <c r="K383" s="222"/>
      <c r="L383" s="227"/>
      <c r="M383" s="228"/>
      <c r="N383" s="229"/>
      <c r="O383" s="229"/>
      <c r="P383" s="230">
        <f>SUM(P384:P417)</f>
        <v>0</v>
      </c>
      <c r="Q383" s="229"/>
      <c r="R383" s="230">
        <f>SUM(R384:R417)</f>
        <v>133.30000000000001</v>
      </c>
      <c r="S383" s="229"/>
      <c r="T383" s="231">
        <f>SUM(T384:T417)</f>
        <v>0</v>
      </c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R383" s="232" t="s">
        <v>21</v>
      </c>
      <c r="AT383" s="233" t="s">
        <v>83</v>
      </c>
      <c r="AU383" s="233" t="s">
        <v>21</v>
      </c>
      <c r="AY383" s="232" t="s">
        <v>152</v>
      </c>
      <c r="BK383" s="234">
        <f>SUM(BK384:BK417)</f>
        <v>0</v>
      </c>
    </row>
    <row r="384" s="2" customFormat="1" ht="21.75" customHeight="1">
      <c r="A384" s="38"/>
      <c r="B384" s="39"/>
      <c r="C384" s="235" t="s">
        <v>841</v>
      </c>
      <c r="D384" s="235" t="s">
        <v>153</v>
      </c>
      <c r="E384" s="236" t="s">
        <v>1302</v>
      </c>
      <c r="F384" s="237" t="s">
        <v>1303</v>
      </c>
      <c r="G384" s="238" t="s">
        <v>361</v>
      </c>
      <c r="H384" s="239">
        <v>588</v>
      </c>
      <c r="I384" s="240"/>
      <c r="J384" s="241">
        <f>ROUND(I384*H384,2)</f>
        <v>0</v>
      </c>
      <c r="K384" s="237" t="s">
        <v>1104</v>
      </c>
      <c r="L384" s="44"/>
      <c r="M384" s="242" t="s">
        <v>1</v>
      </c>
      <c r="N384" s="243" t="s">
        <v>49</v>
      </c>
      <c r="O384" s="91"/>
      <c r="P384" s="244">
        <f>O384*H384</f>
        <v>0</v>
      </c>
      <c r="Q384" s="244">
        <v>0</v>
      </c>
      <c r="R384" s="244">
        <f>Q384*H384</f>
        <v>0</v>
      </c>
      <c r="S384" s="244">
        <v>0</v>
      </c>
      <c r="T384" s="245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6" t="s">
        <v>151</v>
      </c>
      <c r="AT384" s="246" t="s">
        <v>153</v>
      </c>
      <c r="AU384" s="246" t="s">
        <v>93</v>
      </c>
      <c r="AY384" s="17" t="s">
        <v>152</v>
      </c>
      <c r="BE384" s="247">
        <f>IF(N384="základní",J384,0)</f>
        <v>0</v>
      </c>
      <c r="BF384" s="247">
        <f>IF(N384="snížená",J384,0)</f>
        <v>0</v>
      </c>
      <c r="BG384" s="247">
        <f>IF(N384="zákl. přenesená",J384,0)</f>
        <v>0</v>
      </c>
      <c r="BH384" s="247">
        <f>IF(N384="sníž. přenesená",J384,0)</f>
        <v>0</v>
      </c>
      <c r="BI384" s="247">
        <f>IF(N384="nulová",J384,0)</f>
        <v>0</v>
      </c>
      <c r="BJ384" s="17" t="s">
        <v>21</v>
      </c>
      <c r="BK384" s="247">
        <f>ROUND(I384*H384,2)</f>
        <v>0</v>
      </c>
      <c r="BL384" s="17" t="s">
        <v>151</v>
      </c>
      <c r="BM384" s="246" t="s">
        <v>1338</v>
      </c>
    </row>
    <row r="385" s="12" customFormat="1">
      <c r="A385" s="12"/>
      <c r="B385" s="252"/>
      <c r="C385" s="253"/>
      <c r="D385" s="248" t="s">
        <v>213</v>
      </c>
      <c r="E385" s="254" t="s">
        <v>1</v>
      </c>
      <c r="F385" s="255" t="s">
        <v>1305</v>
      </c>
      <c r="G385" s="253"/>
      <c r="H385" s="256">
        <v>588</v>
      </c>
      <c r="I385" s="257"/>
      <c r="J385" s="253"/>
      <c r="K385" s="253"/>
      <c r="L385" s="258"/>
      <c r="M385" s="259"/>
      <c r="N385" s="260"/>
      <c r="O385" s="260"/>
      <c r="P385" s="260"/>
      <c r="Q385" s="260"/>
      <c r="R385" s="260"/>
      <c r="S385" s="260"/>
      <c r="T385" s="261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62" t="s">
        <v>213</v>
      </c>
      <c r="AU385" s="262" t="s">
        <v>93</v>
      </c>
      <c r="AV385" s="12" t="s">
        <v>93</v>
      </c>
      <c r="AW385" s="12" t="s">
        <v>38</v>
      </c>
      <c r="AX385" s="12" t="s">
        <v>84</v>
      </c>
      <c r="AY385" s="262" t="s">
        <v>152</v>
      </c>
    </row>
    <row r="386" s="13" customFormat="1">
      <c r="A386" s="13"/>
      <c r="B386" s="263"/>
      <c r="C386" s="264"/>
      <c r="D386" s="248" t="s">
        <v>213</v>
      </c>
      <c r="E386" s="265" t="s">
        <v>1</v>
      </c>
      <c r="F386" s="266" t="s">
        <v>223</v>
      </c>
      <c r="G386" s="264"/>
      <c r="H386" s="267">
        <v>588</v>
      </c>
      <c r="I386" s="268"/>
      <c r="J386" s="264"/>
      <c r="K386" s="264"/>
      <c r="L386" s="269"/>
      <c r="M386" s="270"/>
      <c r="N386" s="271"/>
      <c r="O386" s="271"/>
      <c r="P386" s="271"/>
      <c r="Q386" s="271"/>
      <c r="R386" s="271"/>
      <c r="S386" s="271"/>
      <c r="T386" s="27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73" t="s">
        <v>213</v>
      </c>
      <c r="AU386" s="273" t="s">
        <v>93</v>
      </c>
      <c r="AV386" s="13" t="s">
        <v>151</v>
      </c>
      <c r="AW386" s="13" t="s">
        <v>38</v>
      </c>
      <c r="AX386" s="13" t="s">
        <v>21</v>
      </c>
      <c r="AY386" s="273" t="s">
        <v>152</v>
      </c>
    </row>
    <row r="387" s="2" customFormat="1" ht="16.5" customHeight="1">
      <c r="A387" s="38"/>
      <c r="B387" s="39"/>
      <c r="C387" s="235" t="s">
        <v>845</v>
      </c>
      <c r="D387" s="235" t="s">
        <v>153</v>
      </c>
      <c r="E387" s="236" t="s">
        <v>1306</v>
      </c>
      <c r="F387" s="237" t="s">
        <v>1307</v>
      </c>
      <c r="G387" s="238" t="s">
        <v>211</v>
      </c>
      <c r="H387" s="239">
        <v>2666</v>
      </c>
      <c r="I387" s="240"/>
      <c r="J387" s="241">
        <f>ROUND(I387*H387,2)</f>
        <v>0</v>
      </c>
      <c r="K387" s="237" t="s">
        <v>1104</v>
      </c>
      <c r="L387" s="44"/>
      <c r="M387" s="242" t="s">
        <v>1</v>
      </c>
      <c r="N387" s="243" t="s">
        <v>49</v>
      </c>
      <c r="O387" s="91"/>
      <c r="P387" s="244">
        <f>O387*H387</f>
        <v>0</v>
      </c>
      <c r="Q387" s="244">
        <v>0</v>
      </c>
      <c r="R387" s="244">
        <f>Q387*H387</f>
        <v>0</v>
      </c>
      <c r="S387" s="244">
        <v>0</v>
      </c>
      <c r="T387" s="245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6" t="s">
        <v>151</v>
      </c>
      <c r="AT387" s="246" t="s">
        <v>153</v>
      </c>
      <c r="AU387" s="246" t="s">
        <v>93</v>
      </c>
      <c r="AY387" s="17" t="s">
        <v>152</v>
      </c>
      <c r="BE387" s="247">
        <f>IF(N387="základní",J387,0)</f>
        <v>0</v>
      </c>
      <c r="BF387" s="247">
        <f>IF(N387="snížená",J387,0)</f>
        <v>0</v>
      </c>
      <c r="BG387" s="247">
        <f>IF(N387="zákl. přenesená",J387,0)</f>
        <v>0</v>
      </c>
      <c r="BH387" s="247">
        <f>IF(N387="sníž. přenesená",J387,0)</f>
        <v>0</v>
      </c>
      <c r="BI387" s="247">
        <f>IF(N387="nulová",J387,0)</f>
        <v>0</v>
      </c>
      <c r="BJ387" s="17" t="s">
        <v>21</v>
      </c>
      <c r="BK387" s="247">
        <f>ROUND(I387*H387,2)</f>
        <v>0</v>
      </c>
      <c r="BL387" s="17" t="s">
        <v>151</v>
      </c>
      <c r="BM387" s="246" t="s">
        <v>1339</v>
      </c>
    </row>
    <row r="388" s="12" customFormat="1">
      <c r="A388" s="12"/>
      <c r="B388" s="252"/>
      <c r="C388" s="253"/>
      <c r="D388" s="248" t="s">
        <v>213</v>
      </c>
      <c r="E388" s="254" t="s">
        <v>1</v>
      </c>
      <c r="F388" s="255" t="s">
        <v>1329</v>
      </c>
      <c r="G388" s="253"/>
      <c r="H388" s="256">
        <v>2630</v>
      </c>
      <c r="I388" s="257"/>
      <c r="J388" s="253"/>
      <c r="K388" s="253"/>
      <c r="L388" s="258"/>
      <c r="M388" s="259"/>
      <c r="N388" s="260"/>
      <c r="O388" s="260"/>
      <c r="P388" s="260"/>
      <c r="Q388" s="260"/>
      <c r="R388" s="260"/>
      <c r="S388" s="260"/>
      <c r="T388" s="261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62" t="s">
        <v>213</v>
      </c>
      <c r="AU388" s="262" t="s">
        <v>93</v>
      </c>
      <c r="AV388" s="12" t="s">
        <v>93</v>
      </c>
      <c r="AW388" s="12" t="s">
        <v>38</v>
      </c>
      <c r="AX388" s="12" t="s">
        <v>84</v>
      </c>
      <c r="AY388" s="262" t="s">
        <v>152</v>
      </c>
    </row>
    <row r="389" s="12" customFormat="1">
      <c r="A389" s="12"/>
      <c r="B389" s="252"/>
      <c r="C389" s="253"/>
      <c r="D389" s="248" t="s">
        <v>213</v>
      </c>
      <c r="E389" s="254" t="s">
        <v>1</v>
      </c>
      <c r="F389" s="255" t="s">
        <v>1218</v>
      </c>
      <c r="G389" s="253"/>
      <c r="H389" s="256">
        <v>36</v>
      </c>
      <c r="I389" s="257"/>
      <c r="J389" s="253"/>
      <c r="K389" s="253"/>
      <c r="L389" s="258"/>
      <c r="M389" s="259"/>
      <c r="N389" s="260"/>
      <c r="O389" s="260"/>
      <c r="P389" s="260"/>
      <c r="Q389" s="260"/>
      <c r="R389" s="260"/>
      <c r="S389" s="260"/>
      <c r="T389" s="261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62" t="s">
        <v>213</v>
      </c>
      <c r="AU389" s="262" t="s">
        <v>93</v>
      </c>
      <c r="AV389" s="12" t="s">
        <v>93</v>
      </c>
      <c r="AW389" s="12" t="s">
        <v>38</v>
      </c>
      <c r="AX389" s="12" t="s">
        <v>84</v>
      </c>
      <c r="AY389" s="262" t="s">
        <v>152</v>
      </c>
    </row>
    <row r="390" s="13" customFormat="1">
      <c r="A390" s="13"/>
      <c r="B390" s="263"/>
      <c r="C390" s="264"/>
      <c r="D390" s="248" t="s">
        <v>213</v>
      </c>
      <c r="E390" s="265" t="s">
        <v>1</v>
      </c>
      <c r="F390" s="266" t="s">
        <v>223</v>
      </c>
      <c r="G390" s="264"/>
      <c r="H390" s="267">
        <v>2666</v>
      </c>
      <c r="I390" s="268"/>
      <c r="J390" s="264"/>
      <c r="K390" s="264"/>
      <c r="L390" s="269"/>
      <c r="M390" s="270"/>
      <c r="N390" s="271"/>
      <c r="O390" s="271"/>
      <c r="P390" s="271"/>
      <c r="Q390" s="271"/>
      <c r="R390" s="271"/>
      <c r="S390" s="271"/>
      <c r="T390" s="27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73" t="s">
        <v>213</v>
      </c>
      <c r="AU390" s="273" t="s">
        <v>93</v>
      </c>
      <c r="AV390" s="13" t="s">
        <v>151</v>
      </c>
      <c r="AW390" s="13" t="s">
        <v>38</v>
      </c>
      <c r="AX390" s="13" t="s">
        <v>21</v>
      </c>
      <c r="AY390" s="273" t="s">
        <v>152</v>
      </c>
    </row>
    <row r="391" s="2" customFormat="1" ht="21.75" customHeight="1">
      <c r="A391" s="38"/>
      <c r="B391" s="39"/>
      <c r="C391" s="235" t="s">
        <v>1340</v>
      </c>
      <c r="D391" s="235" t="s">
        <v>153</v>
      </c>
      <c r="E391" s="236" t="s">
        <v>1310</v>
      </c>
      <c r="F391" s="237" t="s">
        <v>1311</v>
      </c>
      <c r="G391" s="238" t="s">
        <v>361</v>
      </c>
      <c r="H391" s="239">
        <v>588</v>
      </c>
      <c r="I391" s="240"/>
      <c r="J391" s="241">
        <f>ROUND(I391*H391,2)</f>
        <v>0</v>
      </c>
      <c r="K391" s="237" t="s">
        <v>1104</v>
      </c>
      <c r="L391" s="44"/>
      <c r="M391" s="242" t="s">
        <v>1</v>
      </c>
      <c r="N391" s="243" t="s">
        <v>49</v>
      </c>
      <c r="O391" s="91"/>
      <c r="P391" s="244">
        <f>O391*H391</f>
        <v>0</v>
      </c>
      <c r="Q391" s="244">
        <v>0</v>
      </c>
      <c r="R391" s="244">
        <f>Q391*H391</f>
        <v>0</v>
      </c>
      <c r="S391" s="244">
        <v>0</v>
      </c>
      <c r="T391" s="245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46" t="s">
        <v>151</v>
      </c>
      <c r="AT391" s="246" t="s">
        <v>153</v>
      </c>
      <c r="AU391" s="246" t="s">
        <v>93</v>
      </c>
      <c r="AY391" s="17" t="s">
        <v>152</v>
      </c>
      <c r="BE391" s="247">
        <f>IF(N391="základní",J391,0)</f>
        <v>0</v>
      </c>
      <c r="BF391" s="247">
        <f>IF(N391="snížená",J391,0)</f>
        <v>0</v>
      </c>
      <c r="BG391" s="247">
        <f>IF(N391="zákl. přenesená",J391,0)</f>
        <v>0</v>
      </c>
      <c r="BH391" s="247">
        <f>IF(N391="sníž. přenesená",J391,0)</f>
        <v>0</v>
      </c>
      <c r="BI391" s="247">
        <f>IF(N391="nulová",J391,0)</f>
        <v>0</v>
      </c>
      <c r="BJ391" s="17" t="s">
        <v>21</v>
      </c>
      <c r="BK391" s="247">
        <f>ROUND(I391*H391,2)</f>
        <v>0</v>
      </c>
      <c r="BL391" s="17" t="s">
        <v>151</v>
      </c>
      <c r="BM391" s="246" t="s">
        <v>1341</v>
      </c>
    </row>
    <row r="392" s="12" customFormat="1">
      <c r="A392" s="12"/>
      <c r="B392" s="252"/>
      <c r="C392" s="253"/>
      <c r="D392" s="248" t="s">
        <v>213</v>
      </c>
      <c r="E392" s="254" t="s">
        <v>1</v>
      </c>
      <c r="F392" s="255" t="s">
        <v>1305</v>
      </c>
      <c r="G392" s="253"/>
      <c r="H392" s="256">
        <v>588</v>
      </c>
      <c r="I392" s="257"/>
      <c r="J392" s="253"/>
      <c r="K392" s="253"/>
      <c r="L392" s="258"/>
      <c r="M392" s="259"/>
      <c r="N392" s="260"/>
      <c r="O392" s="260"/>
      <c r="P392" s="260"/>
      <c r="Q392" s="260"/>
      <c r="R392" s="260"/>
      <c r="S392" s="260"/>
      <c r="T392" s="261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62" t="s">
        <v>213</v>
      </c>
      <c r="AU392" s="262" t="s">
        <v>93</v>
      </c>
      <c r="AV392" s="12" t="s">
        <v>93</v>
      </c>
      <c r="AW392" s="12" t="s">
        <v>38</v>
      </c>
      <c r="AX392" s="12" t="s">
        <v>84</v>
      </c>
      <c r="AY392" s="262" t="s">
        <v>152</v>
      </c>
    </row>
    <row r="393" s="13" customFormat="1">
      <c r="A393" s="13"/>
      <c r="B393" s="263"/>
      <c r="C393" s="264"/>
      <c r="D393" s="248" t="s">
        <v>213</v>
      </c>
      <c r="E393" s="265" t="s">
        <v>1</v>
      </c>
      <c r="F393" s="266" t="s">
        <v>223</v>
      </c>
      <c r="G393" s="264"/>
      <c r="H393" s="267">
        <v>588</v>
      </c>
      <c r="I393" s="268"/>
      <c r="J393" s="264"/>
      <c r="K393" s="264"/>
      <c r="L393" s="269"/>
      <c r="M393" s="270"/>
      <c r="N393" s="271"/>
      <c r="O393" s="271"/>
      <c r="P393" s="271"/>
      <c r="Q393" s="271"/>
      <c r="R393" s="271"/>
      <c r="S393" s="271"/>
      <c r="T393" s="27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73" t="s">
        <v>213</v>
      </c>
      <c r="AU393" s="273" t="s">
        <v>93</v>
      </c>
      <c r="AV393" s="13" t="s">
        <v>151</v>
      </c>
      <c r="AW393" s="13" t="s">
        <v>38</v>
      </c>
      <c r="AX393" s="13" t="s">
        <v>21</v>
      </c>
      <c r="AY393" s="273" t="s">
        <v>152</v>
      </c>
    </row>
    <row r="394" s="2" customFormat="1" ht="21.75" customHeight="1">
      <c r="A394" s="38"/>
      <c r="B394" s="39"/>
      <c r="C394" s="235" t="s">
        <v>1012</v>
      </c>
      <c r="D394" s="235" t="s">
        <v>153</v>
      </c>
      <c r="E394" s="236" t="s">
        <v>1313</v>
      </c>
      <c r="F394" s="237" t="s">
        <v>1314</v>
      </c>
      <c r="G394" s="238" t="s">
        <v>361</v>
      </c>
      <c r="H394" s="239">
        <v>294</v>
      </c>
      <c r="I394" s="240"/>
      <c r="J394" s="241">
        <f>ROUND(I394*H394,2)</f>
        <v>0</v>
      </c>
      <c r="K394" s="237" t="s">
        <v>1104</v>
      </c>
      <c r="L394" s="44"/>
      <c r="M394" s="242" t="s">
        <v>1</v>
      </c>
      <c r="N394" s="243" t="s">
        <v>49</v>
      </c>
      <c r="O394" s="91"/>
      <c r="P394" s="244">
        <f>O394*H394</f>
        <v>0</v>
      </c>
      <c r="Q394" s="244">
        <v>0</v>
      </c>
      <c r="R394" s="244">
        <f>Q394*H394</f>
        <v>0</v>
      </c>
      <c r="S394" s="244">
        <v>0</v>
      </c>
      <c r="T394" s="245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46" t="s">
        <v>151</v>
      </c>
      <c r="AT394" s="246" t="s">
        <v>153</v>
      </c>
      <c r="AU394" s="246" t="s">
        <v>93</v>
      </c>
      <c r="AY394" s="17" t="s">
        <v>152</v>
      </c>
      <c r="BE394" s="247">
        <f>IF(N394="základní",J394,0)</f>
        <v>0</v>
      </c>
      <c r="BF394" s="247">
        <f>IF(N394="snížená",J394,0)</f>
        <v>0</v>
      </c>
      <c r="BG394" s="247">
        <f>IF(N394="zákl. přenesená",J394,0)</f>
        <v>0</v>
      </c>
      <c r="BH394" s="247">
        <f>IF(N394="sníž. přenesená",J394,0)</f>
        <v>0</v>
      </c>
      <c r="BI394" s="247">
        <f>IF(N394="nulová",J394,0)</f>
        <v>0</v>
      </c>
      <c r="BJ394" s="17" t="s">
        <v>21</v>
      </c>
      <c r="BK394" s="247">
        <f>ROUND(I394*H394,2)</f>
        <v>0</v>
      </c>
      <c r="BL394" s="17" t="s">
        <v>151</v>
      </c>
      <c r="BM394" s="246" t="s">
        <v>1342</v>
      </c>
    </row>
    <row r="395" s="12" customFormat="1">
      <c r="A395" s="12"/>
      <c r="B395" s="252"/>
      <c r="C395" s="253"/>
      <c r="D395" s="248" t="s">
        <v>213</v>
      </c>
      <c r="E395" s="254" t="s">
        <v>1</v>
      </c>
      <c r="F395" s="255" t="s">
        <v>1316</v>
      </c>
      <c r="G395" s="253"/>
      <c r="H395" s="256">
        <v>294</v>
      </c>
      <c r="I395" s="257"/>
      <c r="J395" s="253"/>
      <c r="K395" s="253"/>
      <c r="L395" s="258"/>
      <c r="M395" s="259"/>
      <c r="N395" s="260"/>
      <c r="O395" s="260"/>
      <c r="P395" s="260"/>
      <c r="Q395" s="260"/>
      <c r="R395" s="260"/>
      <c r="S395" s="260"/>
      <c r="T395" s="261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62" t="s">
        <v>213</v>
      </c>
      <c r="AU395" s="262" t="s">
        <v>93</v>
      </c>
      <c r="AV395" s="12" t="s">
        <v>93</v>
      </c>
      <c r="AW395" s="12" t="s">
        <v>38</v>
      </c>
      <c r="AX395" s="12" t="s">
        <v>84</v>
      </c>
      <c r="AY395" s="262" t="s">
        <v>152</v>
      </c>
    </row>
    <row r="396" s="13" customFormat="1">
      <c r="A396" s="13"/>
      <c r="B396" s="263"/>
      <c r="C396" s="264"/>
      <c r="D396" s="248" t="s">
        <v>213</v>
      </c>
      <c r="E396" s="265" t="s">
        <v>1</v>
      </c>
      <c r="F396" s="266" t="s">
        <v>223</v>
      </c>
      <c r="G396" s="264"/>
      <c r="H396" s="267">
        <v>294</v>
      </c>
      <c r="I396" s="268"/>
      <c r="J396" s="264"/>
      <c r="K396" s="264"/>
      <c r="L396" s="269"/>
      <c r="M396" s="270"/>
      <c r="N396" s="271"/>
      <c r="O396" s="271"/>
      <c r="P396" s="271"/>
      <c r="Q396" s="271"/>
      <c r="R396" s="271"/>
      <c r="S396" s="271"/>
      <c r="T396" s="27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73" t="s">
        <v>213</v>
      </c>
      <c r="AU396" s="273" t="s">
        <v>93</v>
      </c>
      <c r="AV396" s="13" t="s">
        <v>151</v>
      </c>
      <c r="AW396" s="13" t="s">
        <v>38</v>
      </c>
      <c r="AX396" s="13" t="s">
        <v>21</v>
      </c>
      <c r="AY396" s="273" t="s">
        <v>152</v>
      </c>
    </row>
    <row r="397" s="2" customFormat="1" ht="16.5" customHeight="1">
      <c r="A397" s="38"/>
      <c r="B397" s="39"/>
      <c r="C397" s="235" t="s">
        <v>1343</v>
      </c>
      <c r="D397" s="235" t="s">
        <v>153</v>
      </c>
      <c r="E397" s="236" t="s">
        <v>1253</v>
      </c>
      <c r="F397" s="237" t="s">
        <v>1254</v>
      </c>
      <c r="G397" s="238" t="s">
        <v>406</v>
      </c>
      <c r="H397" s="239">
        <v>133.30000000000001</v>
      </c>
      <c r="I397" s="240"/>
      <c r="J397" s="241">
        <f>ROUND(I397*H397,2)</f>
        <v>0</v>
      </c>
      <c r="K397" s="237" t="s">
        <v>1104</v>
      </c>
      <c r="L397" s="44"/>
      <c r="M397" s="242" t="s">
        <v>1</v>
      </c>
      <c r="N397" s="243" t="s">
        <v>49</v>
      </c>
      <c r="O397" s="91"/>
      <c r="P397" s="244">
        <f>O397*H397</f>
        <v>0</v>
      </c>
      <c r="Q397" s="244">
        <v>0</v>
      </c>
      <c r="R397" s="244">
        <f>Q397*H397</f>
        <v>0</v>
      </c>
      <c r="S397" s="244">
        <v>0</v>
      </c>
      <c r="T397" s="24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6" t="s">
        <v>151</v>
      </c>
      <c r="AT397" s="246" t="s">
        <v>153</v>
      </c>
      <c r="AU397" s="246" t="s">
        <v>93</v>
      </c>
      <c r="AY397" s="17" t="s">
        <v>152</v>
      </c>
      <c r="BE397" s="247">
        <f>IF(N397="základní",J397,0)</f>
        <v>0</v>
      </c>
      <c r="BF397" s="247">
        <f>IF(N397="snížená",J397,0)</f>
        <v>0</v>
      </c>
      <c r="BG397" s="247">
        <f>IF(N397="zákl. přenesená",J397,0)</f>
        <v>0</v>
      </c>
      <c r="BH397" s="247">
        <f>IF(N397="sníž. přenesená",J397,0)</f>
        <v>0</v>
      </c>
      <c r="BI397" s="247">
        <f>IF(N397="nulová",J397,0)</f>
        <v>0</v>
      </c>
      <c r="BJ397" s="17" t="s">
        <v>21</v>
      </c>
      <c r="BK397" s="247">
        <f>ROUND(I397*H397,2)</f>
        <v>0</v>
      </c>
      <c r="BL397" s="17" t="s">
        <v>151</v>
      </c>
      <c r="BM397" s="246" t="s">
        <v>1344</v>
      </c>
    </row>
    <row r="398" s="15" customFormat="1">
      <c r="A398" s="15"/>
      <c r="B398" s="286"/>
      <c r="C398" s="287"/>
      <c r="D398" s="248" t="s">
        <v>213</v>
      </c>
      <c r="E398" s="288" t="s">
        <v>1</v>
      </c>
      <c r="F398" s="289" t="s">
        <v>1256</v>
      </c>
      <c r="G398" s="287"/>
      <c r="H398" s="288" t="s">
        <v>1</v>
      </c>
      <c r="I398" s="290"/>
      <c r="J398" s="287"/>
      <c r="K398" s="287"/>
      <c r="L398" s="291"/>
      <c r="M398" s="292"/>
      <c r="N398" s="293"/>
      <c r="O398" s="293"/>
      <c r="P398" s="293"/>
      <c r="Q398" s="293"/>
      <c r="R398" s="293"/>
      <c r="S398" s="293"/>
      <c r="T398" s="294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95" t="s">
        <v>213</v>
      </c>
      <c r="AU398" s="295" t="s">
        <v>93</v>
      </c>
      <c r="AV398" s="15" t="s">
        <v>21</v>
      </c>
      <c r="AW398" s="15" t="s">
        <v>38</v>
      </c>
      <c r="AX398" s="15" t="s">
        <v>84</v>
      </c>
      <c r="AY398" s="295" t="s">
        <v>152</v>
      </c>
    </row>
    <row r="399" s="12" customFormat="1">
      <c r="A399" s="12"/>
      <c r="B399" s="252"/>
      <c r="C399" s="253"/>
      <c r="D399" s="248" t="s">
        <v>213</v>
      </c>
      <c r="E399" s="254" t="s">
        <v>1</v>
      </c>
      <c r="F399" s="255" t="s">
        <v>1345</v>
      </c>
      <c r="G399" s="253"/>
      <c r="H399" s="256">
        <v>131.5</v>
      </c>
      <c r="I399" s="257"/>
      <c r="J399" s="253"/>
      <c r="K399" s="253"/>
      <c r="L399" s="258"/>
      <c r="M399" s="259"/>
      <c r="N399" s="260"/>
      <c r="O399" s="260"/>
      <c r="P399" s="260"/>
      <c r="Q399" s="260"/>
      <c r="R399" s="260"/>
      <c r="S399" s="260"/>
      <c r="T399" s="261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62" t="s">
        <v>213</v>
      </c>
      <c r="AU399" s="262" t="s">
        <v>93</v>
      </c>
      <c r="AV399" s="12" t="s">
        <v>93</v>
      </c>
      <c r="AW399" s="12" t="s">
        <v>38</v>
      </c>
      <c r="AX399" s="12" t="s">
        <v>84</v>
      </c>
      <c r="AY399" s="262" t="s">
        <v>152</v>
      </c>
    </row>
    <row r="400" s="12" customFormat="1">
      <c r="A400" s="12"/>
      <c r="B400" s="252"/>
      <c r="C400" s="253"/>
      <c r="D400" s="248" t="s">
        <v>213</v>
      </c>
      <c r="E400" s="254" t="s">
        <v>1</v>
      </c>
      <c r="F400" s="255" t="s">
        <v>1346</v>
      </c>
      <c r="G400" s="253"/>
      <c r="H400" s="256">
        <v>1.8</v>
      </c>
      <c r="I400" s="257"/>
      <c r="J400" s="253"/>
      <c r="K400" s="253"/>
      <c r="L400" s="258"/>
      <c r="M400" s="259"/>
      <c r="N400" s="260"/>
      <c r="O400" s="260"/>
      <c r="P400" s="260"/>
      <c r="Q400" s="260"/>
      <c r="R400" s="260"/>
      <c r="S400" s="260"/>
      <c r="T400" s="261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62" t="s">
        <v>213</v>
      </c>
      <c r="AU400" s="262" t="s">
        <v>93</v>
      </c>
      <c r="AV400" s="12" t="s">
        <v>93</v>
      </c>
      <c r="AW400" s="12" t="s">
        <v>38</v>
      </c>
      <c r="AX400" s="12" t="s">
        <v>84</v>
      </c>
      <c r="AY400" s="262" t="s">
        <v>152</v>
      </c>
    </row>
    <row r="401" s="13" customFormat="1">
      <c r="A401" s="13"/>
      <c r="B401" s="263"/>
      <c r="C401" s="264"/>
      <c r="D401" s="248" t="s">
        <v>213</v>
      </c>
      <c r="E401" s="265" t="s">
        <v>1</v>
      </c>
      <c r="F401" s="266" t="s">
        <v>223</v>
      </c>
      <c r="G401" s="264"/>
      <c r="H401" s="267">
        <v>133.30000000000001</v>
      </c>
      <c r="I401" s="268"/>
      <c r="J401" s="264"/>
      <c r="K401" s="264"/>
      <c r="L401" s="269"/>
      <c r="M401" s="270"/>
      <c r="N401" s="271"/>
      <c r="O401" s="271"/>
      <c r="P401" s="271"/>
      <c r="Q401" s="271"/>
      <c r="R401" s="271"/>
      <c r="S401" s="271"/>
      <c r="T401" s="27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73" t="s">
        <v>213</v>
      </c>
      <c r="AU401" s="273" t="s">
        <v>93</v>
      </c>
      <c r="AV401" s="13" t="s">
        <v>151</v>
      </c>
      <c r="AW401" s="13" t="s">
        <v>38</v>
      </c>
      <c r="AX401" s="13" t="s">
        <v>21</v>
      </c>
      <c r="AY401" s="273" t="s">
        <v>152</v>
      </c>
    </row>
    <row r="402" s="2" customFormat="1" ht="16.5" customHeight="1">
      <c r="A402" s="38"/>
      <c r="B402" s="39"/>
      <c r="C402" s="235" t="s">
        <v>1015</v>
      </c>
      <c r="D402" s="235" t="s">
        <v>153</v>
      </c>
      <c r="E402" s="236" t="s">
        <v>1259</v>
      </c>
      <c r="F402" s="237" t="s">
        <v>1260</v>
      </c>
      <c r="G402" s="238" t="s">
        <v>406</v>
      </c>
      <c r="H402" s="239">
        <v>133.30000000000001</v>
      </c>
      <c r="I402" s="240"/>
      <c r="J402" s="241">
        <f>ROUND(I402*H402,2)</f>
        <v>0</v>
      </c>
      <c r="K402" s="237" t="s">
        <v>1104</v>
      </c>
      <c r="L402" s="44"/>
      <c r="M402" s="242" t="s">
        <v>1</v>
      </c>
      <c r="N402" s="243" t="s">
        <v>49</v>
      </c>
      <c r="O402" s="91"/>
      <c r="P402" s="244">
        <f>O402*H402</f>
        <v>0</v>
      </c>
      <c r="Q402" s="244">
        <v>0</v>
      </c>
      <c r="R402" s="244">
        <f>Q402*H402</f>
        <v>0</v>
      </c>
      <c r="S402" s="244">
        <v>0</v>
      </c>
      <c r="T402" s="245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6" t="s">
        <v>151</v>
      </c>
      <c r="AT402" s="246" t="s">
        <v>153</v>
      </c>
      <c r="AU402" s="246" t="s">
        <v>93</v>
      </c>
      <c r="AY402" s="17" t="s">
        <v>152</v>
      </c>
      <c r="BE402" s="247">
        <f>IF(N402="základní",J402,0)</f>
        <v>0</v>
      </c>
      <c r="BF402" s="247">
        <f>IF(N402="snížená",J402,0)</f>
        <v>0</v>
      </c>
      <c r="BG402" s="247">
        <f>IF(N402="zákl. přenesená",J402,0)</f>
        <v>0</v>
      </c>
      <c r="BH402" s="247">
        <f>IF(N402="sníž. přenesená",J402,0)</f>
        <v>0</v>
      </c>
      <c r="BI402" s="247">
        <f>IF(N402="nulová",J402,0)</f>
        <v>0</v>
      </c>
      <c r="BJ402" s="17" t="s">
        <v>21</v>
      </c>
      <c r="BK402" s="247">
        <f>ROUND(I402*H402,2)</f>
        <v>0</v>
      </c>
      <c r="BL402" s="17" t="s">
        <v>151</v>
      </c>
      <c r="BM402" s="246" t="s">
        <v>1347</v>
      </c>
    </row>
    <row r="403" s="15" customFormat="1">
      <c r="A403" s="15"/>
      <c r="B403" s="286"/>
      <c r="C403" s="287"/>
      <c r="D403" s="248" t="s">
        <v>213</v>
      </c>
      <c r="E403" s="288" t="s">
        <v>1</v>
      </c>
      <c r="F403" s="289" t="s">
        <v>1256</v>
      </c>
      <c r="G403" s="287"/>
      <c r="H403" s="288" t="s">
        <v>1</v>
      </c>
      <c r="I403" s="290"/>
      <c r="J403" s="287"/>
      <c r="K403" s="287"/>
      <c r="L403" s="291"/>
      <c r="M403" s="292"/>
      <c r="N403" s="293"/>
      <c r="O403" s="293"/>
      <c r="P403" s="293"/>
      <c r="Q403" s="293"/>
      <c r="R403" s="293"/>
      <c r="S403" s="293"/>
      <c r="T403" s="294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95" t="s">
        <v>213</v>
      </c>
      <c r="AU403" s="295" t="s">
        <v>93</v>
      </c>
      <c r="AV403" s="15" t="s">
        <v>21</v>
      </c>
      <c r="AW403" s="15" t="s">
        <v>38</v>
      </c>
      <c r="AX403" s="15" t="s">
        <v>84</v>
      </c>
      <c r="AY403" s="295" t="s">
        <v>152</v>
      </c>
    </row>
    <row r="404" s="12" customFormat="1">
      <c r="A404" s="12"/>
      <c r="B404" s="252"/>
      <c r="C404" s="253"/>
      <c r="D404" s="248" t="s">
        <v>213</v>
      </c>
      <c r="E404" s="254" t="s">
        <v>1</v>
      </c>
      <c r="F404" s="255" t="s">
        <v>1345</v>
      </c>
      <c r="G404" s="253"/>
      <c r="H404" s="256">
        <v>131.5</v>
      </c>
      <c r="I404" s="257"/>
      <c r="J404" s="253"/>
      <c r="K404" s="253"/>
      <c r="L404" s="258"/>
      <c r="M404" s="259"/>
      <c r="N404" s="260"/>
      <c r="O404" s="260"/>
      <c r="P404" s="260"/>
      <c r="Q404" s="260"/>
      <c r="R404" s="260"/>
      <c r="S404" s="260"/>
      <c r="T404" s="261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62" t="s">
        <v>213</v>
      </c>
      <c r="AU404" s="262" t="s">
        <v>93</v>
      </c>
      <c r="AV404" s="12" t="s">
        <v>93</v>
      </c>
      <c r="AW404" s="12" t="s">
        <v>38</v>
      </c>
      <c r="AX404" s="12" t="s">
        <v>84</v>
      </c>
      <c r="AY404" s="262" t="s">
        <v>152</v>
      </c>
    </row>
    <row r="405" s="12" customFormat="1">
      <c r="A405" s="12"/>
      <c r="B405" s="252"/>
      <c r="C405" s="253"/>
      <c r="D405" s="248" t="s">
        <v>213</v>
      </c>
      <c r="E405" s="254" t="s">
        <v>1</v>
      </c>
      <c r="F405" s="255" t="s">
        <v>1346</v>
      </c>
      <c r="G405" s="253"/>
      <c r="H405" s="256">
        <v>1.8</v>
      </c>
      <c r="I405" s="257"/>
      <c r="J405" s="253"/>
      <c r="K405" s="253"/>
      <c r="L405" s="258"/>
      <c r="M405" s="259"/>
      <c r="N405" s="260"/>
      <c r="O405" s="260"/>
      <c r="P405" s="260"/>
      <c r="Q405" s="260"/>
      <c r="R405" s="260"/>
      <c r="S405" s="260"/>
      <c r="T405" s="261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262" t="s">
        <v>213</v>
      </c>
      <c r="AU405" s="262" t="s">
        <v>93</v>
      </c>
      <c r="AV405" s="12" t="s">
        <v>93</v>
      </c>
      <c r="AW405" s="12" t="s">
        <v>38</v>
      </c>
      <c r="AX405" s="12" t="s">
        <v>84</v>
      </c>
      <c r="AY405" s="262" t="s">
        <v>152</v>
      </c>
    </row>
    <row r="406" s="13" customFormat="1">
      <c r="A406" s="13"/>
      <c r="B406" s="263"/>
      <c r="C406" s="264"/>
      <c r="D406" s="248" t="s">
        <v>213</v>
      </c>
      <c r="E406" s="265" t="s">
        <v>1</v>
      </c>
      <c r="F406" s="266" t="s">
        <v>223</v>
      </c>
      <c r="G406" s="264"/>
      <c r="H406" s="267">
        <v>133.30000000000001</v>
      </c>
      <c r="I406" s="268"/>
      <c r="J406" s="264"/>
      <c r="K406" s="264"/>
      <c r="L406" s="269"/>
      <c r="M406" s="270"/>
      <c r="N406" s="271"/>
      <c r="O406" s="271"/>
      <c r="P406" s="271"/>
      <c r="Q406" s="271"/>
      <c r="R406" s="271"/>
      <c r="S406" s="271"/>
      <c r="T406" s="27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73" t="s">
        <v>213</v>
      </c>
      <c r="AU406" s="273" t="s">
        <v>93</v>
      </c>
      <c r="AV406" s="13" t="s">
        <v>151</v>
      </c>
      <c r="AW406" s="13" t="s">
        <v>38</v>
      </c>
      <c r="AX406" s="13" t="s">
        <v>21</v>
      </c>
      <c r="AY406" s="273" t="s">
        <v>152</v>
      </c>
    </row>
    <row r="407" s="2" customFormat="1" ht="16.5" customHeight="1">
      <c r="A407" s="38"/>
      <c r="B407" s="39"/>
      <c r="C407" s="300" t="s">
        <v>1348</v>
      </c>
      <c r="D407" s="300" t="s">
        <v>573</v>
      </c>
      <c r="E407" s="301" t="s">
        <v>1262</v>
      </c>
      <c r="F407" s="302" t="s">
        <v>1263</v>
      </c>
      <c r="G407" s="303" t="s">
        <v>406</v>
      </c>
      <c r="H407" s="304">
        <v>133.30000000000001</v>
      </c>
      <c r="I407" s="305"/>
      <c r="J407" s="306">
        <f>ROUND(I407*H407,2)</f>
        <v>0</v>
      </c>
      <c r="K407" s="302" t="s">
        <v>1104</v>
      </c>
      <c r="L407" s="307"/>
      <c r="M407" s="308" t="s">
        <v>1</v>
      </c>
      <c r="N407" s="309" t="s">
        <v>49</v>
      </c>
      <c r="O407" s="91"/>
      <c r="P407" s="244">
        <f>O407*H407</f>
        <v>0</v>
      </c>
      <c r="Q407" s="244">
        <v>1</v>
      </c>
      <c r="R407" s="244">
        <f>Q407*H407</f>
        <v>133.30000000000001</v>
      </c>
      <c r="S407" s="244">
        <v>0</v>
      </c>
      <c r="T407" s="245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46" t="s">
        <v>190</v>
      </c>
      <c r="AT407" s="246" t="s">
        <v>573</v>
      </c>
      <c r="AU407" s="246" t="s">
        <v>93</v>
      </c>
      <c r="AY407" s="17" t="s">
        <v>152</v>
      </c>
      <c r="BE407" s="247">
        <f>IF(N407="základní",J407,0)</f>
        <v>0</v>
      </c>
      <c r="BF407" s="247">
        <f>IF(N407="snížená",J407,0)</f>
        <v>0</v>
      </c>
      <c r="BG407" s="247">
        <f>IF(N407="zákl. přenesená",J407,0)</f>
        <v>0</v>
      </c>
      <c r="BH407" s="247">
        <f>IF(N407="sníž. přenesená",J407,0)</f>
        <v>0</v>
      </c>
      <c r="BI407" s="247">
        <f>IF(N407="nulová",J407,0)</f>
        <v>0</v>
      </c>
      <c r="BJ407" s="17" t="s">
        <v>21</v>
      </c>
      <c r="BK407" s="247">
        <f>ROUND(I407*H407,2)</f>
        <v>0</v>
      </c>
      <c r="BL407" s="17" t="s">
        <v>151</v>
      </c>
      <c r="BM407" s="246" t="s">
        <v>1349</v>
      </c>
    </row>
    <row r="408" s="2" customFormat="1">
      <c r="A408" s="38"/>
      <c r="B408" s="39"/>
      <c r="C408" s="40"/>
      <c r="D408" s="248" t="s">
        <v>160</v>
      </c>
      <c r="E408" s="40"/>
      <c r="F408" s="249" t="s">
        <v>1265</v>
      </c>
      <c r="G408" s="40"/>
      <c r="H408" s="40"/>
      <c r="I408" s="154"/>
      <c r="J408" s="40"/>
      <c r="K408" s="40"/>
      <c r="L408" s="44"/>
      <c r="M408" s="250"/>
      <c r="N408" s="251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160</v>
      </c>
      <c r="AU408" s="17" t="s">
        <v>93</v>
      </c>
    </row>
    <row r="409" s="15" customFormat="1">
      <c r="A409" s="15"/>
      <c r="B409" s="286"/>
      <c r="C409" s="287"/>
      <c r="D409" s="248" t="s">
        <v>213</v>
      </c>
      <c r="E409" s="288" t="s">
        <v>1</v>
      </c>
      <c r="F409" s="289" t="s">
        <v>1256</v>
      </c>
      <c r="G409" s="287"/>
      <c r="H409" s="288" t="s">
        <v>1</v>
      </c>
      <c r="I409" s="290"/>
      <c r="J409" s="287"/>
      <c r="K409" s="287"/>
      <c r="L409" s="291"/>
      <c r="M409" s="292"/>
      <c r="N409" s="293"/>
      <c r="O409" s="293"/>
      <c r="P409" s="293"/>
      <c r="Q409" s="293"/>
      <c r="R409" s="293"/>
      <c r="S409" s="293"/>
      <c r="T409" s="294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95" t="s">
        <v>213</v>
      </c>
      <c r="AU409" s="295" t="s">
        <v>93</v>
      </c>
      <c r="AV409" s="15" t="s">
        <v>21</v>
      </c>
      <c r="AW409" s="15" t="s">
        <v>38</v>
      </c>
      <c r="AX409" s="15" t="s">
        <v>84</v>
      </c>
      <c r="AY409" s="295" t="s">
        <v>152</v>
      </c>
    </row>
    <row r="410" s="12" customFormat="1">
      <c r="A410" s="12"/>
      <c r="B410" s="252"/>
      <c r="C410" s="253"/>
      <c r="D410" s="248" t="s">
        <v>213</v>
      </c>
      <c r="E410" s="254" t="s">
        <v>1</v>
      </c>
      <c r="F410" s="255" t="s">
        <v>1345</v>
      </c>
      <c r="G410" s="253"/>
      <c r="H410" s="256">
        <v>131.5</v>
      </c>
      <c r="I410" s="257"/>
      <c r="J410" s="253"/>
      <c r="K410" s="253"/>
      <c r="L410" s="258"/>
      <c r="M410" s="259"/>
      <c r="N410" s="260"/>
      <c r="O410" s="260"/>
      <c r="P410" s="260"/>
      <c r="Q410" s="260"/>
      <c r="R410" s="260"/>
      <c r="S410" s="260"/>
      <c r="T410" s="261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62" t="s">
        <v>213</v>
      </c>
      <c r="AU410" s="262" t="s">
        <v>93</v>
      </c>
      <c r="AV410" s="12" t="s">
        <v>93</v>
      </c>
      <c r="AW410" s="12" t="s">
        <v>38</v>
      </c>
      <c r="AX410" s="12" t="s">
        <v>84</v>
      </c>
      <c r="AY410" s="262" t="s">
        <v>152</v>
      </c>
    </row>
    <row r="411" s="12" customFormat="1">
      <c r="A411" s="12"/>
      <c r="B411" s="252"/>
      <c r="C411" s="253"/>
      <c r="D411" s="248" t="s">
        <v>213</v>
      </c>
      <c r="E411" s="254" t="s">
        <v>1</v>
      </c>
      <c r="F411" s="255" t="s">
        <v>1346</v>
      </c>
      <c r="G411" s="253"/>
      <c r="H411" s="256">
        <v>1.8</v>
      </c>
      <c r="I411" s="257"/>
      <c r="J411" s="253"/>
      <c r="K411" s="253"/>
      <c r="L411" s="258"/>
      <c r="M411" s="259"/>
      <c r="N411" s="260"/>
      <c r="O411" s="260"/>
      <c r="P411" s="260"/>
      <c r="Q411" s="260"/>
      <c r="R411" s="260"/>
      <c r="S411" s="260"/>
      <c r="T411" s="261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62" t="s">
        <v>213</v>
      </c>
      <c r="AU411" s="262" t="s">
        <v>93</v>
      </c>
      <c r="AV411" s="12" t="s">
        <v>93</v>
      </c>
      <c r="AW411" s="12" t="s">
        <v>38</v>
      </c>
      <c r="AX411" s="12" t="s">
        <v>84</v>
      </c>
      <c r="AY411" s="262" t="s">
        <v>152</v>
      </c>
    </row>
    <row r="412" s="13" customFormat="1">
      <c r="A412" s="13"/>
      <c r="B412" s="263"/>
      <c r="C412" s="264"/>
      <c r="D412" s="248" t="s">
        <v>213</v>
      </c>
      <c r="E412" s="265" t="s">
        <v>1</v>
      </c>
      <c r="F412" s="266" t="s">
        <v>223</v>
      </c>
      <c r="G412" s="264"/>
      <c r="H412" s="267">
        <v>133.30000000000001</v>
      </c>
      <c r="I412" s="268"/>
      <c r="J412" s="264"/>
      <c r="K412" s="264"/>
      <c r="L412" s="269"/>
      <c r="M412" s="270"/>
      <c r="N412" s="271"/>
      <c r="O412" s="271"/>
      <c r="P412" s="271"/>
      <c r="Q412" s="271"/>
      <c r="R412" s="271"/>
      <c r="S412" s="271"/>
      <c r="T412" s="27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73" t="s">
        <v>213</v>
      </c>
      <c r="AU412" s="273" t="s">
        <v>93</v>
      </c>
      <c r="AV412" s="13" t="s">
        <v>151</v>
      </c>
      <c r="AW412" s="13" t="s">
        <v>38</v>
      </c>
      <c r="AX412" s="13" t="s">
        <v>21</v>
      </c>
      <c r="AY412" s="273" t="s">
        <v>152</v>
      </c>
    </row>
    <row r="413" s="2" customFormat="1" ht="16.5" customHeight="1">
      <c r="A413" s="38"/>
      <c r="B413" s="39"/>
      <c r="C413" s="235" t="s">
        <v>1018</v>
      </c>
      <c r="D413" s="235" t="s">
        <v>153</v>
      </c>
      <c r="E413" s="236" t="s">
        <v>1350</v>
      </c>
      <c r="F413" s="237" t="s">
        <v>1321</v>
      </c>
      <c r="G413" s="238" t="s">
        <v>361</v>
      </c>
      <c r="H413" s="239">
        <v>294</v>
      </c>
      <c r="I413" s="240"/>
      <c r="J413" s="241">
        <f>ROUND(I413*H413,2)</f>
        <v>0</v>
      </c>
      <c r="K413" s="237" t="s">
        <v>204</v>
      </c>
      <c r="L413" s="44"/>
      <c r="M413" s="242" t="s">
        <v>1</v>
      </c>
      <c r="N413" s="243" t="s">
        <v>49</v>
      </c>
      <c r="O413" s="91"/>
      <c r="P413" s="244">
        <f>O413*H413</f>
        <v>0</v>
      </c>
      <c r="Q413" s="244">
        <v>0</v>
      </c>
      <c r="R413" s="244">
        <f>Q413*H413</f>
        <v>0</v>
      </c>
      <c r="S413" s="244">
        <v>0</v>
      </c>
      <c r="T413" s="245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6" t="s">
        <v>151</v>
      </c>
      <c r="AT413" s="246" t="s">
        <v>153</v>
      </c>
      <c r="AU413" s="246" t="s">
        <v>93</v>
      </c>
      <c r="AY413" s="17" t="s">
        <v>152</v>
      </c>
      <c r="BE413" s="247">
        <f>IF(N413="základní",J413,0)</f>
        <v>0</v>
      </c>
      <c r="BF413" s="247">
        <f>IF(N413="snížená",J413,0)</f>
        <v>0</v>
      </c>
      <c r="BG413" s="247">
        <f>IF(N413="zákl. přenesená",J413,0)</f>
        <v>0</v>
      </c>
      <c r="BH413" s="247">
        <f>IF(N413="sníž. přenesená",J413,0)</f>
        <v>0</v>
      </c>
      <c r="BI413" s="247">
        <f>IF(N413="nulová",J413,0)</f>
        <v>0</v>
      </c>
      <c r="BJ413" s="17" t="s">
        <v>21</v>
      </c>
      <c r="BK413" s="247">
        <f>ROUND(I413*H413,2)</f>
        <v>0</v>
      </c>
      <c r="BL413" s="17" t="s">
        <v>151</v>
      </c>
      <c r="BM413" s="246" t="s">
        <v>1351</v>
      </c>
    </row>
    <row r="414" s="15" customFormat="1">
      <c r="A414" s="15"/>
      <c r="B414" s="286"/>
      <c r="C414" s="287"/>
      <c r="D414" s="248" t="s">
        <v>213</v>
      </c>
      <c r="E414" s="288" t="s">
        <v>1</v>
      </c>
      <c r="F414" s="289" t="s">
        <v>1352</v>
      </c>
      <c r="G414" s="287"/>
      <c r="H414" s="288" t="s">
        <v>1</v>
      </c>
      <c r="I414" s="290"/>
      <c r="J414" s="287"/>
      <c r="K414" s="287"/>
      <c r="L414" s="291"/>
      <c r="M414" s="292"/>
      <c r="N414" s="293"/>
      <c r="O414" s="293"/>
      <c r="P414" s="293"/>
      <c r="Q414" s="293"/>
      <c r="R414" s="293"/>
      <c r="S414" s="293"/>
      <c r="T414" s="294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95" t="s">
        <v>213</v>
      </c>
      <c r="AU414" s="295" t="s">
        <v>93</v>
      </c>
      <c r="AV414" s="15" t="s">
        <v>21</v>
      </c>
      <c r="AW414" s="15" t="s">
        <v>38</v>
      </c>
      <c r="AX414" s="15" t="s">
        <v>84</v>
      </c>
      <c r="AY414" s="295" t="s">
        <v>152</v>
      </c>
    </row>
    <row r="415" s="15" customFormat="1">
      <c r="A415" s="15"/>
      <c r="B415" s="286"/>
      <c r="C415" s="287"/>
      <c r="D415" s="248" t="s">
        <v>213</v>
      </c>
      <c r="E415" s="288" t="s">
        <v>1</v>
      </c>
      <c r="F415" s="289" t="s">
        <v>1323</v>
      </c>
      <c r="G415" s="287"/>
      <c r="H415" s="288" t="s">
        <v>1</v>
      </c>
      <c r="I415" s="290"/>
      <c r="J415" s="287"/>
      <c r="K415" s="287"/>
      <c r="L415" s="291"/>
      <c r="M415" s="292"/>
      <c r="N415" s="293"/>
      <c r="O415" s="293"/>
      <c r="P415" s="293"/>
      <c r="Q415" s="293"/>
      <c r="R415" s="293"/>
      <c r="S415" s="293"/>
      <c r="T415" s="29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95" t="s">
        <v>213</v>
      </c>
      <c r="AU415" s="295" t="s">
        <v>93</v>
      </c>
      <c r="AV415" s="15" t="s">
        <v>21</v>
      </c>
      <c r="AW415" s="15" t="s">
        <v>38</v>
      </c>
      <c r="AX415" s="15" t="s">
        <v>84</v>
      </c>
      <c r="AY415" s="295" t="s">
        <v>152</v>
      </c>
    </row>
    <row r="416" s="12" customFormat="1">
      <c r="A416" s="12"/>
      <c r="B416" s="252"/>
      <c r="C416" s="253"/>
      <c r="D416" s="248" t="s">
        <v>213</v>
      </c>
      <c r="E416" s="254" t="s">
        <v>1</v>
      </c>
      <c r="F416" s="255" t="s">
        <v>1324</v>
      </c>
      <c r="G416" s="253"/>
      <c r="H416" s="256">
        <v>294</v>
      </c>
      <c r="I416" s="257"/>
      <c r="J416" s="253"/>
      <c r="K416" s="253"/>
      <c r="L416" s="258"/>
      <c r="M416" s="259"/>
      <c r="N416" s="260"/>
      <c r="O416" s="260"/>
      <c r="P416" s="260"/>
      <c r="Q416" s="260"/>
      <c r="R416" s="260"/>
      <c r="S416" s="260"/>
      <c r="T416" s="261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T416" s="262" t="s">
        <v>213</v>
      </c>
      <c r="AU416" s="262" t="s">
        <v>93</v>
      </c>
      <c r="AV416" s="12" t="s">
        <v>93</v>
      </c>
      <c r="AW416" s="12" t="s">
        <v>38</v>
      </c>
      <c r="AX416" s="12" t="s">
        <v>84</v>
      </c>
      <c r="AY416" s="262" t="s">
        <v>152</v>
      </c>
    </row>
    <row r="417" s="13" customFormat="1">
      <c r="A417" s="13"/>
      <c r="B417" s="263"/>
      <c r="C417" s="264"/>
      <c r="D417" s="248" t="s">
        <v>213</v>
      </c>
      <c r="E417" s="265" t="s">
        <v>1</v>
      </c>
      <c r="F417" s="266" t="s">
        <v>223</v>
      </c>
      <c r="G417" s="264"/>
      <c r="H417" s="267">
        <v>294</v>
      </c>
      <c r="I417" s="268"/>
      <c r="J417" s="264"/>
      <c r="K417" s="264"/>
      <c r="L417" s="269"/>
      <c r="M417" s="270"/>
      <c r="N417" s="271"/>
      <c r="O417" s="271"/>
      <c r="P417" s="271"/>
      <c r="Q417" s="271"/>
      <c r="R417" s="271"/>
      <c r="S417" s="271"/>
      <c r="T417" s="27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73" t="s">
        <v>213</v>
      </c>
      <c r="AU417" s="273" t="s">
        <v>93</v>
      </c>
      <c r="AV417" s="13" t="s">
        <v>151</v>
      </c>
      <c r="AW417" s="13" t="s">
        <v>38</v>
      </c>
      <c r="AX417" s="13" t="s">
        <v>21</v>
      </c>
      <c r="AY417" s="273" t="s">
        <v>152</v>
      </c>
    </row>
    <row r="418" s="11" customFormat="1" ht="22.8" customHeight="1">
      <c r="A418" s="11"/>
      <c r="B418" s="221"/>
      <c r="C418" s="222"/>
      <c r="D418" s="223" t="s">
        <v>83</v>
      </c>
      <c r="E418" s="284" t="s">
        <v>1353</v>
      </c>
      <c r="F418" s="284" t="s">
        <v>1354</v>
      </c>
      <c r="G418" s="222"/>
      <c r="H418" s="222"/>
      <c r="I418" s="225"/>
      <c r="J418" s="285">
        <f>BK418</f>
        <v>0</v>
      </c>
      <c r="K418" s="222"/>
      <c r="L418" s="227"/>
      <c r="M418" s="228"/>
      <c r="N418" s="229"/>
      <c r="O418" s="229"/>
      <c r="P418" s="230">
        <f>SUM(P419:P447)</f>
        <v>0</v>
      </c>
      <c r="Q418" s="229"/>
      <c r="R418" s="230">
        <f>SUM(R419:R447)</f>
        <v>79.980000000000004</v>
      </c>
      <c r="S418" s="229"/>
      <c r="T418" s="231">
        <f>SUM(T419:T447)</f>
        <v>0</v>
      </c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R418" s="232" t="s">
        <v>21</v>
      </c>
      <c r="AT418" s="233" t="s">
        <v>83</v>
      </c>
      <c r="AU418" s="233" t="s">
        <v>21</v>
      </c>
      <c r="AY418" s="232" t="s">
        <v>152</v>
      </c>
      <c r="BK418" s="234">
        <f>SUM(BK419:BK447)</f>
        <v>0</v>
      </c>
    </row>
    <row r="419" s="2" customFormat="1" ht="21.75" customHeight="1">
      <c r="A419" s="38"/>
      <c r="B419" s="39"/>
      <c r="C419" s="235" t="s">
        <v>1355</v>
      </c>
      <c r="D419" s="235" t="s">
        <v>153</v>
      </c>
      <c r="E419" s="236" t="s">
        <v>1302</v>
      </c>
      <c r="F419" s="237" t="s">
        <v>1303</v>
      </c>
      <c r="G419" s="238" t="s">
        <v>361</v>
      </c>
      <c r="H419" s="239">
        <v>588</v>
      </c>
      <c r="I419" s="240"/>
      <c r="J419" s="241">
        <f>ROUND(I419*H419,2)</f>
        <v>0</v>
      </c>
      <c r="K419" s="237" t="s">
        <v>1104</v>
      </c>
      <c r="L419" s="44"/>
      <c r="M419" s="242" t="s">
        <v>1</v>
      </c>
      <c r="N419" s="243" t="s">
        <v>49</v>
      </c>
      <c r="O419" s="91"/>
      <c r="P419" s="244">
        <f>O419*H419</f>
        <v>0</v>
      </c>
      <c r="Q419" s="244">
        <v>0</v>
      </c>
      <c r="R419" s="244">
        <f>Q419*H419</f>
        <v>0</v>
      </c>
      <c r="S419" s="244">
        <v>0</v>
      </c>
      <c r="T419" s="245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6" t="s">
        <v>151</v>
      </c>
      <c r="AT419" s="246" t="s">
        <v>153</v>
      </c>
      <c r="AU419" s="246" t="s">
        <v>93</v>
      </c>
      <c r="AY419" s="17" t="s">
        <v>152</v>
      </c>
      <c r="BE419" s="247">
        <f>IF(N419="základní",J419,0)</f>
        <v>0</v>
      </c>
      <c r="BF419" s="247">
        <f>IF(N419="snížená",J419,0)</f>
        <v>0</v>
      </c>
      <c r="BG419" s="247">
        <f>IF(N419="zákl. přenesená",J419,0)</f>
        <v>0</v>
      </c>
      <c r="BH419" s="247">
        <f>IF(N419="sníž. přenesená",J419,0)</f>
        <v>0</v>
      </c>
      <c r="BI419" s="247">
        <f>IF(N419="nulová",J419,0)</f>
        <v>0</v>
      </c>
      <c r="BJ419" s="17" t="s">
        <v>21</v>
      </c>
      <c r="BK419" s="247">
        <f>ROUND(I419*H419,2)</f>
        <v>0</v>
      </c>
      <c r="BL419" s="17" t="s">
        <v>151</v>
      </c>
      <c r="BM419" s="246" t="s">
        <v>1356</v>
      </c>
    </row>
    <row r="420" s="12" customFormat="1">
      <c r="A420" s="12"/>
      <c r="B420" s="252"/>
      <c r="C420" s="253"/>
      <c r="D420" s="248" t="s">
        <v>213</v>
      </c>
      <c r="E420" s="254" t="s">
        <v>1</v>
      </c>
      <c r="F420" s="255" t="s">
        <v>1305</v>
      </c>
      <c r="G420" s="253"/>
      <c r="H420" s="256">
        <v>588</v>
      </c>
      <c r="I420" s="257"/>
      <c r="J420" s="253"/>
      <c r="K420" s="253"/>
      <c r="L420" s="258"/>
      <c r="M420" s="259"/>
      <c r="N420" s="260"/>
      <c r="O420" s="260"/>
      <c r="P420" s="260"/>
      <c r="Q420" s="260"/>
      <c r="R420" s="260"/>
      <c r="S420" s="260"/>
      <c r="T420" s="261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62" t="s">
        <v>213</v>
      </c>
      <c r="AU420" s="262" t="s">
        <v>93</v>
      </c>
      <c r="AV420" s="12" t="s">
        <v>93</v>
      </c>
      <c r="AW420" s="12" t="s">
        <v>38</v>
      </c>
      <c r="AX420" s="12" t="s">
        <v>84</v>
      </c>
      <c r="AY420" s="262" t="s">
        <v>152</v>
      </c>
    </row>
    <row r="421" s="13" customFormat="1">
      <c r="A421" s="13"/>
      <c r="B421" s="263"/>
      <c r="C421" s="264"/>
      <c r="D421" s="248" t="s">
        <v>213</v>
      </c>
      <c r="E421" s="265" t="s">
        <v>1</v>
      </c>
      <c r="F421" s="266" t="s">
        <v>223</v>
      </c>
      <c r="G421" s="264"/>
      <c r="H421" s="267">
        <v>588</v>
      </c>
      <c r="I421" s="268"/>
      <c r="J421" s="264"/>
      <c r="K421" s="264"/>
      <c r="L421" s="269"/>
      <c r="M421" s="270"/>
      <c r="N421" s="271"/>
      <c r="O421" s="271"/>
      <c r="P421" s="271"/>
      <c r="Q421" s="271"/>
      <c r="R421" s="271"/>
      <c r="S421" s="271"/>
      <c r="T421" s="27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73" t="s">
        <v>213</v>
      </c>
      <c r="AU421" s="273" t="s">
        <v>93</v>
      </c>
      <c r="AV421" s="13" t="s">
        <v>151</v>
      </c>
      <c r="AW421" s="13" t="s">
        <v>38</v>
      </c>
      <c r="AX421" s="13" t="s">
        <v>21</v>
      </c>
      <c r="AY421" s="273" t="s">
        <v>152</v>
      </c>
    </row>
    <row r="422" s="2" customFormat="1" ht="16.5" customHeight="1">
      <c r="A422" s="38"/>
      <c r="B422" s="39"/>
      <c r="C422" s="235" t="s">
        <v>1021</v>
      </c>
      <c r="D422" s="235" t="s">
        <v>153</v>
      </c>
      <c r="E422" s="236" t="s">
        <v>1306</v>
      </c>
      <c r="F422" s="237" t="s">
        <v>1307</v>
      </c>
      <c r="G422" s="238" t="s">
        <v>211</v>
      </c>
      <c r="H422" s="239">
        <v>2666</v>
      </c>
      <c r="I422" s="240"/>
      <c r="J422" s="241">
        <f>ROUND(I422*H422,2)</f>
        <v>0</v>
      </c>
      <c r="K422" s="237" t="s">
        <v>1104</v>
      </c>
      <c r="L422" s="44"/>
      <c r="M422" s="242" t="s">
        <v>1</v>
      </c>
      <c r="N422" s="243" t="s">
        <v>49</v>
      </c>
      <c r="O422" s="91"/>
      <c r="P422" s="244">
        <f>O422*H422</f>
        <v>0</v>
      </c>
      <c r="Q422" s="244">
        <v>0</v>
      </c>
      <c r="R422" s="244">
        <f>Q422*H422</f>
        <v>0</v>
      </c>
      <c r="S422" s="244">
        <v>0</v>
      </c>
      <c r="T422" s="245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6" t="s">
        <v>151</v>
      </c>
      <c r="AT422" s="246" t="s">
        <v>153</v>
      </c>
      <c r="AU422" s="246" t="s">
        <v>93</v>
      </c>
      <c r="AY422" s="17" t="s">
        <v>152</v>
      </c>
      <c r="BE422" s="247">
        <f>IF(N422="základní",J422,0)</f>
        <v>0</v>
      </c>
      <c r="BF422" s="247">
        <f>IF(N422="snížená",J422,0)</f>
        <v>0</v>
      </c>
      <c r="BG422" s="247">
        <f>IF(N422="zákl. přenesená",J422,0)</f>
        <v>0</v>
      </c>
      <c r="BH422" s="247">
        <f>IF(N422="sníž. přenesená",J422,0)</f>
        <v>0</v>
      </c>
      <c r="BI422" s="247">
        <f>IF(N422="nulová",J422,0)</f>
        <v>0</v>
      </c>
      <c r="BJ422" s="17" t="s">
        <v>21</v>
      </c>
      <c r="BK422" s="247">
        <f>ROUND(I422*H422,2)</f>
        <v>0</v>
      </c>
      <c r="BL422" s="17" t="s">
        <v>151</v>
      </c>
      <c r="BM422" s="246" t="s">
        <v>1357</v>
      </c>
    </row>
    <row r="423" s="12" customFormat="1">
      <c r="A423" s="12"/>
      <c r="B423" s="252"/>
      <c r="C423" s="253"/>
      <c r="D423" s="248" t="s">
        <v>213</v>
      </c>
      <c r="E423" s="254" t="s">
        <v>1</v>
      </c>
      <c r="F423" s="255" t="s">
        <v>1329</v>
      </c>
      <c r="G423" s="253"/>
      <c r="H423" s="256">
        <v>2630</v>
      </c>
      <c r="I423" s="257"/>
      <c r="J423" s="253"/>
      <c r="K423" s="253"/>
      <c r="L423" s="258"/>
      <c r="M423" s="259"/>
      <c r="N423" s="260"/>
      <c r="O423" s="260"/>
      <c r="P423" s="260"/>
      <c r="Q423" s="260"/>
      <c r="R423" s="260"/>
      <c r="S423" s="260"/>
      <c r="T423" s="261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T423" s="262" t="s">
        <v>213</v>
      </c>
      <c r="AU423" s="262" t="s">
        <v>93</v>
      </c>
      <c r="AV423" s="12" t="s">
        <v>93</v>
      </c>
      <c r="AW423" s="12" t="s">
        <v>38</v>
      </c>
      <c r="AX423" s="12" t="s">
        <v>84</v>
      </c>
      <c r="AY423" s="262" t="s">
        <v>152</v>
      </c>
    </row>
    <row r="424" s="12" customFormat="1">
      <c r="A424" s="12"/>
      <c r="B424" s="252"/>
      <c r="C424" s="253"/>
      <c r="D424" s="248" t="s">
        <v>213</v>
      </c>
      <c r="E424" s="254" t="s">
        <v>1</v>
      </c>
      <c r="F424" s="255" t="s">
        <v>1218</v>
      </c>
      <c r="G424" s="253"/>
      <c r="H424" s="256">
        <v>36</v>
      </c>
      <c r="I424" s="257"/>
      <c r="J424" s="253"/>
      <c r="K424" s="253"/>
      <c r="L424" s="258"/>
      <c r="M424" s="259"/>
      <c r="N424" s="260"/>
      <c r="O424" s="260"/>
      <c r="P424" s="260"/>
      <c r="Q424" s="260"/>
      <c r="R424" s="260"/>
      <c r="S424" s="260"/>
      <c r="T424" s="261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62" t="s">
        <v>213</v>
      </c>
      <c r="AU424" s="262" t="s">
        <v>93</v>
      </c>
      <c r="AV424" s="12" t="s">
        <v>93</v>
      </c>
      <c r="AW424" s="12" t="s">
        <v>38</v>
      </c>
      <c r="AX424" s="12" t="s">
        <v>84</v>
      </c>
      <c r="AY424" s="262" t="s">
        <v>152</v>
      </c>
    </row>
    <row r="425" s="13" customFormat="1">
      <c r="A425" s="13"/>
      <c r="B425" s="263"/>
      <c r="C425" s="264"/>
      <c r="D425" s="248" t="s">
        <v>213</v>
      </c>
      <c r="E425" s="265" t="s">
        <v>1</v>
      </c>
      <c r="F425" s="266" t="s">
        <v>223</v>
      </c>
      <c r="G425" s="264"/>
      <c r="H425" s="267">
        <v>2666</v>
      </c>
      <c r="I425" s="268"/>
      <c r="J425" s="264"/>
      <c r="K425" s="264"/>
      <c r="L425" s="269"/>
      <c r="M425" s="270"/>
      <c r="N425" s="271"/>
      <c r="O425" s="271"/>
      <c r="P425" s="271"/>
      <c r="Q425" s="271"/>
      <c r="R425" s="271"/>
      <c r="S425" s="271"/>
      <c r="T425" s="27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73" t="s">
        <v>213</v>
      </c>
      <c r="AU425" s="273" t="s">
        <v>93</v>
      </c>
      <c r="AV425" s="13" t="s">
        <v>151</v>
      </c>
      <c r="AW425" s="13" t="s">
        <v>38</v>
      </c>
      <c r="AX425" s="13" t="s">
        <v>21</v>
      </c>
      <c r="AY425" s="273" t="s">
        <v>152</v>
      </c>
    </row>
    <row r="426" s="2" customFormat="1" ht="21.75" customHeight="1">
      <c r="A426" s="38"/>
      <c r="B426" s="39"/>
      <c r="C426" s="235" t="s">
        <v>1358</v>
      </c>
      <c r="D426" s="235" t="s">
        <v>153</v>
      </c>
      <c r="E426" s="236" t="s">
        <v>1359</v>
      </c>
      <c r="F426" s="237" t="s">
        <v>1360</v>
      </c>
      <c r="G426" s="238" t="s">
        <v>361</v>
      </c>
      <c r="H426" s="239">
        <v>294</v>
      </c>
      <c r="I426" s="240"/>
      <c r="J426" s="241">
        <f>ROUND(I426*H426,2)</f>
        <v>0</v>
      </c>
      <c r="K426" s="237" t="s">
        <v>204</v>
      </c>
      <c r="L426" s="44"/>
      <c r="M426" s="242" t="s">
        <v>1</v>
      </c>
      <c r="N426" s="243" t="s">
        <v>49</v>
      </c>
      <c r="O426" s="91"/>
      <c r="P426" s="244">
        <f>O426*H426</f>
        <v>0</v>
      </c>
      <c r="Q426" s="244">
        <v>0</v>
      </c>
      <c r="R426" s="244">
        <f>Q426*H426</f>
        <v>0</v>
      </c>
      <c r="S426" s="244">
        <v>0</v>
      </c>
      <c r="T426" s="245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6" t="s">
        <v>151</v>
      </c>
      <c r="AT426" s="246" t="s">
        <v>153</v>
      </c>
      <c r="AU426" s="246" t="s">
        <v>93</v>
      </c>
      <c r="AY426" s="17" t="s">
        <v>152</v>
      </c>
      <c r="BE426" s="247">
        <f>IF(N426="základní",J426,0)</f>
        <v>0</v>
      </c>
      <c r="BF426" s="247">
        <f>IF(N426="snížená",J426,0)</f>
        <v>0</v>
      </c>
      <c r="BG426" s="247">
        <f>IF(N426="zákl. přenesená",J426,0)</f>
        <v>0</v>
      </c>
      <c r="BH426" s="247">
        <f>IF(N426="sníž. přenesená",J426,0)</f>
        <v>0</v>
      </c>
      <c r="BI426" s="247">
        <f>IF(N426="nulová",J426,0)</f>
        <v>0</v>
      </c>
      <c r="BJ426" s="17" t="s">
        <v>21</v>
      </c>
      <c r="BK426" s="247">
        <f>ROUND(I426*H426,2)</f>
        <v>0</v>
      </c>
      <c r="BL426" s="17" t="s">
        <v>151</v>
      </c>
      <c r="BM426" s="246" t="s">
        <v>1361</v>
      </c>
    </row>
    <row r="427" s="12" customFormat="1">
      <c r="A427" s="12"/>
      <c r="B427" s="252"/>
      <c r="C427" s="253"/>
      <c r="D427" s="248" t="s">
        <v>213</v>
      </c>
      <c r="E427" s="254" t="s">
        <v>1</v>
      </c>
      <c r="F427" s="255" t="s">
        <v>1362</v>
      </c>
      <c r="G427" s="253"/>
      <c r="H427" s="256">
        <v>294</v>
      </c>
      <c r="I427" s="257"/>
      <c r="J427" s="253"/>
      <c r="K427" s="253"/>
      <c r="L427" s="258"/>
      <c r="M427" s="259"/>
      <c r="N427" s="260"/>
      <c r="O427" s="260"/>
      <c r="P427" s="260"/>
      <c r="Q427" s="260"/>
      <c r="R427" s="260"/>
      <c r="S427" s="260"/>
      <c r="T427" s="261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262" t="s">
        <v>213</v>
      </c>
      <c r="AU427" s="262" t="s">
        <v>93</v>
      </c>
      <c r="AV427" s="12" t="s">
        <v>93</v>
      </c>
      <c r="AW427" s="12" t="s">
        <v>38</v>
      </c>
      <c r="AX427" s="12" t="s">
        <v>84</v>
      </c>
      <c r="AY427" s="262" t="s">
        <v>152</v>
      </c>
    </row>
    <row r="428" s="13" customFormat="1">
      <c r="A428" s="13"/>
      <c r="B428" s="263"/>
      <c r="C428" s="264"/>
      <c r="D428" s="248" t="s">
        <v>213</v>
      </c>
      <c r="E428" s="265" t="s">
        <v>1</v>
      </c>
      <c r="F428" s="266" t="s">
        <v>223</v>
      </c>
      <c r="G428" s="264"/>
      <c r="H428" s="267">
        <v>294</v>
      </c>
      <c r="I428" s="268"/>
      <c r="J428" s="264"/>
      <c r="K428" s="264"/>
      <c r="L428" s="269"/>
      <c r="M428" s="270"/>
      <c r="N428" s="271"/>
      <c r="O428" s="271"/>
      <c r="P428" s="271"/>
      <c r="Q428" s="271"/>
      <c r="R428" s="271"/>
      <c r="S428" s="271"/>
      <c r="T428" s="27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73" t="s">
        <v>213</v>
      </c>
      <c r="AU428" s="273" t="s">
        <v>93</v>
      </c>
      <c r="AV428" s="13" t="s">
        <v>151</v>
      </c>
      <c r="AW428" s="13" t="s">
        <v>38</v>
      </c>
      <c r="AX428" s="13" t="s">
        <v>21</v>
      </c>
      <c r="AY428" s="273" t="s">
        <v>152</v>
      </c>
    </row>
    <row r="429" s="2" customFormat="1" ht="21.75" customHeight="1">
      <c r="A429" s="38"/>
      <c r="B429" s="39"/>
      <c r="C429" s="235" t="s">
        <v>1024</v>
      </c>
      <c r="D429" s="235" t="s">
        <v>153</v>
      </c>
      <c r="E429" s="236" t="s">
        <v>1313</v>
      </c>
      <c r="F429" s="237" t="s">
        <v>1314</v>
      </c>
      <c r="G429" s="238" t="s">
        <v>361</v>
      </c>
      <c r="H429" s="239">
        <v>294</v>
      </c>
      <c r="I429" s="240"/>
      <c r="J429" s="241">
        <f>ROUND(I429*H429,2)</f>
        <v>0</v>
      </c>
      <c r="K429" s="237" t="s">
        <v>1104</v>
      </c>
      <c r="L429" s="44"/>
      <c r="M429" s="242" t="s">
        <v>1</v>
      </c>
      <c r="N429" s="243" t="s">
        <v>49</v>
      </c>
      <c r="O429" s="91"/>
      <c r="P429" s="244">
        <f>O429*H429</f>
        <v>0</v>
      </c>
      <c r="Q429" s="244">
        <v>0</v>
      </c>
      <c r="R429" s="244">
        <f>Q429*H429</f>
        <v>0</v>
      </c>
      <c r="S429" s="244">
        <v>0</v>
      </c>
      <c r="T429" s="245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6" t="s">
        <v>151</v>
      </c>
      <c r="AT429" s="246" t="s">
        <v>153</v>
      </c>
      <c r="AU429" s="246" t="s">
        <v>93</v>
      </c>
      <c r="AY429" s="17" t="s">
        <v>152</v>
      </c>
      <c r="BE429" s="247">
        <f>IF(N429="základní",J429,0)</f>
        <v>0</v>
      </c>
      <c r="BF429" s="247">
        <f>IF(N429="snížená",J429,0)</f>
        <v>0</v>
      </c>
      <c r="BG429" s="247">
        <f>IF(N429="zákl. přenesená",J429,0)</f>
        <v>0</v>
      </c>
      <c r="BH429" s="247">
        <f>IF(N429="sníž. přenesená",J429,0)</f>
        <v>0</v>
      </c>
      <c r="BI429" s="247">
        <f>IF(N429="nulová",J429,0)</f>
        <v>0</v>
      </c>
      <c r="BJ429" s="17" t="s">
        <v>21</v>
      </c>
      <c r="BK429" s="247">
        <f>ROUND(I429*H429,2)</f>
        <v>0</v>
      </c>
      <c r="BL429" s="17" t="s">
        <v>151</v>
      </c>
      <c r="BM429" s="246" t="s">
        <v>1363</v>
      </c>
    </row>
    <row r="430" s="12" customFormat="1">
      <c r="A430" s="12"/>
      <c r="B430" s="252"/>
      <c r="C430" s="253"/>
      <c r="D430" s="248" t="s">
        <v>213</v>
      </c>
      <c r="E430" s="254" t="s">
        <v>1</v>
      </c>
      <c r="F430" s="255" t="s">
        <v>1316</v>
      </c>
      <c r="G430" s="253"/>
      <c r="H430" s="256">
        <v>294</v>
      </c>
      <c r="I430" s="257"/>
      <c r="J430" s="253"/>
      <c r="K430" s="253"/>
      <c r="L430" s="258"/>
      <c r="M430" s="259"/>
      <c r="N430" s="260"/>
      <c r="O430" s="260"/>
      <c r="P430" s="260"/>
      <c r="Q430" s="260"/>
      <c r="R430" s="260"/>
      <c r="S430" s="260"/>
      <c r="T430" s="261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62" t="s">
        <v>213</v>
      </c>
      <c r="AU430" s="262" t="s">
        <v>93</v>
      </c>
      <c r="AV430" s="12" t="s">
        <v>93</v>
      </c>
      <c r="AW430" s="12" t="s">
        <v>38</v>
      </c>
      <c r="AX430" s="12" t="s">
        <v>84</v>
      </c>
      <c r="AY430" s="262" t="s">
        <v>152</v>
      </c>
    </row>
    <row r="431" s="13" customFormat="1">
      <c r="A431" s="13"/>
      <c r="B431" s="263"/>
      <c r="C431" s="264"/>
      <c r="D431" s="248" t="s">
        <v>213</v>
      </c>
      <c r="E431" s="265" t="s">
        <v>1</v>
      </c>
      <c r="F431" s="266" t="s">
        <v>223</v>
      </c>
      <c r="G431" s="264"/>
      <c r="H431" s="267">
        <v>294</v>
      </c>
      <c r="I431" s="268"/>
      <c r="J431" s="264"/>
      <c r="K431" s="264"/>
      <c r="L431" s="269"/>
      <c r="M431" s="270"/>
      <c r="N431" s="271"/>
      <c r="O431" s="271"/>
      <c r="P431" s="271"/>
      <c r="Q431" s="271"/>
      <c r="R431" s="271"/>
      <c r="S431" s="271"/>
      <c r="T431" s="27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73" t="s">
        <v>213</v>
      </c>
      <c r="AU431" s="273" t="s">
        <v>93</v>
      </c>
      <c r="AV431" s="13" t="s">
        <v>151</v>
      </c>
      <c r="AW431" s="13" t="s">
        <v>38</v>
      </c>
      <c r="AX431" s="13" t="s">
        <v>21</v>
      </c>
      <c r="AY431" s="273" t="s">
        <v>152</v>
      </c>
    </row>
    <row r="432" s="2" customFormat="1" ht="16.5" customHeight="1">
      <c r="A432" s="38"/>
      <c r="B432" s="39"/>
      <c r="C432" s="235" t="s">
        <v>1364</v>
      </c>
      <c r="D432" s="235" t="s">
        <v>153</v>
      </c>
      <c r="E432" s="236" t="s">
        <v>1253</v>
      </c>
      <c r="F432" s="237" t="s">
        <v>1254</v>
      </c>
      <c r="G432" s="238" t="s">
        <v>406</v>
      </c>
      <c r="H432" s="239">
        <v>79.980000000000004</v>
      </c>
      <c r="I432" s="240"/>
      <c r="J432" s="241">
        <f>ROUND(I432*H432,2)</f>
        <v>0</v>
      </c>
      <c r="K432" s="237" t="s">
        <v>1104</v>
      </c>
      <c r="L432" s="44"/>
      <c r="M432" s="242" t="s">
        <v>1</v>
      </c>
      <c r="N432" s="243" t="s">
        <v>49</v>
      </c>
      <c r="O432" s="91"/>
      <c r="P432" s="244">
        <f>O432*H432</f>
        <v>0</v>
      </c>
      <c r="Q432" s="244">
        <v>0</v>
      </c>
      <c r="R432" s="244">
        <f>Q432*H432</f>
        <v>0</v>
      </c>
      <c r="S432" s="244">
        <v>0</v>
      </c>
      <c r="T432" s="245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46" t="s">
        <v>151</v>
      </c>
      <c r="AT432" s="246" t="s">
        <v>153</v>
      </c>
      <c r="AU432" s="246" t="s">
        <v>93</v>
      </c>
      <c r="AY432" s="17" t="s">
        <v>152</v>
      </c>
      <c r="BE432" s="247">
        <f>IF(N432="základní",J432,0)</f>
        <v>0</v>
      </c>
      <c r="BF432" s="247">
        <f>IF(N432="snížená",J432,0)</f>
        <v>0</v>
      </c>
      <c r="BG432" s="247">
        <f>IF(N432="zákl. přenesená",J432,0)</f>
        <v>0</v>
      </c>
      <c r="BH432" s="247">
        <f>IF(N432="sníž. přenesená",J432,0)</f>
        <v>0</v>
      </c>
      <c r="BI432" s="247">
        <f>IF(N432="nulová",J432,0)</f>
        <v>0</v>
      </c>
      <c r="BJ432" s="17" t="s">
        <v>21</v>
      </c>
      <c r="BK432" s="247">
        <f>ROUND(I432*H432,2)</f>
        <v>0</v>
      </c>
      <c r="BL432" s="17" t="s">
        <v>151</v>
      </c>
      <c r="BM432" s="246" t="s">
        <v>1365</v>
      </c>
    </row>
    <row r="433" s="15" customFormat="1">
      <c r="A433" s="15"/>
      <c r="B433" s="286"/>
      <c r="C433" s="287"/>
      <c r="D433" s="248" t="s">
        <v>213</v>
      </c>
      <c r="E433" s="288" t="s">
        <v>1</v>
      </c>
      <c r="F433" s="289" t="s">
        <v>1256</v>
      </c>
      <c r="G433" s="287"/>
      <c r="H433" s="288" t="s">
        <v>1</v>
      </c>
      <c r="I433" s="290"/>
      <c r="J433" s="287"/>
      <c r="K433" s="287"/>
      <c r="L433" s="291"/>
      <c r="M433" s="292"/>
      <c r="N433" s="293"/>
      <c r="O433" s="293"/>
      <c r="P433" s="293"/>
      <c r="Q433" s="293"/>
      <c r="R433" s="293"/>
      <c r="S433" s="293"/>
      <c r="T433" s="294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95" t="s">
        <v>213</v>
      </c>
      <c r="AU433" s="295" t="s">
        <v>93</v>
      </c>
      <c r="AV433" s="15" t="s">
        <v>21</v>
      </c>
      <c r="AW433" s="15" t="s">
        <v>38</v>
      </c>
      <c r="AX433" s="15" t="s">
        <v>84</v>
      </c>
      <c r="AY433" s="295" t="s">
        <v>152</v>
      </c>
    </row>
    <row r="434" s="12" customFormat="1">
      <c r="A434" s="12"/>
      <c r="B434" s="252"/>
      <c r="C434" s="253"/>
      <c r="D434" s="248" t="s">
        <v>213</v>
      </c>
      <c r="E434" s="254" t="s">
        <v>1</v>
      </c>
      <c r="F434" s="255" t="s">
        <v>1366</v>
      </c>
      <c r="G434" s="253"/>
      <c r="H434" s="256">
        <v>78.900000000000006</v>
      </c>
      <c r="I434" s="257"/>
      <c r="J434" s="253"/>
      <c r="K434" s="253"/>
      <c r="L434" s="258"/>
      <c r="M434" s="259"/>
      <c r="N434" s="260"/>
      <c r="O434" s="260"/>
      <c r="P434" s="260"/>
      <c r="Q434" s="260"/>
      <c r="R434" s="260"/>
      <c r="S434" s="260"/>
      <c r="T434" s="261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262" t="s">
        <v>213</v>
      </c>
      <c r="AU434" s="262" t="s">
        <v>93</v>
      </c>
      <c r="AV434" s="12" t="s">
        <v>93</v>
      </c>
      <c r="AW434" s="12" t="s">
        <v>38</v>
      </c>
      <c r="AX434" s="12" t="s">
        <v>84</v>
      </c>
      <c r="AY434" s="262" t="s">
        <v>152</v>
      </c>
    </row>
    <row r="435" s="12" customFormat="1">
      <c r="A435" s="12"/>
      <c r="B435" s="252"/>
      <c r="C435" s="253"/>
      <c r="D435" s="248" t="s">
        <v>213</v>
      </c>
      <c r="E435" s="254" t="s">
        <v>1</v>
      </c>
      <c r="F435" s="255" t="s">
        <v>1367</v>
      </c>
      <c r="G435" s="253"/>
      <c r="H435" s="256">
        <v>1.0800000000000001</v>
      </c>
      <c r="I435" s="257"/>
      <c r="J435" s="253"/>
      <c r="K435" s="253"/>
      <c r="L435" s="258"/>
      <c r="M435" s="259"/>
      <c r="N435" s="260"/>
      <c r="O435" s="260"/>
      <c r="P435" s="260"/>
      <c r="Q435" s="260"/>
      <c r="R435" s="260"/>
      <c r="S435" s="260"/>
      <c r="T435" s="261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262" t="s">
        <v>213</v>
      </c>
      <c r="AU435" s="262" t="s">
        <v>93</v>
      </c>
      <c r="AV435" s="12" t="s">
        <v>93</v>
      </c>
      <c r="AW435" s="12" t="s">
        <v>38</v>
      </c>
      <c r="AX435" s="12" t="s">
        <v>84</v>
      </c>
      <c r="AY435" s="262" t="s">
        <v>152</v>
      </c>
    </row>
    <row r="436" s="13" customFormat="1">
      <c r="A436" s="13"/>
      <c r="B436" s="263"/>
      <c r="C436" s="264"/>
      <c r="D436" s="248" t="s">
        <v>213</v>
      </c>
      <c r="E436" s="265" t="s">
        <v>1</v>
      </c>
      <c r="F436" s="266" t="s">
        <v>223</v>
      </c>
      <c r="G436" s="264"/>
      <c r="H436" s="267">
        <v>79.980000000000004</v>
      </c>
      <c r="I436" s="268"/>
      <c r="J436" s="264"/>
      <c r="K436" s="264"/>
      <c r="L436" s="269"/>
      <c r="M436" s="270"/>
      <c r="N436" s="271"/>
      <c r="O436" s="271"/>
      <c r="P436" s="271"/>
      <c r="Q436" s="271"/>
      <c r="R436" s="271"/>
      <c r="S436" s="271"/>
      <c r="T436" s="27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73" t="s">
        <v>213</v>
      </c>
      <c r="AU436" s="273" t="s">
        <v>93</v>
      </c>
      <c r="AV436" s="13" t="s">
        <v>151</v>
      </c>
      <c r="AW436" s="13" t="s">
        <v>38</v>
      </c>
      <c r="AX436" s="13" t="s">
        <v>21</v>
      </c>
      <c r="AY436" s="273" t="s">
        <v>152</v>
      </c>
    </row>
    <row r="437" s="2" customFormat="1" ht="16.5" customHeight="1">
      <c r="A437" s="38"/>
      <c r="B437" s="39"/>
      <c r="C437" s="235" t="s">
        <v>1027</v>
      </c>
      <c r="D437" s="235" t="s">
        <v>153</v>
      </c>
      <c r="E437" s="236" t="s">
        <v>1259</v>
      </c>
      <c r="F437" s="237" t="s">
        <v>1260</v>
      </c>
      <c r="G437" s="238" t="s">
        <v>406</v>
      </c>
      <c r="H437" s="239">
        <v>79.980000000000004</v>
      </c>
      <c r="I437" s="240"/>
      <c r="J437" s="241">
        <f>ROUND(I437*H437,2)</f>
        <v>0</v>
      </c>
      <c r="K437" s="237" t="s">
        <v>1104</v>
      </c>
      <c r="L437" s="44"/>
      <c r="M437" s="242" t="s">
        <v>1</v>
      </c>
      <c r="N437" s="243" t="s">
        <v>49</v>
      </c>
      <c r="O437" s="91"/>
      <c r="P437" s="244">
        <f>O437*H437</f>
        <v>0</v>
      </c>
      <c r="Q437" s="244">
        <v>0</v>
      </c>
      <c r="R437" s="244">
        <f>Q437*H437</f>
        <v>0</v>
      </c>
      <c r="S437" s="244">
        <v>0</v>
      </c>
      <c r="T437" s="245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46" t="s">
        <v>151</v>
      </c>
      <c r="AT437" s="246" t="s">
        <v>153</v>
      </c>
      <c r="AU437" s="246" t="s">
        <v>93</v>
      </c>
      <c r="AY437" s="17" t="s">
        <v>152</v>
      </c>
      <c r="BE437" s="247">
        <f>IF(N437="základní",J437,0)</f>
        <v>0</v>
      </c>
      <c r="BF437" s="247">
        <f>IF(N437="snížená",J437,0)</f>
        <v>0</v>
      </c>
      <c r="BG437" s="247">
        <f>IF(N437="zákl. přenesená",J437,0)</f>
        <v>0</v>
      </c>
      <c r="BH437" s="247">
        <f>IF(N437="sníž. přenesená",J437,0)</f>
        <v>0</v>
      </c>
      <c r="BI437" s="247">
        <f>IF(N437="nulová",J437,0)</f>
        <v>0</v>
      </c>
      <c r="BJ437" s="17" t="s">
        <v>21</v>
      </c>
      <c r="BK437" s="247">
        <f>ROUND(I437*H437,2)</f>
        <v>0</v>
      </c>
      <c r="BL437" s="17" t="s">
        <v>151</v>
      </c>
      <c r="BM437" s="246" t="s">
        <v>1368</v>
      </c>
    </row>
    <row r="438" s="15" customFormat="1">
      <c r="A438" s="15"/>
      <c r="B438" s="286"/>
      <c r="C438" s="287"/>
      <c r="D438" s="248" t="s">
        <v>213</v>
      </c>
      <c r="E438" s="288" t="s">
        <v>1</v>
      </c>
      <c r="F438" s="289" t="s">
        <v>1256</v>
      </c>
      <c r="G438" s="287"/>
      <c r="H438" s="288" t="s">
        <v>1</v>
      </c>
      <c r="I438" s="290"/>
      <c r="J438" s="287"/>
      <c r="K438" s="287"/>
      <c r="L438" s="291"/>
      <c r="M438" s="292"/>
      <c r="N438" s="293"/>
      <c r="O438" s="293"/>
      <c r="P438" s="293"/>
      <c r="Q438" s="293"/>
      <c r="R438" s="293"/>
      <c r="S438" s="293"/>
      <c r="T438" s="294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95" t="s">
        <v>213</v>
      </c>
      <c r="AU438" s="295" t="s">
        <v>93</v>
      </c>
      <c r="AV438" s="15" t="s">
        <v>21</v>
      </c>
      <c r="AW438" s="15" t="s">
        <v>38</v>
      </c>
      <c r="AX438" s="15" t="s">
        <v>84</v>
      </c>
      <c r="AY438" s="295" t="s">
        <v>152</v>
      </c>
    </row>
    <row r="439" s="12" customFormat="1">
      <c r="A439" s="12"/>
      <c r="B439" s="252"/>
      <c r="C439" s="253"/>
      <c r="D439" s="248" t="s">
        <v>213</v>
      </c>
      <c r="E439" s="254" t="s">
        <v>1</v>
      </c>
      <c r="F439" s="255" t="s">
        <v>1366</v>
      </c>
      <c r="G439" s="253"/>
      <c r="H439" s="256">
        <v>78.900000000000006</v>
      </c>
      <c r="I439" s="257"/>
      <c r="J439" s="253"/>
      <c r="K439" s="253"/>
      <c r="L439" s="258"/>
      <c r="M439" s="259"/>
      <c r="N439" s="260"/>
      <c r="O439" s="260"/>
      <c r="P439" s="260"/>
      <c r="Q439" s="260"/>
      <c r="R439" s="260"/>
      <c r="S439" s="260"/>
      <c r="T439" s="261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T439" s="262" t="s">
        <v>213</v>
      </c>
      <c r="AU439" s="262" t="s">
        <v>93</v>
      </c>
      <c r="AV439" s="12" t="s">
        <v>93</v>
      </c>
      <c r="AW439" s="12" t="s">
        <v>38</v>
      </c>
      <c r="AX439" s="12" t="s">
        <v>84</v>
      </c>
      <c r="AY439" s="262" t="s">
        <v>152</v>
      </c>
    </row>
    <row r="440" s="12" customFormat="1">
      <c r="A440" s="12"/>
      <c r="B440" s="252"/>
      <c r="C440" s="253"/>
      <c r="D440" s="248" t="s">
        <v>213</v>
      </c>
      <c r="E440" s="254" t="s">
        <v>1</v>
      </c>
      <c r="F440" s="255" t="s">
        <v>1367</v>
      </c>
      <c r="G440" s="253"/>
      <c r="H440" s="256">
        <v>1.0800000000000001</v>
      </c>
      <c r="I440" s="257"/>
      <c r="J440" s="253"/>
      <c r="K440" s="253"/>
      <c r="L440" s="258"/>
      <c r="M440" s="259"/>
      <c r="N440" s="260"/>
      <c r="O440" s="260"/>
      <c r="P440" s="260"/>
      <c r="Q440" s="260"/>
      <c r="R440" s="260"/>
      <c r="S440" s="260"/>
      <c r="T440" s="261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262" t="s">
        <v>213</v>
      </c>
      <c r="AU440" s="262" t="s">
        <v>93</v>
      </c>
      <c r="AV440" s="12" t="s">
        <v>93</v>
      </c>
      <c r="AW440" s="12" t="s">
        <v>38</v>
      </c>
      <c r="AX440" s="12" t="s">
        <v>84</v>
      </c>
      <c r="AY440" s="262" t="s">
        <v>152</v>
      </c>
    </row>
    <row r="441" s="13" customFormat="1">
      <c r="A441" s="13"/>
      <c r="B441" s="263"/>
      <c r="C441" s="264"/>
      <c r="D441" s="248" t="s">
        <v>213</v>
      </c>
      <c r="E441" s="265" t="s">
        <v>1</v>
      </c>
      <c r="F441" s="266" t="s">
        <v>223</v>
      </c>
      <c r="G441" s="264"/>
      <c r="H441" s="267">
        <v>79.980000000000004</v>
      </c>
      <c r="I441" s="268"/>
      <c r="J441" s="264"/>
      <c r="K441" s="264"/>
      <c r="L441" s="269"/>
      <c r="M441" s="270"/>
      <c r="N441" s="271"/>
      <c r="O441" s="271"/>
      <c r="P441" s="271"/>
      <c r="Q441" s="271"/>
      <c r="R441" s="271"/>
      <c r="S441" s="271"/>
      <c r="T441" s="27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73" t="s">
        <v>213</v>
      </c>
      <c r="AU441" s="273" t="s">
        <v>93</v>
      </c>
      <c r="AV441" s="13" t="s">
        <v>151</v>
      </c>
      <c r="AW441" s="13" t="s">
        <v>38</v>
      </c>
      <c r="AX441" s="13" t="s">
        <v>21</v>
      </c>
      <c r="AY441" s="273" t="s">
        <v>152</v>
      </c>
    </row>
    <row r="442" s="2" customFormat="1" ht="16.5" customHeight="1">
      <c r="A442" s="38"/>
      <c r="B442" s="39"/>
      <c r="C442" s="300" t="s">
        <v>1369</v>
      </c>
      <c r="D442" s="300" t="s">
        <v>573</v>
      </c>
      <c r="E442" s="301" t="s">
        <v>1262</v>
      </c>
      <c r="F442" s="302" t="s">
        <v>1263</v>
      </c>
      <c r="G442" s="303" t="s">
        <v>406</v>
      </c>
      <c r="H442" s="304">
        <v>79.980000000000004</v>
      </c>
      <c r="I442" s="305"/>
      <c r="J442" s="306">
        <f>ROUND(I442*H442,2)</f>
        <v>0</v>
      </c>
      <c r="K442" s="302" t="s">
        <v>1104</v>
      </c>
      <c r="L442" s="307"/>
      <c r="M442" s="308" t="s">
        <v>1</v>
      </c>
      <c r="N442" s="309" t="s">
        <v>49</v>
      </c>
      <c r="O442" s="91"/>
      <c r="P442" s="244">
        <f>O442*H442</f>
        <v>0</v>
      </c>
      <c r="Q442" s="244">
        <v>1</v>
      </c>
      <c r="R442" s="244">
        <f>Q442*H442</f>
        <v>79.980000000000004</v>
      </c>
      <c r="S442" s="244">
        <v>0</v>
      </c>
      <c r="T442" s="245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46" t="s">
        <v>190</v>
      </c>
      <c r="AT442" s="246" t="s">
        <v>573</v>
      </c>
      <c r="AU442" s="246" t="s">
        <v>93</v>
      </c>
      <c r="AY442" s="17" t="s">
        <v>152</v>
      </c>
      <c r="BE442" s="247">
        <f>IF(N442="základní",J442,0)</f>
        <v>0</v>
      </c>
      <c r="BF442" s="247">
        <f>IF(N442="snížená",J442,0)</f>
        <v>0</v>
      </c>
      <c r="BG442" s="247">
        <f>IF(N442="zákl. přenesená",J442,0)</f>
        <v>0</v>
      </c>
      <c r="BH442" s="247">
        <f>IF(N442="sníž. přenesená",J442,0)</f>
        <v>0</v>
      </c>
      <c r="BI442" s="247">
        <f>IF(N442="nulová",J442,0)</f>
        <v>0</v>
      </c>
      <c r="BJ442" s="17" t="s">
        <v>21</v>
      </c>
      <c r="BK442" s="247">
        <f>ROUND(I442*H442,2)</f>
        <v>0</v>
      </c>
      <c r="BL442" s="17" t="s">
        <v>151</v>
      </c>
      <c r="BM442" s="246" t="s">
        <v>1370</v>
      </c>
    </row>
    <row r="443" s="2" customFormat="1">
      <c r="A443" s="38"/>
      <c r="B443" s="39"/>
      <c r="C443" s="40"/>
      <c r="D443" s="248" t="s">
        <v>160</v>
      </c>
      <c r="E443" s="40"/>
      <c r="F443" s="249" t="s">
        <v>1265</v>
      </c>
      <c r="G443" s="40"/>
      <c r="H443" s="40"/>
      <c r="I443" s="154"/>
      <c r="J443" s="40"/>
      <c r="K443" s="40"/>
      <c r="L443" s="44"/>
      <c r="M443" s="250"/>
      <c r="N443" s="251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160</v>
      </c>
      <c r="AU443" s="17" t="s">
        <v>93</v>
      </c>
    </row>
    <row r="444" s="15" customFormat="1">
      <c r="A444" s="15"/>
      <c r="B444" s="286"/>
      <c r="C444" s="287"/>
      <c r="D444" s="248" t="s">
        <v>213</v>
      </c>
      <c r="E444" s="288" t="s">
        <v>1</v>
      </c>
      <c r="F444" s="289" t="s">
        <v>1256</v>
      </c>
      <c r="G444" s="287"/>
      <c r="H444" s="288" t="s">
        <v>1</v>
      </c>
      <c r="I444" s="290"/>
      <c r="J444" s="287"/>
      <c r="K444" s="287"/>
      <c r="L444" s="291"/>
      <c r="M444" s="292"/>
      <c r="N444" s="293"/>
      <c r="O444" s="293"/>
      <c r="P444" s="293"/>
      <c r="Q444" s="293"/>
      <c r="R444" s="293"/>
      <c r="S444" s="293"/>
      <c r="T444" s="29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95" t="s">
        <v>213</v>
      </c>
      <c r="AU444" s="295" t="s">
        <v>93</v>
      </c>
      <c r="AV444" s="15" t="s">
        <v>21</v>
      </c>
      <c r="AW444" s="15" t="s">
        <v>38</v>
      </c>
      <c r="AX444" s="15" t="s">
        <v>84</v>
      </c>
      <c r="AY444" s="295" t="s">
        <v>152</v>
      </c>
    </row>
    <row r="445" s="12" customFormat="1">
      <c r="A445" s="12"/>
      <c r="B445" s="252"/>
      <c r="C445" s="253"/>
      <c r="D445" s="248" t="s">
        <v>213</v>
      </c>
      <c r="E445" s="254" t="s">
        <v>1</v>
      </c>
      <c r="F445" s="255" t="s">
        <v>1366</v>
      </c>
      <c r="G445" s="253"/>
      <c r="H445" s="256">
        <v>78.900000000000006</v>
      </c>
      <c r="I445" s="257"/>
      <c r="J445" s="253"/>
      <c r="K445" s="253"/>
      <c r="L445" s="258"/>
      <c r="M445" s="259"/>
      <c r="N445" s="260"/>
      <c r="O445" s="260"/>
      <c r="P445" s="260"/>
      <c r="Q445" s="260"/>
      <c r="R445" s="260"/>
      <c r="S445" s="260"/>
      <c r="T445" s="261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262" t="s">
        <v>213</v>
      </c>
      <c r="AU445" s="262" t="s">
        <v>93</v>
      </c>
      <c r="AV445" s="12" t="s">
        <v>93</v>
      </c>
      <c r="AW445" s="12" t="s">
        <v>38</v>
      </c>
      <c r="AX445" s="12" t="s">
        <v>84</v>
      </c>
      <c r="AY445" s="262" t="s">
        <v>152</v>
      </c>
    </row>
    <row r="446" s="12" customFormat="1">
      <c r="A446" s="12"/>
      <c r="B446" s="252"/>
      <c r="C446" s="253"/>
      <c r="D446" s="248" t="s">
        <v>213</v>
      </c>
      <c r="E446" s="254" t="s">
        <v>1</v>
      </c>
      <c r="F446" s="255" t="s">
        <v>1367</v>
      </c>
      <c r="G446" s="253"/>
      <c r="H446" s="256">
        <v>1.0800000000000001</v>
      </c>
      <c r="I446" s="257"/>
      <c r="J446" s="253"/>
      <c r="K446" s="253"/>
      <c r="L446" s="258"/>
      <c r="M446" s="259"/>
      <c r="N446" s="260"/>
      <c r="O446" s="260"/>
      <c r="P446" s="260"/>
      <c r="Q446" s="260"/>
      <c r="R446" s="260"/>
      <c r="S446" s="260"/>
      <c r="T446" s="261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62" t="s">
        <v>213</v>
      </c>
      <c r="AU446" s="262" t="s">
        <v>93</v>
      </c>
      <c r="AV446" s="12" t="s">
        <v>93</v>
      </c>
      <c r="AW446" s="12" t="s">
        <v>38</v>
      </c>
      <c r="AX446" s="12" t="s">
        <v>84</v>
      </c>
      <c r="AY446" s="262" t="s">
        <v>152</v>
      </c>
    </row>
    <row r="447" s="13" customFormat="1">
      <c r="A447" s="13"/>
      <c r="B447" s="263"/>
      <c r="C447" s="264"/>
      <c r="D447" s="248" t="s">
        <v>213</v>
      </c>
      <c r="E447" s="265" t="s">
        <v>1</v>
      </c>
      <c r="F447" s="266" t="s">
        <v>223</v>
      </c>
      <c r="G447" s="264"/>
      <c r="H447" s="267">
        <v>79.980000000000004</v>
      </c>
      <c r="I447" s="268"/>
      <c r="J447" s="264"/>
      <c r="K447" s="264"/>
      <c r="L447" s="269"/>
      <c r="M447" s="270"/>
      <c r="N447" s="271"/>
      <c r="O447" s="271"/>
      <c r="P447" s="271"/>
      <c r="Q447" s="271"/>
      <c r="R447" s="271"/>
      <c r="S447" s="271"/>
      <c r="T447" s="27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73" t="s">
        <v>213</v>
      </c>
      <c r="AU447" s="273" t="s">
        <v>93</v>
      </c>
      <c r="AV447" s="13" t="s">
        <v>151</v>
      </c>
      <c r="AW447" s="13" t="s">
        <v>38</v>
      </c>
      <c r="AX447" s="13" t="s">
        <v>21</v>
      </c>
      <c r="AY447" s="273" t="s">
        <v>152</v>
      </c>
    </row>
    <row r="448" s="11" customFormat="1" ht="22.8" customHeight="1">
      <c r="A448" s="11"/>
      <c r="B448" s="221"/>
      <c r="C448" s="222"/>
      <c r="D448" s="223" t="s">
        <v>83</v>
      </c>
      <c r="E448" s="284" t="s">
        <v>1371</v>
      </c>
      <c r="F448" s="284" t="s">
        <v>1372</v>
      </c>
      <c r="G448" s="222"/>
      <c r="H448" s="222"/>
      <c r="I448" s="225"/>
      <c r="J448" s="285">
        <f>BK448</f>
        <v>0</v>
      </c>
      <c r="K448" s="222"/>
      <c r="L448" s="227"/>
      <c r="M448" s="228"/>
      <c r="N448" s="229"/>
      <c r="O448" s="229"/>
      <c r="P448" s="230">
        <f>SUM(P449:P477)</f>
        <v>0</v>
      </c>
      <c r="Q448" s="229"/>
      <c r="R448" s="230">
        <f>SUM(R449:R477)</f>
        <v>53.32</v>
      </c>
      <c r="S448" s="229"/>
      <c r="T448" s="231">
        <f>SUM(T449:T477)</f>
        <v>0</v>
      </c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R448" s="232" t="s">
        <v>21</v>
      </c>
      <c r="AT448" s="233" t="s">
        <v>83</v>
      </c>
      <c r="AU448" s="233" t="s">
        <v>21</v>
      </c>
      <c r="AY448" s="232" t="s">
        <v>152</v>
      </c>
      <c r="BK448" s="234">
        <f>SUM(BK449:BK477)</f>
        <v>0</v>
      </c>
    </row>
    <row r="449" s="2" customFormat="1" ht="21.75" customHeight="1">
      <c r="A449" s="38"/>
      <c r="B449" s="39"/>
      <c r="C449" s="235" t="s">
        <v>1030</v>
      </c>
      <c r="D449" s="235" t="s">
        <v>153</v>
      </c>
      <c r="E449" s="236" t="s">
        <v>1302</v>
      </c>
      <c r="F449" s="237" t="s">
        <v>1303</v>
      </c>
      <c r="G449" s="238" t="s">
        <v>361</v>
      </c>
      <c r="H449" s="239">
        <v>588</v>
      </c>
      <c r="I449" s="240"/>
      <c r="J449" s="241">
        <f>ROUND(I449*H449,2)</f>
        <v>0</v>
      </c>
      <c r="K449" s="237" t="s">
        <v>1104</v>
      </c>
      <c r="L449" s="44"/>
      <c r="M449" s="242" t="s">
        <v>1</v>
      </c>
      <c r="N449" s="243" t="s">
        <v>49</v>
      </c>
      <c r="O449" s="91"/>
      <c r="P449" s="244">
        <f>O449*H449</f>
        <v>0</v>
      </c>
      <c r="Q449" s="244">
        <v>0</v>
      </c>
      <c r="R449" s="244">
        <f>Q449*H449</f>
        <v>0</v>
      </c>
      <c r="S449" s="244">
        <v>0</v>
      </c>
      <c r="T449" s="245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46" t="s">
        <v>151</v>
      </c>
      <c r="AT449" s="246" t="s">
        <v>153</v>
      </c>
      <c r="AU449" s="246" t="s">
        <v>93</v>
      </c>
      <c r="AY449" s="17" t="s">
        <v>152</v>
      </c>
      <c r="BE449" s="247">
        <f>IF(N449="základní",J449,0)</f>
        <v>0</v>
      </c>
      <c r="BF449" s="247">
        <f>IF(N449="snížená",J449,0)</f>
        <v>0</v>
      </c>
      <c r="BG449" s="247">
        <f>IF(N449="zákl. přenesená",J449,0)</f>
        <v>0</v>
      </c>
      <c r="BH449" s="247">
        <f>IF(N449="sníž. přenesená",J449,0)</f>
        <v>0</v>
      </c>
      <c r="BI449" s="247">
        <f>IF(N449="nulová",J449,0)</f>
        <v>0</v>
      </c>
      <c r="BJ449" s="17" t="s">
        <v>21</v>
      </c>
      <c r="BK449" s="247">
        <f>ROUND(I449*H449,2)</f>
        <v>0</v>
      </c>
      <c r="BL449" s="17" t="s">
        <v>151</v>
      </c>
      <c r="BM449" s="246" t="s">
        <v>1373</v>
      </c>
    </row>
    <row r="450" s="12" customFormat="1">
      <c r="A450" s="12"/>
      <c r="B450" s="252"/>
      <c r="C450" s="253"/>
      <c r="D450" s="248" t="s">
        <v>213</v>
      </c>
      <c r="E450" s="254" t="s">
        <v>1</v>
      </c>
      <c r="F450" s="255" t="s">
        <v>1305</v>
      </c>
      <c r="G450" s="253"/>
      <c r="H450" s="256">
        <v>588</v>
      </c>
      <c r="I450" s="257"/>
      <c r="J450" s="253"/>
      <c r="K450" s="253"/>
      <c r="L450" s="258"/>
      <c r="M450" s="259"/>
      <c r="N450" s="260"/>
      <c r="O450" s="260"/>
      <c r="P450" s="260"/>
      <c r="Q450" s="260"/>
      <c r="R450" s="260"/>
      <c r="S450" s="260"/>
      <c r="T450" s="261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62" t="s">
        <v>213</v>
      </c>
      <c r="AU450" s="262" t="s">
        <v>93</v>
      </c>
      <c r="AV450" s="12" t="s">
        <v>93</v>
      </c>
      <c r="AW450" s="12" t="s">
        <v>38</v>
      </c>
      <c r="AX450" s="12" t="s">
        <v>84</v>
      </c>
      <c r="AY450" s="262" t="s">
        <v>152</v>
      </c>
    </row>
    <row r="451" s="13" customFormat="1">
      <c r="A451" s="13"/>
      <c r="B451" s="263"/>
      <c r="C451" s="264"/>
      <c r="D451" s="248" t="s">
        <v>213</v>
      </c>
      <c r="E451" s="265" t="s">
        <v>1</v>
      </c>
      <c r="F451" s="266" t="s">
        <v>223</v>
      </c>
      <c r="G451" s="264"/>
      <c r="H451" s="267">
        <v>588</v>
      </c>
      <c r="I451" s="268"/>
      <c r="J451" s="264"/>
      <c r="K451" s="264"/>
      <c r="L451" s="269"/>
      <c r="M451" s="270"/>
      <c r="N451" s="271"/>
      <c r="O451" s="271"/>
      <c r="P451" s="271"/>
      <c r="Q451" s="271"/>
      <c r="R451" s="271"/>
      <c r="S451" s="271"/>
      <c r="T451" s="27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73" t="s">
        <v>213</v>
      </c>
      <c r="AU451" s="273" t="s">
        <v>93</v>
      </c>
      <c r="AV451" s="13" t="s">
        <v>151</v>
      </c>
      <c r="AW451" s="13" t="s">
        <v>38</v>
      </c>
      <c r="AX451" s="13" t="s">
        <v>21</v>
      </c>
      <c r="AY451" s="273" t="s">
        <v>152</v>
      </c>
    </row>
    <row r="452" s="2" customFormat="1" ht="16.5" customHeight="1">
      <c r="A452" s="38"/>
      <c r="B452" s="39"/>
      <c r="C452" s="235" t="s">
        <v>1374</v>
      </c>
      <c r="D452" s="235" t="s">
        <v>153</v>
      </c>
      <c r="E452" s="236" t="s">
        <v>1306</v>
      </c>
      <c r="F452" s="237" t="s">
        <v>1307</v>
      </c>
      <c r="G452" s="238" t="s">
        <v>211</v>
      </c>
      <c r="H452" s="239">
        <v>2666</v>
      </c>
      <c r="I452" s="240"/>
      <c r="J452" s="241">
        <f>ROUND(I452*H452,2)</f>
        <v>0</v>
      </c>
      <c r="K452" s="237" t="s">
        <v>1104</v>
      </c>
      <c r="L452" s="44"/>
      <c r="M452" s="242" t="s">
        <v>1</v>
      </c>
      <c r="N452" s="243" t="s">
        <v>49</v>
      </c>
      <c r="O452" s="91"/>
      <c r="P452" s="244">
        <f>O452*H452</f>
        <v>0</v>
      </c>
      <c r="Q452" s="244">
        <v>0</v>
      </c>
      <c r="R452" s="244">
        <f>Q452*H452</f>
        <v>0</v>
      </c>
      <c r="S452" s="244">
        <v>0</v>
      </c>
      <c r="T452" s="245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6" t="s">
        <v>151</v>
      </c>
      <c r="AT452" s="246" t="s">
        <v>153</v>
      </c>
      <c r="AU452" s="246" t="s">
        <v>93</v>
      </c>
      <c r="AY452" s="17" t="s">
        <v>152</v>
      </c>
      <c r="BE452" s="247">
        <f>IF(N452="základní",J452,0)</f>
        <v>0</v>
      </c>
      <c r="BF452" s="247">
        <f>IF(N452="snížená",J452,0)</f>
        <v>0</v>
      </c>
      <c r="BG452" s="247">
        <f>IF(N452="zákl. přenesená",J452,0)</f>
        <v>0</v>
      </c>
      <c r="BH452" s="247">
        <f>IF(N452="sníž. přenesená",J452,0)</f>
        <v>0</v>
      </c>
      <c r="BI452" s="247">
        <f>IF(N452="nulová",J452,0)</f>
        <v>0</v>
      </c>
      <c r="BJ452" s="17" t="s">
        <v>21</v>
      </c>
      <c r="BK452" s="247">
        <f>ROUND(I452*H452,2)</f>
        <v>0</v>
      </c>
      <c r="BL452" s="17" t="s">
        <v>151</v>
      </c>
      <c r="BM452" s="246" t="s">
        <v>1375</v>
      </c>
    </row>
    <row r="453" s="12" customFormat="1">
      <c r="A453" s="12"/>
      <c r="B453" s="252"/>
      <c r="C453" s="253"/>
      <c r="D453" s="248" t="s">
        <v>213</v>
      </c>
      <c r="E453" s="254" t="s">
        <v>1</v>
      </c>
      <c r="F453" s="255" t="s">
        <v>1309</v>
      </c>
      <c r="G453" s="253"/>
      <c r="H453" s="256">
        <v>2630</v>
      </c>
      <c r="I453" s="257"/>
      <c r="J453" s="253"/>
      <c r="K453" s="253"/>
      <c r="L453" s="258"/>
      <c r="M453" s="259"/>
      <c r="N453" s="260"/>
      <c r="O453" s="260"/>
      <c r="P453" s="260"/>
      <c r="Q453" s="260"/>
      <c r="R453" s="260"/>
      <c r="S453" s="260"/>
      <c r="T453" s="261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T453" s="262" t="s">
        <v>213</v>
      </c>
      <c r="AU453" s="262" t="s">
        <v>93</v>
      </c>
      <c r="AV453" s="12" t="s">
        <v>93</v>
      </c>
      <c r="AW453" s="12" t="s">
        <v>38</v>
      </c>
      <c r="AX453" s="12" t="s">
        <v>84</v>
      </c>
      <c r="AY453" s="262" t="s">
        <v>152</v>
      </c>
    </row>
    <row r="454" s="12" customFormat="1">
      <c r="A454" s="12"/>
      <c r="B454" s="252"/>
      <c r="C454" s="253"/>
      <c r="D454" s="248" t="s">
        <v>213</v>
      </c>
      <c r="E454" s="254" t="s">
        <v>1</v>
      </c>
      <c r="F454" s="255" t="s">
        <v>1218</v>
      </c>
      <c r="G454" s="253"/>
      <c r="H454" s="256">
        <v>36</v>
      </c>
      <c r="I454" s="257"/>
      <c r="J454" s="253"/>
      <c r="K454" s="253"/>
      <c r="L454" s="258"/>
      <c r="M454" s="259"/>
      <c r="N454" s="260"/>
      <c r="O454" s="260"/>
      <c r="P454" s="260"/>
      <c r="Q454" s="260"/>
      <c r="R454" s="260"/>
      <c r="S454" s="260"/>
      <c r="T454" s="261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262" t="s">
        <v>213</v>
      </c>
      <c r="AU454" s="262" t="s">
        <v>93</v>
      </c>
      <c r="AV454" s="12" t="s">
        <v>93</v>
      </c>
      <c r="AW454" s="12" t="s">
        <v>38</v>
      </c>
      <c r="AX454" s="12" t="s">
        <v>84</v>
      </c>
      <c r="AY454" s="262" t="s">
        <v>152</v>
      </c>
    </row>
    <row r="455" s="13" customFormat="1">
      <c r="A455" s="13"/>
      <c r="B455" s="263"/>
      <c r="C455" s="264"/>
      <c r="D455" s="248" t="s">
        <v>213</v>
      </c>
      <c r="E455" s="265" t="s">
        <v>1</v>
      </c>
      <c r="F455" s="266" t="s">
        <v>223</v>
      </c>
      <c r="G455" s="264"/>
      <c r="H455" s="267">
        <v>2666</v>
      </c>
      <c r="I455" s="268"/>
      <c r="J455" s="264"/>
      <c r="K455" s="264"/>
      <c r="L455" s="269"/>
      <c r="M455" s="270"/>
      <c r="N455" s="271"/>
      <c r="O455" s="271"/>
      <c r="P455" s="271"/>
      <c r="Q455" s="271"/>
      <c r="R455" s="271"/>
      <c r="S455" s="271"/>
      <c r="T455" s="27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73" t="s">
        <v>213</v>
      </c>
      <c r="AU455" s="273" t="s">
        <v>93</v>
      </c>
      <c r="AV455" s="13" t="s">
        <v>151</v>
      </c>
      <c r="AW455" s="13" t="s">
        <v>38</v>
      </c>
      <c r="AX455" s="13" t="s">
        <v>21</v>
      </c>
      <c r="AY455" s="273" t="s">
        <v>152</v>
      </c>
    </row>
    <row r="456" s="2" customFormat="1" ht="21.75" customHeight="1">
      <c r="A456" s="38"/>
      <c r="B456" s="39"/>
      <c r="C456" s="235" t="s">
        <v>1033</v>
      </c>
      <c r="D456" s="235" t="s">
        <v>153</v>
      </c>
      <c r="E456" s="236" t="s">
        <v>1359</v>
      </c>
      <c r="F456" s="237" t="s">
        <v>1360</v>
      </c>
      <c r="G456" s="238" t="s">
        <v>361</v>
      </c>
      <c r="H456" s="239">
        <v>294</v>
      </c>
      <c r="I456" s="240"/>
      <c r="J456" s="241">
        <f>ROUND(I456*H456,2)</f>
        <v>0</v>
      </c>
      <c r="K456" s="237" t="s">
        <v>204</v>
      </c>
      <c r="L456" s="44"/>
      <c r="M456" s="242" t="s">
        <v>1</v>
      </c>
      <c r="N456" s="243" t="s">
        <v>49</v>
      </c>
      <c r="O456" s="91"/>
      <c r="P456" s="244">
        <f>O456*H456</f>
        <v>0</v>
      </c>
      <c r="Q456" s="244">
        <v>0</v>
      </c>
      <c r="R456" s="244">
        <f>Q456*H456</f>
        <v>0</v>
      </c>
      <c r="S456" s="244">
        <v>0</v>
      </c>
      <c r="T456" s="245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46" t="s">
        <v>151</v>
      </c>
      <c r="AT456" s="246" t="s">
        <v>153</v>
      </c>
      <c r="AU456" s="246" t="s">
        <v>93</v>
      </c>
      <c r="AY456" s="17" t="s">
        <v>152</v>
      </c>
      <c r="BE456" s="247">
        <f>IF(N456="základní",J456,0)</f>
        <v>0</v>
      </c>
      <c r="BF456" s="247">
        <f>IF(N456="snížená",J456,0)</f>
        <v>0</v>
      </c>
      <c r="BG456" s="247">
        <f>IF(N456="zákl. přenesená",J456,0)</f>
        <v>0</v>
      </c>
      <c r="BH456" s="247">
        <f>IF(N456="sníž. přenesená",J456,0)</f>
        <v>0</v>
      </c>
      <c r="BI456" s="247">
        <f>IF(N456="nulová",J456,0)</f>
        <v>0</v>
      </c>
      <c r="BJ456" s="17" t="s">
        <v>21</v>
      </c>
      <c r="BK456" s="247">
        <f>ROUND(I456*H456,2)</f>
        <v>0</v>
      </c>
      <c r="BL456" s="17" t="s">
        <v>151</v>
      </c>
      <c r="BM456" s="246" t="s">
        <v>1376</v>
      </c>
    </row>
    <row r="457" s="12" customFormat="1">
      <c r="A457" s="12"/>
      <c r="B457" s="252"/>
      <c r="C457" s="253"/>
      <c r="D457" s="248" t="s">
        <v>213</v>
      </c>
      <c r="E457" s="254" t="s">
        <v>1</v>
      </c>
      <c r="F457" s="255" t="s">
        <v>1362</v>
      </c>
      <c r="G457" s="253"/>
      <c r="H457" s="256">
        <v>294</v>
      </c>
      <c r="I457" s="257"/>
      <c r="J457" s="253"/>
      <c r="K457" s="253"/>
      <c r="L457" s="258"/>
      <c r="M457" s="259"/>
      <c r="N457" s="260"/>
      <c r="O457" s="260"/>
      <c r="P457" s="260"/>
      <c r="Q457" s="260"/>
      <c r="R457" s="260"/>
      <c r="S457" s="260"/>
      <c r="T457" s="261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T457" s="262" t="s">
        <v>213</v>
      </c>
      <c r="AU457" s="262" t="s">
        <v>93</v>
      </c>
      <c r="AV457" s="12" t="s">
        <v>93</v>
      </c>
      <c r="AW457" s="12" t="s">
        <v>38</v>
      </c>
      <c r="AX457" s="12" t="s">
        <v>84</v>
      </c>
      <c r="AY457" s="262" t="s">
        <v>152</v>
      </c>
    </row>
    <row r="458" s="13" customFormat="1">
      <c r="A458" s="13"/>
      <c r="B458" s="263"/>
      <c r="C458" s="264"/>
      <c r="D458" s="248" t="s">
        <v>213</v>
      </c>
      <c r="E458" s="265" t="s">
        <v>1</v>
      </c>
      <c r="F458" s="266" t="s">
        <v>223</v>
      </c>
      <c r="G458" s="264"/>
      <c r="H458" s="267">
        <v>294</v>
      </c>
      <c r="I458" s="268"/>
      <c r="J458" s="264"/>
      <c r="K458" s="264"/>
      <c r="L458" s="269"/>
      <c r="M458" s="270"/>
      <c r="N458" s="271"/>
      <c r="O458" s="271"/>
      <c r="P458" s="271"/>
      <c r="Q458" s="271"/>
      <c r="R458" s="271"/>
      <c r="S458" s="271"/>
      <c r="T458" s="27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73" t="s">
        <v>213</v>
      </c>
      <c r="AU458" s="273" t="s">
        <v>93</v>
      </c>
      <c r="AV458" s="13" t="s">
        <v>151</v>
      </c>
      <c r="AW458" s="13" t="s">
        <v>38</v>
      </c>
      <c r="AX458" s="13" t="s">
        <v>21</v>
      </c>
      <c r="AY458" s="273" t="s">
        <v>152</v>
      </c>
    </row>
    <row r="459" s="2" customFormat="1" ht="21.75" customHeight="1">
      <c r="A459" s="38"/>
      <c r="B459" s="39"/>
      <c r="C459" s="235" t="s">
        <v>1377</v>
      </c>
      <c r="D459" s="235" t="s">
        <v>153</v>
      </c>
      <c r="E459" s="236" t="s">
        <v>1313</v>
      </c>
      <c r="F459" s="237" t="s">
        <v>1314</v>
      </c>
      <c r="G459" s="238" t="s">
        <v>361</v>
      </c>
      <c r="H459" s="239">
        <v>294</v>
      </c>
      <c r="I459" s="240"/>
      <c r="J459" s="241">
        <f>ROUND(I459*H459,2)</f>
        <v>0</v>
      </c>
      <c r="K459" s="237" t="s">
        <v>1104</v>
      </c>
      <c r="L459" s="44"/>
      <c r="M459" s="242" t="s">
        <v>1</v>
      </c>
      <c r="N459" s="243" t="s">
        <v>49</v>
      </c>
      <c r="O459" s="91"/>
      <c r="P459" s="244">
        <f>O459*H459</f>
        <v>0</v>
      </c>
      <c r="Q459" s="244">
        <v>0</v>
      </c>
      <c r="R459" s="244">
        <f>Q459*H459</f>
        <v>0</v>
      </c>
      <c r="S459" s="244">
        <v>0</v>
      </c>
      <c r="T459" s="245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46" t="s">
        <v>151</v>
      </c>
      <c r="AT459" s="246" t="s">
        <v>153</v>
      </c>
      <c r="AU459" s="246" t="s">
        <v>93</v>
      </c>
      <c r="AY459" s="17" t="s">
        <v>152</v>
      </c>
      <c r="BE459" s="247">
        <f>IF(N459="základní",J459,0)</f>
        <v>0</v>
      </c>
      <c r="BF459" s="247">
        <f>IF(N459="snížená",J459,0)</f>
        <v>0</v>
      </c>
      <c r="BG459" s="247">
        <f>IF(N459="zákl. přenesená",J459,0)</f>
        <v>0</v>
      </c>
      <c r="BH459" s="247">
        <f>IF(N459="sníž. přenesená",J459,0)</f>
        <v>0</v>
      </c>
      <c r="BI459" s="247">
        <f>IF(N459="nulová",J459,0)</f>
        <v>0</v>
      </c>
      <c r="BJ459" s="17" t="s">
        <v>21</v>
      </c>
      <c r="BK459" s="247">
        <f>ROUND(I459*H459,2)</f>
        <v>0</v>
      </c>
      <c r="BL459" s="17" t="s">
        <v>151</v>
      </c>
      <c r="BM459" s="246" t="s">
        <v>1378</v>
      </c>
    </row>
    <row r="460" s="12" customFormat="1">
      <c r="A460" s="12"/>
      <c r="B460" s="252"/>
      <c r="C460" s="253"/>
      <c r="D460" s="248" t="s">
        <v>213</v>
      </c>
      <c r="E460" s="254" t="s">
        <v>1</v>
      </c>
      <c r="F460" s="255" t="s">
        <v>1316</v>
      </c>
      <c r="G460" s="253"/>
      <c r="H460" s="256">
        <v>294</v>
      </c>
      <c r="I460" s="257"/>
      <c r="J460" s="253"/>
      <c r="K460" s="253"/>
      <c r="L460" s="258"/>
      <c r="M460" s="259"/>
      <c r="N460" s="260"/>
      <c r="O460" s="260"/>
      <c r="P460" s="260"/>
      <c r="Q460" s="260"/>
      <c r="R460" s="260"/>
      <c r="S460" s="260"/>
      <c r="T460" s="261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T460" s="262" t="s">
        <v>213</v>
      </c>
      <c r="AU460" s="262" t="s">
        <v>93</v>
      </c>
      <c r="AV460" s="12" t="s">
        <v>93</v>
      </c>
      <c r="AW460" s="12" t="s">
        <v>38</v>
      </c>
      <c r="AX460" s="12" t="s">
        <v>84</v>
      </c>
      <c r="AY460" s="262" t="s">
        <v>152</v>
      </c>
    </row>
    <row r="461" s="13" customFormat="1">
      <c r="A461" s="13"/>
      <c r="B461" s="263"/>
      <c r="C461" s="264"/>
      <c r="D461" s="248" t="s">
        <v>213</v>
      </c>
      <c r="E461" s="265" t="s">
        <v>1</v>
      </c>
      <c r="F461" s="266" t="s">
        <v>223</v>
      </c>
      <c r="G461" s="264"/>
      <c r="H461" s="267">
        <v>294</v>
      </c>
      <c r="I461" s="268"/>
      <c r="J461" s="264"/>
      <c r="K461" s="264"/>
      <c r="L461" s="269"/>
      <c r="M461" s="270"/>
      <c r="N461" s="271"/>
      <c r="O461" s="271"/>
      <c r="P461" s="271"/>
      <c r="Q461" s="271"/>
      <c r="R461" s="271"/>
      <c r="S461" s="271"/>
      <c r="T461" s="27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73" t="s">
        <v>213</v>
      </c>
      <c r="AU461" s="273" t="s">
        <v>93</v>
      </c>
      <c r="AV461" s="13" t="s">
        <v>151</v>
      </c>
      <c r="AW461" s="13" t="s">
        <v>38</v>
      </c>
      <c r="AX461" s="13" t="s">
        <v>21</v>
      </c>
      <c r="AY461" s="273" t="s">
        <v>152</v>
      </c>
    </row>
    <row r="462" s="2" customFormat="1" ht="16.5" customHeight="1">
      <c r="A462" s="38"/>
      <c r="B462" s="39"/>
      <c r="C462" s="235" t="s">
        <v>1036</v>
      </c>
      <c r="D462" s="235" t="s">
        <v>153</v>
      </c>
      <c r="E462" s="236" t="s">
        <v>1253</v>
      </c>
      <c r="F462" s="237" t="s">
        <v>1254</v>
      </c>
      <c r="G462" s="238" t="s">
        <v>406</v>
      </c>
      <c r="H462" s="239">
        <v>53.32</v>
      </c>
      <c r="I462" s="240"/>
      <c r="J462" s="241">
        <f>ROUND(I462*H462,2)</f>
        <v>0</v>
      </c>
      <c r="K462" s="237" t="s">
        <v>1104</v>
      </c>
      <c r="L462" s="44"/>
      <c r="M462" s="242" t="s">
        <v>1</v>
      </c>
      <c r="N462" s="243" t="s">
        <v>49</v>
      </c>
      <c r="O462" s="91"/>
      <c r="P462" s="244">
        <f>O462*H462</f>
        <v>0</v>
      </c>
      <c r="Q462" s="244">
        <v>0</v>
      </c>
      <c r="R462" s="244">
        <f>Q462*H462</f>
        <v>0</v>
      </c>
      <c r="S462" s="244">
        <v>0</v>
      </c>
      <c r="T462" s="245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46" t="s">
        <v>151</v>
      </c>
      <c r="AT462" s="246" t="s">
        <v>153</v>
      </c>
      <c r="AU462" s="246" t="s">
        <v>93</v>
      </c>
      <c r="AY462" s="17" t="s">
        <v>152</v>
      </c>
      <c r="BE462" s="247">
        <f>IF(N462="základní",J462,0)</f>
        <v>0</v>
      </c>
      <c r="BF462" s="247">
        <f>IF(N462="snížená",J462,0)</f>
        <v>0</v>
      </c>
      <c r="BG462" s="247">
        <f>IF(N462="zákl. přenesená",J462,0)</f>
        <v>0</v>
      </c>
      <c r="BH462" s="247">
        <f>IF(N462="sníž. přenesená",J462,0)</f>
        <v>0</v>
      </c>
      <c r="BI462" s="247">
        <f>IF(N462="nulová",J462,0)</f>
        <v>0</v>
      </c>
      <c r="BJ462" s="17" t="s">
        <v>21</v>
      </c>
      <c r="BK462" s="247">
        <f>ROUND(I462*H462,2)</f>
        <v>0</v>
      </c>
      <c r="BL462" s="17" t="s">
        <v>151</v>
      </c>
      <c r="BM462" s="246" t="s">
        <v>1379</v>
      </c>
    </row>
    <row r="463" s="15" customFormat="1">
      <c r="A463" s="15"/>
      <c r="B463" s="286"/>
      <c r="C463" s="287"/>
      <c r="D463" s="248" t="s">
        <v>213</v>
      </c>
      <c r="E463" s="288" t="s">
        <v>1</v>
      </c>
      <c r="F463" s="289" t="s">
        <v>1256</v>
      </c>
      <c r="G463" s="287"/>
      <c r="H463" s="288" t="s">
        <v>1</v>
      </c>
      <c r="I463" s="290"/>
      <c r="J463" s="287"/>
      <c r="K463" s="287"/>
      <c r="L463" s="291"/>
      <c r="M463" s="292"/>
      <c r="N463" s="293"/>
      <c r="O463" s="293"/>
      <c r="P463" s="293"/>
      <c r="Q463" s="293"/>
      <c r="R463" s="293"/>
      <c r="S463" s="293"/>
      <c r="T463" s="29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95" t="s">
        <v>213</v>
      </c>
      <c r="AU463" s="295" t="s">
        <v>93</v>
      </c>
      <c r="AV463" s="15" t="s">
        <v>21</v>
      </c>
      <c r="AW463" s="15" t="s">
        <v>38</v>
      </c>
      <c r="AX463" s="15" t="s">
        <v>84</v>
      </c>
      <c r="AY463" s="295" t="s">
        <v>152</v>
      </c>
    </row>
    <row r="464" s="12" customFormat="1">
      <c r="A464" s="12"/>
      <c r="B464" s="252"/>
      <c r="C464" s="253"/>
      <c r="D464" s="248" t="s">
        <v>213</v>
      </c>
      <c r="E464" s="254" t="s">
        <v>1</v>
      </c>
      <c r="F464" s="255" t="s">
        <v>1380</v>
      </c>
      <c r="G464" s="253"/>
      <c r="H464" s="256">
        <v>52.600000000000001</v>
      </c>
      <c r="I464" s="257"/>
      <c r="J464" s="253"/>
      <c r="K464" s="253"/>
      <c r="L464" s="258"/>
      <c r="M464" s="259"/>
      <c r="N464" s="260"/>
      <c r="O464" s="260"/>
      <c r="P464" s="260"/>
      <c r="Q464" s="260"/>
      <c r="R464" s="260"/>
      <c r="S464" s="260"/>
      <c r="T464" s="261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T464" s="262" t="s">
        <v>213</v>
      </c>
      <c r="AU464" s="262" t="s">
        <v>93</v>
      </c>
      <c r="AV464" s="12" t="s">
        <v>93</v>
      </c>
      <c r="AW464" s="12" t="s">
        <v>38</v>
      </c>
      <c r="AX464" s="12" t="s">
        <v>84</v>
      </c>
      <c r="AY464" s="262" t="s">
        <v>152</v>
      </c>
    </row>
    <row r="465" s="12" customFormat="1">
      <c r="A465" s="12"/>
      <c r="B465" s="252"/>
      <c r="C465" s="253"/>
      <c r="D465" s="248" t="s">
        <v>213</v>
      </c>
      <c r="E465" s="254" t="s">
        <v>1</v>
      </c>
      <c r="F465" s="255" t="s">
        <v>1381</v>
      </c>
      <c r="G465" s="253"/>
      <c r="H465" s="256">
        <v>0.71999999999999997</v>
      </c>
      <c r="I465" s="257"/>
      <c r="J465" s="253"/>
      <c r="K465" s="253"/>
      <c r="L465" s="258"/>
      <c r="M465" s="259"/>
      <c r="N465" s="260"/>
      <c r="O465" s="260"/>
      <c r="P465" s="260"/>
      <c r="Q465" s="260"/>
      <c r="R465" s="260"/>
      <c r="S465" s="260"/>
      <c r="T465" s="261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T465" s="262" t="s">
        <v>213</v>
      </c>
      <c r="AU465" s="262" t="s">
        <v>93</v>
      </c>
      <c r="AV465" s="12" t="s">
        <v>93</v>
      </c>
      <c r="AW465" s="12" t="s">
        <v>38</v>
      </c>
      <c r="AX465" s="12" t="s">
        <v>84</v>
      </c>
      <c r="AY465" s="262" t="s">
        <v>152</v>
      </c>
    </row>
    <row r="466" s="13" customFormat="1">
      <c r="A466" s="13"/>
      <c r="B466" s="263"/>
      <c r="C466" s="264"/>
      <c r="D466" s="248" t="s">
        <v>213</v>
      </c>
      <c r="E466" s="265" t="s">
        <v>1</v>
      </c>
      <c r="F466" s="266" t="s">
        <v>223</v>
      </c>
      <c r="G466" s="264"/>
      <c r="H466" s="267">
        <v>53.32</v>
      </c>
      <c r="I466" s="268"/>
      <c r="J466" s="264"/>
      <c r="K466" s="264"/>
      <c r="L466" s="269"/>
      <c r="M466" s="270"/>
      <c r="N466" s="271"/>
      <c r="O466" s="271"/>
      <c r="P466" s="271"/>
      <c r="Q466" s="271"/>
      <c r="R466" s="271"/>
      <c r="S466" s="271"/>
      <c r="T466" s="27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73" t="s">
        <v>213</v>
      </c>
      <c r="AU466" s="273" t="s">
        <v>93</v>
      </c>
      <c r="AV466" s="13" t="s">
        <v>151</v>
      </c>
      <c r="AW466" s="13" t="s">
        <v>38</v>
      </c>
      <c r="AX466" s="13" t="s">
        <v>21</v>
      </c>
      <c r="AY466" s="273" t="s">
        <v>152</v>
      </c>
    </row>
    <row r="467" s="2" customFormat="1" ht="16.5" customHeight="1">
      <c r="A467" s="38"/>
      <c r="B467" s="39"/>
      <c r="C467" s="235" t="s">
        <v>1382</v>
      </c>
      <c r="D467" s="235" t="s">
        <v>153</v>
      </c>
      <c r="E467" s="236" t="s">
        <v>1259</v>
      </c>
      <c r="F467" s="237" t="s">
        <v>1260</v>
      </c>
      <c r="G467" s="238" t="s">
        <v>406</v>
      </c>
      <c r="H467" s="239">
        <v>53.32</v>
      </c>
      <c r="I467" s="240"/>
      <c r="J467" s="241">
        <f>ROUND(I467*H467,2)</f>
        <v>0</v>
      </c>
      <c r="K467" s="237" t="s">
        <v>1104</v>
      </c>
      <c r="L467" s="44"/>
      <c r="M467" s="242" t="s">
        <v>1</v>
      </c>
      <c r="N467" s="243" t="s">
        <v>49</v>
      </c>
      <c r="O467" s="91"/>
      <c r="P467" s="244">
        <f>O467*H467</f>
        <v>0</v>
      </c>
      <c r="Q467" s="244">
        <v>0</v>
      </c>
      <c r="R467" s="244">
        <f>Q467*H467</f>
        <v>0</v>
      </c>
      <c r="S467" s="244">
        <v>0</v>
      </c>
      <c r="T467" s="245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46" t="s">
        <v>151</v>
      </c>
      <c r="AT467" s="246" t="s">
        <v>153</v>
      </c>
      <c r="AU467" s="246" t="s">
        <v>93</v>
      </c>
      <c r="AY467" s="17" t="s">
        <v>152</v>
      </c>
      <c r="BE467" s="247">
        <f>IF(N467="základní",J467,0)</f>
        <v>0</v>
      </c>
      <c r="BF467" s="247">
        <f>IF(N467="snížená",J467,0)</f>
        <v>0</v>
      </c>
      <c r="BG467" s="247">
        <f>IF(N467="zákl. přenesená",J467,0)</f>
        <v>0</v>
      </c>
      <c r="BH467" s="247">
        <f>IF(N467="sníž. přenesená",J467,0)</f>
        <v>0</v>
      </c>
      <c r="BI467" s="247">
        <f>IF(N467="nulová",J467,0)</f>
        <v>0</v>
      </c>
      <c r="BJ467" s="17" t="s">
        <v>21</v>
      </c>
      <c r="BK467" s="247">
        <f>ROUND(I467*H467,2)</f>
        <v>0</v>
      </c>
      <c r="BL467" s="17" t="s">
        <v>151</v>
      </c>
      <c r="BM467" s="246" t="s">
        <v>1383</v>
      </c>
    </row>
    <row r="468" s="15" customFormat="1">
      <c r="A468" s="15"/>
      <c r="B468" s="286"/>
      <c r="C468" s="287"/>
      <c r="D468" s="248" t="s">
        <v>213</v>
      </c>
      <c r="E468" s="288" t="s">
        <v>1</v>
      </c>
      <c r="F468" s="289" t="s">
        <v>1256</v>
      </c>
      <c r="G468" s="287"/>
      <c r="H468" s="288" t="s">
        <v>1</v>
      </c>
      <c r="I468" s="290"/>
      <c r="J468" s="287"/>
      <c r="K468" s="287"/>
      <c r="L468" s="291"/>
      <c r="M468" s="292"/>
      <c r="N468" s="293"/>
      <c r="O468" s="293"/>
      <c r="P468" s="293"/>
      <c r="Q468" s="293"/>
      <c r="R468" s="293"/>
      <c r="S468" s="293"/>
      <c r="T468" s="294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95" t="s">
        <v>213</v>
      </c>
      <c r="AU468" s="295" t="s">
        <v>93</v>
      </c>
      <c r="AV468" s="15" t="s">
        <v>21</v>
      </c>
      <c r="AW468" s="15" t="s">
        <v>38</v>
      </c>
      <c r="AX468" s="15" t="s">
        <v>84</v>
      </c>
      <c r="AY468" s="295" t="s">
        <v>152</v>
      </c>
    </row>
    <row r="469" s="12" customFormat="1">
      <c r="A469" s="12"/>
      <c r="B469" s="252"/>
      <c r="C469" s="253"/>
      <c r="D469" s="248" t="s">
        <v>213</v>
      </c>
      <c r="E469" s="254" t="s">
        <v>1</v>
      </c>
      <c r="F469" s="255" t="s">
        <v>1380</v>
      </c>
      <c r="G469" s="253"/>
      <c r="H469" s="256">
        <v>52.600000000000001</v>
      </c>
      <c r="I469" s="257"/>
      <c r="J469" s="253"/>
      <c r="K469" s="253"/>
      <c r="L469" s="258"/>
      <c r="M469" s="259"/>
      <c r="N469" s="260"/>
      <c r="O469" s="260"/>
      <c r="P469" s="260"/>
      <c r="Q469" s="260"/>
      <c r="R469" s="260"/>
      <c r="S469" s="260"/>
      <c r="T469" s="261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T469" s="262" t="s">
        <v>213</v>
      </c>
      <c r="AU469" s="262" t="s">
        <v>93</v>
      </c>
      <c r="AV469" s="12" t="s">
        <v>93</v>
      </c>
      <c r="AW469" s="12" t="s">
        <v>38</v>
      </c>
      <c r="AX469" s="12" t="s">
        <v>84</v>
      </c>
      <c r="AY469" s="262" t="s">
        <v>152</v>
      </c>
    </row>
    <row r="470" s="12" customFormat="1">
      <c r="A470" s="12"/>
      <c r="B470" s="252"/>
      <c r="C470" s="253"/>
      <c r="D470" s="248" t="s">
        <v>213</v>
      </c>
      <c r="E470" s="254" t="s">
        <v>1</v>
      </c>
      <c r="F470" s="255" t="s">
        <v>1381</v>
      </c>
      <c r="G470" s="253"/>
      <c r="H470" s="256">
        <v>0.71999999999999997</v>
      </c>
      <c r="I470" s="257"/>
      <c r="J470" s="253"/>
      <c r="K470" s="253"/>
      <c r="L470" s="258"/>
      <c r="M470" s="259"/>
      <c r="N470" s="260"/>
      <c r="O470" s="260"/>
      <c r="P470" s="260"/>
      <c r="Q470" s="260"/>
      <c r="R470" s="260"/>
      <c r="S470" s="260"/>
      <c r="T470" s="261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T470" s="262" t="s">
        <v>213</v>
      </c>
      <c r="AU470" s="262" t="s">
        <v>93</v>
      </c>
      <c r="AV470" s="12" t="s">
        <v>93</v>
      </c>
      <c r="AW470" s="12" t="s">
        <v>38</v>
      </c>
      <c r="AX470" s="12" t="s">
        <v>84</v>
      </c>
      <c r="AY470" s="262" t="s">
        <v>152</v>
      </c>
    </row>
    <row r="471" s="13" customFormat="1">
      <c r="A471" s="13"/>
      <c r="B471" s="263"/>
      <c r="C471" s="264"/>
      <c r="D471" s="248" t="s">
        <v>213</v>
      </c>
      <c r="E471" s="265" t="s">
        <v>1</v>
      </c>
      <c r="F471" s="266" t="s">
        <v>223</v>
      </c>
      <c r="G471" s="264"/>
      <c r="H471" s="267">
        <v>53.32</v>
      </c>
      <c r="I471" s="268"/>
      <c r="J471" s="264"/>
      <c r="K471" s="264"/>
      <c r="L471" s="269"/>
      <c r="M471" s="270"/>
      <c r="N471" s="271"/>
      <c r="O471" s="271"/>
      <c r="P471" s="271"/>
      <c r="Q471" s="271"/>
      <c r="R471" s="271"/>
      <c r="S471" s="271"/>
      <c r="T471" s="27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73" t="s">
        <v>213</v>
      </c>
      <c r="AU471" s="273" t="s">
        <v>93</v>
      </c>
      <c r="AV471" s="13" t="s">
        <v>151</v>
      </c>
      <c r="AW471" s="13" t="s">
        <v>38</v>
      </c>
      <c r="AX471" s="13" t="s">
        <v>21</v>
      </c>
      <c r="AY471" s="273" t="s">
        <v>152</v>
      </c>
    </row>
    <row r="472" s="2" customFormat="1" ht="16.5" customHeight="1">
      <c r="A472" s="38"/>
      <c r="B472" s="39"/>
      <c r="C472" s="300" t="s">
        <v>1039</v>
      </c>
      <c r="D472" s="300" t="s">
        <v>573</v>
      </c>
      <c r="E472" s="301" t="s">
        <v>1262</v>
      </c>
      <c r="F472" s="302" t="s">
        <v>1263</v>
      </c>
      <c r="G472" s="303" t="s">
        <v>406</v>
      </c>
      <c r="H472" s="304">
        <v>53.32</v>
      </c>
      <c r="I472" s="305"/>
      <c r="J472" s="306">
        <f>ROUND(I472*H472,2)</f>
        <v>0</v>
      </c>
      <c r="K472" s="302" t="s">
        <v>1104</v>
      </c>
      <c r="L472" s="307"/>
      <c r="M472" s="308" t="s">
        <v>1</v>
      </c>
      <c r="N472" s="309" t="s">
        <v>49</v>
      </c>
      <c r="O472" s="91"/>
      <c r="P472" s="244">
        <f>O472*H472</f>
        <v>0</v>
      </c>
      <c r="Q472" s="244">
        <v>1</v>
      </c>
      <c r="R472" s="244">
        <f>Q472*H472</f>
        <v>53.32</v>
      </c>
      <c r="S472" s="244">
        <v>0</v>
      </c>
      <c r="T472" s="245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46" t="s">
        <v>190</v>
      </c>
      <c r="AT472" s="246" t="s">
        <v>573</v>
      </c>
      <c r="AU472" s="246" t="s">
        <v>93</v>
      </c>
      <c r="AY472" s="17" t="s">
        <v>152</v>
      </c>
      <c r="BE472" s="247">
        <f>IF(N472="základní",J472,0)</f>
        <v>0</v>
      </c>
      <c r="BF472" s="247">
        <f>IF(N472="snížená",J472,0)</f>
        <v>0</v>
      </c>
      <c r="BG472" s="247">
        <f>IF(N472="zákl. přenesená",J472,0)</f>
        <v>0</v>
      </c>
      <c r="BH472" s="247">
        <f>IF(N472="sníž. přenesená",J472,0)</f>
        <v>0</v>
      </c>
      <c r="BI472" s="247">
        <f>IF(N472="nulová",J472,0)</f>
        <v>0</v>
      </c>
      <c r="BJ472" s="17" t="s">
        <v>21</v>
      </c>
      <c r="BK472" s="247">
        <f>ROUND(I472*H472,2)</f>
        <v>0</v>
      </c>
      <c r="BL472" s="17" t="s">
        <v>151</v>
      </c>
      <c r="BM472" s="246" t="s">
        <v>1384</v>
      </c>
    </row>
    <row r="473" s="2" customFormat="1">
      <c r="A473" s="38"/>
      <c r="B473" s="39"/>
      <c r="C473" s="40"/>
      <c r="D473" s="248" t="s">
        <v>160</v>
      </c>
      <c r="E473" s="40"/>
      <c r="F473" s="249" t="s">
        <v>1265</v>
      </c>
      <c r="G473" s="40"/>
      <c r="H473" s="40"/>
      <c r="I473" s="154"/>
      <c r="J473" s="40"/>
      <c r="K473" s="40"/>
      <c r="L473" s="44"/>
      <c r="M473" s="250"/>
      <c r="N473" s="251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160</v>
      </c>
      <c r="AU473" s="17" t="s">
        <v>93</v>
      </c>
    </row>
    <row r="474" s="15" customFormat="1">
      <c r="A474" s="15"/>
      <c r="B474" s="286"/>
      <c r="C474" s="287"/>
      <c r="D474" s="248" t="s">
        <v>213</v>
      </c>
      <c r="E474" s="288" t="s">
        <v>1</v>
      </c>
      <c r="F474" s="289" t="s">
        <v>1256</v>
      </c>
      <c r="G474" s="287"/>
      <c r="H474" s="288" t="s">
        <v>1</v>
      </c>
      <c r="I474" s="290"/>
      <c r="J474" s="287"/>
      <c r="K474" s="287"/>
      <c r="L474" s="291"/>
      <c r="M474" s="292"/>
      <c r="N474" s="293"/>
      <c r="O474" s="293"/>
      <c r="P474" s="293"/>
      <c r="Q474" s="293"/>
      <c r="R474" s="293"/>
      <c r="S474" s="293"/>
      <c r="T474" s="294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95" t="s">
        <v>213</v>
      </c>
      <c r="AU474" s="295" t="s">
        <v>93</v>
      </c>
      <c r="AV474" s="15" t="s">
        <v>21</v>
      </c>
      <c r="AW474" s="15" t="s">
        <v>38</v>
      </c>
      <c r="AX474" s="15" t="s">
        <v>84</v>
      </c>
      <c r="AY474" s="295" t="s">
        <v>152</v>
      </c>
    </row>
    <row r="475" s="12" customFormat="1">
      <c r="A475" s="12"/>
      <c r="B475" s="252"/>
      <c r="C475" s="253"/>
      <c r="D475" s="248" t="s">
        <v>213</v>
      </c>
      <c r="E475" s="254" t="s">
        <v>1</v>
      </c>
      <c r="F475" s="255" t="s">
        <v>1380</v>
      </c>
      <c r="G475" s="253"/>
      <c r="H475" s="256">
        <v>52.600000000000001</v>
      </c>
      <c r="I475" s="257"/>
      <c r="J475" s="253"/>
      <c r="K475" s="253"/>
      <c r="L475" s="258"/>
      <c r="M475" s="259"/>
      <c r="N475" s="260"/>
      <c r="O475" s="260"/>
      <c r="P475" s="260"/>
      <c r="Q475" s="260"/>
      <c r="R475" s="260"/>
      <c r="S475" s="260"/>
      <c r="T475" s="261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T475" s="262" t="s">
        <v>213</v>
      </c>
      <c r="AU475" s="262" t="s">
        <v>93</v>
      </c>
      <c r="AV475" s="12" t="s">
        <v>93</v>
      </c>
      <c r="AW475" s="12" t="s">
        <v>38</v>
      </c>
      <c r="AX475" s="12" t="s">
        <v>84</v>
      </c>
      <c r="AY475" s="262" t="s">
        <v>152</v>
      </c>
    </row>
    <row r="476" s="12" customFormat="1">
      <c r="A476" s="12"/>
      <c r="B476" s="252"/>
      <c r="C476" s="253"/>
      <c r="D476" s="248" t="s">
        <v>213</v>
      </c>
      <c r="E476" s="254" t="s">
        <v>1</v>
      </c>
      <c r="F476" s="255" t="s">
        <v>1381</v>
      </c>
      <c r="G476" s="253"/>
      <c r="H476" s="256">
        <v>0.71999999999999997</v>
      </c>
      <c r="I476" s="257"/>
      <c r="J476" s="253"/>
      <c r="K476" s="253"/>
      <c r="L476" s="258"/>
      <c r="M476" s="259"/>
      <c r="N476" s="260"/>
      <c r="O476" s="260"/>
      <c r="P476" s="260"/>
      <c r="Q476" s="260"/>
      <c r="R476" s="260"/>
      <c r="S476" s="260"/>
      <c r="T476" s="261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62" t="s">
        <v>213</v>
      </c>
      <c r="AU476" s="262" t="s">
        <v>93</v>
      </c>
      <c r="AV476" s="12" t="s">
        <v>93</v>
      </c>
      <c r="AW476" s="12" t="s">
        <v>38</v>
      </c>
      <c r="AX476" s="12" t="s">
        <v>84</v>
      </c>
      <c r="AY476" s="262" t="s">
        <v>152</v>
      </c>
    </row>
    <row r="477" s="13" customFormat="1">
      <c r="A477" s="13"/>
      <c r="B477" s="263"/>
      <c r="C477" s="264"/>
      <c r="D477" s="248" t="s">
        <v>213</v>
      </c>
      <c r="E477" s="265" t="s">
        <v>1</v>
      </c>
      <c r="F477" s="266" t="s">
        <v>223</v>
      </c>
      <c r="G477" s="264"/>
      <c r="H477" s="267">
        <v>53.32</v>
      </c>
      <c r="I477" s="268"/>
      <c r="J477" s="264"/>
      <c r="K477" s="264"/>
      <c r="L477" s="269"/>
      <c r="M477" s="270"/>
      <c r="N477" s="271"/>
      <c r="O477" s="271"/>
      <c r="P477" s="271"/>
      <c r="Q477" s="271"/>
      <c r="R477" s="271"/>
      <c r="S477" s="271"/>
      <c r="T477" s="27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73" t="s">
        <v>213</v>
      </c>
      <c r="AU477" s="273" t="s">
        <v>93</v>
      </c>
      <c r="AV477" s="13" t="s">
        <v>151</v>
      </c>
      <c r="AW477" s="13" t="s">
        <v>38</v>
      </c>
      <c r="AX477" s="13" t="s">
        <v>21</v>
      </c>
      <c r="AY477" s="273" t="s">
        <v>152</v>
      </c>
    </row>
    <row r="478" s="11" customFormat="1" ht="22.8" customHeight="1">
      <c r="A478" s="11"/>
      <c r="B478" s="221"/>
      <c r="C478" s="222"/>
      <c r="D478" s="223" t="s">
        <v>83</v>
      </c>
      <c r="E478" s="284" t="s">
        <v>1385</v>
      </c>
      <c r="F478" s="284" t="s">
        <v>1386</v>
      </c>
      <c r="G478" s="222"/>
      <c r="H478" s="222"/>
      <c r="I478" s="225"/>
      <c r="J478" s="285">
        <f>BK478</f>
        <v>0</v>
      </c>
      <c r="K478" s="222"/>
      <c r="L478" s="227"/>
      <c r="M478" s="228"/>
      <c r="N478" s="229"/>
      <c r="O478" s="229"/>
      <c r="P478" s="230">
        <f>P479</f>
        <v>0</v>
      </c>
      <c r="Q478" s="229"/>
      <c r="R478" s="230">
        <f>R479</f>
        <v>0</v>
      </c>
      <c r="S478" s="229"/>
      <c r="T478" s="231">
        <f>T479</f>
        <v>0</v>
      </c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R478" s="232" t="s">
        <v>21</v>
      </c>
      <c r="AT478" s="233" t="s">
        <v>83</v>
      </c>
      <c r="AU478" s="233" t="s">
        <v>21</v>
      </c>
      <c r="AY478" s="232" t="s">
        <v>152</v>
      </c>
      <c r="BK478" s="234">
        <f>BK479</f>
        <v>0</v>
      </c>
    </row>
    <row r="479" s="2" customFormat="1" ht="16.5" customHeight="1">
      <c r="A479" s="38"/>
      <c r="B479" s="39"/>
      <c r="C479" s="235" t="s">
        <v>1387</v>
      </c>
      <c r="D479" s="235" t="s">
        <v>153</v>
      </c>
      <c r="E479" s="236" t="s">
        <v>1388</v>
      </c>
      <c r="F479" s="237" t="s">
        <v>1389</v>
      </c>
      <c r="G479" s="238" t="s">
        <v>432</v>
      </c>
      <c r="H479" s="239">
        <v>7.702</v>
      </c>
      <c r="I479" s="240"/>
      <c r="J479" s="241">
        <f>ROUND(I479*H479,2)</f>
        <v>0</v>
      </c>
      <c r="K479" s="237" t="s">
        <v>1</v>
      </c>
      <c r="L479" s="44"/>
      <c r="M479" s="296" t="s">
        <v>1</v>
      </c>
      <c r="N479" s="297" t="s">
        <v>49</v>
      </c>
      <c r="O479" s="276"/>
      <c r="P479" s="298">
        <f>O479*H479</f>
        <v>0</v>
      </c>
      <c r="Q479" s="298">
        <v>0</v>
      </c>
      <c r="R479" s="298">
        <f>Q479*H479</f>
        <v>0</v>
      </c>
      <c r="S479" s="298">
        <v>0</v>
      </c>
      <c r="T479" s="299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46" t="s">
        <v>151</v>
      </c>
      <c r="AT479" s="246" t="s">
        <v>153</v>
      </c>
      <c r="AU479" s="246" t="s">
        <v>93</v>
      </c>
      <c r="AY479" s="17" t="s">
        <v>152</v>
      </c>
      <c r="BE479" s="247">
        <f>IF(N479="základní",J479,0)</f>
        <v>0</v>
      </c>
      <c r="BF479" s="247">
        <f>IF(N479="snížená",J479,0)</f>
        <v>0</v>
      </c>
      <c r="BG479" s="247">
        <f>IF(N479="zákl. přenesená",J479,0)</f>
        <v>0</v>
      </c>
      <c r="BH479" s="247">
        <f>IF(N479="sníž. přenesená",J479,0)</f>
        <v>0</v>
      </c>
      <c r="BI479" s="247">
        <f>IF(N479="nulová",J479,0)</f>
        <v>0</v>
      </c>
      <c r="BJ479" s="17" t="s">
        <v>21</v>
      </c>
      <c r="BK479" s="247">
        <f>ROUND(I479*H479,2)</f>
        <v>0</v>
      </c>
      <c r="BL479" s="17" t="s">
        <v>151</v>
      </c>
      <c r="BM479" s="246" t="s">
        <v>1390</v>
      </c>
    </row>
    <row r="480" s="2" customFormat="1" ht="6.96" customHeight="1">
      <c r="A480" s="38"/>
      <c r="B480" s="66"/>
      <c r="C480" s="67"/>
      <c r="D480" s="67"/>
      <c r="E480" s="67"/>
      <c r="F480" s="67"/>
      <c r="G480" s="67"/>
      <c r="H480" s="67"/>
      <c r="I480" s="192"/>
      <c r="J480" s="67"/>
      <c r="K480" s="67"/>
      <c r="L480" s="44"/>
      <c r="M480" s="38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</row>
  </sheetData>
  <sheetProtection sheet="1" autoFilter="0" formatColumns="0" formatRows="0" objects="1" scenarios="1" spinCount="100000" saltValue="tjc0fu2z1hnApRmrKmYw8yVVOh1Os8cwEthnA8WGbNepaupCnlHQzKRQQMr49P/e0GONoksCbGKnjtfzWo2nBQ==" hashValue="hXMiPMUKniwehO7FnRjdmYYEiVN8c5Is+wZWe/Z2kFSZRFJwTgJP7BAoOEXtv8Ax0yw7tVX0FLjuD2DbX5BHhA==" algorithmName="SHA-512" password="CC35"/>
  <autoFilter ref="C127:K47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126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24.75" customHeight="1">
      <c r="A9" s="38"/>
      <c r="B9" s="44"/>
      <c r="C9" s="38"/>
      <c r="D9" s="38"/>
      <c r="E9" s="155" t="s">
        <v>1391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19</v>
      </c>
      <c r="E11" s="38"/>
      <c r="F11" s="141" t="s">
        <v>1</v>
      </c>
      <c r="G11" s="38"/>
      <c r="H11" s="38"/>
      <c r="I11" s="156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22</v>
      </c>
      <c r="E12" s="38"/>
      <c r="F12" s="141" t="s">
        <v>23</v>
      </c>
      <c r="G12" s="38"/>
      <c r="H12" s="38"/>
      <c r="I12" s="156" t="s">
        <v>24</v>
      </c>
      <c r="J12" s="157" t="str">
        <f>'Rekapitulace stavby'!AN8</f>
        <v>14. 1. 2020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28</v>
      </c>
      <c r="E14" s="38"/>
      <c r="F14" s="38"/>
      <c r="G14" s="38"/>
      <c r="H14" s="38"/>
      <c r="I14" s="156" t="s">
        <v>29</v>
      </c>
      <c r="J14" s="141" t="s">
        <v>30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31</v>
      </c>
      <c r="F15" s="38"/>
      <c r="G15" s="38"/>
      <c r="H15" s="38"/>
      <c r="I15" s="156" t="s">
        <v>32</v>
      </c>
      <c r="J15" s="141" t="s">
        <v>33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34</v>
      </c>
      <c r="E17" s="38"/>
      <c r="F17" s="38"/>
      <c r="G17" s="38"/>
      <c r="H17" s="38"/>
      <c r="I17" s="156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36</v>
      </c>
      <c r="E20" s="38"/>
      <c r="F20" s="38"/>
      <c r="G20" s="38"/>
      <c r="H20" s="38"/>
      <c r="I20" s="156" t="s">
        <v>29</v>
      </c>
      <c r="J20" s="141" t="s">
        <v>37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39</v>
      </c>
      <c r="F21" s="38"/>
      <c r="G21" s="38"/>
      <c r="H21" s="38"/>
      <c r="I21" s="156" t="s">
        <v>32</v>
      </c>
      <c r="J21" s="141" t="s">
        <v>40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41</v>
      </c>
      <c r="E23" s="38"/>
      <c r="F23" s="38"/>
      <c r="G23" s="38"/>
      <c r="H23" s="38"/>
      <c r="I23" s="156" t="s">
        <v>29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32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43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44</v>
      </c>
      <c r="E30" s="38"/>
      <c r="F30" s="38"/>
      <c r="G30" s="38"/>
      <c r="H30" s="38"/>
      <c r="I30" s="154"/>
      <c r="J30" s="166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46</v>
      </c>
      <c r="G32" s="38"/>
      <c r="H32" s="38"/>
      <c r="I32" s="168" t="s">
        <v>45</v>
      </c>
      <c r="J32" s="167" t="s">
        <v>47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48</v>
      </c>
      <c r="E33" s="152" t="s">
        <v>49</v>
      </c>
      <c r="F33" s="170">
        <f>ROUND((SUM(BE122:BE185)),  2)</f>
        <v>0</v>
      </c>
      <c r="G33" s="38"/>
      <c r="H33" s="38"/>
      <c r="I33" s="171">
        <v>0.20999999999999999</v>
      </c>
      <c r="J33" s="170">
        <f>ROUND(((SUM(BE122:BE185))*I33),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50</v>
      </c>
      <c r="F34" s="170">
        <f>ROUND((SUM(BF122:BF185)),  2)</f>
        <v>0</v>
      </c>
      <c r="G34" s="38"/>
      <c r="H34" s="38"/>
      <c r="I34" s="171">
        <v>0.14999999999999999</v>
      </c>
      <c r="J34" s="170">
        <f>ROUND(((SUM(BF122:BF185))*I34),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51</v>
      </c>
      <c r="F35" s="170">
        <f>ROUND((SUM(BG122:BG185)),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52</v>
      </c>
      <c r="F36" s="170">
        <f>ROUND((SUM(BH122:BH185)),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53</v>
      </c>
      <c r="F37" s="170">
        <f>ROUND((SUM(BI122:BI185)),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54</v>
      </c>
      <c r="E39" s="174"/>
      <c r="F39" s="174"/>
      <c r="G39" s="175" t="s">
        <v>55</v>
      </c>
      <c r="H39" s="176" t="s">
        <v>56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4.75" customHeight="1">
      <c r="A87" s="38"/>
      <c r="B87" s="39"/>
      <c r="C87" s="40"/>
      <c r="D87" s="40"/>
      <c r="E87" s="76" t="str">
        <f>E9</f>
        <v xml:space="preserve">B 8 - SO 901.2  Polopodzemní (polozapuštěné) kontejnery - 2. etapa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Třinec</v>
      </c>
      <c r="G89" s="40"/>
      <c r="H89" s="40"/>
      <c r="I89" s="156" t="s">
        <v>24</v>
      </c>
      <c r="J89" s="79" t="str">
        <f>IF(J12="","",J12)</f>
        <v>14. 1. 2020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28</v>
      </c>
      <c r="D91" s="40"/>
      <c r="E91" s="40"/>
      <c r="F91" s="27" t="str">
        <f>E15</f>
        <v>Město Třinec</v>
      </c>
      <c r="G91" s="40"/>
      <c r="H91" s="40"/>
      <c r="I91" s="156" t="s">
        <v>36</v>
      </c>
      <c r="J91" s="36" t="str">
        <f>E21</f>
        <v>UDI MORAVA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34</v>
      </c>
      <c r="D92" s="40"/>
      <c r="E92" s="40"/>
      <c r="F92" s="27" t="str">
        <f>IF(E18="","",E18)</f>
        <v>Vyplň údaj</v>
      </c>
      <c r="G92" s="40"/>
      <c r="H92" s="40"/>
      <c r="I92" s="156" t="s">
        <v>41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129</v>
      </c>
      <c r="D94" s="198"/>
      <c r="E94" s="198"/>
      <c r="F94" s="198"/>
      <c r="G94" s="198"/>
      <c r="H94" s="198"/>
      <c r="I94" s="199"/>
      <c r="J94" s="200" t="s">
        <v>130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131</v>
      </c>
      <c r="D96" s="40"/>
      <c r="E96" s="40"/>
      <c r="F96" s="40"/>
      <c r="G96" s="40"/>
      <c r="H96" s="40"/>
      <c r="I96" s="15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202"/>
      <c r="C97" s="203"/>
      <c r="D97" s="204" t="s">
        <v>351</v>
      </c>
      <c r="E97" s="205"/>
      <c r="F97" s="205"/>
      <c r="G97" s="205"/>
      <c r="H97" s="205"/>
      <c r="I97" s="206"/>
      <c r="J97" s="207">
        <f>J123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78"/>
      <c r="C98" s="133"/>
      <c r="D98" s="279" t="s">
        <v>352</v>
      </c>
      <c r="E98" s="280"/>
      <c r="F98" s="280"/>
      <c r="G98" s="280"/>
      <c r="H98" s="280"/>
      <c r="I98" s="281"/>
      <c r="J98" s="282">
        <f>J124</f>
        <v>0</v>
      </c>
      <c r="K98" s="133"/>
      <c r="L98" s="28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78"/>
      <c r="C99" s="133"/>
      <c r="D99" s="279" t="s">
        <v>533</v>
      </c>
      <c r="E99" s="280"/>
      <c r="F99" s="280"/>
      <c r="G99" s="280"/>
      <c r="H99" s="280"/>
      <c r="I99" s="281"/>
      <c r="J99" s="282">
        <f>J159</f>
        <v>0</v>
      </c>
      <c r="K99" s="133"/>
      <c r="L99" s="28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78"/>
      <c r="C100" s="133"/>
      <c r="D100" s="279" t="s">
        <v>534</v>
      </c>
      <c r="E100" s="280"/>
      <c r="F100" s="280"/>
      <c r="G100" s="280"/>
      <c r="H100" s="280"/>
      <c r="I100" s="281"/>
      <c r="J100" s="282">
        <f>J166</f>
        <v>0</v>
      </c>
      <c r="K100" s="133"/>
      <c r="L100" s="28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78"/>
      <c r="C101" s="133"/>
      <c r="D101" s="279" t="s">
        <v>353</v>
      </c>
      <c r="E101" s="280"/>
      <c r="F101" s="280"/>
      <c r="G101" s="280"/>
      <c r="H101" s="280"/>
      <c r="I101" s="281"/>
      <c r="J101" s="282">
        <f>J176</f>
        <v>0</v>
      </c>
      <c r="K101" s="133"/>
      <c r="L101" s="283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78"/>
      <c r="C102" s="133"/>
      <c r="D102" s="279" t="s">
        <v>355</v>
      </c>
      <c r="E102" s="280"/>
      <c r="F102" s="280"/>
      <c r="G102" s="280"/>
      <c r="H102" s="280"/>
      <c r="I102" s="281"/>
      <c r="J102" s="282">
        <f>J184</f>
        <v>0</v>
      </c>
      <c r="K102" s="133"/>
      <c r="L102" s="283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96" t="str">
        <f>E7</f>
        <v>Rekonstrukce ulice Malé Jablunkovské - 2.etapa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126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75" customHeight="1">
      <c r="A114" s="38"/>
      <c r="B114" s="39"/>
      <c r="C114" s="40"/>
      <c r="D114" s="40"/>
      <c r="E114" s="76" t="str">
        <f>E9</f>
        <v xml:space="preserve">B 8 - SO 901.2  Polopodzemní (polozapuštěné) kontejnery - 2. etapa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22</v>
      </c>
      <c r="D116" s="40"/>
      <c r="E116" s="40"/>
      <c r="F116" s="27" t="str">
        <f>F12</f>
        <v>Třinec</v>
      </c>
      <c r="G116" s="40"/>
      <c r="H116" s="40"/>
      <c r="I116" s="156" t="s">
        <v>24</v>
      </c>
      <c r="J116" s="79" t="str">
        <f>IF(J12="","",J12)</f>
        <v>14. 1. 2020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28</v>
      </c>
      <c r="D118" s="40"/>
      <c r="E118" s="40"/>
      <c r="F118" s="27" t="str">
        <f>E15</f>
        <v>Město Třinec</v>
      </c>
      <c r="G118" s="40"/>
      <c r="H118" s="40"/>
      <c r="I118" s="156" t="s">
        <v>36</v>
      </c>
      <c r="J118" s="36" t="str">
        <f>E21</f>
        <v>UDI MORAVA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34</v>
      </c>
      <c r="D119" s="40"/>
      <c r="E119" s="40"/>
      <c r="F119" s="27" t="str">
        <f>IF(E18="","",E18)</f>
        <v>Vyplň údaj</v>
      </c>
      <c r="G119" s="40"/>
      <c r="H119" s="40"/>
      <c r="I119" s="156" t="s">
        <v>41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209"/>
      <c r="B121" s="210"/>
      <c r="C121" s="211" t="s">
        <v>137</v>
      </c>
      <c r="D121" s="212" t="s">
        <v>69</v>
      </c>
      <c r="E121" s="212" t="s">
        <v>65</v>
      </c>
      <c r="F121" s="212" t="s">
        <v>66</v>
      </c>
      <c r="G121" s="212" t="s">
        <v>138</v>
      </c>
      <c r="H121" s="212" t="s">
        <v>139</v>
      </c>
      <c r="I121" s="213" t="s">
        <v>140</v>
      </c>
      <c r="J121" s="212" t="s">
        <v>130</v>
      </c>
      <c r="K121" s="214" t="s">
        <v>141</v>
      </c>
      <c r="L121" s="215"/>
      <c r="M121" s="100" t="s">
        <v>1</v>
      </c>
      <c r="N121" s="101" t="s">
        <v>48</v>
      </c>
      <c r="O121" s="101" t="s">
        <v>142</v>
      </c>
      <c r="P121" s="101" t="s">
        <v>143</v>
      </c>
      <c r="Q121" s="101" t="s">
        <v>144</v>
      </c>
      <c r="R121" s="101" t="s">
        <v>145</v>
      </c>
      <c r="S121" s="101" t="s">
        <v>146</v>
      </c>
      <c r="T121" s="102" t="s">
        <v>147</v>
      </c>
      <c r="U121" s="209"/>
      <c r="V121" s="209"/>
      <c r="W121" s="209"/>
      <c r="X121" s="209"/>
      <c r="Y121" s="209"/>
      <c r="Z121" s="209"/>
      <c r="AA121" s="209"/>
      <c r="AB121" s="209"/>
      <c r="AC121" s="209"/>
      <c r="AD121" s="209"/>
      <c r="AE121" s="209"/>
    </row>
    <row r="122" s="2" customFormat="1" ht="22.8" customHeight="1">
      <c r="A122" s="38"/>
      <c r="B122" s="39"/>
      <c r="C122" s="107" t="s">
        <v>148</v>
      </c>
      <c r="D122" s="40"/>
      <c r="E122" s="40"/>
      <c r="F122" s="40"/>
      <c r="G122" s="40"/>
      <c r="H122" s="40"/>
      <c r="I122" s="154"/>
      <c r="J122" s="216">
        <f>BK122</f>
        <v>0</v>
      </c>
      <c r="K122" s="40"/>
      <c r="L122" s="44"/>
      <c r="M122" s="103"/>
      <c r="N122" s="217"/>
      <c r="O122" s="104"/>
      <c r="P122" s="218">
        <f>P123</f>
        <v>0</v>
      </c>
      <c r="Q122" s="104"/>
      <c r="R122" s="218">
        <f>R123</f>
        <v>97.246770719999986</v>
      </c>
      <c r="S122" s="104"/>
      <c r="T122" s="21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83</v>
      </c>
      <c r="AU122" s="17" t="s">
        <v>132</v>
      </c>
      <c r="BK122" s="220">
        <f>BK123</f>
        <v>0</v>
      </c>
    </row>
    <row r="123" s="11" customFormat="1" ht="25.92" customHeight="1">
      <c r="A123" s="11"/>
      <c r="B123" s="221"/>
      <c r="C123" s="222"/>
      <c r="D123" s="223" t="s">
        <v>83</v>
      </c>
      <c r="E123" s="224" t="s">
        <v>356</v>
      </c>
      <c r="F123" s="224" t="s">
        <v>357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P124+P159+P166+P176+P184</f>
        <v>0</v>
      </c>
      <c r="Q123" s="229"/>
      <c r="R123" s="230">
        <f>R124+R159+R166+R176+R184</f>
        <v>97.246770719999986</v>
      </c>
      <c r="S123" s="229"/>
      <c r="T123" s="231">
        <f>T124+T159+T166+T176+T184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32" t="s">
        <v>21</v>
      </c>
      <c r="AT123" s="233" t="s">
        <v>83</v>
      </c>
      <c r="AU123" s="233" t="s">
        <v>84</v>
      </c>
      <c r="AY123" s="232" t="s">
        <v>152</v>
      </c>
      <c r="BK123" s="234">
        <f>BK124+BK159+BK166+BK176+BK184</f>
        <v>0</v>
      </c>
    </row>
    <row r="124" s="11" customFormat="1" ht="22.8" customHeight="1">
      <c r="A124" s="11"/>
      <c r="B124" s="221"/>
      <c r="C124" s="222"/>
      <c r="D124" s="223" t="s">
        <v>83</v>
      </c>
      <c r="E124" s="284" t="s">
        <v>21</v>
      </c>
      <c r="F124" s="284" t="s">
        <v>358</v>
      </c>
      <c r="G124" s="222"/>
      <c r="H124" s="222"/>
      <c r="I124" s="225"/>
      <c r="J124" s="285">
        <f>BK124</f>
        <v>0</v>
      </c>
      <c r="K124" s="222"/>
      <c r="L124" s="227"/>
      <c r="M124" s="228"/>
      <c r="N124" s="229"/>
      <c r="O124" s="229"/>
      <c r="P124" s="230">
        <f>SUM(P125:P158)</f>
        <v>0</v>
      </c>
      <c r="Q124" s="229"/>
      <c r="R124" s="230">
        <f>SUM(R125:R158)</f>
        <v>70.12598831999999</v>
      </c>
      <c r="S124" s="229"/>
      <c r="T124" s="231">
        <f>SUM(T125:T158)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2" t="s">
        <v>21</v>
      </c>
      <c r="AT124" s="233" t="s">
        <v>83</v>
      </c>
      <c r="AU124" s="233" t="s">
        <v>21</v>
      </c>
      <c r="AY124" s="232" t="s">
        <v>152</v>
      </c>
      <c r="BK124" s="234">
        <f>SUM(BK125:BK158)</f>
        <v>0</v>
      </c>
    </row>
    <row r="125" s="2" customFormat="1" ht="21.75" customHeight="1">
      <c r="A125" s="38"/>
      <c r="B125" s="39"/>
      <c r="C125" s="235" t="s">
        <v>21</v>
      </c>
      <c r="D125" s="235" t="s">
        <v>153</v>
      </c>
      <c r="E125" s="236" t="s">
        <v>413</v>
      </c>
      <c r="F125" s="237" t="s">
        <v>414</v>
      </c>
      <c r="G125" s="238" t="s">
        <v>406</v>
      </c>
      <c r="H125" s="239">
        <v>31.951000000000001</v>
      </c>
      <c r="I125" s="240"/>
      <c r="J125" s="241">
        <f>ROUND(I125*H125,2)</f>
        <v>0</v>
      </c>
      <c r="K125" s="237" t="s">
        <v>157</v>
      </c>
      <c r="L125" s="44"/>
      <c r="M125" s="242" t="s">
        <v>1</v>
      </c>
      <c r="N125" s="243" t="s">
        <v>49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151</v>
      </c>
      <c r="AT125" s="246" t="s">
        <v>153</v>
      </c>
      <c r="AU125" s="246" t="s">
        <v>93</v>
      </c>
      <c r="AY125" s="17" t="s">
        <v>152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21</v>
      </c>
      <c r="BK125" s="247">
        <f>ROUND(I125*H125,2)</f>
        <v>0</v>
      </c>
      <c r="BL125" s="17" t="s">
        <v>151</v>
      </c>
      <c r="BM125" s="246" t="s">
        <v>1392</v>
      </c>
    </row>
    <row r="126" s="12" customFormat="1">
      <c r="A126" s="12"/>
      <c r="B126" s="252"/>
      <c r="C126" s="253"/>
      <c r="D126" s="248" t="s">
        <v>213</v>
      </c>
      <c r="E126" s="254" t="s">
        <v>1</v>
      </c>
      <c r="F126" s="255" t="s">
        <v>1393</v>
      </c>
      <c r="G126" s="253"/>
      <c r="H126" s="256">
        <v>31.951000000000001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2" t="s">
        <v>213</v>
      </c>
      <c r="AU126" s="262" t="s">
        <v>93</v>
      </c>
      <c r="AV126" s="12" t="s">
        <v>93</v>
      </c>
      <c r="AW126" s="12" t="s">
        <v>38</v>
      </c>
      <c r="AX126" s="12" t="s">
        <v>84</v>
      </c>
      <c r="AY126" s="262" t="s">
        <v>152</v>
      </c>
    </row>
    <row r="127" s="13" customFormat="1">
      <c r="A127" s="13"/>
      <c r="B127" s="263"/>
      <c r="C127" s="264"/>
      <c r="D127" s="248" t="s">
        <v>213</v>
      </c>
      <c r="E127" s="265" t="s">
        <v>1</v>
      </c>
      <c r="F127" s="266" t="s">
        <v>223</v>
      </c>
      <c r="G127" s="264"/>
      <c r="H127" s="267">
        <v>31.951000000000001</v>
      </c>
      <c r="I127" s="268"/>
      <c r="J127" s="264"/>
      <c r="K127" s="264"/>
      <c r="L127" s="269"/>
      <c r="M127" s="270"/>
      <c r="N127" s="271"/>
      <c r="O127" s="271"/>
      <c r="P127" s="271"/>
      <c r="Q127" s="271"/>
      <c r="R127" s="271"/>
      <c r="S127" s="271"/>
      <c r="T127" s="27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3" t="s">
        <v>213</v>
      </c>
      <c r="AU127" s="273" t="s">
        <v>93</v>
      </c>
      <c r="AV127" s="13" t="s">
        <v>151</v>
      </c>
      <c r="AW127" s="13" t="s">
        <v>38</v>
      </c>
      <c r="AX127" s="13" t="s">
        <v>21</v>
      </c>
      <c r="AY127" s="273" t="s">
        <v>152</v>
      </c>
    </row>
    <row r="128" s="2" customFormat="1" ht="21.75" customHeight="1">
      <c r="A128" s="38"/>
      <c r="B128" s="39"/>
      <c r="C128" s="235" t="s">
        <v>93</v>
      </c>
      <c r="D128" s="235" t="s">
        <v>153</v>
      </c>
      <c r="E128" s="236" t="s">
        <v>1394</v>
      </c>
      <c r="F128" s="237" t="s">
        <v>1395</v>
      </c>
      <c r="G128" s="238" t="s">
        <v>406</v>
      </c>
      <c r="H128" s="239">
        <v>63.901000000000003</v>
      </c>
      <c r="I128" s="240"/>
      <c r="J128" s="241">
        <f>ROUND(I128*H128,2)</f>
        <v>0</v>
      </c>
      <c r="K128" s="237" t="s">
        <v>157</v>
      </c>
      <c r="L128" s="44"/>
      <c r="M128" s="242" t="s">
        <v>1</v>
      </c>
      <c r="N128" s="243" t="s">
        <v>49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151</v>
      </c>
      <c r="AT128" s="246" t="s">
        <v>153</v>
      </c>
      <c r="AU128" s="246" t="s">
        <v>93</v>
      </c>
      <c r="AY128" s="17" t="s">
        <v>152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21</v>
      </c>
      <c r="BK128" s="247">
        <f>ROUND(I128*H128,2)</f>
        <v>0</v>
      </c>
      <c r="BL128" s="17" t="s">
        <v>151</v>
      </c>
      <c r="BM128" s="246" t="s">
        <v>1396</v>
      </c>
    </row>
    <row r="129" s="12" customFormat="1">
      <c r="A129" s="12"/>
      <c r="B129" s="252"/>
      <c r="C129" s="253"/>
      <c r="D129" s="248" t="s">
        <v>213</v>
      </c>
      <c r="E129" s="254" t="s">
        <v>1</v>
      </c>
      <c r="F129" s="255" t="s">
        <v>1397</v>
      </c>
      <c r="G129" s="253"/>
      <c r="H129" s="256">
        <v>63.901000000000003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93</v>
      </c>
      <c r="AV129" s="12" t="s">
        <v>93</v>
      </c>
      <c r="AW129" s="12" t="s">
        <v>38</v>
      </c>
      <c r="AX129" s="12" t="s">
        <v>84</v>
      </c>
      <c r="AY129" s="262" t="s">
        <v>152</v>
      </c>
    </row>
    <row r="130" s="13" customFormat="1">
      <c r="A130" s="13"/>
      <c r="B130" s="263"/>
      <c r="C130" s="264"/>
      <c r="D130" s="248" t="s">
        <v>213</v>
      </c>
      <c r="E130" s="265" t="s">
        <v>1</v>
      </c>
      <c r="F130" s="266" t="s">
        <v>223</v>
      </c>
      <c r="G130" s="264"/>
      <c r="H130" s="267">
        <v>63.901000000000003</v>
      </c>
      <c r="I130" s="268"/>
      <c r="J130" s="264"/>
      <c r="K130" s="264"/>
      <c r="L130" s="269"/>
      <c r="M130" s="270"/>
      <c r="N130" s="271"/>
      <c r="O130" s="271"/>
      <c r="P130" s="271"/>
      <c r="Q130" s="271"/>
      <c r="R130" s="271"/>
      <c r="S130" s="271"/>
      <c r="T130" s="27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3" t="s">
        <v>213</v>
      </c>
      <c r="AU130" s="273" t="s">
        <v>93</v>
      </c>
      <c r="AV130" s="13" t="s">
        <v>151</v>
      </c>
      <c r="AW130" s="13" t="s">
        <v>38</v>
      </c>
      <c r="AX130" s="13" t="s">
        <v>21</v>
      </c>
      <c r="AY130" s="273" t="s">
        <v>152</v>
      </c>
    </row>
    <row r="131" s="2" customFormat="1" ht="16.5" customHeight="1">
      <c r="A131" s="38"/>
      <c r="B131" s="39"/>
      <c r="C131" s="235" t="s">
        <v>166</v>
      </c>
      <c r="D131" s="235" t="s">
        <v>153</v>
      </c>
      <c r="E131" s="236" t="s">
        <v>1398</v>
      </c>
      <c r="F131" s="237" t="s">
        <v>1399</v>
      </c>
      <c r="G131" s="238" t="s">
        <v>361</v>
      </c>
      <c r="H131" s="239">
        <v>75.852000000000004</v>
      </c>
      <c r="I131" s="240"/>
      <c r="J131" s="241">
        <f>ROUND(I131*H131,2)</f>
        <v>0</v>
      </c>
      <c r="K131" s="237" t="s">
        <v>157</v>
      </c>
      <c r="L131" s="44"/>
      <c r="M131" s="242" t="s">
        <v>1</v>
      </c>
      <c r="N131" s="243" t="s">
        <v>49</v>
      </c>
      <c r="O131" s="91"/>
      <c r="P131" s="244">
        <f>O131*H131</f>
        <v>0</v>
      </c>
      <c r="Q131" s="244">
        <v>0.00069999999999999999</v>
      </c>
      <c r="R131" s="244">
        <f>Q131*H131</f>
        <v>0.053096400000000002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151</v>
      </c>
      <c r="AT131" s="246" t="s">
        <v>153</v>
      </c>
      <c r="AU131" s="246" t="s">
        <v>93</v>
      </c>
      <c r="AY131" s="17" t="s">
        <v>152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21</v>
      </c>
      <c r="BK131" s="247">
        <f>ROUND(I131*H131,2)</f>
        <v>0</v>
      </c>
      <c r="BL131" s="17" t="s">
        <v>151</v>
      </c>
      <c r="BM131" s="246" t="s">
        <v>1400</v>
      </c>
    </row>
    <row r="132" s="12" customFormat="1">
      <c r="A132" s="12"/>
      <c r="B132" s="252"/>
      <c r="C132" s="253"/>
      <c r="D132" s="248" t="s">
        <v>213</v>
      </c>
      <c r="E132" s="254" t="s">
        <v>1</v>
      </c>
      <c r="F132" s="255" t="s">
        <v>1401</v>
      </c>
      <c r="G132" s="253"/>
      <c r="H132" s="256">
        <v>75.852000000000004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62" t="s">
        <v>213</v>
      </c>
      <c r="AU132" s="262" t="s">
        <v>93</v>
      </c>
      <c r="AV132" s="12" t="s">
        <v>93</v>
      </c>
      <c r="AW132" s="12" t="s">
        <v>38</v>
      </c>
      <c r="AX132" s="12" t="s">
        <v>84</v>
      </c>
      <c r="AY132" s="262" t="s">
        <v>152</v>
      </c>
    </row>
    <row r="133" s="13" customFormat="1">
      <c r="A133" s="13"/>
      <c r="B133" s="263"/>
      <c r="C133" s="264"/>
      <c r="D133" s="248" t="s">
        <v>213</v>
      </c>
      <c r="E133" s="265" t="s">
        <v>1</v>
      </c>
      <c r="F133" s="266" t="s">
        <v>223</v>
      </c>
      <c r="G133" s="264"/>
      <c r="H133" s="267">
        <v>75.852000000000004</v>
      </c>
      <c r="I133" s="268"/>
      <c r="J133" s="264"/>
      <c r="K133" s="264"/>
      <c r="L133" s="269"/>
      <c r="M133" s="270"/>
      <c r="N133" s="271"/>
      <c r="O133" s="271"/>
      <c r="P133" s="271"/>
      <c r="Q133" s="271"/>
      <c r="R133" s="271"/>
      <c r="S133" s="271"/>
      <c r="T133" s="27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3" t="s">
        <v>213</v>
      </c>
      <c r="AU133" s="273" t="s">
        <v>93</v>
      </c>
      <c r="AV133" s="13" t="s">
        <v>151</v>
      </c>
      <c r="AW133" s="13" t="s">
        <v>38</v>
      </c>
      <c r="AX133" s="13" t="s">
        <v>21</v>
      </c>
      <c r="AY133" s="273" t="s">
        <v>152</v>
      </c>
    </row>
    <row r="134" s="2" customFormat="1" ht="16.5" customHeight="1">
      <c r="A134" s="38"/>
      <c r="B134" s="39"/>
      <c r="C134" s="235" t="s">
        <v>151</v>
      </c>
      <c r="D134" s="235" t="s">
        <v>153</v>
      </c>
      <c r="E134" s="236" t="s">
        <v>1402</v>
      </c>
      <c r="F134" s="237" t="s">
        <v>1403</v>
      </c>
      <c r="G134" s="238" t="s">
        <v>361</v>
      </c>
      <c r="H134" s="239">
        <v>75.852000000000004</v>
      </c>
      <c r="I134" s="240"/>
      <c r="J134" s="241">
        <f>ROUND(I134*H134,2)</f>
        <v>0</v>
      </c>
      <c r="K134" s="237" t="s">
        <v>157</v>
      </c>
      <c r="L134" s="44"/>
      <c r="M134" s="242" t="s">
        <v>1</v>
      </c>
      <c r="N134" s="243" t="s">
        <v>49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151</v>
      </c>
      <c r="AT134" s="246" t="s">
        <v>153</v>
      </c>
      <c r="AU134" s="246" t="s">
        <v>93</v>
      </c>
      <c r="AY134" s="17" t="s">
        <v>152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21</v>
      </c>
      <c r="BK134" s="247">
        <f>ROUND(I134*H134,2)</f>
        <v>0</v>
      </c>
      <c r="BL134" s="17" t="s">
        <v>151</v>
      </c>
      <c r="BM134" s="246" t="s">
        <v>1404</v>
      </c>
    </row>
    <row r="135" s="2" customFormat="1" ht="16.5" customHeight="1">
      <c r="A135" s="38"/>
      <c r="B135" s="39"/>
      <c r="C135" s="235" t="s">
        <v>174</v>
      </c>
      <c r="D135" s="235" t="s">
        <v>153</v>
      </c>
      <c r="E135" s="236" t="s">
        <v>1405</v>
      </c>
      <c r="F135" s="237" t="s">
        <v>1406</v>
      </c>
      <c r="G135" s="238" t="s">
        <v>406</v>
      </c>
      <c r="H135" s="239">
        <v>75.852000000000004</v>
      </c>
      <c r="I135" s="240"/>
      <c r="J135" s="241">
        <f>ROUND(I135*H135,2)</f>
        <v>0</v>
      </c>
      <c r="K135" s="237" t="s">
        <v>157</v>
      </c>
      <c r="L135" s="44"/>
      <c r="M135" s="242" t="s">
        <v>1</v>
      </c>
      <c r="N135" s="243" t="s">
        <v>49</v>
      </c>
      <c r="O135" s="91"/>
      <c r="P135" s="244">
        <f>O135*H135</f>
        <v>0</v>
      </c>
      <c r="Q135" s="244">
        <v>0.00046000000000000001</v>
      </c>
      <c r="R135" s="244">
        <f>Q135*H135</f>
        <v>0.03489192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151</v>
      </c>
      <c r="AT135" s="246" t="s">
        <v>153</v>
      </c>
      <c r="AU135" s="246" t="s">
        <v>93</v>
      </c>
      <c r="AY135" s="17" t="s">
        <v>152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21</v>
      </c>
      <c r="BK135" s="247">
        <f>ROUND(I135*H135,2)</f>
        <v>0</v>
      </c>
      <c r="BL135" s="17" t="s">
        <v>151</v>
      </c>
      <c r="BM135" s="246" t="s">
        <v>1407</v>
      </c>
    </row>
    <row r="136" s="2" customFormat="1" ht="21.75" customHeight="1">
      <c r="A136" s="38"/>
      <c r="B136" s="39"/>
      <c r="C136" s="235" t="s">
        <v>179</v>
      </c>
      <c r="D136" s="235" t="s">
        <v>153</v>
      </c>
      <c r="E136" s="236" t="s">
        <v>1408</v>
      </c>
      <c r="F136" s="237" t="s">
        <v>1409</v>
      </c>
      <c r="G136" s="238" t="s">
        <v>406</v>
      </c>
      <c r="H136" s="239">
        <v>75.852000000000004</v>
      </c>
      <c r="I136" s="240"/>
      <c r="J136" s="241">
        <f>ROUND(I136*H136,2)</f>
        <v>0</v>
      </c>
      <c r="K136" s="237" t="s">
        <v>157</v>
      </c>
      <c r="L136" s="44"/>
      <c r="M136" s="242" t="s">
        <v>1</v>
      </c>
      <c r="N136" s="243" t="s">
        <v>49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151</v>
      </c>
      <c r="AT136" s="246" t="s">
        <v>153</v>
      </c>
      <c r="AU136" s="246" t="s">
        <v>93</v>
      </c>
      <c r="AY136" s="17" t="s">
        <v>152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21</v>
      </c>
      <c r="BK136" s="247">
        <f>ROUND(I136*H136,2)</f>
        <v>0</v>
      </c>
      <c r="BL136" s="17" t="s">
        <v>151</v>
      </c>
      <c r="BM136" s="246" t="s">
        <v>1410</v>
      </c>
    </row>
    <row r="137" s="2" customFormat="1" ht="21.75" customHeight="1">
      <c r="A137" s="38"/>
      <c r="B137" s="39"/>
      <c r="C137" s="235" t="s">
        <v>184</v>
      </c>
      <c r="D137" s="235" t="s">
        <v>153</v>
      </c>
      <c r="E137" s="236" t="s">
        <v>421</v>
      </c>
      <c r="F137" s="237" t="s">
        <v>422</v>
      </c>
      <c r="G137" s="238" t="s">
        <v>406</v>
      </c>
      <c r="H137" s="239">
        <v>63.901000000000003</v>
      </c>
      <c r="I137" s="240"/>
      <c r="J137" s="241">
        <f>ROUND(I137*H137,2)</f>
        <v>0</v>
      </c>
      <c r="K137" s="237" t="s">
        <v>157</v>
      </c>
      <c r="L137" s="44"/>
      <c r="M137" s="242" t="s">
        <v>1</v>
      </c>
      <c r="N137" s="243" t="s">
        <v>49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151</v>
      </c>
      <c r="AT137" s="246" t="s">
        <v>153</v>
      </c>
      <c r="AU137" s="246" t="s">
        <v>93</v>
      </c>
      <c r="AY137" s="17" t="s">
        <v>152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21</v>
      </c>
      <c r="BK137" s="247">
        <f>ROUND(I137*H137,2)</f>
        <v>0</v>
      </c>
      <c r="BL137" s="17" t="s">
        <v>151</v>
      </c>
      <c r="BM137" s="246" t="s">
        <v>1411</v>
      </c>
    </row>
    <row r="138" s="12" customFormat="1">
      <c r="A138" s="12"/>
      <c r="B138" s="252"/>
      <c r="C138" s="253"/>
      <c r="D138" s="248" t="s">
        <v>213</v>
      </c>
      <c r="E138" s="254" t="s">
        <v>1</v>
      </c>
      <c r="F138" s="255" t="s">
        <v>1412</v>
      </c>
      <c r="G138" s="253"/>
      <c r="H138" s="256">
        <v>63.901000000000003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2" t="s">
        <v>213</v>
      </c>
      <c r="AU138" s="262" t="s">
        <v>93</v>
      </c>
      <c r="AV138" s="12" t="s">
        <v>93</v>
      </c>
      <c r="AW138" s="12" t="s">
        <v>38</v>
      </c>
      <c r="AX138" s="12" t="s">
        <v>84</v>
      </c>
      <c r="AY138" s="262" t="s">
        <v>152</v>
      </c>
    </row>
    <row r="139" s="13" customFormat="1">
      <c r="A139" s="13"/>
      <c r="B139" s="263"/>
      <c r="C139" s="264"/>
      <c r="D139" s="248" t="s">
        <v>213</v>
      </c>
      <c r="E139" s="265" t="s">
        <v>1</v>
      </c>
      <c r="F139" s="266" t="s">
        <v>223</v>
      </c>
      <c r="G139" s="264"/>
      <c r="H139" s="267">
        <v>63.901000000000003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3" t="s">
        <v>213</v>
      </c>
      <c r="AU139" s="273" t="s">
        <v>93</v>
      </c>
      <c r="AV139" s="13" t="s">
        <v>151</v>
      </c>
      <c r="AW139" s="13" t="s">
        <v>38</v>
      </c>
      <c r="AX139" s="13" t="s">
        <v>21</v>
      </c>
      <c r="AY139" s="273" t="s">
        <v>152</v>
      </c>
    </row>
    <row r="140" s="2" customFormat="1" ht="21.75" customHeight="1">
      <c r="A140" s="38"/>
      <c r="B140" s="39"/>
      <c r="C140" s="235" t="s">
        <v>190</v>
      </c>
      <c r="D140" s="235" t="s">
        <v>153</v>
      </c>
      <c r="E140" s="236" t="s">
        <v>425</v>
      </c>
      <c r="F140" s="237" t="s">
        <v>426</v>
      </c>
      <c r="G140" s="238" t="s">
        <v>406</v>
      </c>
      <c r="H140" s="239">
        <v>319.505</v>
      </c>
      <c r="I140" s="240"/>
      <c r="J140" s="241">
        <f>ROUND(I140*H140,2)</f>
        <v>0</v>
      </c>
      <c r="K140" s="237" t="s">
        <v>157</v>
      </c>
      <c r="L140" s="44"/>
      <c r="M140" s="242" t="s">
        <v>1</v>
      </c>
      <c r="N140" s="243" t="s">
        <v>49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151</v>
      </c>
      <c r="AT140" s="246" t="s">
        <v>153</v>
      </c>
      <c r="AU140" s="246" t="s">
        <v>93</v>
      </c>
      <c r="AY140" s="17" t="s">
        <v>152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21</v>
      </c>
      <c r="BK140" s="247">
        <f>ROUND(I140*H140,2)</f>
        <v>0</v>
      </c>
      <c r="BL140" s="17" t="s">
        <v>151</v>
      </c>
      <c r="BM140" s="246" t="s">
        <v>1413</v>
      </c>
    </row>
    <row r="141" s="15" customFormat="1">
      <c r="A141" s="15"/>
      <c r="B141" s="286"/>
      <c r="C141" s="287"/>
      <c r="D141" s="248" t="s">
        <v>213</v>
      </c>
      <c r="E141" s="288" t="s">
        <v>1</v>
      </c>
      <c r="F141" s="289" t="s">
        <v>428</v>
      </c>
      <c r="G141" s="287"/>
      <c r="H141" s="288" t="s">
        <v>1</v>
      </c>
      <c r="I141" s="290"/>
      <c r="J141" s="287"/>
      <c r="K141" s="287"/>
      <c r="L141" s="291"/>
      <c r="M141" s="292"/>
      <c r="N141" s="293"/>
      <c r="O141" s="293"/>
      <c r="P141" s="293"/>
      <c r="Q141" s="293"/>
      <c r="R141" s="293"/>
      <c r="S141" s="293"/>
      <c r="T141" s="29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95" t="s">
        <v>213</v>
      </c>
      <c r="AU141" s="295" t="s">
        <v>93</v>
      </c>
      <c r="AV141" s="15" t="s">
        <v>21</v>
      </c>
      <c r="AW141" s="15" t="s">
        <v>38</v>
      </c>
      <c r="AX141" s="15" t="s">
        <v>84</v>
      </c>
      <c r="AY141" s="295" t="s">
        <v>152</v>
      </c>
    </row>
    <row r="142" s="12" customFormat="1">
      <c r="A142" s="12"/>
      <c r="B142" s="252"/>
      <c r="C142" s="253"/>
      <c r="D142" s="248" t="s">
        <v>213</v>
      </c>
      <c r="E142" s="254" t="s">
        <v>1</v>
      </c>
      <c r="F142" s="255" t="s">
        <v>1414</v>
      </c>
      <c r="G142" s="253"/>
      <c r="H142" s="256">
        <v>319.505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62" t="s">
        <v>213</v>
      </c>
      <c r="AU142" s="262" t="s">
        <v>93</v>
      </c>
      <c r="AV142" s="12" t="s">
        <v>93</v>
      </c>
      <c r="AW142" s="12" t="s">
        <v>38</v>
      </c>
      <c r="AX142" s="12" t="s">
        <v>84</v>
      </c>
      <c r="AY142" s="262" t="s">
        <v>152</v>
      </c>
    </row>
    <row r="143" s="13" customFormat="1">
      <c r="A143" s="13"/>
      <c r="B143" s="263"/>
      <c r="C143" s="264"/>
      <c r="D143" s="248" t="s">
        <v>213</v>
      </c>
      <c r="E143" s="265" t="s">
        <v>1</v>
      </c>
      <c r="F143" s="266" t="s">
        <v>223</v>
      </c>
      <c r="G143" s="264"/>
      <c r="H143" s="267">
        <v>319.505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3" t="s">
        <v>213</v>
      </c>
      <c r="AU143" s="273" t="s">
        <v>93</v>
      </c>
      <c r="AV143" s="13" t="s">
        <v>151</v>
      </c>
      <c r="AW143" s="13" t="s">
        <v>38</v>
      </c>
      <c r="AX143" s="13" t="s">
        <v>21</v>
      </c>
      <c r="AY143" s="273" t="s">
        <v>152</v>
      </c>
    </row>
    <row r="144" s="2" customFormat="1" ht="21.75" customHeight="1">
      <c r="A144" s="38"/>
      <c r="B144" s="39"/>
      <c r="C144" s="235" t="s">
        <v>195</v>
      </c>
      <c r="D144" s="235" t="s">
        <v>153</v>
      </c>
      <c r="E144" s="236" t="s">
        <v>430</v>
      </c>
      <c r="F144" s="237" t="s">
        <v>431</v>
      </c>
      <c r="G144" s="238" t="s">
        <v>432</v>
      </c>
      <c r="H144" s="239">
        <v>105.437</v>
      </c>
      <c r="I144" s="240"/>
      <c r="J144" s="241">
        <f>ROUND(I144*H144,2)</f>
        <v>0</v>
      </c>
      <c r="K144" s="237" t="s">
        <v>157</v>
      </c>
      <c r="L144" s="44"/>
      <c r="M144" s="242" t="s">
        <v>1</v>
      </c>
      <c r="N144" s="243" t="s">
        <v>49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151</v>
      </c>
      <c r="AT144" s="246" t="s">
        <v>153</v>
      </c>
      <c r="AU144" s="246" t="s">
        <v>93</v>
      </c>
      <c r="AY144" s="17" t="s">
        <v>152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21</v>
      </c>
      <c r="BK144" s="247">
        <f>ROUND(I144*H144,2)</f>
        <v>0</v>
      </c>
      <c r="BL144" s="17" t="s">
        <v>151</v>
      </c>
      <c r="BM144" s="246" t="s">
        <v>1415</v>
      </c>
    </row>
    <row r="145" s="12" customFormat="1">
      <c r="A145" s="12"/>
      <c r="B145" s="252"/>
      <c r="C145" s="253"/>
      <c r="D145" s="248" t="s">
        <v>213</v>
      </c>
      <c r="E145" s="254" t="s">
        <v>1</v>
      </c>
      <c r="F145" s="255" t="s">
        <v>1416</v>
      </c>
      <c r="G145" s="253"/>
      <c r="H145" s="256">
        <v>105.437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62" t="s">
        <v>213</v>
      </c>
      <c r="AU145" s="262" t="s">
        <v>93</v>
      </c>
      <c r="AV145" s="12" t="s">
        <v>93</v>
      </c>
      <c r="AW145" s="12" t="s">
        <v>38</v>
      </c>
      <c r="AX145" s="12" t="s">
        <v>84</v>
      </c>
      <c r="AY145" s="262" t="s">
        <v>152</v>
      </c>
    </row>
    <row r="146" s="13" customFormat="1">
      <c r="A146" s="13"/>
      <c r="B146" s="263"/>
      <c r="C146" s="264"/>
      <c r="D146" s="248" t="s">
        <v>213</v>
      </c>
      <c r="E146" s="265" t="s">
        <v>1</v>
      </c>
      <c r="F146" s="266" t="s">
        <v>223</v>
      </c>
      <c r="G146" s="264"/>
      <c r="H146" s="267">
        <v>105.437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3" t="s">
        <v>213</v>
      </c>
      <c r="AU146" s="273" t="s">
        <v>93</v>
      </c>
      <c r="AV146" s="13" t="s">
        <v>151</v>
      </c>
      <c r="AW146" s="13" t="s">
        <v>38</v>
      </c>
      <c r="AX146" s="13" t="s">
        <v>21</v>
      </c>
      <c r="AY146" s="273" t="s">
        <v>152</v>
      </c>
    </row>
    <row r="147" s="2" customFormat="1" ht="21.75" customHeight="1">
      <c r="A147" s="38"/>
      <c r="B147" s="39"/>
      <c r="C147" s="235" t="s">
        <v>26</v>
      </c>
      <c r="D147" s="235" t="s">
        <v>153</v>
      </c>
      <c r="E147" s="236" t="s">
        <v>562</v>
      </c>
      <c r="F147" s="237" t="s">
        <v>563</v>
      </c>
      <c r="G147" s="238" t="s">
        <v>406</v>
      </c>
      <c r="H147" s="239">
        <v>35.018999999999998</v>
      </c>
      <c r="I147" s="240"/>
      <c r="J147" s="241">
        <f>ROUND(I147*H147,2)</f>
        <v>0</v>
      </c>
      <c r="K147" s="237" t="s">
        <v>157</v>
      </c>
      <c r="L147" s="44"/>
      <c r="M147" s="242" t="s">
        <v>1</v>
      </c>
      <c r="N147" s="243" t="s">
        <v>49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151</v>
      </c>
      <c r="AT147" s="246" t="s">
        <v>153</v>
      </c>
      <c r="AU147" s="246" t="s">
        <v>93</v>
      </c>
      <c r="AY147" s="17" t="s">
        <v>152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21</v>
      </c>
      <c r="BK147" s="247">
        <f>ROUND(I147*H147,2)</f>
        <v>0</v>
      </c>
      <c r="BL147" s="17" t="s">
        <v>151</v>
      </c>
      <c r="BM147" s="246" t="s">
        <v>1417</v>
      </c>
    </row>
    <row r="148" s="12" customFormat="1">
      <c r="A148" s="12"/>
      <c r="B148" s="252"/>
      <c r="C148" s="253"/>
      <c r="D148" s="248" t="s">
        <v>213</v>
      </c>
      <c r="E148" s="254" t="s">
        <v>1</v>
      </c>
      <c r="F148" s="255" t="s">
        <v>1412</v>
      </c>
      <c r="G148" s="253"/>
      <c r="H148" s="256">
        <v>63.901000000000003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2" t="s">
        <v>213</v>
      </c>
      <c r="AU148" s="262" t="s">
        <v>93</v>
      </c>
      <c r="AV148" s="12" t="s">
        <v>93</v>
      </c>
      <c r="AW148" s="12" t="s">
        <v>38</v>
      </c>
      <c r="AX148" s="12" t="s">
        <v>84</v>
      </c>
      <c r="AY148" s="262" t="s">
        <v>152</v>
      </c>
    </row>
    <row r="149" s="12" customFormat="1">
      <c r="A149" s="12"/>
      <c r="B149" s="252"/>
      <c r="C149" s="253"/>
      <c r="D149" s="248" t="s">
        <v>213</v>
      </c>
      <c r="E149" s="254" t="s">
        <v>1</v>
      </c>
      <c r="F149" s="255" t="s">
        <v>1418</v>
      </c>
      <c r="G149" s="253"/>
      <c r="H149" s="256">
        <v>-8.6940000000000008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2" t="s">
        <v>213</v>
      </c>
      <c r="AU149" s="262" t="s">
        <v>93</v>
      </c>
      <c r="AV149" s="12" t="s">
        <v>93</v>
      </c>
      <c r="AW149" s="12" t="s">
        <v>38</v>
      </c>
      <c r="AX149" s="12" t="s">
        <v>84</v>
      </c>
      <c r="AY149" s="262" t="s">
        <v>152</v>
      </c>
    </row>
    <row r="150" s="12" customFormat="1">
      <c r="A150" s="12"/>
      <c r="B150" s="252"/>
      <c r="C150" s="253"/>
      <c r="D150" s="248" t="s">
        <v>213</v>
      </c>
      <c r="E150" s="254" t="s">
        <v>1</v>
      </c>
      <c r="F150" s="255" t="s">
        <v>1419</v>
      </c>
      <c r="G150" s="253"/>
      <c r="H150" s="256">
        <v>-20.187999999999999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93</v>
      </c>
      <c r="AV150" s="12" t="s">
        <v>93</v>
      </c>
      <c r="AW150" s="12" t="s">
        <v>38</v>
      </c>
      <c r="AX150" s="12" t="s">
        <v>84</v>
      </c>
      <c r="AY150" s="262" t="s">
        <v>152</v>
      </c>
    </row>
    <row r="151" s="13" customFormat="1">
      <c r="A151" s="13"/>
      <c r="B151" s="263"/>
      <c r="C151" s="264"/>
      <c r="D151" s="248" t="s">
        <v>213</v>
      </c>
      <c r="E151" s="265" t="s">
        <v>1</v>
      </c>
      <c r="F151" s="266" t="s">
        <v>223</v>
      </c>
      <c r="G151" s="264"/>
      <c r="H151" s="267">
        <v>35.019000000000005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3" t="s">
        <v>213</v>
      </c>
      <c r="AU151" s="273" t="s">
        <v>93</v>
      </c>
      <c r="AV151" s="13" t="s">
        <v>151</v>
      </c>
      <c r="AW151" s="13" t="s">
        <v>38</v>
      </c>
      <c r="AX151" s="13" t="s">
        <v>21</v>
      </c>
      <c r="AY151" s="273" t="s">
        <v>152</v>
      </c>
    </row>
    <row r="152" s="2" customFormat="1" ht="16.5" customHeight="1">
      <c r="A152" s="38"/>
      <c r="B152" s="39"/>
      <c r="C152" s="300" t="s">
        <v>208</v>
      </c>
      <c r="D152" s="300" t="s">
        <v>573</v>
      </c>
      <c r="E152" s="301" t="s">
        <v>1420</v>
      </c>
      <c r="F152" s="302" t="s">
        <v>1421</v>
      </c>
      <c r="G152" s="303" t="s">
        <v>432</v>
      </c>
      <c r="H152" s="304">
        <v>70.037999999999997</v>
      </c>
      <c r="I152" s="305"/>
      <c r="J152" s="306">
        <f>ROUND(I152*H152,2)</f>
        <v>0</v>
      </c>
      <c r="K152" s="302" t="s">
        <v>157</v>
      </c>
      <c r="L152" s="307"/>
      <c r="M152" s="308" t="s">
        <v>1</v>
      </c>
      <c r="N152" s="309" t="s">
        <v>49</v>
      </c>
      <c r="O152" s="91"/>
      <c r="P152" s="244">
        <f>O152*H152</f>
        <v>0</v>
      </c>
      <c r="Q152" s="244">
        <v>1</v>
      </c>
      <c r="R152" s="244">
        <f>Q152*H152</f>
        <v>70.037999999999997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190</v>
      </c>
      <c r="AT152" s="246" t="s">
        <v>573</v>
      </c>
      <c r="AU152" s="246" t="s">
        <v>93</v>
      </c>
      <c r="AY152" s="17" t="s">
        <v>152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21</v>
      </c>
      <c r="BK152" s="247">
        <f>ROUND(I152*H152,2)</f>
        <v>0</v>
      </c>
      <c r="BL152" s="17" t="s">
        <v>151</v>
      </c>
      <c r="BM152" s="246" t="s">
        <v>1422</v>
      </c>
    </row>
    <row r="153" s="12" customFormat="1">
      <c r="A153" s="12"/>
      <c r="B153" s="252"/>
      <c r="C153" s="253"/>
      <c r="D153" s="248" t="s">
        <v>213</v>
      </c>
      <c r="E153" s="254" t="s">
        <v>1</v>
      </c>
      <c r="F153" s="255" t="s">
        <v>1423</v>
      </c>
      <c r="G153" s="253"/>
      <c r="H153" s="256">
        <v>70.037999999999997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62" t="s">
        <v>213</v>
      </c>
      <c r="AU153" s="262" t="s">
        <v>93</v>
      </c>
      <c r="AV153" s="12" t="s">
        <v>93</v>
      </c>
      <c r="AW153" s="12" t="s">
        <v>38</v>
      </c>
      <c r="AX153" s="12" t="s">
        <v>84</v>
      </c>
      <c r="AY153" s="262" t="s">
        <v>152</v>
      </c>
    </row>
    <row r="154" s="13" customFormat="1">
      <c r="A154" s="13"/>
      <c r="B154" s="263"/>
      <c r="C154" s="264"/>
      <c r="D154" s="248" t="s">
        <v>213</v>
      </c>
      <c r="E154" s="265" t="s">
        <v>1</v>
      </c>
      <c r="F154" s="266" t="s">
        <v>223</v>
      </c>
      <c r="G154" s="264"/>
      <c r="H154" s="267">
        <v>70.037999999999997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3" t="s">
        <v>213</v>
      </c>
      <c r="AU154" s="273" t="s">
        <v>93</v>
      </c>
      <c r="AV154" s="13" t="s">
        <v>151</v>
      </c>
      <c r="AW154" s="13" t="s">
        <v>38</v>
      </c>
      <c r="AX154" s="13" t="s">
        <v>21</v>
      </c>
      <c r="AY154" s="273" t="s">
        <v>152</v>
      </c>
    </row>
    <row r="155" s="2" customFormat="1" ht="16.5" customHeight="1">
      <c r="A155" s="38"/>
      <c r="B155" s="39"/>
      <c r="C155" s="235" t="s">
        <v>224</v>
      </c>
      <c r="D155" s="235" t="s">
        <v>153</v>
      </c>
      <c r="E155" s="236" t="s">
        <v>579</v>
      </c>
      <c r="F155" s="237" t="s">
        <v>580</v>
      </c>
      <c r="G155" s="238" t="s">
        <v>361</v>
      </c>
      <c r="H155" s="239">
        <v>107.06999999999999</v>
      </c>
      <c r="I155" s="240"/>
      <c r="J155" s="241">
        <f>ROUND(I155*H155,2)</f>
        <v>0</v>
      </c>
      <c r="K155" s="237" t="s">
        <v>157</v>
      </c>
      <c r="L155" s="44"/>
      <c r="M155" s="242" t="s">
        <v>1</v>
      </c>
      <c r="N155" s="243" t="s">
        <v>49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151</v>
      </c>
      <c r="AT155" s="246" t="s">
        <v>153</v>
      </c>
      <c r="AU155" s="246" t="s">
        <v>93</v>
      </c>
      <c r="AY155" s="17" t="s">
        <v>152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21</v>
      </c>
      <c r="BK155" s="247">
        <f>ROUND(I155*H155,2)</f>
        <v>0</v>
      </c>
      <c r="BL155" s="17" t="s">
        <v>151</v>
      </c>
      <c r="BM155" s="246" t="s">
        <v>1424</v>
      </c>
    </row>
    <row r="156" s="12" customFormat="1">
      <c r="A156" s="12"/>
      <c r="B156" s="252"/>
      <c r="C156" s="253"/>
      <c r="D156" s="248" t="s">
        <v>213</v>
      </c>
      <c r="E156" s="254" t="s">
        <v>1</v>
      </c>
      <c r="F156" s="255" t="s">
        <v>1425</v>
      </c>
      <c r="G156" s="253"/>
      <c r="H156" s="256">
        <v>43.469999999999999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2" t="s">
        <v>213</v>
      </c>
      <c r="AU156" s="262" t="s">
        <v>93</v>
      </c>
      <c r="AV156" s="12" t="s">
        <v>93</v>
      </c>
      <c r="AW156" s="12" t="s">
        <v>38</v>
      </c>
      <c r="AX156" s="12" t="s">
        <v>84</v>
      </c>
      <c r="AY156" s="262" t="s">
        <v>152</v>
      </c>
    </row>
    <row r="157" s="12" customFormat="1">
      <c r="A157" s="12"/>
      <c r="B157" s="252"/>
      <c r="C157" s="253"/>
      <c r="D157" s="248" t="s">
        <v>213</v>
      </c>
      <c r="E157" s="254" t="s">
        <v>1</v>
      </c>
      <c r="F157" s="255" t="s">
        <v>1426</v>
      </c>
      <c r="G157" s="253"/>
      <c r="H157" s="256">
        <v>63.600000000000001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62" t="s">
        <v>213</v>
      </c>
      <c r="AU157" s="262" t="s">
        <v>93</v>
      </c>
      <c r="AV157" s="12" t="s">
        <v>93</v>
      </c>
      <c r="AW157" s="12" t="s">
        <v>38</v>
      </c>
      <c r="AX157" s="12" t="s">
        <v>84</v>
      </c>
      <c r="AY157" s="262" t="s">
        <v>152</v>
      </c>
    </row>
    <row r="158" s="13" customFormat="1">
      <c r="A158" s="13"/>
      <c r="B158" s="263"/>
      <c r="C158" s="264"/>
      <c r="D158" s="248" t="s">
        <v>213</v>
      </c>
      <c r="E158" s="265" t="s">
        <v>1</v>
      </c>
      <c r="F158" s="266" t="s">
        <v>223</v>
      </c>
      <c r="G158" s="264"/>
      <c r="H158" s="267">
        <v>107.06999999999999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3" t="s">
        <v>213</v>
      </c>
      <c r="AU158" s="273" t="s">
        <v>93</v>
      </c>
      <c r="AV158" s="13" t="s">
        <v>151</v>
      </c>
      <c r="AW158" s="13" t="s">
        <v>38</v>
      </c>
      <c r="AX158" s="13" t="s">
        <v>21</v>
      </c>
      <c r="AY158" s="273" t="s">
        <v>152</v>
      </c>
    </row>
    <row r="159" s="11" customFormat="1" ht="22.8" customHeight="1">
      <c r="A159" s="11"/>
      <c r="B159" s="221"/>
      <c r="C159" s="222"/>
      <c r="D159" s="223" t="s">
        <v>83</v>
      </c>
      <c r="E159" s="284" t="s">
        <v>151</v>
      </c>
      <c r="F159" s="284" t="s">
        <v>598</v>
      </c>
      <c r="G159" s="222"/>
      <c r="H159" s="222"/>
      <c r="I159" s="225"/>
      <c r="J159" s="285">
        <f>BK159</f>
        <v>0</v>
      </c>
      <c r="K159" s="222"/>
      <c r="L159" s="227"/>
      <c r="M159" s="228"/>
      <c r="N159" s="229"/>
      <c r="O159" s="229"/>
      <c r="P159" s="230">
        <f>SUM(P160:P165)</f>
        <v>0</v>
      </c>
      <c r="Q159" s="229"/>
      <c r="R159" s="230">
        <f>SUM(R160:R165)</f>
        <v>0.0652224</v>
      </c>
      <c r="S159" s="229"/>
      <c r="T159" s="231">
        <f>SUM(T160:T165)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32" t="s">
        <v>21</v>
      </c>
      <c r="AT159" s="233" t="s">
        <v>83</v>
      </c>
      <c r="AU159" s="233" t="s">
        <v>21</v>
      </c>
      <c r="AY159" s="232" t="s">
        <v>152</v>
      </c>
      <c r="BK159" s="234">
        <f>SUM(BK160:BK165)</f>
        <v>0</v>
      </c>
    </row>
    <row r="160" s="2" customFormat="1" ht="21.75" customHeight="1">
      <c r="A160" s="38"/>
      <c r="B160" s="39"/>
      <c r="C160" s="235" t="s">
        <v>237</v>
      </c>
      <c r="D160" s="235" t="s">
        <v>153</v>
      </c>
      <c r="E160" s="236" t="s">
        <v>599</v>
      </c>
      <c r="F160" s="237" t="s">
        <v>600</v>
      </c>
      <c r="G160" s="238" t="s">
        <v>406</v>
      </c>
      <c r="H160" s="239">
        <v>8.6940000000000008</v>
      </c>
      <c r="I160" s="240"/>
      <c r="J160" s="241">
        <f>ROUND(I160*H160,2)</f>
        <v>0</v>
      </c>
      <c r="K160" s="237" t="s">
        <v>157</v>
      </c>
      <c r="L160" s="44"/>
      <c r="M160" s="242" t="s">
        <v>1</v>
      </c>
      <c r="N160" s="243" t="s">
        <v>49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151</v>
      </c>
      <c r="AT160" s="246" t="s">
        <v>153</v>
      </c>
      <c r="AU160" s="246" t="s">
        <v>93</v>
      </c>
      <c r="AY160" s="17" t="s">
        <v>152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21</v>
      </c>
      <c r="BK160" s="247">
        <f>ROUND(I160*H160,2)</f>
        <v>0</v>
      </c>
      <c r="BL160" s="17" t="s">
        <v>151</v>
      </c>
      <c r="BM160" s="246" t="s">
        <v>1427</v>
      </c>
    </row>
    <row r="161" s="12" customFormat="1">
      <c r="A161" s="12"/>
      <c r="B161" s="252"/>
      <c r="C161" s="253"/>
      <c r="D161" s="248" t="s">
        <v>213</v>
      </c>
      <c r="E161" s="254" t="s">
        <v>1</v>
      </c>
      <c r="F161" s="255" t="s">
        <v>1428</v>
      </c>
      <c r="G161" s="253"/>
      <c r="H161" s="256">
        <v>8.6940000000000008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93</v>
      </c>
      <c r="AV161" s="12" t="s">
        <v>93</v>
      </c>
      <c r="AW161" s="12" t="s">
        <v>38</v>
      </c>
      <c r="AX161" s="12" t="s">
        <v>84</v>
      </c>
      <c r="AY161" s="262" t="s">
        <v>152</v>
      </c>
    </row>
    <row r="162" s="13" customFormat="1">
      <c r="A162" s="13"/>
      <c r="B162" s="263"/>
      <c r="C162" s="264"/>
      <c r="D162" s="248" t="s">
        <v>213</v>
      </c>
      <c r="E162" s="265" t="s">
        <v>1</v>
      </c>
      <c r="F162" s="266" t="s">
        <v>223</v>
      </c>
      <c r="G162" s="264"/>
      <c r="H162" s="267">
        <v>8.6940000000000008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3" t="s">
        <v>213</v>
      </c>
      <c r="AU162" s="273" t="s">
        <v>93</v>
      </c>
      <c r="AV162" s="13" t="s">
        <v>151</v>
      </c>
      <c r="AW162" s="13" t="s">
        <v>38</v>
      </c>
      <c r="AX162" s="13" t="s">
        <v>21</v>
      </c>
      <c r="AY162" s="273" t="s">
        <v>152</v>
      </c>
    </row>
    <row r="163" s="2" customFormat="1" ht="21.75" customHeight="1">
      <c r="A163" s="38"/>
      <c r="B163" s="39"/>
      <c r="C163" s="235" t="s">
        <v>244</v>
      </c>
      <c r="D163" s="235" t="s">
        <v>153</v>
      </c>
      <c r="E163" s="236" t="s">
        <v>1429</v>
      </c>
      <c r="F163" s="237" t="s">
        <v>1430</v>
      </c>
      <c r="G163" s="238" t="s">
        <v>361</v>
      </c>
      <c r="H163" s="239">
        <v>10.32</v>
      </c>
      <c r="I163" s="240"/>
      <c r="J163" s="241">
        <f>ROUND(I163*H163,2)</f>
        <v>0</v>
      </c>
      <c r="K163" s="237" t="s">
        <v>157</v>
      </c>
      <c r="L163" s="44"/>
      <c r="M163" s="242" t="s">
        <v>1</v>
      </c>
      <c r="N163" s="243" t="s">
        <v>49</v>
      </c>
      <c r="O163" s="91"/>
      <c r="P163" s="244">
        <f>O163*H163</f>
        <v>0</v>
      </c>
      <c r="Q163" s="244">
        <v>0.0063200000000000001</v>
      </c>
      <c r="R163" s="244">
        <f>Q163*H163</f>
        <v>0.0652224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151</v>
      </c>
      <c r="AT163" s="246" t="s">
        <v>153</v>
      </c>
      <c r="AU163" s="246" t="s">
        <v>93</v>
      </c>
      <c r="AY163" s="17" t="s">
        <v>152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21</v>
      </c>
      <c r="BK163" s="247">
        <f>ROUND(I163*H163,2)</f>
        <v>0</v>
      </c>
      <c r="BL163" s="17" t="s">
        <v>151</v>
      </c>
      <c r="BM163" s="246" t="s">
        <v>1431</v>
      </c>
    </row>
    <row r="164" s="12" customFormat="1">
      <c r="A164" s="12"/>
      <c r="B164" s="252"/>
      <c r="C164" s="253"/>
      <c r="D164" s="248" t="s">
        <v>213</v>
      </c>
      <c r="E164" s="254" t="s">
        <v>1</v>
      </c>
      <c r="F164" s="255" t="s">
        <v>1432</v>
      </c>
      <c r="G164" s="253"/>
      <c r="H164" s="256">
        <v>10.32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93</v>
      </c>
      <c r="AV164" s="12" t="s">
        <v>93</v>
      </c>
      <c r="AW164" s="12" t="s">
        <v>38</v>
      </c>
      <c r="AX164" s="12" t="s">
        <v>84</v>
      </c>
      <c r="AY164" s="262" t="s">
        <v>152</v>
      </c>
    </row>
    <row r="165" s="13" customFormat="1">
      <c r="A165" s="13"/>
      <c r="B165" s="263"/>
      <c r="C165" s="264"/>
      <c r="D165" s="248" t="s">
        <v>213</v>
      </c>
      <c r="E165" s="265" t="s">
        <v>1</v>
      </c>
      <c r="F165" s="266" t="s">
        <v>223</v>
      </c>
      <c r="G165" s="264"/>
      <c r="H165" s="267">
        <v>10.32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3" t="s">
        <v>213</v>
      </c>
      <c r="AU165" s="273" t="s">
        <v>93</v>
      </c>
      <c r="AV165" s="13" t="s">
        <v>151</v>
      </c>
      <c r="AW165" s="13" t="s">
        <v>38</v>
      </c>
      <c r="AX165" s="13" t="s">
        <v>21</v>
      </c>
      <c r="AY165" s="273" t="s">
        <v>152</v>
      </c>
    </row>
    <row r="166" s="11" customFormat="1" ht="22.8" customHeight="1">
      <c r="A166" s="11"/>
      <c r="B166" s="221"/>
      <c r="C166" s="222"/>
      <c r="D166" s="223" t="s">
        <v>83</v>
      </c>
      <c r="E166" s="284" t="s">
        <v>174</v>
      </c>
      <c r="F166" s="284" t="s">
        <v>603</v>
      </c>
      <c r="G166" s="222"/>
      <c r="H166" s="222"/>
      <c r="I166" s="225"/>
      <c r="J166" s="285">
        <f>BK166</f>
        <v>0</v>
      </c>
      <c r="K166" s="222"/>
      <c r="L166" s="227"/>
      <c r="M166" s="228"/>
      <c r="N166" s="229"/>
      <c r="O166" s="229"/>
      <c r="P166" s="230">
        <f>SUM(P167:P175)</f>
        <v>0</v>
      </c>
      <c r="Q166" s="229"/>
      <c r="R166" s="230">
        <f>SUM(R167:R175)</f>
        <v>18.119639999999997</v>
      </c>
      <c r="S166" s="229"/>
      <c r="T166" s="231">
        <f>SUM(T167:T175)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32" t="s">
        <v>21</v>
      </c>
      <c r="AT166" s="233" t="s">
        <v>83</v>
      </c>
      <c r="AU166" s="233" t="s">
        <v>21</v>
      </c>
      <c r="AY166" s="232" t="s">
        <v>152</v>
      </c>
      <c r="BK166" s="234">
        <f>SUM(BK167:BK175)</f>
        <v>0</v>
      </c>
    </row>
    <row r="167" s="2" customFormat="1" ht="16.5" customHeight="1">
      <c r="A167" s="38"/>
      <c r="B167" s="39"/>
      <c r="C167" s="235" t="s">
        <v>8</v>
      </c>
      <c r="D167" s="235" t="s">
        <v>153</v>
      </c>
      <c r="E167" s="236" t="s">
        <v>1433</v>
      </c>
      <c r="F167" s="237" t="s">
        <v>1434</v>
      </c>
      <c r="G167" s="238" t="s">
        <v>361</v>
      </c>
      <c r="H167" s="239">
        <v>63.600000000000001</v>
      </c>
      <c r="I167" s="240"/>
      <c r="J167" s="241">
        <f>ROUND(I167*H167,2)</f>
        <v>0</v>
      </c>
      <c r="K167" s="237" t="s">
        <v>157</v>
      </c>
      <c r="L167" s="44"/>
      <c r="M167" s="242" t="s">
        <v>1</v>
      </c>
      <c r="N167" s="243" t="s">
        <v>49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151</v>
      </c>
      <c r="AT167" s="246" t="s">
        <v>153</v>
      </c>
      <c r="AU167" s="246" t="s">
        <v>93</v>
      </c>
      <c r="AY167" s="17" t="s">
        <v>152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21</v>
      </c>
      <c r="BK167" s="247">
        <f>ROUND(I167*H167,2)</f>
        <v>0</v>
      </c>
      <c r="BL167" s="17" t="s">
        <v>151</v>
      </c>
      <c r="BM167" s="246" t="s">
        <v>1435</v>
      </c>
    </row>
    <row r="168" s="12" customFormat="1">
      <c r="A168" s="12"/>
      <c r="B168" s="252"/>
      <c r="C168" s="253"/>
      <c r="D168" s="248" t="s">
        <v>213</v>
      </c>
      <c r="E168" s="254" t="s">
        <v>1</v>
      </c>
      <c r="F168" s="255" t="s">
        <v>1436</v>
      </c>
      <c r="G168" s="253"/>
      <c r="H168" s="256">
        <v>63.600000000000001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93</v>
      </c>
      <c r="AV168" s="12" t="s">
        <v>93</v>
      </c>
      <c r="AW168" s="12" t="s">
        <v>38</v>
      </c>
      <c r="AX168" s="12" t="s">
        <v>84</v>
      </c>
      <c r="AY168" s="262" t="s">
        <v>152</v>
      </c>
    </row>
    <row r="169" s="13" customFormat="1">
      <c r="A169" s="13"/>
      <c r="B169" s="263"/>
      <c r="C169" s="264"/>
      <c r="D169" s="248" t="s">
        <v>213</v>
      </c>
      <c r="E169" s="265" t="s">
        <v>1</v>
      </c>
      <c r="F169" s="266" t="s">
        <v>223</v>
      </c>
      <c r="G169" s="264"/>
      <c r="H169" s="267">
        <v>63.600000000000001</v>
      </c>
      <c r="I169" s="268"/>
      <c r="J169" s="264"/>
      <c r="K169" s="264"/>
      <c r="L169" s="269"/>
      <c r="M169" s="270"/>
      <c r="N169" s="271"/>
      <c r="O169" s="271"/>
      <c r="P169" s="271"/>
      <c r="Q169" s="271"/>
      <c r="R169" s="271"/>
      <c r="S169" s="271"/>
      <c r="T169" s="27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3" t="s">
        <v>213</v>
      </c>
      <c r="AU169" s="273" t="s">
        <v>93</v>
      </c>
      <c r="AV169" s="13" t="s">
        <v>151</v>
      </c>
      <c r="AW169" s="13" t="s">
        <v>38</v>
      </c>
      <c r="AX169" s="13" t="s">
        <v>21</v>
      </c>
      <c r="AY169" s="273" t="s">
        <v>152</v>
      </c>
    </row>
    <row r="170" s="2" customFormat="1" ht="21.75" customHeight="1">
      <c r="A170" s="38"/>
      <c r="B170" s="39"/>
      <c r="C170" s="235" t="s">
        <v>257</v>
      </c>
      <c r="D170" s="235" t="s">
        <v>153</v>
      </c>
      <c r="E170" s="236" t="s">
        <v>1437</v>
      </c>
      <c r="F170" s="237" t="s">
        <v>1438</v>
      </c>
      <c r="G170" s="238" t="s">
        <v>361</v>
      </c>
      <c r="H170" s="239">
        <v>63.600000000000001</v>
      </c>
      <c r="I170" s="240"/>
      <c r="J170" s="241">
        <f>ROUND(I170*H170,2)</f>
        <v>0</v>
      </c>
      <c r="K170" s="237" t="s">
        <v>157</v>
      </c>
      <c r="L170" s="44"/>
      <c r="M170" s="242" t="s">
        <v>1</v>
      </c>
      <c r="N170" s="243" t="s">
        <v>49</v>
      </c>
      <c r="O170" s="91"/>
      <c r="P170" s="244">
        <f>O170*H170</f>
        <v>0</v>
      </c>
      <c r="Q170" s="244">
        <v>0.10362</v>
      </c>
      <c r="R170" s="244">
        <f>Q170*H170</f>
        <v>6.5902320000000003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151</v>
      </c>
      <c r="AT170" s="246" t="s">
        <v>153</v>
      </c>
      <c r="AU170" s="246" t="s">
        <v>93</v>
      </c>
      <c r="AY170" s="17" t="s">
        <v>152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21</v>
      </c>
      <c r="BK170" s="247">
        <f>ROUND(I170*H170,2)</f>
        <v>0</v>
      </c>
      <c r="BL170" s="17" t="s">
        <v>151</v>
      </c>
      <c r="BM170" s="246" t="s">
        <v>1439</v>
      </c>
    </row>
    <row r="171" s="12" customFormat="1">
      <c r="A171" s="12"/>
      <c r="B171" s="252"/>
      <c r="C171" s="253"/>
      <c r="D171" s="248" t="s">
        <v>213</v>
      </c>
      <c r="E171" s="254" t="s">
        <v>1</v>
      </c>
      <c r="F171" s="255" t="s">
        <v>1440</v>
      </c>
      <c r="G171" s="253"/>
      <c r="H171" s="256">
        <v>63.600000000000001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93</v>
      </c>
      <c r="AV171" s="12" t="s">
        <v>93</v>
      </c>
      <c r="AW171" s="12" t="s">
        <v>38</v>
      </c>
      <c r="AX171" s="12" t="s">
        <v>84</v>
      </c>
      <c r="AY171" s="262" t="s">
        <v>152</v>
      </c>
    </row>
    <row r="172" s="13" customFormat="1">
      <c r="A172" s="13"/>
      <c r="B172" s="263"/>
      <c r="C172" s="264"/>
      <c r="D172" s="248" t="s">
        <v>213</v>
      </c>
      <c r="E172" s="265" t="s">
        <v>1</v>
      </c>
      <c r="F172" s="266" t="s">
        <v>223</v>
      </c>
      <c r="G172" s="264"/>
      <c r="H172" s="267">
        <v>63.600000000000001</v>
      </c>
      <c r="I172" s="268"/>
      <c r="J172" s="264"/>
      <c r="K172" s="264"/>
      <c r="L172" s="269"/>
      <c r="M172" s="270"/>
      <c r="N172" s="271"/>
      <c r="O172" s="271"/>
      <c r="P172" s="271"/>
      <c r="Q172" s="271"/>
      <c r="R172" s="271"/>
      <c r="S172" s="271"/>
      <c r="T172" s="27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3" t="s">
        <v>213</v>
      </c>
      <c r="AU172" s="273" t="s">
        <v>93</v>
      </c>
      <c r="AV172" s="13" t="s">
        <v>151</v>
      </c>
      <c r="AW172" s="13" t="s">
        <v>38</v>
      </c>
      <c r="AX172" s="13" t="s">
        <v>21</v>
      </c>
      <c r="AY172" s="273" t="s">
        <v>152</v>
      </c>
    </row>
    <row r="173" s="2" customFormat="1" ht="16.5" customHeight="1">
      <c r="A173" s="38"/>
      <c r="B173" s="39"/>
      <c r="C173" s="300" t="s">
        <v>261</v>
      </c>
      <c r="D173" s="300" t="s">
        <v>573</v>
      </c>
      <c r="E173" s="301" t="s">
        <v>645</v>
      </c>
      <c r="F173" s="302" t="s">
        <v>1441</v>
      </c>
      <c r="G173" s="303" t="s">
        <v>361</v>
      </c>
      <c r="H173" s="304">
        <v>65.507999999999996</v>
      </c>
      <c r="I173" s="305"/>
      <c r="J173" s="306">
        <f>ROUND(I173*H173,2)</f>
        <v>0</v>
      </c>
      <c r="K173" s="302" t="s">
        <v>1442</v>
      </c>
      <c r="L173" s="307"/>
      <c r="M173" s="308" t="s">
        <v>1</v>
      </c>
      <c r="N173" s="309" t="s">
        <v>49</v>
      </c>
      <c r="O173" s="91"/>
      <c r="P173" s="244">
        <f>O173*H173</f>
        <v>0</v>
      </c>
      <c r="Q173" s="244">
        <v>0.17599999999999999</v>
      </c>
      <c r="R173" s="244">
        <f>Q173*H173</f>
        <v>11.529407999999998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190</v>
      </c>
      <c r="AT173" s="246" t="s">
        <v>573</v>
      </c>
      <c r="AU173" s="246" t="s">
        <v>93</v>
      </c>
      <c r="AY173" s="17" t="s">
        <v>152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21</v>
      </c>
      <c r="BK173" s="247">
        <f>ROUND(I173*H173,2)</f>
        <v>0</v>
      </c>
      <c r="BL173" s="17" t="s">
        <v>151</v>
      </c>
      <c r="BM173" s="246" t="s">
        <v>1443</v>
      </c>
    </row>
    <row r="174" s="12" customFormat="1">
      <c r="A174" s="12"/>
      <c r="B174" s="252"/>
      <c r="C174" s="253"/>
      <c r="D174" s="248" t="s">
        <v>213</v>
      </c>
      <c r="E174" s="254" t="s">
        <v>1</v>
      </c>
      <c r="F174" s="255" t="s">
        <v>1444</v>
      </c>
      <c r="G174" s="253"/>
      <c r="H174" s="256">
        <v>65.507999999999996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2" t="s">
        <v>213</v>
      </c>
      <c r="AU174" s="262" t="s">
        <v>93</v>
      </c>
      <c r="AV174" s="12" t="s">
        <v>93</v>
      </c>
      <c r="AW174" s="12" t="s">
        <v>38</v>
      </c>
      <c r="AX174" s="12" t="s">
        <v>84</v>
      </c>
      <c r="AY174" s="262" t="s">
        <v>152</v>
      </c>
    </row>
    <row r="175" s="13" customFormat="1">
      <c r="A175" s="13"/>
      <c r="B175" s="263"/>
      <c r="C175" s="264"/>
      <c r="D175" s="248" t="s">
        <v>213</v>
      </c>
      <c r="E175" s="265" t="s">
        <v>1</v>
      </c>
      <c r="F175" s="266" t="s">
        <v>223</v>
      </c>
      <c r="G175" s="264"/>
      <c r="H175" s="267">
        <v>65.507999999999996</v>
      </c>
      <c r="I175" s="268"/>
      <c r="J175" s="264"/>
      <c r="K175" s="264"/>
      <c r="L175" s="269"/>
      <c r="M175" s="270"/>
      <c r="N175" s="271"/>
      <c r="O175" s="271"/>
      <c r="P175" s="271"/>
      <c r="Q175" s="271"/>
      <c r="R175" s="271"/>
      <c r="S175" s="271"/>
      <c r="T175" s="27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3" t="s">
        <v>213</v>
      </c>
      <c r="AU175" s="273" t="s">
        <v>93</v>
      </c>
      <c r="AV175" s="13" t="s">
        <v>151</v>
      </c>
      <c r="AW175" s="13" t="s">
        <v>38</v>
      </c>
      <c r="AX175" s="13" t="s">
        <v>21</v>
      </c>
      <c r="AY175" s="273" t="s">
        <v>152</v>
      </c>
    </row>
    <row r="176" s="11" customFormat="1" ht="22.8" customHeight="1">
      <c r="A176" s="11"/>
      <c r="B176" s="221"/>
      <c r="C176" s="222"/>
      <c r="D176" s="223" t="s">
        <v>83</v>
      </c>
      <c r="E176" s="284" t="s">
        <v>195</v>
      </c>
      <c r="F176" s="284" t="s">
        <v>443</v>
      </c>
      <c r="G176" s="222"/>
      <c r="H176" s="222"/>
      <c r="I176" s="225"/>
      <c r="J176" s="285">
        <f>BK176</f>
        <v>0</v>
      </c>
      <c r="K176" s="222"/>
      <c r="L176" s="227"/>
      <c r="M176" s="228"/>
      <c r="N176" s="229"/>
      <c r="O176" s="229"/>
      <c r="P176" s="230">
        <f>SUM(P177:P183)</f>
        <v>0</v>
      </c>
      <c r="Q176" s="229"/>
      <c r="R176" s="230">
        <f>SUM(R177:R183)</f>
        <v>8.9359199999999994</v>
      </c>
      <c r="S176" s="229"/>
      <c r="T176" s="231">
        <f>SUM(T177:T183)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32" t="s">
        <v>21</v>
      </c>
      <c r="AT176" s="233" t="s">
        <v>83</v>
      </c>
      <c r="AU176" s="233" t="s">
        <v>21</v>
      </c>
      <c r="AY176" s="232" t="s">
        <v>152</v>
      </c>
      <c r="BK176" s="234">
        <f>SUM(BK177:BK183)</f>
        <v>0</v>
      </c>
    </row>
    <row r="177" s="2" customFormat="1" ht="21.75" customHeight="1">
      <c r="A177" s="38"/>
      <c r="B177" s="39"/>
      <c r="C177" s="235" t="s">
        <v>268</v>
      </c>
      <c r="D177" s="235" t="s">
        <v>153</v>
      </c>
      <c r="E177" s="236" t="s">
        <v>1445</v>
      </c>
      <c r="F177" s="237" t="s">
        <v>1446</v>
      </c>
      <c r="G177" s="238" t="s">
        <v>392</v>
      </c>
      <c r="H177" s="239">
        <v>37.799999999999997</v>
      </c>
      <c r="I177" s="240"/>
      <c r="J177" s="241">
        <f>ROUND(I177*H177,2)</f>
        <v>0</v>
      </c>
      <c r="K177" s="237" t="s">
        <v>204</v>
      </c>
      <c r="L177" s="44"/>
      <c r="M177" s="242" t="s">
        <v>1</v>
      </c>
      <c r="N177" s="243" t="s">
        <v>49</v>
      </c>
      <c r="O177" s="91"/>
      <c r="P177" s="244">
        <f>O177*H177</f>
        <v>0</v>
      </c>
      <c r="Q177" s="244">
        <v>0.15540000000000001</v>
      </c>
      <c r="R177" s="244">
        <f>Q177*H177</f>
        <v>5.8741199999999996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151</v>
      </c>
      <c r="AT177" s="246" t="s">
        <v>153</v>
      </c>
      <c r="AU177" s="246" t="s">
        <v>93</v>
      </c>
      <c r="AY177" s="17" t="s">
        <v>152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21</v>
      </c>
      <c r="BK177" s="247">
        <f>ROUND(I177*H177,2)</f>
        <v>0</v>
      </c>
      <c r="BL177" s="17" t="s">
        <v>151</v>
      </c>
      <c r="BM177" s="246" t="s">
        <v>1447</v>
      </c>
    </row>
    <row r="178" s="12" customFormat="1">
      <c r="A178" s="12"/>
      <c r="B178" s="252"/>
      <c r="C178" s="253"/>
      <c r="D178" s="248" t="s">
        <v>213</v>
      </c>
      <c r="E178" s="254" t="s">
        <v>1</v>
      </c>
      <c r="F178" s="255" t="s">
        <v>1448</v>
      </c>
      <c r="G178" s="253"/>
      <c r="H178" s="256">
        <v>37.799999999999997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62" t="s">
        <v>213</v>
      </c>
      <c r="AU178" s="262" t="s">
        <v>93</v>
      </c>
      <c r="AV178" s="12" t="s">
        <v>93</v>
      </c>
      <c r="AW178" s="12" t="s">
        <v>38</v>
      </c>
      <c r="AX178" s="12" t="s">
        <v>84</v>
      </c>
      <c r="AY178" s="262" t="s">
        <v>152</v>
      </c>
    </row>
    <row r="179" s="13" customFormat="1">
      <c r="A179" s="13"/>
      <c r="B179" s="263"/>
      <c r="C179" s="264"/>
      <c r="D179" s="248" t="s">
        <v>213</v>
      </c>
      <c r="E179" s="265" t="s">
        <v>1</v>
      </c>
      <c r="F179" s="266" t="s">
        <v>223</v>
      </c>
      <c r="G179" s="264"/>
      <c r="H179" s="267">
        <v>37.799999999999997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3" t="s">
        <v>213</v>
      </c>
      <c r="AU179" s="273" t="s">
        <v>93</v>
      </c>
      <c r="AV179" s="13" t="s">
        <v>151</v>
      </c>
      <c r="AW179" s="13" t="s">
        <v>38</v>
      </c>
      <c r="AX179" s="13" t="s">
        <v>21</v>
      </c>
      <c r="AY179" s="273" t="s">
        <v>152</v>
      </c>
    </row>
    <row r="180" s="2" customFormat="1" ht="16.5" customHeight="1">
      <c r="A180" s="38"/>
      <c r="B180" s="39"/>
      <c r="C180" s="300" t="s">
        <v>275</v>
      </c>
      <c r="D180" s="300" t="s">
        <v>573</v>
      </c>
      <c r="E180" s="301" t="s">
        <v>1449</v>
      </c>
      <c r="F180" s="302" t="s">
        <v>1450</v>
      </c>
      <c r="G180" s="303" t="s">
        <v>392</v>
      </c>
      <c r="H180" s="304">
        <v>37.799999999999997</v>
      </c>
      <c r="I180" s="305"/>
      <c r="J180" s="306">
        <f>ROUND(I180*H180,2)</f>
        <v>0</v>
      </c>
      <c r="K180" s="302" t="s">
        <v>157</v>
      </c>
      <c r="L180" s="307"/>
      <c r="M180" s="308" t="s">
        <v>1</v>
      </c>
      <c r="N180" s="309" t="s">
        <v>49</v>
      </c>
      <c r="O180" s="91"/>
      <c r="P180" s="244">
        <f>O180*H180</f>
        <v>0</v>
      </c>
      <c r="Q180" s="244">
        <v>0.081000000000000003</v>
      </c>
      <c r="R180" s="244">
        <f>Q180*H180</f>
        <v>3.0617999999999999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190</v>
      </c>
      <c r="AT180" s="246" t="s">
        <v>573</v>
      </c>
      <c r="AU180" s="246" t="s">
        <v>93</v>
      </c>
      <c r="AY180" s="17" t="s">
        <v>152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21</v>
      </c>
      <c r="BK180" s="247">
        <f>ROUND(I180*H180,2)</f>
        <v>0</v>
      </c>
      <c r="BL180" s="17" t="s">
        <v>151</v>
      </c>
      <c r="BM180" s="246" t="s">
        <v>1451</v>
      </c>
    </row>
    <row r="181" s="2" customFormat="1" ht="21.75" customHeight="1">
      <c r="A181" s="38"/>
      <c r="B181" s="39"/>
      <c r="C181" s="235" t="s">
        <v>282</v>
      </c>
      <c r="D181" s="235" t="s">
        <v>153</v>
      </c>
      <c r="E181" s="236" t="s">
        <v>1452</v>
      </c>
      <c r="F181" s="237" t="s">
        <v>1453</v>
      </c>
      <c r="G181" s="238" t="s">
        <v>211</v>
      </c>
      <c r="H181" s="239">
        <v>9</v>
      </c>
      <c r="I181" s="240"/>
      <c r="J181" s="241">
        <f>ROUND(I181*H181,2)</f>
        <v>0</v>
      </c>
      <c r="K181" s="237" t="s">
        <v>204</v>
      </c>
      <c r="L181" s="44"/>
      <c r="M181" s="242" t="s">
        <v>1</v>
      </c>
      <c r="N181" s="243" t="s">
        <v>49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151</v>
      </c>
      <c r="AT181" s="246" t="s">
        <v>153</v>
      </c>
      <c r="AU181" s="246" t="s">
        <v>93</v>
      </c>
      <c r="AY181" s="17" t="s">
        <v>152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21</v>
      </c>
      <c r="BK181" s="247">
        <f>ROUND(I181*H181,2)</f>
        <v>0</v>
      </c>
      <c r="BL181" s="17" t="s">
        <v>151</v>
      </c>
      <c r="BM181" s="246" t="s">
        <v>1454</v>
      </c>
    </row>
    <row r="182" s="12" customFormat="1">
      <c r="A182" s="12"/>
      <c r="B182" s="252"/>
      <c r="C182" s="253"/>
      <c r="D182" s="248" t="s">
        <v>213</v>
      </c>
      <c r="E182" s="254" t="s">
        <v>1</v>
      </c>
      <c r="F182" s="255" t="s">
        <v>1455</v>
      </c>
      <c r="G182" s="253"/>
      <c r="H182" s="256">
        <v>9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62" t="s">
        <v>213</v>
      </c>
      <c r="AU182" s="262" t="s">
        <v>93</v>
      </c>
      <c r="AV182" s="12" t="s">
        <v>93</v>
      </c>
      <c r="AW182" s="12" t="s">
        <v>38</v>
      </c>
      <c r="AX182" s="12" t="s">
        <v>84</v>
      </c>
      <c r="AY182" s="262" t="s">
        <v>152</v>
      </c>
    </row>
    <row r="183" s="13" customFormat="1">
      <c r="A183" s="13"/>
      <c r="B183" s="263"/>
      <c r="C183" s="264"/>
      <c r="D183" s="248" t="s">
        <v>213</v>
      </c>
      <c r="E183" s="265" t="s">
        <v>1</v>
      </c>
      <c r="F183" s="266" t="s">
        <v>223</v>
      </c>
      <c r="G183" s="264"/>
      <c r="H183" s="267">
        <v>9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3" t="s">
        <v>213</v>
      </c>
      <c r="AU183" s="273" t="s">
        <v>93</v>
      </c>
      <c r="AV183" s="13" t="s">
        <v>151</v>
      </c>
      <c r="AW183" s="13" t="s">
        <v>38</v>
      </c>
      <c r="AX183" s="13" t="s">
        <v>21</v>
      </c>
      <c r="AY183" s="273" t="s">
        <v>152</v>
      </c>
    </row>
    <row r="184" s="11" customFormat="1" ht="22.8" customHeight="1">
      <c r="A184" s="11"/>
      <c r="B184" s="221"/>
      <c r="C184" s="222"/>
      <c r="D184" s="223" t="s">
        <v>83</v>
      </c>
      <c r="E184" s="284" t="s">
        <v>524</v>
      </c>
      <c r="F184" s="284" t="s">
        <v>525</v>
      </c>
      <c r="G184" s="222"/>
      <c r="H184" s="222"/>
      <c r="I184" s="225"/>
      <c r="J184" s="285">
        <f>BK184</f>
        <v>0</v>
      </c>
      <c r="K184" s="222"/>
      <c r="L184" s="227"/>
      <c r="M184" s="228"/>
      <c r="N184" s="229"/>
      <c r="O184" s="229"/>
      <c r="P184" s="230">
        <f>P185</f>
        <v>0</v>
      </c>
      <c r="Q184" s="229"/>
      <c r="R184" s="230">
        <f>R185</f>
        <v>0</v>
      </c>
      <c r="S184" s="229"/>
      <c r="T184" s="231">
        <f>T185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32" t="s">
        <v>21</v>
      </c>
      <c r="AT184" s="233" t="s">
        <v>83</v>
      </c>
      <c r="AU184" s="233" t="s">
        <v>21</v>
      </c>
      <c r="AY184" s="232" t="s">
        <v>152</v>
      </c>
      <c r="BK184" s="234">
        <f>BK185</f>
        <v>0</v>
      </c>
    </row>
    <row r="185" s="2" customFormat="1" ht="21.75" customHeight="1">
      <c r="A185" s="38"/>
      <c r="B185" s="39"/>
      <c r="C185" s="235" t="s">
        <v>7</v>
      </c>
      <c r="D185" s="235" t="s">
        <v>153</v>
      </c>
      <c r="E185" s="236" t="s">
        <v>526</v>
      </c>
      <c r="F185" s="237" t="s">
        <v>527</v>
      </c>
      <c r="G185" s="238" t="s">
        <v>432</v>
      </c>
      <c r="H185" s="239">
        <v>97.247</v>
      </c>
      <c r="I185" s="240"/>
      <c r="J185" s="241">
        <f>ROUND(I185*H185,2)</f>
        <v>0</v>
      </c>
      <c r="K185" s="237" t="s">
        <v>157</v>
      </c>
      <c r="L185" s="44"/>
      <c r="M185" s="296" t="s">
        <v>1</v>
      </c>
      <c r="N185" s="297" t="s">
        <v>49</v>
      </c>
      <c r="O185" s="276"/>
      <c r="P185" s="298">
        <f>O185*H185</f>
        <v>0</v>
      </c>
      <c r="Q185" s="298">
        <v>0</v>
      </c>
      <c r="R185" s="298">
        <f>Q185*H185</f>
        <v>0</v>
      </c>
      <c r="S185" s="298">
        <v>0</v>
      </c>
      <c r="T185" s="29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151</v>
      </c>
      <c r="AT185" s="246" t="s">
        <v>153</v>
      </c>
      <c r="AU185" s="246" t="s">
        <v>93</v>
      </c>
      <c r="AY185" s="17" t="s">
        <v>152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21</v>
      </c>
      <c r="BK185" s="247">
        <f>ROUND(I185*H185,2)</f>
        <v>0</v>
      </c>
      <c r="BL185" s="17" t="s">
        <v>151</v>
      </c>
      <c r="BM185" s="246" t="s">
        <v>1456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192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4lgFeRWcAqTYgwRDhgJO+mqh/wz+xCAyU6WxVHOKEVV5Zux03l/5XkN+0Egtf0SsJ9RsXvXp4LgHPYmmV8BigQ==" hashValue="dMCbiQmKaMFqwYyRsUlZwtr8Fwp2K2DizSpdaqafr2van2RJG4WS1/FT93nPTKAjrQxz6Kwg/d72Vg//RPQKhQ==" algorithmName="SHA-512" password="CC35"/>
  <autoFilter ref="C121:K18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126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127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19</v>
      </c>
      <c r="E11" s="38"/>
      <c r="F11" s="141" t="s">
        <v>1</v>
      </c>
      <c r="G11" s="38"/>
      <c r="H11" s="38"/>
      <c r="I11" s="156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22</v>
      </c>
      <c r="E12" s="38"/>
      <c r="F12" s="141" t="s">
        <v>23</v>
      </c>
      <c r="G12" s="38"/>
      <c r="H12" s="38"/>
      <c r="I12" s="156" t="s">
        <v>24</v>
      </c>
      <c r="J12" s="157" t="str">
        <f>'Rekapitulace stavby'!AN8</f>
        <v>14. 1. 2020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28</v>
      </c>
      <c r="E14" s="38"/>
      <c r="F14" s="38"/>
      <c r="G14" s="38"/>
      <c r="H14" s="38"/>
      <c r="I14" s="156" t="s">
        <v>29</v>
      </c>
      <c r="J14" s="141" t="s">
        <v>30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31</v>
      </c>
      <c r="F15" s="38"/>
      <c r="G15" s="38"/>
      <c r="H15" s="38"/>
      <c r="I15" s="156" t="s">
        <v>32</v>
      </c>
      <c r="J15" s="141" t="s">
        <v>33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34</v>
      </c>
      <c r="E17" s="38"/>
      <c r="F17" s="38"/>
      <c r="G17" s="38"/>
      <c r="H17" s="38"/>
      <c r="I17" s="156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36</v>
      </c>
      <c r="E20" s="38"/>
      <c r="F20" s="38"/>
      <c r="G20" s="38"/>
      <c r="H20" s="38"/>
      <c r="I20" s="156" t="s">
        <v>29</v>
      </c>
      <c r="J20" s="141" t="s">
        <v>37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39</v>
      </c>
      <c r="F21" s="38"/>
      <c r="G21" s="38"/>
      <c r="H21" s="38"/>
      <c r="I21" s="156" t="s">
        <v>32</v>
      </c>
      <c r="J21" s="141" t="s">
        <v>40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41</v>
      </c>
      <c r="E23" s="38"/>
      <c r="F23" s="38"/>
      <c r="G23" s="38"/>
      <c r="H23" s="38"/>
      <c r="I23" s="156" t="s">
        <v>29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32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43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44</v>
      </c>
      <c r="E30" s="38"/>
      <c r="F30" s="38"/>
      <c r="G30" s="38"/>
      <c r="H30" s="38"/>
      <c r="I30" s="154"/>
      <c r="J30" s="166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46</v>
      </c>
      <c r="G32" s="38"/>
      <c r="H32" s="38"/>
      <c r="I32" s="168" t="s">
        <v>45</v>
      </c>
      <c r="J32" s="167" t="s">
        <v>47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48</v>
      </c>
      <c r="E33" s="152" t="s">
        <v>49</v>
      </c>
      <c r="F33" s="170">
        <f>ROUND((SUM(BE119:BE242)),  2)</f>
        <v>0</v>
      </c>
      <c r="G33" s="38"/>
      <c r="H33" s="38"/>
      <c r="I33" s="171">
        <v>0.20999999999999999</v>
      </c>
      <c r="J33" s="170">
        <f>ROUND(((SUM(BE119:BE242))*I33),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50</v>
      </c>
      <c r="F34" s="170">
        <f>ROUND((SUM(BF119:BF242)),  2)</f>
        <v>0</v>
      </c>
      <c r="G34" s="38"/>
      <c r="H34" s="38"/>
      <c r="I34" s="171">
        <v>0.14999999999999999</v>
      </c>
      <c r="J34" s="170">
        <f>ROUND(((SUM(BF119:BF242))*I34),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51</v>
      </c>
      <c r="F35" s="170">
        <f>ROUND((SUM(BG119:BG242)),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52</v>
      </c>
      <c r="F36" s="170">
        <f>ROUND((SUM(BH119:BH242)),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53</v>
      </c>
      <c r="F37" s="170">
        <f>ROUND((SUM(BI119:BI242)),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54</v>
      </c>
      <c r="E39" s="174"/>
      <c r="F39" s="174"/>
      <c r="G39" s="175" t="s">
        <v>55</v>
      </c>
      <c r="H39" s="176" t="s">
        <v>56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 0 - Ostatní a vedlejší náklady - 2. etapa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Třinec</v>
      </c>
      <c r="G89" s="40"/>
      <c r="H89" s="40"/>
      <c r="I89" s="156" t="s">
        <v>24</v>
      </c>
      <c r="J89" s="79" t="str">
        <f>IF(J12="","",J12)</f>
        <v>14. 1. 2020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28</v>
      </c>
      <c r="D91" s="40"/>
      <c r="E91" s="40"/>
      <c r="F91" s="27" t="str">
        <f>E15</f>
        <v>Město Třinec</v>
      </c>
      <c r="G91" s="40"/>
      <c r="H91" s="40"/>
      <c r="I91" s="156" t="s">
        <v>36</v>
      </c>
      <c r="J91" s="36" t="str">
        <f>E21</f>
        <v>UDI MORAVA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34</v>
      </c>
      <c r="D92" s="40"/>
      <c r="E92" s="40"/>
      <c r="F92" s="27" t="str">
        <f>IF(E18="","",E18)</f>
        <v>Vyplň údaj</v>
      </c>
      <c r="G92" s="40"/>
      <c r="H92" s="40"/>
      <c r="I92" s="156" t="s">
        <v>41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129</v>
      </c>
      <c r="D94" s="198"/>
      <c r="E94" s="198"/>
      <c r="F94" s="198"/>
      <c r="G94" s="198"/>
      <c r="H94" s="198"/>
      <c r="I94" s="199"/>
      <c r="J94" s="200" t="s">
        <v>130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131</v>
      </c>
      <c r="D96" s="40"/>
      <c r="E96" s="40"/>
      <c r="F96" s="40"/>
      <c r="G96" s="40"/>
      <c r="H96" s="40"/>
      <c r="I96" s="15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202"/>
      <c r="C97" s="203"/>
      <c r="D97" s="204" t="s">
        <v>133</v>
      </c>
      <c r="E97" s="205"/>
      <c r="F97" s="205"/>
      <c r="G97" s="205"/>
      <c r="H97" s="205"/>
      <c r="I97" s="206"/>
      <c r="J97" s="207">
        <f>J120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202"/>
      <c r="C98" s="203"/>
      <c r="D98" s="204" t="s">
        <v>134</v>
      </c>
      <c r="E98" s="205"/>
      <c r="F98" s="205"/>
      <c r="G98" s="205"/>
      <c r="H98" s="205"/>
      <c r="I98" s="206"/>
      <c r="J98" s="207">
        <f>J139</f>
        <v>0</v>
      </c>
      <c r="K98" s="203"/>
      <c r="L98" s="20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202"/>
      <c r="C99" s="203"/>
      <c r="D99" s="204" t="s">
        <v>135</v>
      </c>
      <c r="E99" s="205"/>
      <c r="F99" s="205"/>
      <c r="G99" s="205"/>
      <c r="H99" s="205"/>
      <c r="I99" s="206"/>
      <c r="J99" s="207">
        <f>J238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2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5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136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96" t="str">
        <f>E7</f>
        <v>Rekonstrukce ulice Malé Jablunkovské - 2.etapa</v>
      </c>
      <c r="F109" s="32"/>
      <c r="G109" s="32"/>
      <c r="H109" s="32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126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B 0 - Ostatní a vedlejší náklady - 2. etapa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22</v>
      </c>
      <c r="D113" s="40"/>
      <c r="E113" s="40"/>
      <c r="F113" s="27" t="str">
        <f>F12</f>
        <v>Třinec</v>
      </c>
      <c r="G113" s="40"/>
      <c r="H113" s="40"/>
      <c r="I113" s="156" t="s">
        <v>24</v>
      </c>
      <c r="J113" s="79" t="str">
        <f>IF(J12="","",J12)</f>
        <v>14. 1. 2020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E15</f>
        <v>Město Třinec</v>
      </c>
      <c r="G115" s="40"/>
      <c r="H115" s="40"/>
      <c r="I115" s="156" t="s">
        <v>36</v>
      </c>
      <c r="J115" s="36" t="str">
        <f>E21</f>
        <v>UDI MORAVA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34</v>
      </c>
      <c r="D116" s="40"/>
      <c r="E116" s="40"/>
      <c r="F116" s="27" t="str">
        <f>IF(E18="","",E18)</f>
        <v>Vyplň údaj</v>
      </c>
      <c r="G116" s="40"/>
      <c r="H116" s="40"/>
      <c r="I116" s="156" t="s">
        <v>41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209"/>
      <c r="B118" s="210"/>
      <c r="C118" s="211" t="s">
        <v>137</v>
      </c>
      <c r="D118" s="212" t="s">
        <v>69</v>
      </c>
      <c r="E118" s="212" t="s">
        <v>65</v>
      </c>
      <c r="F118" s="212" t="s">
        <v>66</v>
      </c>
      <c r="G118" s="212" t="s">
        <v>138</v>
      </c>
      <c r="H118" s="212" t="s">
        <v>139</v>
      </c>
      <c r="I118" s="213" t="s">
        <v>140</v>
      </c>
      <c r="J118" s="212" t="s">
        <v>130</v>
      </c>
      <c r="K118" s="214" t="s">
        <v>141</v>
      </c>
      <c r="L118" s="215"/>
      <c r="M118" s="100" t="s">
        <v>1</v>
      </c>
      <c r="N118" s="101" t="s">
        <v>48</v>
      </c>
      <c r="O118" s="101" t="s">
        <v>142</v>
      </c>
      <c r="P118" s="101" t="s">
        <v>143</v>
      </c>
      <c r="Q118" s="101" t="s">
        <v>144</v>
      </c>
      <c r="R118" s="101" t="s">
        <v>145</v>
      </c>
      <c r="S118" s="101" t="s">
        <v>146</v>
      </c>
      <c r="T118" s="102" t="s">
        <v>147</v>
      </c>
      <c r="U118" s="209"/>
      <c r="V118" s="209"/>
      <c r="W118" s="209"/>
      <c r="X118" s="209"/>
      <c r="Y118" s="209"/>
      <c r="Z118" s="209"/>
      <c r="AA118" s="209"/>
      <c r="AB118" s="209"/>
      <c r="AC118" s="209"/>
      <c r="AD118" s="209"/>
      <c r="AE118" s="209"/>
    </row>
    <row r="119" s="2" customFormat="1" ht="22.8" customHeight="1">
      <c r="A119" s="38"/>
      <c r="B119" s="39"/>
      <c r="C119" s="107" t="s">
        <v>148</v>
      </c>
      <c r="D119" s="40"/>
      <c r="E119" s="40"/>
      <c r="F119" s="40"/>
      <c r="G119" s="40"/>
      <c r="H119" s="40"/>
      <c r="I119" s="154"/>
      <c r="J119" s="216">
        <f>BK119</f>
        <v>0</v>
      </c>
      <c r="K119" s="40"/>
      <c r="L119" s="44"/>
      <c r="M119" s="103"/>
      <c r="N119" s="217"/>
      <c r="O119" s="104"/>
      <c r="P119" s="218">
        <f>P120+P139+P238</f>
        <v>0</v>
      </c>
      <c r="Q119" s="104"/>
      <c r="R119" s="218">
        <f>R120+R139+R238</f>
        <v>0</v>
      </c>
      <c r="S119" s="104"/>
      <c r="T119" s="219">
        <f>T120+T139+T238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83</v>
      </c>
      <c r="AU119" s="17" t="s">
        <v>132</v>
      </c>
      <c r="BK119" s="220">
        <f>BK120+BK139+BK238</f>
        <v>0</v>
      </c>
    </row>
    <row r="120" s="11" customFormat="1" ht="25.92" customHeight="1">
      <c r="A120" s="11"/>
      <c r="B120" s="221"/>
      <c r="C120" s="222"/>
      <c r="D120" s="223" t="s">
        <v>83</v>
      </c>
      <c r="E120" s="224" t="s">
        <v>149</v>
      </c>
      <c r="F120" s="224" t="s">
        <v>150</v>
      </c>
      <c r="G120" s="222"/>
      <c r="H120" s="222"/>
      <c r="I120" s="225"/>
      <c r="J120" s="226">
        <f>BK120</f>
        <v>0</v>
      </c>
      <c r="K120" s="222"/>
      <c r="L120" s="227"/>
      <c r="M120" s="228"/>
      <c r="N120" s="229"/>
      <c r="O120" s="229"/>
      <c r="P120" s="230">
        <f>SUM(P121:P138)</f>
        <v>0</v>
      </c>
      <c r="Q120" s="229"/>
      <c r="R120" s="230">
        <f>SUM(R121:R138)</f>
        <v>0</v>
      </c>
      <c r="S120" s="229"/>
      <c r="T120" s="231">
        <f>SUM(T121:T138)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32" t="s">
        <v>151</v>
      </c>
      <c r="AT120" s="233" t="s">
        <v>83</v>
      </c>
      <c r="AU120" s="233" t="s">
        <v>84</v>
      </c>
      <c r="AY120" s="232" t="s">
        <v>152</v>
      </c>
      <c r="BK120" s="234">
        <f>SUM(BK121:BK138)</f>
        <v>0</v>
      </c>
    </row>
    <row r="121" s="2" customFormat="1" ht="16.5" customHeight="1">
      <c r="A121" s="38"/>
      <c r="B121" s="39"/>
      <c r="C121" s="235" t="s">
        <v>21</v>
      </c>
      <c r="D121" s="235" t="s">
        <v>153</v>
      </c>
      <c r="E121" s="236" t="s">
        <v>154</v>
      </c>
      <c r="F121" s="237" t="s">
        <v>155</v>
      </c>
      <c r="G121" s="238" t="s">
        <v>156</v>
      </c>
      <c r="H121" s="239">
        <v>1</v>
      </c>
      <c r="I121" s="240"/>
      <c r="J121" s="241">
        <f>ROUND(I121*H121,2)</f>
        <v>0</v>
      </c>
      <c r="K121" s="237" t="s">
        <v>157</v>
      </c>
      <c r="L121" s="44"/>
      <c r="M121" s="242" t="s">
        <v>1</v>
      </c>
      <c r="N121" s="243" t="s">
        <v>49</v>
      </c>
      <c r="O121" s="91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6" t="s">
        <v>158</v>
      </c>
      <c r="AT121" s="246" t="s">
        <v>153</v>
      </c>
      <c r="AU121" s="246" t="s">
        <v>21</v>
      </c>
      <c r="AY121" s="17" t="s">
        <v>152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17" t="s">
        <v>21</v>
      </c>
      <c r="BK121" s="247">
        <f>ROUND(I121*H121,2)</f>
        <v>0</v>
      </c>
      <c r="BL121" s="17" t="s">
        <v>158</v>
      </c>
      <c r="BM121" s="246" t="s">
        <v>159</v>
      </c>
    </row>
    <row r="122" s="2" customFormat="1">
      <c r="A122" s="38"/>
      <c r="B122" s="39"/>
      <c r="C122" s="40"/>
      <c r="D122" s="248" t="s">
        <v>160</v>
      </c>
      <c r="E122" s="40"/>
      <c r="F122" s="249" t="s">
        <v>161</v>
      </c>
      <c r="G122" s="40"/>
      <c r="H122" s="40"/>
      <c r="I122" s="154"/>
      <c r="J122" s="40"/>
      <c r="K122" s="40"/>
      <c r="L122" s="44"/>
      <c r="M122" s="250"/>
      <c r="N122" s="251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21</v>
      </c>
    </row>
    <row r="123" s="2" customFormat="1" ht="16.5" customHeight="1">
      <c r="A123" s="38"/>
      <c r="B123" s="39"/>
      <c r="C123" s="235" t="s">
        <v>93</v>
      </c>
      <c r="D123" s="235" t="s">
        <v>153</v>
      </c>
      <c r="E123" s="236" t="s">
        <v>162</v>
      </c>
      <c r="F123" s="237" t="s">
        <v>163</v>
      </c>
      <c r="G123" s="238" t="s">
        <v>156</v>
      </c>
      <c r="H123" s="239">
        <v>1</v>
      </c>
      <c r="I123" s="240"/>
      <c r="J123" s="241">
        <f>ROUND(I123*H123,2)</f>
        <v>0</v>
      </c>
      <c r="K123" s="237" t="s">
        <v>157</v>
      </c>
      <c r="L123" s="44"/>
      <c r="M123" s="242" t="s">
        <v>1</v>
      </c>
      <c r="N123" s="243" t="s">
        <v>49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158</v>
      </c>
      <c r="AT123" s="246" t="s">
        <v>153</v>
      </c>
      <c r="AU123" s="246" t="s">
        <v>21</v>
      </c>
      <c r="AY123" s="17" t="s">
        <v>152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21</v>
      </c>
      <c r="BK123" s="247">
        <f>ROUND(I123*H123,2)</f>
        <v>0</v>
      </c>
      <c r="BL123" s="17" t="s">
        <v>158</v>
      </c>
      <c r="BM123" s="246" t="s">
        <v>164</v>
      </c>
    </row>
    <row r="124" s="2" customFormat="1">
      <c r="A124" s="38"/>
      <c r="B124" s="39"/>
      <c r="C124" s="40"/>
      <c r="D124" s="248" t="s">
        <v>160</v>
      </c>
      <c r="E124" s="40"/>
      <c r="F124" s="249" t="s">
        <v>165</v>
      </c>
      <c r="G124" s="40"/>
      <c r="H124" s="40"/>
      <c r="I124" s="154"/>
      <c r="J124" s="40"/>
      <c r="K124" s="40"/>
      <c r="L124" s="44"/>
      <c r="M124" s="250"/>
      <c r="N124" s="25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21</v>
      </c>
    </row>
    <row r="125" s="2" customFormat="1" ht="16.5" customHeight="1">
      <c r="A125" s="38"/>
      <c r="B125" s="39"/>
      <c r="C125" s="235" t="s">
        <v>166</v>
      </c>
      <c r="D125" s="235" t="s">
        <v>153</v>
      </c>
      <c r="E125" s="236" t="s">
        <v>167</v>
      </c>
      <c r="F125" s="237" t="s">
        <v>168</v>
      </c>
      <c r="G125" s="238" t="s">
        <v>156</v>
      </c>
      <c r="H125" s="239">
        <v>1</v>
      </c>
      <c r="I125" s="240"/>
      <c r="J125" s="241">
        <f>ROUND(I125*H125,2)</f>
        <v>0</v>
      </c>
      <c r="K125" s="237" t="s">
        <v>157</v>
      </c>
      <c r="L125" s="44"/>
      <c r="M125" s="242" t="s">
        <v>1</v>
      </c>
      <c r="N125" s="243" t="s">
        <v>49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158</v>
      </c>
      <c r="AT125" s="246" t="s">
        <v>153</v>
      </c>
      <c r="AU125" s="246" t="s">
        <v>21</v>
      </c>
      <c r="AY125" s="17" t="s">
        <v>152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21</v>
      </c>
      <c r="BK125" s="247">
        <f>ROUND(I125*H125,2)</f>
        <v>0</v>
      </c>
      <c r="BL125" s="17" t="s">
        <v>158</v>
      </c>
      <c r="BM125" s="246" t="s">
        <v>169</v>
      </c>
    </row>
    <row r="126" s="2" customFormat="1">
      <c r="A126" s="38"/>
      <c r="B126" s="39"/>
      <c r="C126" s="40"/>
      <c r="D126" s="248" t="s">
        <v>160</v>
      </c>
      <c r="E126" s="40"/>
      <c r="F126" s="249" t="s">
        <v>170</v>
      </c>
      <c r="G126" s="40"/>
      <c r="H126" s="40"/>
      <c r="I126" s="15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21</v>
      </c>
    </row>
    <row r="127" s="2" customFormat="1" ht="16.5" customHeight="1">
      <c r="A127" s="38"/>
      <c r="B127" s="39"/>
      <c r="C127" s="235" t="s">
        <v>151</v>
      </c>
      <c r="D127" s="235" t="s">
        <v>153</v>
      </c>
      <c r="E127" s="236" t="s">
        <v>171</v>
      </c>
      <c r="F127" s="237" t="s">
        <v>168</v>
      </c>
      <c r="G127" s="238" t="s">
        <v>156</v>
      </c>
      <c r="H127" s="239">
        <v>1</v>
      </c>
      <c r="I127" s="240"/>
      <c r="J127" s="241">
        <f>ROUND(I127*H127,2)</f>
        <v>0</v>
      </c>
      <c r="K127" s="237" t="s">
        <v>157</v>
      </c>
      <c r="L127" s="44"/>
      <c r="M127" s="242" t="s">
        <v>1</v>
      </c>
      <c r="N127" s="243" t="s">
        <v>49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158</v>
      </c>
      <c r="AT127" s="246" t="s">
        <v>153</v>
      </c>
      <c r="AU127" s="246" t="s">
        <v>21</v>
      </c>
      <c r="AY127" s="17" t="s">
        <v>152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21</v>
      </c>
      <c r="BK127" s="247">
        <f>ROUND(I127*H127,2)</f>
        <v>0</v>
      </c>
      <c r="BL127" s="17" t="s">
        <v>158</v>
      </c>
      <c r="BM127" s="246" t="s">
        <v>172</v>
      </c>
    </row>
    <row r="128" s="2" customFormat="1">
      <c r="A128" s="38"/>
      <c r="B128" s="39"/>
      <c r="C128" s="40"/>
      <c r="D128" s="248" t="s">
        <v>160</v>
      </c>
      <c r="E128" s="40"/>
      <c r="F128" s="249" t="s">
        <v>173</v>
      </c>
      <c r="G128" s="40"/>
      <c r="H128" s="40"/>
      <c r="I128" s="15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160</v>
      </c>
      <c r="AU128" s="17" t="s">
        <v>21</v>
      </c>
    </row>
    <row r="129" s="2" customFormat="1" ht="16.5" customHeight="1">
      <c r="A129" s="38"/>
      <c r="B129" s="39"/>
      <c r="C129" s="235" t="s">
        <v>174</v>
      </c>
      <c r="D129" s="235" t="s">
        <v>153</v>
      </c>
      <c r="E129" s="236" t="s">
        <v>175</v>
      </c>
      <c r="F129" s="237" t="s">
        <v>176</v>
      </c>
      <c r="G129" s="238" t="s">
        <v>156</v>
      </c>
      <c r="H129" s="239">
        <v>1</v>
      </c>
      <c r="I129" s="240"/>
      <c r="J129" s="241">
        <f>ROUND(I129*H129,2)</f>
        <v>0</v>
      </c>
      <c r="K129" s="237" t="s">
        <v>157</v>
      </c>
      <c r="L129" s="44"/>
      <c r="M129" s="242" t="s">
        <v>1</v>
      </c>
      <c r="N129" s="243" t="s">
        <v>49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158</v>
      </c>
      <c r="AT129" s="246" t="s">
        <v>153</v>
      </c>
      <c r="AU129" s="246" t="s">
        <v>21</v>
      </c>
      <c r="AY129" s="17" t="s">
        <v>152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21</v>
      </c>
      <c r="BK129" s="247">
        <f>ROUND(I129*H129,2)</f>
        <v>0</v>
      </c>
      <c r="BL129" s="17" t="s">
        <v>158</v>
      </c>
      <c r="BM129" s="246" t="s">
        <v>177</v>
      </c>
    </row>
    <row r="130" s="2" customFormat="1">
      <c r="A130" s="38"/>
      <c r="B130" s="39"/>
      <c r="C130" s="40"/>
      <c r="D130" s="248" t="s">
        <v>160</v>
      </c>
      <c r="E130" s="40"/>
      <c r="F130" s="249" t="s">
        <v>178</v>
      </c>
      <c r="G130" s="40"/>
      <c r="H130" s="40"/>
      <c r="I130" s="154"/>
      <c r="J130" s="40"/>
      <c r="K130" s="40"/>
      <c r="L130" s="44"/>
      <c r="M130" s="250"/>
      <c r="N130" s="25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21</v>
      </c>
    </row>
    <row r="131" s="2" customFormat="1" ht="16.5" customHeight="1">
      <c r="A131" s="38"/>
      <c r="B131" s="39"/>
      <c r="C131" s="235" t="s">
        <v>179</v>
      </c>
      <c r="D131" s="235" t="s">
        <v>153</v>
      </c>
      <c r="E131" s="236" t="s">
        <v>180</v>
      </c>
      <c r="F131" s="237" t="s">
        <v>181</v>
      </c>
      <c r="G131" s="238" t="s">
        <v>156</v>
      </c>
      <c r="H131" s="239">
        <v>1</v>
      </c>
      <c r="I131" s="240"/>
      <c r="J131" s="241">
        <f>ROUND(I131*H131,2)</f>
        <v>0</v>
      </c>
      <c r="K131" s="237" t="s">
        <v>157</v>
      </c>
      <c r="L131" s="44"/>
      <c r="M131" s="242" t="s">
        <v>1</v>
      </c>
      <c r="N131" s="243" t="s">
        <v>49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158</v>
      </c>
      <c r="AT131" s="246" t="s">
        <v>153</v>
      </c>
      <c r="AU131" s="246" t="s">
        <v>21</v>
      </c>
      <c r="AY131" s="17" t="s">
        <v>152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21</v>
      </c>
      <c r="BK131" s="247">
        <f>ROUND(I131*H131,2)</f>
        <v>0</v>
      </c>
      <c r="BL131" s="17" t="s">
        <v>158</v>
      </c>
      <c r="BM131" s="246" t="s">
        <v>182</v>
      </c>
    </row>
    <row r="132" s="2" customFormat="1">
      <c r="A132" s="38"/>
      <c r="B132" s="39"/>
      <c r="C132" s="40"/>
      <c r="D132" s="248" t="s">
        <v>160</v>
      </c>
      <c r="E132" s="40"/>
      <c r="F132" s="249" t="s">
        <v>183</v>
      </c>
      <c r="G132" s="40"/>
      <c r="H132" s="40"/>
      <c r="I132" s="15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160</v>
      </c>
      <c r="AU132" s="17" t="s">
        <v>21</v>
      </c>
    </row>
    <row r="133" s="2" customFormat="1" ht="16.5" customHeight="1">
      <c r="A133" s="38"/>
      <c r="B133" s="39"/>
      <c r="C133" s="235" t="s">
        <v>184</v>
      </c>
      <c r="D133" s="235" t="s">
        <v>153</v>
      </c>
      <c r="E133" s="236" t="s">
        <v>185</v>
      </c>
      <c r="F133" s="237" t="s">
        <v>186</v>
      </c>
      <c r="G133" s="238" t="s">
        <v>187</v>
      </c>
      <c r="H133" s="239">
        <v>1</v>
      </c>
      <c r="I133" s="240"/>
      <c r="J133" s="241">
        <f>ROUND(I133*H133,2)</f>
        <v>0</v>
      </c>
      <c r="K133" s="237" t="s">
        <v>157</v>
      </c>
      <c r="L133" s="44"/>
      <c r="M133" s="242" t="s">
        <v>1</v>
      </c>
      <c r="N133" s="243" t="s">
        <v>49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158</v>
      </c>
      <c r="AT133" s="246" t="s">
        <v>153</v>
      </c>
      <c r="AU133" s="246" t="s">
        <v>21</v>
      </c>
      <c r="AY133" s="17" t="s">
        <v>152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21</v>
      </c>
      <c r="BK133" s="247">
        <f>ROUND(I133*H133,2)</f>
        <v>0</v>
      </c>
      <c r="BL133" s="17" t="s">
        <v>158</v>
      </c>
      <c r="BM133" s="246" t="s">
        <v>188</v>
      </c>
    </row>
    <row r="134" s="2" customFormat="1">
      <c r="A134" s="38"/>
      <c r="B134" s="39"/>
      <c r="C134" s="40"/>
      <c r="D134" s="248" t="s">
        <v>160</v>
      </c>
      <c r="E134" s="40"/>
      <c r="F134" s="249" t="s">
        <v>189</v>
      </c>
      <c r="G134" s="40"/>
      <c r="H134" s="40"/>
      <c r="I134" s="15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21</v>
      </c>
    </row>
    <row r="135" s="2" customFormat="1" ht="16.5" customHeight="1">
      <c r="A135" s="38"/>
      <c r="B135" s="39"/>
      <c r="C135" s="235" t="s">
        <v>190</v>
      </c>
      <c r="D135" s="235" t="s">
        <v>153</v>
      </c>
      <c r="E135" s="236" t="s">
        <v>191</v>
      </c>
      <c r="F135" s="237" t="s">
        <v>192</v>
      </c>
      <c r="G135" s="238" t="s">
        <v>156</v>
      </c>
      <c r="H135" s="239">
        <v>1</v>
      </c>
      <c r="I135" s="240"/>
      <c r="J135" s="241">
        <f>ROUND(I135*H135,2)</f>
        <v>0</v>
      </c>
      <c r="K135" s="237" t="s">
        <v>157</v>
      </c>
      <c r="L135" s="44"/>
      <c r="M135" s="242" t="s">
        <v>1</v>
      </c>
      <c r="N135" s="243" t="s">
        <v>49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158</v>
      </c>
      <c r="AT135" s="246" t="s">
        <v>153</v>
      </c>
      <c r="AU135" s="246" t="s">
        <v>21</v>
      </c>
      <c r="AY135" s="17" t="s">
        <v>152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21</v>
      </c>
      <c r="BK135" s="247">
        <f>ROUND(I135*H135,2)</f>
        <v>0</v>
      </c>
      <c r="BL135" s="17" t="s">
        <v>158</v>
      </c>
      <c r="BM135" s="246" t="s">
        <v>193</v>
      </c>
    </row>
    <row r="136" s="2" customFormat="1">
      <c r="A136" s="38"/>
      <c r="B136" s="39"/>
      <c r="C136" s="40"/>
      <c r="D136" s="248" t="s">
        <v>160</v>
      </c>
      <c r="E136" s="40"/>
      <c r="F136" s="249" t="s">
        <v>194</v>
      </c>
      <c r="G136" s="40"/>
      <c r="H136" s="40"/>
      <c r="I136" s="154"/>
      <c r="J136" s="40"/>
      <c r="K136" s="40"/>
      <c r="L136" s="44"/>
      <c r="M136" s="250"/>
      <c r="N136" s="251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21</v>
      </c>
    </row>
    <row r="137" s="2" customFormat="1" ht="16.5" customHeight="1">
      <c r="A137" s="38"/>
      <c r="B137" s="39"/>
      <c r="C137" s="235" t="s">
        <v>195</v>
      </c>
      <c r="D137" s="235" t="s">
        <v>153</v>
      </c>
      <c r="E137" s="236" t="s">
        <v>196</v>
      </c>
      <c r="F137" s="237" t="s">
        <v>197</v>
      </c>
      <c r="G137" s="238" t="s">
        <v>156</v>
      </c>
      <c r="H137" s="239">
        <v>1</v>
      </c>
      <c r="I137" s="240"/>
      <c r="J137" s="241">
        <f>ROUND(I137*H137,2)</f>
        <v>0</v>
      </c>
      <c r="K137" s="237" t="s">
        <v>157</v>
      </c>
      <c r="L137" s="44"/>
      <c r="M137" s="242" t="s">
        <v>1</v>
      </c>
      <c r="N137" s="243" t="s">
        <v>49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158</v>
      </c>
      <c r="AT137" s="246" t="s">
        <v>153</v>
      </c>
      <c r="AU137" s="246" t="s">
        <v>21</v>
      </c>
      <c r="AY137" s="17" t="s">
        <v>152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21</v>
      </c>
      <c r="BK137" s="247">
        <f>ROUND(I137*H137,2)</f>
        <v>0</v>
      </c>
      <c r="BL137" s="17" t="s">
        <v>158</v>
      </c>
      <c r="BM137" s="246" t="s">
        <v>198</v>
      </c>
    </row>
    <row r="138" s="2" customFormat="1">
      <c r="A138" s="38"/>
      <c r="B138" s="39"/>
      <c r="C138" s="40"/>
      <c r="D138" s="248" t="s">
        <v>160</v>
      </c>
      <c r="E138" s="40"/>
      <c r="F138" s="249" t="s">
        <v>199</v>
      </c>
      <c r="G138" s="40"/>
      <c r="H138" s="40"/>
      <c r="I138" s="15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21</v>
      </c>
    </row>
    <row r="139" s="11" customFormat="1" ht="25.92" customHeight="1">
      <c r="A139" s="11"/>
      <c r="B139" s="221"/>
      <c r="C139" s="222"/>
      <c r="D139" s="223" t="s">
        <v>83</v>
      </c>
      <c r="E139" s="224" t="s">
        <v>200</v>
      </c>
      <c r="F139" s="224" t="s">
        <v>201</v>
      </c>
      <c r="G139" s="222"/>
      <c r="H139" s="222"/>
      <c r="I139" s="225"/>
      <c r="J139" s="226">
        <f>BK139</f>
        <v>0</v>
      </c>
      <c r="K139" s="222"/>
      <c r="L139" s="227"/>
      <c r="M139" s="228"/>
      <c r="N139" s="229"/>
      <c r="O139" s="229"/>
      <c r="P139" s="230">
        <f>SUM(P140:P237)</f>
        <v>0</v>
      </c>
      <c r="Q139" s="229"/>
      <c r="R139" s="230">
        <f>SUM(R140:R237)</f>
        <v>0</v>
      </c>
      <c r="S139" s="229"/>
      <c r="T139" s="231">
        <f>SUM(T140:T237)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32" t="s">
        <v>151</v>
      </c>
      <c r="AT139" s="233" t="s">
        <v>83</v>
      </c>
      <c r="AU139" s="233" t="s">
        <v>84</v>
      </c>
      <c r="AY139" s="232" t="s">
        <v>152</v>
      </c>
      <c r="BK139" s="234">
        <f>SUM(BK140:BK237)</f>
        <v>0</v>
      </c>
    </row>
    <row r="140" s="2" customFormat="1" ht="16.5" customHeight="1">
      <c r="A140" s="38"/>
      <c r="B140" s="39"/>
      <c r="C140" s="235" t="s">
        <v>26</v>
      </c>
      <c r="D140" s="235" t="s">
        <v>153</v>
      </c>
      <c r="E140" s="236" t="s">
        <v>202</v>
      </c>
      <c r="F140" s="237" t="s">
        <v>203</v>
      </c>
      <c r="G140" s="238" t="s">
        <v>156</v>
      </c>
      <c r="H140" s="239">
        <v>1</v>
      </c>
      <c r="I140" s="240"/>
      <c r="J140" s="241">
        <f>ROUND(I140*H140,2)</f>
        <v>0</v>
      </c>
      <c r="K140" s="237" t="s">
        <v>204</v>
      </c>
      <c r="L140" s="44"/>
      <c r="M140" s="242" t="s">
        <v>1</v>
      </c>
      <c r="N140" s="243" t="s">
        <v>49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205</v>
      </c>
      <c r="AT140" s="246" t="s">
        <v>153</v>
      </c>
      <c r="AU140" s="246" t="s">
        <v>21</v>
      </c>
      <c r="AY140" s="17" t="s">
        <v>152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21</v>
      </c>
      <c r="BK140" s="247">
        <f>ROUND(I140*H140,2)</f>
        <v>0</v>
      </c>
      <c r="BL140" s="17" t="s">
        <v>205</v>
      </c>
      <c r="BM140" s="246" t="s">
        <v>206</v>
      </c>
    </row>
    <row r="141" s="2" customFormat="1">
      <c r="A141" s="38"/>
      <c r="B141" s="39"/>
      <c r="C141" s="40"/>
      <c r="D141" s="248" t="s">
        <v>160</v>
      </c>
      <c r="E141" s="40"/>
      <c r="F141" s="249" t="s">
        <v>207</v>
      </c>
      <c r="G141" s="40"/>
      <c r="H141" s="40"/>
      <c r="I141" s="15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21</v>
      </c>
    </row>
    <row r="142" s="2" customFormat="1" ht="21.75" customHeight="1">
      <c r="A142" s="38"/>
      <c r="B142" s="39"/>
      <c r="C142" s="235" t="s">
        <v>208</v>
      </c>
      <c r="D142" s="235" t="s">
        <v>153</v>
      </c>
      <c r="E142" s="236" t="s">
        <v>209</v>
      </c>
      <c r="F142" s="237" t="s">
        <v>210</v>
      </c>
      <c r="G142" s="238" t="s">
        <v>211</v>
      </c>
      <c r="H142" s="239">
        <v>143</v>
      </c>
      <c r="I142" s="240"/>
      <c r="J142" s="241">
        <f>ROUND(I142*H142,2)</f>
        <v>0</v>
      </c>
      <c r="K142" s="237" t="s">
        <v>157</v>
      </c>
      <c r="L142" s="44"/>
      <c r="M142" s="242" t="s">
        <v>1</v>
      </c>
      <c r="N142" s="243" t="s">
        <v>49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205</v>
      </c>
      <c r="AT142" s="246" t="s">
        <v>153</v>
      </c>
      <c r="AU142" s="246" t="s">
        <v>21</v>
      </c>
      <c r="AY142" s="17" t="s">
        <v>152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21</v>
      </c>
      <c r="BK142" s="247">
        <f>ROUND(I142*H142,2)</f>
        <v>0</v>
      </c>
      <c r="BL142" s="17" t="s">
        <v>205</v>
      </c>
      <c r="BM142" s="246" t="s">
        <v>212</v>
      </c>
    </row>
    <row r="143" s="12" customFormat="1">
      <c r="A143" s="12"/>
      <c r="B143" s="252"/>
      <c r="C143" s="253"/>
      <c r="D143" s="248" t="s">
        <v>213</v>
      </c>
      <c r="E143" s="254" t="s">
        <v>1</v>
      </c>
      <c r="F143" s="255" t="s">
        <v>214</v>
      </c>
      <c r="G143" s="253"/>
      <c r="H143" s="256">
        <v>20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62" t="s">
        <v>213</v>
      </c>
      <c r="AU143" s="262" t="s">
        <v>21</v>
      </c>
      <c r="AV143" s="12" t="s">
        <v>93</v>
      </c>
      <c r="AW143" s="12" t="s">
        <v>38</v>
      </c>
      <c r="AX143" s="12" t="s">
        <v>84</v>
      </c>
      <c r="AY143" s="262" t="s">
        <v>152</v>
      </c>
    </row>
    <row r="144" s="12" customFormat="1">
      <c r="A144" s="12"/>
      <c r="B144" s="252"/>
      <c r="C144" s="253"/>
      <c r="D144" s="248" t="s">
        <v>213</v>
      </c>
      <c r="E144" s="254" t="s">
        <v>1</v>
      </c>
      <c r="F144" s="255" t="s">
        <v>215</v>
      </c>
      <c r="G144" s="253"/>
      <c r="H144" s="256">
        <v>4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21</v>
      </c>
      <c r="AV144" s="12" t="s">
        <v>93</v>
      </c>
      <c r="AW144" s="12" t="s">
        <v>38</v>
      </c>
      <c r="AX144" s="12" t="s">
        <v>84</v>
      </c>
      <c r="AY144" s="262" t="s">
        <v>152</v>
      </c>
    </row>
    <row r="145" s="12" customFormat="1">
      <c r="A145" s="12"/>
      <c r="B145" s="252"/>
      <c r="C145" s="253"/>
      <c r="D145" s="248" t="s">
        <v>213</v>
      </c>
      <c r="E145" s="254" t="s">
        <v>1</v>
      </c>
      <c r="F145" s="255" t="s">
        <v>216</v>
      </c>
      <c r="G145" s="253"/>
      <c r="H145" s="256">
        <v>12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62" t="s">
        <v>213</v>
      </c>
      <c r="AU145" s="262" t="s">
        <v>21</v>
      </c>
      <c r="AV145" s="12" t="s">
        <v>93</v>
      </c>
      <c r="AW145" s="12" t="s">
        <v>38</v>
      </c>
      <c r="AX145" s="12" t="s">
        <v>84</v>
      </c>
      <c r="AY145" s="262" t="s">
        <v>152</v>
      </c>
    </row>
    <row r="146" s="12" customFormat="1">
      <c r="A146" s="12"/>
      <c r="B146" s="252"/>
      <c r="C146" s="253"/>
      <c r="D146" s="248" t="s">
        <v>213</v>
      </c>
      <c r="E146" s="254" t="s">
        <v>1</v>
      </c>
      <c r="F146" s="255" t="s">
        <v>217</v>
      </c>
      <c r="G146" s="253"/>
      <c r="H146" s="256">
        <v>40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62" t="s">
        <v>213</v>
      </c>
      <c r="AU146" s="262" t="s">
        <v>21</v>
      </c>
      <c r="AV146" s="12" t="s">
        <v>93</v>
      </c>
      <c r="AW146" s="12" t="s">
        <v>38</v>
      </c>
      <c r="AX146" s="12" t="s">
        <v>84</v>
      </c>
      <c r="AY146" s="262" t="s">
        <v>152</v>
      </c>
    </row>
    <row r="147" s="12" customFormat="1">
      <c r="A147" s="12"/>
      <c r="B147" s="252"/>
      <c r="C147" s="253"/>
      <c r="D147" s="248" t="s">
        <v>213</v>
      </c>
      <c r="E147" s="254" t="s">
        <v>1</v>
      </c>
      <c r="F147" s="255" t="s">
        <v>218</v>
      </c>
      <c r="G147" s="253"/>
      <c r="H147" s="256">
        <v>2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21</v>
      </c>
      <c r="AV147" s="12" t="s">
        <v>93</v>
      </c>
      <c r="AW147" s="12" t="s">
        <v>38</v>
      </c>
      <c r="AX147" s="12" t="s">
        <v>84</v>
      </c>
      <c r="AY147" s="262" t="s">
        <v>152</v>
      </c>
    </row>
    <row r="148" s="12" customFormat="1">
      <c r="A148" s="12"/>
      <c r="B148" s="252"/>
      <c r="C148" s="253"/>
      <c r="D148" s="248" t="s">
        <v>213</v>
      </c>
      <c r="E148" s="254" t="s">
        <v>1</v>
      </c>
      <c r="F148" s="255" t="s">
        <v>219</v>
      </c>
      <c r="G148" s="253"/>
      <c r="H148" s="256">
        <v>20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2" t="s">
        <v>213</v>
      </c>
      <c r="AU148" s="262" t="s">
        <v>21</v>
      </c>
      <c r="AV148" s="12" t="s">
        <v>93</v>
      </c>
      <c r="AW148" s="12" t="s">
        <v>38</v>
      </c>
      <c r="AX148" s="12" t="s">
        <v>84</v>
      </c>
      <c r="AY148" s="262" t="s">
        <v>152</v>
      </c>
    </row>
    <row r="149" s="12" customFormat="1">
      <c r="A149" s="12"/>
      <c r="B149" s="252"/>
      <c r="C149" s="253"/>
      <c r="D149" s="248" t="s">
        <v>213</v>
      </c>
      <c r="E149" s="254" t="s">
        <v>1</v>
      </c>
      <c r="F149" s="255" t="s">
        <v>220</v>
      </c>
      <c r="G149" s="253"/>
      <c r="H149" s="256">
        <v>25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2" t="s">
        <v>213</v>
      </c>
      <c r="AU149" s="262" t="s">
        <v>21</v>
      </c>
      <c r="AV149" s="12" t="s">
        <v>93</v>
      </c>
      <c r="AW149" s="12" t="s">
        <v>38</v>
      </c>
      <c r="AX149" s="12" t="s">
        <v>84</v>
      </c>
      <c r="AY149" s="262" t="s">
        <v>152</v>
      </c>
    </row>
    <row r="150" s="12" customFormat="1">
      <c r="A150" s="12"/>
      <c r="B150" s="252"/>
      <c r="C150" s="253"/>
      <c r="D150" s="248" t="s">
        <v>213</v>
      </c>
      <c r="E150" s="254" t="s">
        <v>1</v>
      </c>
      <c r="F150" s="255" t="s">
        <v>221</v>
      </c>
      <c r="G150" s="253"/>
      <c r="H150" s="256">
        <v>4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21</v>
      </c>
      <c r="AV150" s="12" t="s">
        <v>93</v>
      </c>
      <c r="AW150" s="12" t="s">
        <v>38</v>
      </c>
      <c r="AX150" s="12" t="s">
        <v>84</v>
      </c>
      <c r="AY150" s="262" t="s">
        <v>152</v>
      </c>
    </row>
    <row r="151" s="12" customFormat="1">
      <c r="A151" s="12"/>
      <c r="B151" s="252"/>
      <c r="C151" s="253"/>
      <c r="D151" s="248" t="s">
        <v>213</v>
      </c>
      <c r="E151" s="254" t="s">
        <v>1</v>
      </c>
      <c r="F151" s="255" t="s">
        <v>222</v>
      </c>
      <c r="G151" s="253"/>
      <c r="H151" s="256">
        <v>16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2" t="s">
        <v>213</v>
      </c>
      <c r="AU151" s="262" t="s">
        <v>21</v>
      </c>
      <c r="AV151" s="12" t="s">
        <v>93</v>
      </c>
      <c r="AW151" s="12" t="s">
        <v>38</v>
      </c>
      <c r="AX151" s="12" t="s">
        <v>84</v>
      </c>
      <c r="AY151" s="262" t="s">
        <v>152</v>
      </c>
    </row>
    <row r="152" s="13" customFormat="1">
      <c r="A152" s="13"/>
      <c r="B152" s="263"/>
      <c r="C152" s="264"/>
      <c r="D152" s="248" t="s">
        <v>213</v>
      </c>
      <c r="E152" s="265" t="s">
        <v>1</v>
      </c>
      <c r="F152" s="266" t="s">
        <v>223</v>
      </c>
      <c r="G152" s="264"/>
      <c r="H152" s="267">
        <v>143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3" t="s">
        <v>213</v>
      </c>
      <c r="AU152" s="273" t="s">
        <v>21</v>
      </c>
      <c r="AV152" s="13" t="s">
        <v>151</v>
      </c>
      <c r="AW152" s="13" t="s">
        <v>38</v>
      </c>
      <c r="AX152" s="13" t="s">
        <v>21</v>
      </c>
      <c r="AY152" s="273" t="s">
        <v>152</v>
      </c>
    </row>
    <row r="153" s="2" customFormat="1" ht="21.75" customHeight="1">
      <c r="A153" s="38"/>
      <c r="B153" s="39"/>
      <c r="C153" s="235" t="s">
        <v>224</v>
      </c>
      <c r="D153" s="235" t="s">
        <v>153</v>
      </c>
      <c r="E153" s="236" t="s">
        <v>225</v>
      </c>
      <c r="F153" s="237" t="s">
        <v>226</v>
      </c>
      <c r="G153" s="238" t="s">
        <v>211</v>
      </c>
      <c r="H153" s="239">
        <v>143</v>
      </c>
      <c r="I153" s="240"/>
      <c r="J153" s="241">
        <f>ROUND(I153*H153,2)</f>
        <v>0</v>
      </c>
      <c r="K153" s="237" t="s">
        <v>157</v>
      </c>
      <c r="L153" s="44"/>
      <c r="M153" s="242" t="s">
        <v>1</v>
      </c>
      <c r="N153" s="243" t="s">
        <v>49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205</v>
      </c>
      <c r="AT153" s="246" t="s">
        <v>153</v>
      </c>
      <c r="AU153" s="246" t="s">
        <v>21</v>
      </c>
      <c r="AY153" s="17" t="s">
        <v>152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21</v>
      </c>
      <c r="BK153" s="247">
        <f>ROUND(I153*H153,2)</f>
        <v>0</v>
      </c>
      <c r="BL153" s="17" t="s">
        <v>205</v>
      </c>
      <c r="BM153" s="246" t="s">
        <v>227</v>
      </c>
    </row>
    <row r="154" s="12" customFormat="1">
      <c r="A154" s="12"/>
      <c r="B154" s="252"/>
      <c r="C154" s="253"/>
      <c r="D154" s="248" t="s">
        <v>213</v>
      </c>
      <c r="E154" s="254" t="s">
        <v>1</v>
      </c>
      <c r="F154" s="255" t="s">
        <v>228</v>
      </c>
      <c r="G154" s="253"/>
      <c r="H154" s="256">
        <v>20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62" t="s">
        <v>213</v>
      </c>
      <c r="AU154" s="262" t="s">
        <v>21</v>
      </c>
      <c r="AV154" s="12" t="s">
        <v>93</v>
      </c>
      <c r="AW154" s="12" t="s">
        <v>38</v>
      </c>
      <c r="AX154" s="12" t="s">
        <v>84</v>
      </c>
      <c r="AY154" s="262" t="s">
        <v>152</v>
      </c>
    </row>
    <row r="155" s="12" customFormat="1">
      <c r="A155" s="12"/>
      <c r="B155" s="252"/>
      <c r="C155" s="253"/>
      <c r="D155" s="248" t="s">
        <v>213</v>
      </c>
      <c r="E155" s="254" t="s">
        <v>1</v>
      </c>
      <c r="F155" s="255" t="s">
        <v>229</v>
      </c>
      <c r="G155" s="253"/>
      <c r="H155" s="256">
        <v>4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2" t="s">
        <v>213</v>
      </c>
      <c r="AU155" s="262" t="s">
        <v>21</v>
      </c>
      <c r="AV155" s="12" t="s">
        <v>93</v>
      </c>
      <c r="AW155" s="12" t="s">
        <v>38</v>
      </c>
      <c r="AX155" s="12" t="s">
        <v>84</v>
      </c>
      <c r="AY155" s="262" t="s">
        <v>152</v>
      </c>
    </row>
    <row r="156" s="12" customFormat="1">
      <c r="A156" s="12"/>
      <c r="B156" s="252"/>
      <c r="C156" s="253"/>
      <c r="D156" s="248" t="s">
        <v>213</v>
      </c>
      <c r="E156" s="254" t="s">
        <v>1</v>
      </c>
      <c r="F156" s="255" t="s">
        <v>230</v>
      </c>
      <c r="G156" s="253"/>
      <c r="H156" s="256">
        <v>12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2" t="s">
        <v>213</v>
      </c>
      <c r="AU156" s="262" t="s">
        <v>21</v>
      </c>
      <c r="AV156" s="12" t="s">
        <v>93</v>
      </c>
      <c r="AW156" s="12" t="s">
        <v>38</v>
      </c>
      <c r="AX156" s="12" t="s">
        <v>84</v>
      </c>
      <c r="AY156" s="262" t="s">
        <v>152</v>
      </c>
    </row>
    <row r="157" s="12" customFormat="1">
      <c r="A157" s="12"/>
      <c r="B157" s="252"/>
      <c r="C157" s="253"/>
      <c r="D157" s="248" t="s">
        <v>213</v>
      </c>
      <c r="E157" s="254" t="s">
        <v>1</v>
      </c>
      <c r="F157" s="255" t="s">
        <v>231</v>
      </c>
      <c r="G157" s="253"/>
      <c r="H157" s="256">
        <v>40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62" t="s">
        <v>213</v>
      </c>
      <c r="AU157" s="262" t="s">
        <v>21</v>
      </c>
      <c r="AV157" s="12" t="s">
        <v>93</v>
      </c>
      <c r="AW157" s="12" t="s">
        <v>38</v>
      </c>
      <c r="AX157" s="12" t="s">
        <v>84</v>
      </c>
      <c r="AY157" s="262" t="s">
        <v>152</v>
      </c>
    </row>
    <row r="158" s="12" customFormat="1">
      <c r="A158" s="12"/>
      <c r="B158" s="252"/>
      <c r="C158" s="253"/>
      <c r="D158" s="248" t="s">
        <v>213</v>
      </c>
      <c r="E158" s="254" t="s">
        <v>1</v>
      </c>
      <c r="F158" s="255" t="s">
        <v>232</v>
      </c>
      <c r="G158" s="253"/>
      <c r="H158" s="256">
        <v>2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62" t="s">
        <v>213</v>
      </c>
      <c r="AU158" s="262" t="s">
        <v>21</v>
      </c>
      <c r="AV158" s="12" t="s">
        <v>93</v>
      </c>
      <c r="AW158" s="12" t="s">
        <v>38</v>
      </c>
      <c r="AX158" s="12" t="s">
        <v>84</v>
      </c>
      <c r="AY158" s="262" t="s">
        <v>152</v>
      </c>
    </row>
    <row r="159" s="12" customFormat="1">
      <c r="A159" s="12"/>
      <c r="B159" s="252"/>
      <c r="C159" s="253"/>
      <c r="D159" s="248" t="s">
        <v>213</v>
      </c>
      <c r="E159" s="254" t="s">
        <v>1</v>
      </c>
      <c r="F159" s="255" t="s">
        <v>233</v>
      </c>
      <c r="G159" s="253"/>
      <c r="H159" s="256">
        <v>20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2" t="s">
        <v>213</v>
      </c>
      <c r="AU159" s="262" t="s">
        <v>21</v>
      </c>
      <c r="AV159" s="12" t="s">
        <v>93</v>
      </c>
      <c r="AW159" s="12" t="s">
        <v>38</v>
      </c>
      <c r="AX159" s="12" t="s">
        <v>84</v>
      </c>
      <c r="AY159" s="262" t="s">
        <v>152</v>
      </c>
    </row>
    <row r="160" s="12" customFormat="1">
      <c r="A160" s="12"/>
      <c r="B160" s="252"/>
      <c r="C160" s="253"/>
      <c r="D160" s="248" t="s">
        <v>213</v>
      </c>
      <c r="E160" s="254" t="s">
        <v>1</v>
      </c>
      <c r="F160" s="255" t="s">
        <v>234</v>
      </c>
      <c r="G160" s="253"/>
      <c r="H160" s="256">
        <v>25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2" t="s">
        <v>213</v>
      </c>
      <c r="AU160" s="262" t="s">
        <v>21</v>
      </c>
      <c r="AV160" s="12" t="s">
        <v>93</v>
      </c>
      <c r="AW160" s="12" t="s">
        <v>38</v>
      </c>
      <c r="AX160" s="12" t="s">
        <v>84</v>
      </c>
      <c r="AY160" s="262" t="s">
        <v>152</v>
      </c>
    </row>
    <row r="161" s="12" customFormat="1">
      <c r="A161" s="12"/>
      <c r="B161" s="252"/>
      <c r="C161" s="253"/>
      <c r="D161" s="248" t="s">
        <v>213</v>
      </c>
      <c r="E161" s="254" t="s">
        <v>1</v>
      </c>
      <c r="F161" s="255" t="s">
        <v>235</v>
      </c>
      <c r="G161" s="253"/>
      <c r="H161" s="256">
        <v>4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21</v>
      </c>
      <c r="AV161" s="12" t="s">
        <v>93</v>
      </c>
      <c r="AW161" s="12" t="s">
        <v>38</v>
      </c>
      <c r="AX161" s="12" t="s">
        <v>84</v>
      </c>
      <c r="AY161" s="262" t="s">
        <v>152</v>
      </c>
    </row>
    <row r="162" s="12" customFormat="1">
      <c r="A162" s="12"/>
      <c r="B162" s="252"/>
      <c r="C162" s="253"/>
      <c r="D162" s="248" t="s">
        <v>213</v>
      </c>
      <c r="E162" s="254" t="s">
        <v>1</v>
      </c>
      <c r="F162" s="255" t="s">
        <v>236</v>
      </c>
      <c r="G162" s="253"/>
      <c r="H162" s="256">
        <v>16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62" t="s">
        <v>213</v>
      </c>
      <c r="AU162" s="262" t="s">
        <v>21</v>
      </c>
      <c r="AV162" s="12" t="s">
        <v>93</v>
      </c>
      <c r="AW162" s="12" t="s">
        <v>38</v>
      </c>
      <c r="AX162" s="12" t="s">
        <v>84</v>
      </c>
      <c r="AY162" s="262" t="s">
        <v>152</v>
      </c>
    </row>
    <row r="163" s="13" customFormat="1">
      <c r="A163" s="13"/>
      <c r="B163" s="263"/>
      <c r="C163" s="264"/>
      <c r="D163" s="248" t="s">
        <v>213</v>
      </c>
      <c r="E163" s="265" t="s">
        <v>1</v>
      </c>
      <c r="F163" s="266" t="s">
        <v>223</v>
      </c>
      <c r="G163" s="264"/>
      <c r="H163" s="267">
        <v>143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3" t="s">
        <v>213</v>
      </c>
      <c r="AU163" s="273" t="s">
        <v>21</v>
      </c>
      <c r="AV163" s="13" t="s">
        <v>151</v>
      </c>
      <c r="AW163" s="13" t="s">
        <v>38</v>
      </c>
      <c r="AX163" s="13" t="s">
        <v>21</v>
      </c>
      <c r="AY163" s="273" t="s">
        <v>152</v>
      </c>
    </row>
    <row r="164" s="2" customFormat="1" ht="21.75" customHeight="1">
      <c r="A164" s="38"/>
      <c r="B164" s="39"/>
      <c r="C164" s="235" t="s">
        <v>237</v>
      </c>
      <c r="D164" s="235" t="s">
        <v>153</v>
      </c>
      <c r="E164" s="236" t="s">
        <v>238</v>
      </c>
      <c r="F164" s="237" t="s">
        <v>239</v>
      </c>
      <c r="G164" s="238" t="s">
        <v>211</v>
      </c>
      <c r="H164" s="239">
        <v>114</v>
      </c>
      <c r="I164" s="240"/>
      <c r="J164" s="241">
        <f>ROUND(I164*H164,2)</f>
        <v>0</v>
      </c>
      <c r="K164" s="237" t="s">
        <v>157</v>
      </c>
      <c r="L164" s="44"/>
      <c r="M164" s="242" t="s">
        <v>1</v>
      </c>
      <c r="N164" s="243" t="s">
        <v>49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205</v>
      </c>
      <c r="AT164" s="246" t="s">
        <v>153</v>
      </c>
      <c r="AU164" s="246" t="s">
        <v>21</v>
      </c>
      <c r="AY164" s="17" t="s">
        <v>152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21</v>
      </c>
      <c r="BK164" s="247">
        <f>ROUND(I164*H164,2)</f>
        <v>0</v>
      </c>
      <c r="BL164" s="17" t="s">
        <v>205</v>
      </c>
      <c r="BM164" s="246" t="s">
        <v>240</v>
      </c>
    </row>
    <row r="165" s="12" customFormat="1">
      <c r="A165" s="12"/>
      <c r="B165" s="252"/>
      <c r="C165" s="253"/>
      <c r="D165" s="248" t="s">
        <v>213</v>
      </c>
      <c r="E165" s="254" t="s">
        <v>1</v>
      </c>
      <c r="F165" s="255" t="s">
        <v>241</v>
      </c>
      <c r="G165" s="253"/>
      <c r="H165" s="256">
        <v>26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62" t="s">
        <v>213</v>
      </c>
      <c r="AU165" s="262" t="s">
        <v>21</v>
      </c>
      <c r="AV165" s="12" t="s">
        <v>93</v>
      </c>
      <c r="AW165" s="12" t="s">
        <v>38</v>
      </c>
      <c r="AX165" s="12" t="s">
        <v>84</v>
      </c>
      <c r="AY165" s="262" t="s">
        <v>152</v>
      </c>
    </row>
    <row r="166" s="12" customFormat="1">
      <c r="A166" s="12"/>
      <c r="B166" s="252"/>
      <c r="C166" s="253"/>
      <c r="D166" s="248" t="s">
        <v>213</v>
      </c>
      <c r="E166" s="254" t="s">
        <v>1</v>
      </c>
      <c r="F166" s="255" t="s">
        <v>242</v>
      </c>
      <c r="G166" s="253"/>
      <c r="H166" s="256">
        <v>53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62" t="s">
        <v>213</v>
      </c>
      <c r="AU166" s="262" t="s">
        <v>21</v>
      </c>
      <c r="AV166" s="12" t="s">
        <v>93</v>
      </c>
      <c r="AW166" s="12" t="s">
        <v>38</v>
      </c>
      <c r="AX166" s="12" t="s">
        <v>84</v>
      </c>
      <c r="AY166" s="262" t="s">
        <v>152</v>
      </c>
    </row>
    <row r="167" s="12" customFormat="1">
      <c r="A167" s="12"/>
      <c r="B167" s="252"/>
      <c r="C167" s="253"/>
      <c r="D167" s="248" t="s">
        <v>213</v>
      </c>
      <c r="E167" s="254" t="s">
        <v>1</v>
      </c>
      <c r="F167" s="255" t="s">
        <v>243</v>
      </c>
      <c r="G167" s="253"/>
      <c r="H167" s="256">
        <v>35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62" t="s">
        <v>213</v>
      </c>
      <c r="AU167" s="262" t="s">
        <v>21</v>
      </c>
      <c r="AV167" s="12" t="s">
        <v>93</v>
      </c>
      <c r="AW167" s="12" t="s">
        <v>38</v>
      </c>
      <c r="AX167" s="12" t="s">
        <v>84</v>
      </c>
      <c r="AY167" s="262" t="s">
        <v>152</v>
      </c>
    </row>
    <row r="168" s="13" customFormat="1">
      <c r="A168" s="13"/>
      <c r="B168" s="263"/>
      <c r="C168" s="264"/>
      <c r="D168" s="248" t="s">
        <v>213</v>
      </c>
      <c r="E168" s="265" t="s">
        <v>1</v>
      </c>
      <c r="F168" s="266" t="s">
        <v>223</v>
      </c>
      <c r="G168" s="264"/>
      <c r="H168" s="267">
        <v>114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3" t="s">
        <v>213</v>
      </c>
      <c r="AU168" s="273" t="s">
        <v>21</v>
      </c>
      <c r="AV168" s="13" t="s">
        <v>151</v>
      </c>
      <c r="AW168" s="13" t="s">
        <v>38</v>
      </c>
      <c r="AX168" s="13" t="s">
        <v>21</v>
      </c>
      <c r="AY168" s="273" t="s">
        <v>152</v>
      </c>
    </row>
    <row r="169" s="2" customFormat="1" ht="21.75" customHeight="1">
      <c r="A169" s="38"/>
      <c r="B169" s="39"/>
      <c r="C169" s="235" t="s">
        <v>244</v>
      </c>
      <c r="D169" s="235" t="s">
        <v>153</v>
      </c>
      <c r="E169" s="236" t="s">
        <v>245</v>
      </c>
      <c r="F169" s="237" t="s">
        <v>246</v>
      </c>
      <c r="G169" s="238" t="s">
        <v>211</v>
      </c>
      <c r="H169" s="239">
        <v>5</v>
      </c>
      <c r="I169" s="240"/>
      <c r="J169" s="241">
        <f>ROUND(I169*H169,2)</f>
        <v>0</v>
      </c>
      <c r="K169" s="237" t="s">
        <v>157</v>
      </c>
      <c r="L169" s="44"/>
      <c r="M169" s="242" t="s">
        <v>1</v>
      </c>
      <c r="N169" s="243" t="s">
        <v>49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205</v>
      </c>
      <c r="AT169" s="246" t="s">
        <v>153</v>
      </c>
      <c r="AU169" s="246" t="s">
        <v>21</v>
      </c>
      <c r="AY169" s="17" t="s">
        <v>152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21</v>
      </c>
      <c r="BK169" s="247">
        <f>ROUND(I169*H169,2)</f>
        <v>0</v>
      </c>
      <c r="BL169" s="17" t="s">
        <v>205</v>
      </c>
      <c r="BM169" s="246" t="s">
        <v>247</v>
      </c>
    </row>
    <row r="170" s="12" customFormat="1">
      <c r="A170" s="12"/>
      <c r="B170" s="252"/>
      <c r="C170" s="253"/>
      <c r="D170" s="248" t="s">
        <v>213</v>
      </c>
      <c r="E170" s="254" t="s">
        <v>1</v>
      </c>
      <c r="F170" s="255" t="s">
        <v>248</v>
      </c>
      <c r="G170" s="253"/>
      <c r="H170" s="256">
        <v>2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2" t="s">
        <v>213</v>
      </c>
      <c r="AU170" s="262" t="s">
        <v>21</v>
      </c>
      <c r="AV170" s="12" t="s">
        <v>93</v>
      </c>
      <c r="AW170" s="12" t="s">
        <v>38</v>
      </c>
      <c r="AX170" s="12" t="s">
        <v>84</v>
      </c>
      <c r="AY170" s="262" t="s">
        <v>152</v>
      </c>
    </row>
    <row r="171" s="12" customFormat="1">
      <c r="A171" s="12"/>
      <c r="B171" s="252"/>
      <c r="C171" s="253"/>
      <c r="D171" s="248" t="s">
        <v>213</v>
      </c>
      <c r="E171" s="254" t="s">
        <v>1</v>
      </c>
      <c r="F171" s="255" t="s">
        <v>249</v>
      </c>
      <c r="G171" s="253"/>
      <c r="H171" s="256">
        <v>1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21</v>
      </c>
      <c r="AV171" s="12" t="s">
        <v>93</v>
      </c>
      <c r="AW171" s="12" t="s">
        <v>38</v>
      </c>
      <c r="AX171" s="12" t="s">
        <v>84</v>
      </c>
      <c r="AY171" s="262" t="s">
        <v>152</v>
      </c>
    </row>
    <row r="172" s="12" customFormat="1">
      <c r="A172" s="12"/>
      <c r="B172" s="252"/>
      <c r="C172" s="253"/>
      <c r="D172" s="248" t="s">
        <v>213</v>
      </c>
      <c r="E172" s="254" t="s">
        <v>1</v>
      </c>
      <c r="F172" s="255" t="s">
        <v>250</v>
      </c>
      <c r="G172" s="253"/>
      <c r="H172" s="256">
        <v>2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62" t="s">
        <v>213</v>
      </c>
      <c r="AU172" s="262" t="s">
        <v>21</v>
      </c>
      <c r="AV172" s="12" t="s">
        <v>93</v>
      </c>
      <c r="AW172" s="12" t="s">
        <v>38</v>
      </c>
      <c r="AX172" s="12" t="s">
        <v>84</v>
      </c>
      <c r="AY172" s="262" t="s">
        <v>152</v>
      </c>
    </row>
    <row r="173" s="13" customFormat="1">
      <c r="A173" s="13"/>
      <c r="B173" s="263"/>
      <c r="C173" s="264"/>
      <c r="D173" s="248" t="s">
        <v>213</v>
      </c>
      <c r="E173" s="265" t="s">
        <v>1</v>
      </c>
      <c r="F173" s="266" t="s">
        <v>223</v>
      </c>
      <c r="G173" s="264"/>
      <c r="H173" s="267">
        <v>5</v>
      </c>
      <c r="I173" s="268"/>
      <c r="J173" s="264"/>
      <c r="K173" s="264"/>
      <c r="L173" s="269"/>
      <c r="M173" s="270"/>
      <c r="N173" s="271"/>
      <c r="O173" s="271"/>
      <c r="P173" s="271"/>
      <c r="Q173" s="271"/>
      <c r="R173" s="271"/>
      <c r="S173" s="271"/>
      <c r="T173" s="27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3" t="s">
        <v>213</v>
      </c>
      <c r="AU173" s="273" t="s">
        <v>21</v>
      </c>
      <c r="AV173" s="13" t="s">
        <v>151</v>
      </c>
      <c r="AW173" s="13" t="s">
        <v>38</v>
      </c>
      <c r="AX173" s="13" t="s">
        <v>21</v>
      </c>
      <c r="AY173" s="273" t="s">
        <v>152</v>
      </c>
    </row>
    <row r="174" s="2" customFormat="1" ht="21.75" customHeight="1">
      <c r="A174" s="38"/>
      <c r="B174" s="39"/>
      <c r="C174" s="235" t="s">
        <v>8</v>
      </c>
      <c r="D174" s="235" t="s">
        <v>153</v>
      </c>
      <c r="E174" s="236" t="s">
        <v>251</v>
      </c>
      <c r="F174" s="237" t="s">
        <v>252</v>
      </c>
      <c r="G174" s="238" t="s">
        <v>211</v>
      </c>
      <c r="H174" s="239">
        <v>8580</v>
      </c>
      <c r="I174" s="240"/>
      <c r="J174" s="241">
        <f>ROUND(I174*H174,2)</f>
        <v>0</v>
      </c>
      <c r="K174" s="237" t="s">
        <v>157</v>
      </c>
      <c r="L174" s="44"/>
      <c r="M174" s="242" t="s">
        <v>1</v>
      </c>
      <c r="N174" s="243" t="s">
        <v>49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205</v>
      </c>
      <c r="AT174" s="246" t="s">
        <v>153</v>
      </c>
      <c r="AU174" s="246" t="s">
        <v>21</v>
      </c>
      <c r="AY174" s="17" t="s">
        <v>152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21</v>
      </c>
      <c r="BK174" s="247">
        <f>ROUND(I174*H174,2)</f>
        <v>0</v>
      </c>
      <c r="BL174" s="17" t="s">
        <v>205</v>
      </c>
      <c r="BM174" s="246" t="s">
        <v>253</v>
      </c>
    </row>
    <row r="175" s="12" customFormat="1">
      <c r="A175" s="12"/>
      <c r="B175" s="252"/>
      <c r="C175" s="253"/>
      <c r="D175" s="248" t="s">
        <v>213</v>
      </c>
      <c r="E175" s="254" t="s">
        <v>1</v>
      </c>
      <c r="F175" s="255" t="s">
        <v>254</v>
      </c>
      <c r="G175" s="253"/>
      <c r="H175" s="256">
        <v>2160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62" t="s">
        <v>213</v>
      </c>
      <c r="AU175" s="262" t="s">
        <v>21</v>
      </c>
      <c r="AV175" s="12" t="s">
        <v>93</v>
      </c>
      <c r="AW175" s="12" t="s">
        <v>38</v>
      </c>
      <c r="AX175" s="12" t="s">
        <v>84</v>
      </c>
      <c r="AY175" s="262" t="s">
        <v>152</v>
      </c>
    </row>
    <row r="176" s="12" customFormat="1">
      <c r="A176" s="12"/>
      <c r="B176" s="252"/>
      <c r="C176" s="253"/>
      <c r="D176" s="248" t="s">
        <v>213</v>
      </c>
      <c r="E176" s="254" t="s">
        <v>1</v>
      </c>
      <c r="F176" s="255" t="s">
        <v>255</v>
      </c>
      <c r="G176" s="253"/>
      <c r="H176" s="256">
        <v>3720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62" t="s">
        <v>213</v>
      </c>
      <c r="AU176" s="262" t="s">
        <v>21</v>
      </c>
      <c r="AV176" s="12" t="s">
        <v>93</v>
      </c>
      <c r="AW176" s="12" t="s">
        <v>38</v>
      </c>
      <c r="AX176" s="12" t="s">
        <v>84</v>
      </c>
      <c r="AY176" s="262" t="s">
        <v>152</v>
      </c>
    </row>
    <row r="177" s="12" customFormat="1">
      <c r="A177" s="12"/>
      <c r="B177" s="252"/>
      <c r="C177" s="253"/>
      <c r="D177" s="248" t="s">
        <v>213</v>
      </c>
      <c r="E177" s="254" t="s">
        <v>1</v>
      </c>
      <c r="F177" s="255" t="s">
        <v>256</v>
      </c>
      <c r="G177" s="253"/>
      <c r="H177" s="256">
        <v>2700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62" t="s">
        <v>213</v>
      </c>
      <c r="AU177" s="262" t="s">
        <v>21</v>
      </c>
      <c r="AV177" s="12" t="s">
        <v>93</v>
      </c>
      <c r="AW177" s="12" t="s">
        <v>38</v>
      </c>
      <c r="AX177" s="12" t="s">
        <v>84</v>
      </c>
      <c r="AY177" s="262" t="s">
        <v>152</v>
      </c>
    </row>
    <row r="178" s="13" customFormat="1">
      <c r="A178" s="13"/>
      <c r="B178" s="263"/>
      <c r="C178" s="264"/>
      <c r="D178" s="248" t="s">
        <v>213</v>
      </c>
      <c r="E178" s="265" t="s">
        <v>1</v>
      </c>
      <c r="F178" s="266" t="s">
        <v>223</v>
      </c>
      <c r="G178" s="264"/>
      <c r="H178" s="267">
        <v>8580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3" t="s">
        <v>213</v>
      </c>
      <c r="AU178" s="273" t="s">
        <v>21</v>
      </c>
      <c r="AV178" s="13" t="s">
        <v>151</v>
      </c>
      <c r="AW178" s="13" t="s">
        <v>38</v>
      </c>
      <c r="AX178" s="13" t="s">
        <v>21</v>
      </c>
      <c r="AY178" s="273" t="s">
        <v>152</v>
      </c>
    </row>
    <row r="179" s="2" customFormat="1" ht="21.75" customHeight="1">
      <c r="A179" s="38"/>
      <c r="B179" s="39"/>
      <c r="C179" s="235" t="s">
        <v>257</v>
      </c>
      <c r="D179" s="235" t="s">
        <v>153</v>
      </c>
      <c r="E179" s="236" t="s">
        <v>258</v>
      </c>
      <c r="F179" s="237" t="s">
        <v>259</v>
      </c>
      <c r="G179" s="238" t="s">
        <v>211</v>
      </c>
      <c r="H179" s="239">
        <v>8580</v>
      </c>
      <c r="I179" s="240"/>
      <c r="J179" s="241">
        <f>ROUND(I179*H179,2)</f>
        <v>0</v>
      </c>
      <c r="K179" s="237" t="s">
        <v>157</v>
      </c>
      <c r="L179" s="44"/>
      <c r="M179" s="242" t="s">
        <v>1</v>
      </c>
      <c r="N179" s="243" t="s">
        <v>49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205</v>
      </c>
      <c r="AT179" s="246" t="s">
        <v>153</v>
      </c>
      <c r="AU179" s="246" t="s">
        <v>21</v>
      </c>
      <c r="AY179" s="17" t="s">
        <v>152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21</v>
      </c>
      <c r="BK179" s="247">
        <f>ROUND(I179*H179,2)</f>
        <v>0</v>
      </c>
      <c r="BL179" s="17" t="s">
        <v>205</v>
      </c>
      <c r="BM179" s="246" t="s">
        <v>260</v>
      </c>
    </row>
    <row r="180" s="12" customFormat="1">
      <c r="A180" s="12"/>
      <c r="B180" s="252"/>
      <c r="C180" s="253"/>
      <c r="D180" s="248" t="s">
        <v>213</v>
      </c>
      <c r="E180" s="254" t="s">
        <v>1</v>
      </c>
      <c r="F180" s="255" t="s">
        <v>254</v>
      </c>
      <c r="G180" s="253"/>
      <c r="H180" s="256">
        <v>2160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62" t="s">
        <v>213</v>
      </c>
      <c r="AU180" s="262" t="s">
        <v>21</v>
      </c>
      <c r="AV180" s="12" t="s">
        <v>93</v>
      </c>
      <c r="AW180" s="12" t="s">
        <v>38</v>
      </c>
      <c r="AX180" s="12" t="s">
        <v>84</v>
      </c>
      <c r="AY180" s="262" t="s">
        <v>152</v>
      </c>
    </row>
    <row r="181" s="12" customFormat="1">
      <c r="A181" s="12"/>
      <c r="B181" s="252"/>
      <c r="C181" s="253"/>
      <c r="D181" s="248" t="s">
        <v>213</v>
      </c>
      <c r="E181" s="254" t="s">
        <v>1</v>
      </c>
      <c r="F181" s="255" t="s">
        <v>255</v>
      </c>
      <c r="G181" s="253"/>
      <c r="H181" s="256">
        <v>3720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62" t="s">
        <v>213</v>
      </c>
      <c r="AU181" s="262" t="s">
        <v>21</v>
      </c>
      <c r="AV181" s="12" t="s">
        <v>93</v>
      </c>
      <c r="AW181" s="12" t="s">
        <v>38</v>
      </c>
      <c r="AX181" s="12" t="s">
        <v>84</v>
      </c>
      <c r="AY181" s="262" t="s">
        <v>152</v>
      </c>
    </row>
    <row r="182" s="12" customFormat="1">
      <c r="A182" s="12"/>
      <c r="B182" s="252"/>
      <c r="C182" s="253"/>
      <c r="D182" s="248" t="s">
        <v>213</v>
      </c>
      <c r="E182" s="254" t="s">
        <v>1</v>
      </c>
      <c r="F182" s="255" t="s">
        <v>256</v>
      </c>
      <c r="G182" s="253"/>
      <c r="H182" s="256">
        <v>2700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62" t="s">
        <v>213</v>
      </c>
      <c r="AU182" s="262" t="s">
        <v>21</v>
      </c>
      <c r="AV182" s="12" t="s">
        <v>93</v>
      </c>
      <c r="AW182" s="12" t="s">
        <v>38</v>
      </c>
      <c r="AX182" s="12" t="s">
        <v>84</v>
      </c>
      <c r="AY182" s="262" t="s">
        <v>152</v>
      </c>
    </row>
    <row r="183" s="13" customFormat="1">
      <c r="A183" s="13"/>
      <c r="B183" s="263"/>
      <c r="C183" s="264"/>
      <c r="D183" s="248" t="s">
        <v>213</v>
      </c>
      <c r="E183" s="265" t="s">
        <v>1</v>
      </c>
      <c r="F183" s="266" t="s">
        <v>223</v>
      </c>
      <c r="G183" s="264"/>
      <c r="H183" s="267">
        <v>8580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3" t="s">
        <v>213</v>
      </c>
      <c r="AU183" s="273" t="s">
        <v>21</v>
      </c>
      <c r="AV183" s="13" t="s">
        <v>151</v>
      </c>
      <c r="AW183" s="13" t="s">
        <v>38</v>
      </c>
      <c r="AX183" s="13" t="s">
        <v>21</v>
      </c>
      <c r="AY183" s="273" t="s">
        <v>152</v>
      </c>
    </row>
    <row r="184" s="2" customFormat="1" ht="21.75" customHeight="1">
      <c r="A184" s="38"/>
      <c r="B184" s="39"/>
      <c r="C184" s="235" t="s">
        <v>261</v>
      </c>
      <c r="D184" s="235" t="s">
        <v>153</v>
      </c>
      <c r="E184" s="236" t="s">
        <v>262</v>
      </c>
      <c r="F184" s="237" t="s">
        <v>263</v>
      </c>
      <c r="G184" s="238" t="s">
        <v>211</v>
      </c>
      <c r="H184" s="239">
        <v>6840</v>
      </c>
      <c r="I184" s="240"/>
      <c r="J184" s="241">
        <f>ROUND(I184*H184,2)</f>
        <v>0</v>
      </c>
      <c r="K184" s="237" t="s">
        <v>157</v>
      </c>
      <c r="L184" s="44"/>
      <c r="M184" s="242" t="s">
        <v>1</v>
      </c>
      <c r="N184" s="243" t="s">
        <v>49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205</v>
      </c>
      <c r="AT184" s="246" t="s">
        <v>153</v>
      </c>
      <c r="AU184" s="246" t="s">
        <v>21</v>
      </c>
      <c r="AY184" s="17" t="s">
        <v>152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21</v>
      </c>
      <c r="BK184" s="247">
        <f>ROUND(I184*H184,2)</f>
        <v>0</v>
      </c>
      <c r="BL184" s="17" t="s">
        <v>205</v>
      </c>
      <c r="BM184" s="246" t="s">
        <v>264</v>
      </c>
    </row>
    <row r="185" s="12" customFormat="1">
      <c r="A185" s="12"/>
      <c r="B185" s="252"/>
      <c r="C185" s="253"/>
      <c r="D185" s="248" t="s">
        <v>213</v>
      </c>
      <c r="E185" s="254" t="s">
        <v>1</v>
      </c>
      <c r="F185" s="255" t="s">
        <v>265</v>
      </c>
      <c r="G185" s="253"/>
      <c r="H185" s="256">
        <v>1560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62" t="s">
        <v>213</v>
      </c>
      <c r="AU185" s="262" t="s">
        <v>21</v>
      </c>
      <c r="AV185" s="12" t="s">
        <v>93</v>
      </c>
      <c r="AW185" s="12" t="s">
        <v>38</v>
      </c>
      <c r="AX185" s="12" t="s">
        <v>84</v>
      </c>
      <c r="AY185" s="262" t="s">
        <v>152</v>
      </c>
    </row>
    <row r="186" s="12" customFormat="1">
      <c r="A186" s="12"/>
      <c r="B186" s="252"/>
      <c r="C186" s="253"/>
      <c r="D186" s="248" t="s">
        <v>213</v>
      </c>
      <c r="E186" s="254" t="s">
        <v>1</v>
      </c>
      <c r="F186" s="255" t="s">
        <v>266</v>
      </c>
      <c r="G186" s="253"/>
      <c r="H186" s="256">
        <v>3180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62" t="s">
        <v>213</v>
      </c>
      <c r="AU186" s="262" t="s">
        <v>21</v>
      </c>
      <c r="AV186" s="12" t="s">
        <v>93</v>
      </c>
      <c r="AW186" s="12" t="s">
        <v>38</v>
      </c>
      <c r="AX186" s="12" t="s">
        <v>84</v>
      </c>
      <c r="AY186" s="262" t="s">
        <v>152</v>
      </c>
    </row>
    <row r="187" s="12" customFormat="1">
      <c r="A187" s="12"/>
      <c r="B187" s="252"/>
      <c r="C187" s="253"/>
      <c r="D187" s="248" t="s">
        <v>213</v>
      </c>
      <c r="E187" s="254" t="s">
        <v>1</v>
      </c>
      <c r="F187" s="255" t="s">
        <v>267</v>
      </c>
      <c r="G187" s="253"/>
      <c r="H187" s="256">
        <v>2100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2" t="s">
        <v>213</v>
      </c>
      <c r="AU187" s="262" t="s">
        <v>21</v>
      </c>
      <c r="AV187" s="12" t="s">
        <v>93</v>
      </c>
      <c r="AW187" s="12" t="s">
        <v>38</v>
      </c>
      <c r="AX187" s="12" t="s">
        <v>84</v>
      </c>
      <c r="AY187" s="262" t="s">
        <v>152</v>
      </c>
    </row>
    <row r="188" s="13" customFormat="1">
      <c r="A188" s="13"/>
      <c r="B188" s="263"/>
      <c r="C188" s="264"/>
      <c r="D188" s="248" t="s">
        <v>213</v>
      </c>
      <c r="E188" s="265" t="s">
        <v>1</v>
      </c>
      <c r="F188" s="266" t="s">
        <v>223</v>
      </c>
      <c r="G188" s="264"/>
      <c r="H188" s="267">
        <v>6840</v>
      </c>
      <c r="I188" s="268"/>
      <c r="J188" s="264"/>
      <c r="K188" s="264"/>
      <c r="L188" s="269"/>
      <c r="M188" s="270"/>
      <c r="N188" s="271"/>
      <c r="O188" s="271"/>
      <c r="P188" s="271"/>
      <c r="Q188" s="271"/>
      <c r="R188" s="271"/>
      <c r="S188" s="271"/>
      <c r="T188" s="27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3" t="s">
        <v>213</v>
      </c>
      <c r="AU188" s="273" t="s">
        <v>21</v>
      </c>
      <c r="AV188" s="13" t="s">
        <v>151</v>
      </c>
      <c r="AW188" s="13" t="s">
        <v>38</v>
      </c>
      <c r="AX188" s="13" t="s">
        <v>21</v>
      </c>
      <c r="AY188" s="273" t="s">
        <v>152</v>
      </c>
    </row>
    <row r="189" s="2" customFormat="1" ht="21.75" customHeight="1">
      <c r="A189" s="38"/>
      <c r="B189" s="39"/>
      <c r="C189" s="235" t="s">
        <v>268</v>
      </c>
      <c r="D189" s="235" t="s">
        <v>153</v>
      </c>
      <c r="E189" s="236" t="s">
        <v>269</v>
      </c>
      <c r="F189" s="237" t="s">
        <v>270</v>
      </c>
      <c r="G189" s="238" t="s">
        <v>211</v>
      </c>
      <c r="H189" s="239">
        <v>300</v>
      </c>
      <c r="I189" s="240"/>
      <c r="J189" s="241">
        <f>ROUND(I189*H189,2)</f>
        <v>0</v>
      </c>
      <c r="K189" s="237" t="s">
        <v>157</v>
      </c>
      <c r="L189" s="44"/>
      <c r="M189" s="242" t="s">
        <v>1</v>
      </c>
      <c r="N189" s="243" t="s">
        <v>49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205</v>
      </c>
      <c r="AT189" s="246" t="s">
        <v>153</v>
      </c>
      <c r="AU189" s="246" t="s">
        <v>21</v>
      </c>
      <c r="AY189" s="17" t="s">
        <v>152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21</v>
      </c>
      <c r="BK189" s="247">
        <f>ROUND(I189*H189,2)</f>
        <v>0</v>
      </c>
      <c r="BL189" s="17" t="s">
        <v>205</v>
      </c>
      <c r="BM189" s="246" t="s">
        <v>271</v>
      </c>
    </row>
    <row r="190" s="12" customFormat="1">
      <c r="A190" s="12"/>
      <c r="B190" s="252"/>
      <c r="C190" s="253"/>
      <c r="D190" s="248" t="s">
        <v>213</v>
      </c>
      <c r="E190" s="254" t="s">
        <v>1</v>
      </c>
      <c r="F190" s="255" t="s">
        <v>272</v>
      </c>
      <c r="G190" s="253"/>
      <c r="H190" s="256">
        <v>120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21</v>
      </c>
      <c r="AV190" s="12" t="s">
        <v>93</v>
      </c>
      <c r="AW190" s="12" t="s">
        <v>38</v>
      </c>
      <c r="AX190" s="12" t="s">
        <v>84</v>
      </c>
      <c r="AY190" s="262" t="s">
        <v>152</v>
      </c>
    </row>
    <row r="191" s="12" customFormat="1">
      <c r="A191" s="12"/>
      <c r="B191" s="252"/>
      <c r="C191" s="253"/>
      <c r="D191" s="248" t="s">
        <v>213</v>
      </c>
      <c r="E191" s="254" t="s">
        <v>1</v>
      </c>
      <c r="F191" s="255" t="s">
        <v>273</v>
      </c>
      <c r="G191" s="253"/>
      <c r="H191" s="256">
        <v>60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2" t="s">
        <v>213</v>
      </c>
      <c r="AU191" s="262" t="s">
        <v>21</v>
      </c>
      <c r="AV191" s="12" t="s">
        <v>93</v>
      </c>
      <c r="AW191" s="12" t="s">
        <v>38</v>
      </c>
      <c r="AX191" s="12" t="s">
        <v>84</v>
      </c>
      <c r="AY191" s="262" t="s">
        <v>152</v>
      </c>
    </row>
    <row r="192" s="12" customFormat="1">
      <c r="A192" s="12"/>
      <c r="B192" s="252"/>
      <c r="C192" s="253"/>
      <c r="D192" s="248" t="s">
        <v>213</v>
      </c>
      <c r="E192" s="254" t="s">
        <v>1</v>
      </c>
      <c r="F192" s="255" t="s">
        <v>274</v>
      </c>
      <c r="G192" s="253"/>
      <c r="H192" s="256">
        <v>120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62" t="s">
        <v>213</v>
      </c>
      <c r="AU192" s="262" t="s">
        <v>21</v>
      </c>
      <c r="AV192" s="12" t="s">
        <v>93</v>
      </c>
      <c r="AW192" s="12" t="s">
        <v>38</v>
      </c>
      <c r="AX192" s="12" t="s">
        <v>84</v>
      </c>
      <c r="AY192" s="262" t="s">
        <v>152</v>
      </c>
    </row>
    <row r="193" s="13" customFormat="1">
      <c r="A193" s="13"/>
      <c r="B193" s="263"/>
      <c r="C193" s="264"/>
      <c r="D193" s="248" t="s">
        <v>213</v>
      </c>
      <c r="E193" s="265" t="s">
        <v>1</v>
      </c>
      <c r="F193" s="266" t="s">
        <v>223</v>
      </c>
      <c r="G193" s="264"/>
      <c r="H193" s="267">
        <v>300</v>
      </c>
      <c r="I193" s="268"/>
      <c r="J193" s="264"/>
      <c r="K193" s="264"/>
      <c r="L193" s="269"/>
      <c r="M193" s="270"/>
      <c r="N193" s="271"/>
      <c r="O193" s="271"/>
      <c r="P193" s="271"/>
      <c r="Q193" s="271"/>
      <c r="R193" s="271"/>
      <c r="S193" s="271"/>
      <c r="T193" s="27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3" t="s">
        <v>213</v>
      </c>
      <c r="AU193" s="273" t="s">
        <v>21</v>
      </c>
      <c r="AV193" s="13" t="s">
        <v>151</v>
      </c>
      <c r="AW193" s="13" t="s">
        <v>38</v>
      </c>
      <c r="AX193" s="13" t="s">
        <v>21</v>
      </c>
      <c r="AY193" s="273" t="s">
        <v>152</v>
      </c>
    </row>
    <row r="194" s="2" customFormat="1" ht="21.75" customHeight="1">
      <c r="A194" s="38"/>
      <c r="B194" s="39"/>
      <c r="C194" s="235" t="s">
        <v>275</v>
      </c>
      <c r="D194" s="235" t="s">
        <v>153</v>
      </c>
      <c r="E194" s="236" t="s">
        <v>276</v>
      </c>
      <c r="F194" s="237" t="s">
        <v>277</v>
      </c>
      <c r="G194" s="238" t="s">
        <v>211</v>
      </c>
      <c r="H194" s="239">
        <v>24</v>
      </c>
      <c r="I194" s="240"/>
      <c r="J194" s="241">
        <f>ROUND(I194*H194,2)</f>
        <v>0</v>
      </c>
      <c r="K194" s="237" t="s">
        <v>157</v>
      </c>
      <c r="L194" s="44"/>
      <c r="M194" s="242" t="s">
        <v>1</v>
      </c>
      <c r="N194" s="243" t="s">
        <v>49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205</v>
      </c>
      <c r="AT194" s="246" t="s">
        <v>153</v>
      </c>
      <c r="AU194" s="246" t="s">
        <v>21</v>
      </c>
      <c r="AY194" s="17" t="s">
        <v>152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21</v>
      </c>
      <c r="BK194" s="247">
        <f>ROUND(I194*H194,2)</f>
        <v>0</v>
      </c>
      <c r="BL194" s="17" t="s">
        <v>205</v>
      </c>
      <c r="BM194" s="246" t="s">
        <v>278</v>
      </c>
    </row>
    <row r="195" s="12" customFormat="1">
      <c r="A195" s="12"/>
      <c r="B195" s="252"/>
      <c r="C195" s="253"/>
      <c r="D195" s="248" t="s">
        <v>213</v>
      </c>
      <c r="E195" s="254" t="s">
        <v>1</v>
      </c>
      <c r="F195" s="255" t="s">
        <v>279</v>
      </c>
      <c r="G195" s="253"/>
      <c r="H195" s="256">
        <v>6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62" t="s">
        <v>213</v>
      </c>
      <c r="AU195" s="262" t="s">
        <v>21</v>
      </c>
      <c r="AV195" s="12" t="s">
        <v>93</v>
      </c>
      <c r="AW195" s="12" t="s">
        <v>38</v>
      </c>
      <c r="AX195" s="12" t="s">
        <v>84</v>
      </c>
      <c r="AY195" s="262" t="s">
        <v>152</v>
      </c>
    </row>
    <row r="196" s="12" customFormat="1">
      <c r="A196" s="12"/>
      <c r="B196" s="252"/>
      <c r="C196" s="253"/>
      <c r="D196" s="248" t="s">
        <v>213</v>
      </c>
      <c r="E196" s="254" t="s">
        <v>1</v>
      </c>
      <c r="F196" s="255" t="s">
        <v>280</v>
      </c>
      <c r="G196" s="253"/>
      <c r="H196" s="256">
        <v>10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62" t="s">
        <v>213</v>
      </c>
      <c r="AU196" s="262" t="s">
        <v>21</v>
      </c>
      <c r="AV196" s="12" t="s">
        <v>93</v>
      </c>
      <c r="AW196" s="12" t="s">
        <v>38</v>
      </c>
      <c r="AX196" s="12" t="s">
        <v>84</v>
      </c>
      <c r="AY196" s="262" t="s">
        <v>152</v>
      </c>
    </row>
    <row r="197" s="12" customFormat="1">
      <c r="A197" s="12"/>
      <c r="B197" s="252"/>
      <c r="C197" s="253"/>
      <c r="D197" s="248" t="s">
        <v>213</v>
      </c>
      <c r="E197" s="254" t="s">
        <v>1</v>
      </c>
      <c r="F197" s="255" t="s">
        <v>281</v>
      </c>
      <c r="G197" s="253"/>
      <c r="H197" s="256">
        <v>8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2" t="s">
        <v>213</v>
      </c>
      <c r="AU197" s="262" t="s">
        <v>21</v>
      </c>
      <c r="AV197" s="12" t="s">
        <v>93</v>
      </c>
      <c r="AW197" s="12" t="s">
        <v>38</v>
      </c>
      <c r="AX197" s="12" t="s">
        <v>84</v>
      </c>
      <c r="AY197" s="262" t="s">
        <v>152</v>
      </c>
    </row>
    <row r="198" s="13" customFormat="1">
      <c r="A198" s="13"/>
      <c r="B198" s="263"/>
      <c r="C198" s="264"/>
      <c r="D198" s="248" t="s">
        <v>213</v>
      </c>
      <c r="E198" s="265" t="s">
        <v>1</v>
      </c>
      <c r="F198" s="266" t="s">
        <v>223</v>
      </c>
      <c r="G198" s="264"/>
      <c r="H198" s="267">
        <v>24</v>
      </c>
      <c r="I198" s="268"/>
      <c r="J198" s="264"/>
      <c r="K198" s="264"/>
      <c r="L198" s="269"/>
      <c r="M198" s="270"/>
      <c r="N198" s="271"/>
      <c r="O198" s="271"/>
      <c r="P198" s="271"/>
      <c r="Q198" s="271"/>
      <c r="R198" s="271"/>
      <c r="S198" s="271"/>
      <c r="T198" s="27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3" t="s">
        <v>213</v>
      </c>
      <c r="AU198" s="273" t="s">
        <v>21</v>
      </c>
      <c r="AV198" s="13" t="s">
        <v>151</v>
      </c>
      <c r="AW198" s="13" t="s">
        <v>38</v>
      </c>
      <c r="AX198" s="13" t="s">
        <v>21</v>
      </c>
      <c r="AY198" s="273" t="s">
        <v>152</v>
      </c>
    </row>
    <row r="199" s="2" customFormat="1" ht="21.75" customHeight="1">
      <c r="A199" s="38"/>
      <c r="B199" s="39"/>
      <c r="C199" s="235" t="s">
        <v>282</v>
      </c>
      <c r="D199" s="235" t="s">
        <v>153</v>
      </c>
      <c r="E199" s="236" t="s">
        <v>283</v>
      </c>
      <c r="F199" s="237" t="s">
        <v>284</v>
      </c>
      <c r="G199" s="238" t="s">
        <v>211</v>
      </c>
      <c r="H199" s="239">
        <v>1440</v>
      </c>
      <c r="I199" s="240"/>
      <c r="J199" s="241">
        <f>ROUND(I199*H199,2)</f>
        <v>0</v>
      </c>
      <c r="K199" s="237" t="s">
        <v>157</v>
      </c>
      <c r="L199" s="44"/>
      <c r="M199" s="242" t="s">
        <v>1</v>
      </c>
      <c r="N199" s="243" t="s">
        <v>49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205</v>
      </c>
      <c r="AT199" s="246" t="s">
        <v>153</v>
      </c>
      <c r="AU199" s="246" t="s">
        <v>21</v>
      </c>
      <c r="AY199" s="17" t="s">
        <v>152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21</v>
      </c>
      <c r="BK199" s="247">
        <f>ROUND(I199*H199,2)</f>
        <v>0</v>
      </c>
      <c r="BL199" s="17" t="s">
        <v>205</v>
      </c>
      <c r="BM199" s="246" t="s">
        <v>285</v>
      </c>
    </row>
    <row r="200" s="12" customFormat="1">
      <c r="A200" s="12"/>
      <c r="B200" s="252"/>
      <c r="C200" s="253"/>
      <c r="D200" s="248" t="s">
        <v>213</v>
      </c>
      <c r="E200" s="254" t="s">
        <v>1</v>
      </c>
      <c r="F200" s="255" t="s">
        <v>286</v>
      </c>
      <c r="G200" s="253"/>
      <c r="H200" s="256">
        <v>360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62" t="s">
        <v>213</v>
      </c>
      <c r="AU200" s="262" t="s">
        <v>21</v>
      </c>
      <c r="AV200" s="12" t="s">
        <v>93</v>
      </c>
      <c r="AW200" s="12" t="s">
        <v>38</v>
      </c>
      <c r="AX200" s="12" t="s">
        <v>84</v>
      </c>
      <c r="AY200" s="262" t="s">
        <v>152</v>
      </c>
    </row>
    <row r="201" s="12" customFormat="1">
      <c r="A201" s="12"/>
      <c r="B201" s="252"/>
      <c r="C201" s="253"/>
      <c r="D201" s="248" t="s">
        <v>213</v>
      </c>
      <c r="E201" s="254" t="s">
        <v>1</v>
      </c>
      <c r="F201" s="255" t="s">
        <v>287</v>
      </c>
      <c r="G201" s="253"/>
      <c r="H201" s="256">
        <v>600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62" t="s">
        <v>213</v>
      </c>
      <c r="AU201" s="262" t="s">
        <v>21</v>
      </c>
      <c r="AV201" s="12" t="s">
        <v>93</v>
      </c>
      <c r="AW201" s="12" t="s">
        <v>38</v>
      </c>
      <c r="AX201" s="12" t="s">
        <v>84</v>
      </c>
      <c r="AY201" s="262" t="s">
        <v>152</v>
      </c>
    </row>
    <row r="202" s="12" customFormat="1">
      <c r="A202" s="12"/>
      <c r="B202" s="252"/>
      <c r="C202" s="253"/>
      <c r="D202" s="248" t="s">
        <v>213</v>
      </c>
      <c r="E202" s="254" t="s">
        <v>1</v>
      </c>
      <c r="F202" s="255" t="s">
        <v>288</v>
      </c>
      <c r="G202" s="253"/>
      <c r="H202" s="256">
        <v>480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62" t="s">
        <v>213</v>
      </c>
      <c r="AU202" s="262" t="s">
        <v>21</v>
      </c>
      <c r="AV202" s="12" t="s">
        <v>93</v>
      </c>
      <c r="AW202" s="12" t="s">
        <v>38</v>
      </c>
      <c r="AX202" s="12" t="s">
        <v>84</v>
      </c>
      <c r="AY202" s="262" t="s">
        <v>152</v>
      </c>
    </row>
    <row r="203" s="13" customFormat="1">
      <c r="A203" s="13"/>
      <c r="B203" s="263"/>
      <c r="C203" s="264"/>
      <c r="D203" s="248" t="s">
        <v>213</v>
      </c>
      <c r="E203" s="265" t="s">
        <v>1</v>
      </c>
      <c r="F203" s="266" t="s">
        <v>223</v>
      </c>
      <c r="G203" s="264"/>
      <c r="H203" s="267">
        <v>1440</v>
      </c>
      <c r="I203" s="268"/>
      <c r="J203" s="264"/>
      <c r="K203" s="264"/>
      <c r="L203" s="269"/>
      <c r="M203" s="270"/>
      <c r="N203" s="271"/>
      <c r="O203" s="271"/>
      <c r="P203" s="271"/>
      <c r="Q203" s="271"/>
      <c r="R203" s="271"/>
      <c r="S203" s="271"/>
      <c r="T203" s="27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3" t="s">
        <v>213</v>
      </c>
      <c r="AU203" s="273" t="s">
        <v>21</v>
      </c>
      <c r="AV203" s="13" t="s">
        <v>151</v>
      </c>
      <c r="AW203" s="13" t="s">
        <v>38</v>
      </c>
      <c r="AX203" s="13" t="s">
        <v>21</v>
      </c>
      <c r="AY203" s="273" t="s">
        <v>152</v>
      </c>
    </row>
    <row r="204" s="2" customFormat="1" ht="21.75" customHeight="1">
      <c r="A204" s="38"/>
      <c r="B204" s="39"/>
      <c r="C204" s="235" t="s">
        <v>7</v>
      </c>
      <c r="D204" s="235" t="s">
        <v>153</v>
      </c>
      <c r="E204" s="236" t="s">
        <v>289</v>
      </c>
      <c r="F204" s="237" t="s">
        <v>290</v>
      </c>
      <c r="G204" s="238" t="s">
        <v>211</v>
      </c>
      <c r="H204" s="239">
        <v>14</v>
      </c>
      <c r="I204" s="240"/>
      <c r="J204" s="241">
        <f>ROUND(I204*H204,2)</f>
        <v>0</v>
      </c>
      <c r="K204" s="237" t="s">
        <v>157</v>
      </c>
      <c r="L204" s="44"/>
      <c r="M204" s="242" t="s">
        <v>1</v>
      </c>
      <c r="N204" s="243" t="s">
        <v>49</v>
      </c>
      <c r="O204" s="91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205</v>
      </c>
      <c r="AT204" s="246" t="s">
        <v>153</v>
      </c>
      <c r="AU204" s="246" t="s">
        <v>21</v>
      </c>
      <c r="AY204" s="17" t="s">
        <v>152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21</v>
      </c>
      <c r="BK204" s="247">
        <f>ROUND(I204*H204,2)</f>
        <v>0</v>
      </c>
      <c r="BL204" s="17" t="s">
        <v>205</v>
      </c>
      <c r="BM204" s="246" t="s">
        <v>291</v>
      </c>
    </row>
    <row r="205" s="12" customFormat="1">
      <c r="A205" s="12"/>
      <c r="B205" s="252"/>
      <c r="C205" s="253"/>
      <c r="D205" s="248" t="s">
        <v>213</v>
      </c>
      <c r="E205" s="254" t="s">
        <v>1</v>
      </c>
      <c r="F205" s="255" t="s">
        <v>292</v>
      </c>
      <c r="G205" s="253"/>
      <c r="H205" s="256">
        <v>14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62" t="s">
        <v>213</v>
      </c>
      <c r="AU205" s="262" t="s">
        <v>21</v>
      </c>
      <c r="AV205" s="12" t="s">
        <v>93</v>
      </c>
      <c r="AW205" s="12" t="s">
        <v>38</v>
      </c>
      <c r="AX205" s="12" t="s">
        <v>84</v>
      </c>
      <c r="AY205" s="262" t="s">
        <v>152</v>
      </c>
    </row>
    <row r="206" s="13" customFormat="1">
      <c r="A206" s="13"/>
      <c r="B206" s="263"/>
      <c r="C206" s="264"/>
      <c r="D206" s="248" t="s">
        <v>213</v>
      </c>
      <c r="E206" s="265" t="s">
        <v>1</v>
      </c>
      <c r="F206" s="266" t="s">
        <v>223</v>
      </c>
      <c r="G206" s="264"/>
      <c r="H206" s="267">
        <v>14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3" t="s">
        <v>213</v>
      </c>
      <c r="AU206" s="273" t="s">
        <v>21</v>
      </c>
      <c r="AV206" s="13" t="s">
        <v>151</v>
      </c>
      <c r="AW206" s="13" t="s">
        <v>38</v>
      </c>
      <c r="AX206" s="13" t="s">
        <v>21</v>
      </c>
      <c r="AY206" s="273" t="s">
        <v>152</v>
      </c>
    </row>
    <row r="207" s="2" customFormat="1" ht="21.75" customHeight="1">
      <c r="A207" s="38"/>
      <c r="B207" s="39"/>
      <c r="C207" s="235" t="s">
        <v>293</v>
      </c>
      <c r="D207" s="235" t="s">
        <v>153</v>
      </c>
      <c r="E207" s="236" t="s">
        <v>294</v>
      </c>
      <c r="F207" s="237" t="s">
        <v>295</v>
      </c>
      <c r="G207" s="238" t="s">
        <v>211</v>
      </c>
      <c r="H207" s="239">
        <v>3</v>
      </c>
      <c r="I207" s="240"/>
      <c r="J207" s="241">
        <f>ROUND(I207*H207,2)</f>
        <v>0</v>
      </c>
      <c r="K207" s="237" t="s">
        <v>157</v>
      </c>
      <c r="L207" s="44"/>
      <c r="M207" s="242" t="s">
        <v>1</v>
      </c>
      <c r="N207" s="243" t="s">
        <v>49</v>
      </c>
      <c r="O207" s="91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205</v>
      </c>
      <c r="AT207" s="246" t="s">
        <v>153</v>
      </c>
      <c r="AU207" s="246" t="s">
        <v>21</v>
      </c>
      <c r="AY207" s="17" t="s">
        <v>152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21</v>
      </c>
      <c r="BK207" s="247">
        <f>ROUND(I207*H207,2)</f>
        <v>0</v>
      </c>
      <c r="BL207" s="17" t="s">
        <v>205</v>
      </c>
      <c r="BM207" s="246" t="s">
        <v>296</v>
      </c>
    </row>
    <row r="208" s="12" customFormat="1">
      <c r="A208" s="12"/>
      <c r="B208" s="252"/>
      <c r="C208" s="253"/>
      <c r="D208" s="248" t="s">
        <v>213</v>
      </c>
      <c r="E208" s="254" t="s">
        <v>1</v>
      </c>
      <c r="F208" s="255" t="s">
        <v>297</v>
      </c>
      <c r="G208" s="253"/>
      <c r="H208" s="256">
        <v>3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62" t="s">
        <v>213</v>
      </c>
      <c r="AU208" s="262" t="s">
        <v>21</v>
      </c>
      <c r="AV208" s="12" t="s">
        <v>93</v>
      </c>
      <c r="AW208" s="12" t="s">
        <v>38</v>
      </c>
      <c r="AX208" s="12" t="s">
        <v>84</v>
      </c>
      <c r="AY208" s="262" t="s">
        <v>152</v>
      </c>
    </row>
    <row r="209" s="13" customFormat="1">
      <c r="A209" s="13"/>
      <c r="B209" s="263"/>
      <c r="C209" s="264"/>
      <c r="D209" s="248" t="s">
        <v>213</v>
      </c>
      <c r="E209" s="265" t="s">
        <v>1</v>
      </c>
      <c r="F209" s="266" t="s">
        <v>223</v>
      </c>
      <c r="G209" s="264"/>
      <c r="H209" s="267">
        <v>3</v>
      </c>
      <c r="I209" s="268"/>
      <c r="J209" s="264"/>
      <c r="K209" s="264"/>
      <c r="L209" s="269"/>
      <c r="M209" s="270"/>
      <c r="N209" s="271"/>
      <c r="O209" s="271"/>
      <c r="P209" s="271"/>
      <c r="Q209" s="271"/>
      <c r="R209" s="271"/>
      <c r="S209" s="271"/>
      <c r="T209" s="27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3" t="s">
        <v>213</v>
      </c>
      <c r="AU209" s="273" t="s">
        <v>21</v>
      </c>
      <c r="AV209" s="13" t="s">
        <v>151</v>
      </c>
      <c r="AW209" s="13" t="s">
        <v>38</v>
      </c>
      <c r="AX209" s="13" t="s">
        <v>21</v>
      </c>
      <c r="AY209" s="273" t="s">
        <v>152</v>
      </c>
    </row>
    <row r="210" s="2" customFormat="1" ht="21.75" customHeight="1">
      <c r="A210" s="38"/>
      <c r="B210" s="39"/>
      <c r="C210" s="235" t="s">
        <v>298</v>
      </c>
      <c r="D210" s="235" t="s">
        <v>153</v>
      </c>
      <c r="E210" s="236" t="s">
        <v>299</v>
      </c>
      <c r="F210" s="237" t="s">
        <v>300</v>
      </c>
      <c r="G210" s="238" t="s">
        <v>211</v>
      </c>
      <c r="H210" s="239">
        <v>840</v>
      </c>
      <c r="I210" s="240"/>
      <c r="J210" s="241">
        <f>ROUND(I210*H210,2)</f>
        <v>0</v>
      </c>
      <c r="K210" s="237" t="s">
        <v>157</v>
      </c>
      <c r="L210" s="44"/>
      <c r="M210" s="242" t="s">
        <v>1</v>
      </c>
      <c r="N210" s="243" t="s">
        <v>49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205</v>
      </c>
      <c r="AT210" s="246" t="s">
        <v>153</v>
      </c>
      <c r="AU210" s="246" t="s">
        <v>21</v>
      </c>
      <c r="AY210" s="17" t="s">
        <v>152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21</v>
      </c>
      <c r="BK210" s="247">
        <f>ROUND(I210*H210,2)</f>
        <v>0</v>
      </c>
      <c r="BL210" s="17" t="s">
        <v>205</v>
      </c>
      <c r="BM210" s="246" t="s">
        <v>301</v>
      </c>
    </row>
    <row r="211" s="12" customFormat="1">
      <c r="A211" s="12"/>
      <c r="B211" s="252"/>
      <c r="C211" s="253"/>
      <c r="D211" s="248" t="s">
        <v>213</v>
      </c>
      <c r="E211" s="254" t="s">
        <v>1</v>
      </c>
      <c r="F211" s="255" t="s">
        <v>302</v>
      </c>
      <c r="G211" s="253"/>
      <c r="H211" s="256">
        <v>840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62" t="s">
        <v>213</v>
      </c>
      <c r="AU211" s="262" t="s">
        <v>21</v>
      </c>
      <c r="AV211" s="12" t="s">
        <v>93</v>
      </c>
      <c r="AW211" s="12" t="s">
        <v>38</v>
      </c>
      <c r="AX211" s="12" t="s">
        <v>84</v>
      </c>
      <c r="AY211" s="262" t="s">
        <v>152</v>
      </c>
    </row>
    <row r="212" s="13" customFormat="1">
      <c r="A212" s="13"/>
      <c r="B212" s="263"/>
      <c r="C212" s="264"/>
      <c r="D212" s="248" t="s">
        <v>213</v>
      </c>
      <c r="E212" s="265" t="s">
        <v>1</v>
      </c>
      <c r="F212" s="266" t="s">
        <v>223</v>
      </c>
      <c r="G212" s="264"/>
      <c r="H212" s="267">
        <v>840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3" t="s">
        <v>213</v>
      </c>
      <c r="AU212" s="273" t="s">
        <v>21</v>
      </c>
      <c r="AV212" s="13" t="s">
        <v>151</v>
      </c>
      <c r="AW212" s="13" t="s">
        <v>38</v>
      </c>
      <c r="AX212" s="13" t="s">
        <v>21</v>
      </c>
      <c r="AY212" s="273" t="s">
        <v>152</v>
      </c>
    </row>
    <row r="213" s="2" customFormat="1" ht="21.75" customHeight="1">
      <c r="A213" s="38"/>
      <c r="B213" s="39"/>
      <c r="C213" s="235" t="s">
        <v>303</v>
      </c>
      <c r="D213" s="235" t="s">
        <v>153</v>
      </c>
      <c r="E213" s="236" t="s">
        <v>304</v>
      </c>
      <c r="F213" s="237" t="s">
        <v>305</v>
      </c>
      <c r="G213" s="238" t="s">
        <v>211</v>
      </c>
      <c r="H213" s="239">
        <v>180</v>
      </c>
      <c r="I213" s="240"/>
      <c r="J213" s="241">
        <f>ROUND(I213*H213,2)</f>
        <v>0</v>
      </c>
      <c r="K213" s="237" t="s">
        <v>157</v>
      </c>
      <c r="L213" s="44"/>
      <c r="M213" s="242" t="s">
        <v>1</v>
      </c>
      <c r="N213" s="243" t="s">
        <v>49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205</v>
      </c>
      <c r="AT213" s="246" t="s">
        <v>153</v>
      </c>
      <c r="AU213" s="246" t="s">
        <v>21</v>
      </c>
      <c r="AY213" s="17" t="s">
        <v>152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21</v>
      </c>
      <c r="BK213" s="247">
        <f>ROUND(I213*H213,2)</f>
        <v>0</v>
      </c>
      <c r="BL213" s="17" t="s">
        <v>205</v>
      </c>
      <c r="BM213" s="246" t="s">
        <v>306</v>
      </c>
    </row>
    <row r="214" s="12" customFormat="1">
      <c r="A214" s="12"/>
      <c r="B214" s="252"/>
      <c r="C214" s="253"/>
      <c r="D214" s="248" t="s">
        <v>213</v>
      </c>
      <c r="E214" s="254" t="s">
        <v>1</v>
      </c>
      <c r="F214" s="255" t="s">
        <v>307</v>
      </c>
      <c r="G214" s="253"/>
      <c r="H214" s="256">
        <v>180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62" t="s">
        <v>213</v>
      </c>
      <c r="AU214" s="262" t="s">
        <v>21</v>
      </c>
      <c r="AV214" s="12" t="s">
        <v>93</v>
      </c>
      <c r="AW214" s="12" t="s">
        <v>38</v>
      </c>
      <c r="AX214" s="12" t="s">
        <v>84</v>
      </c>
      <c r="AY214" s="262" t="s">
        <v>152</v>
      </c>
    </row>
    <row r="215" s="13" customFormat="1">
      <c r="A215" s="13"/>
      <c r="B215" s="263"/>
      <c r="C215" s="264"/>
      <c r="D215" s="248" t="s">
        <v>213</v>
      </c>
      <c r="E215" s="265" t="s">
        <v>1</v>
      </c>
      <c r="F215" s="266" t="s">
        <v>223</v>
      </c>
      <c r="G215" s="264"/>
      <c r="H215" s="267">
        <v>180</v>
      </c>
      <c r="I215" s="268"/>
      <c r="J215" s="264"/>
      <c r="K215" s="264"/>
      <c r="L215" s="269"/>
      <c r="M215" s="270"/>
      <c r="N215" s="271"/>
      <c r="O215" s="271"/>
      <c r="P215" s="271"/>
      <c r="Q215" s="271"/>
      <c r="R215" s="271"/>
      <c r="S215" s="271"/>
      <c r="T215" s="27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3" t="s">
        <v>213</v>
      </c>
      <c r="AU215" s="273" t="s">
        <v>21</v>
      </c>
      <c r="AV215" s="13" t="s">
        <v>151</v>
      </c>
      <c r="AW215" s="13" t="s">
        <v>38</v>
      </c>
      <c r="AX215" s="13" t="s">
        <v>21</v>
      </c>
      <c r="AY215" s="273" t="s">
        <v>152</v>
      </c>
    </row>
    <row r="216" s="2" customFormat="1" ht="21.75" customHeight="1">
      <c r="A216" s="38"/>
      <c r="B216" s="39"/>
      <c r="C216" s="235" t="s">
        <v>308</v>
      </c>
      <c r="D216" s="235" t="s">
        <v>153</v>
      </c>
      <c r="E216" s="236" t="s">
        <v>309</v>
      </c>
      <c r="F216" s="237" t="s">
        <v>310</v>
      </c>
      <c r="G216" s="238" t="s">
        <v>211</v>
      </c>
      <c r="H216" s="239">
        <v>1</v>
      </c>
      <c r="I216" s="240"/>
      <c r="J216" s="241">
        <f>ROUND(I216*H216,2)</f>
        <v>0</v>
      </c>
      <c r="K216" s="237" t="s">
        <v>157</v>
      </c>
      <c r="L216" s="44"/>
      <c r="M216" s="242" t="s">
        <v>1</v>
      </c>
      <c r="N216" s="243" t="s">
        <v>49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205</v>
      </c>
      <c r="AT216" s="246" t="s">
        <v>153</v>
      </c>
      <c r="AU216" s="246" t="s">
        <v>21</v>
      </c>
      <c r="AY216" s="17" t="s">
        <v>152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21</v>
      </c>
      <c r="BK216" s="247">
        <f>ROUND(I216*H216,2)</f>
        <v>0</v>
      </c>
      <c r="BL216" s="17" t="s">
        <v>205</v>
      </c>
      <c r="BM216" s="246" t="s">
        <v>311</v>
      </c>
    </row>
    <row r="217" s="12" customFormat="1">
      <c r="A217" s="12"/>
      <c r="B217" s="252"/>
      <c r="C217" s="253"/>
      <c r="D217" s="248" t="s">
        <v>213</v>
      </c>
      <c r="E217" s="254" t="s">
        <v>1</v>
      </c>
      <c r="F217" s="255" t="s">
        <v>312</v>
      </c>
      <c r="G217" s="253"/>
      <c r="H217" s="256">
        <v>1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62" t="s">
        <v>213</v>
      </c>
      <c r="AU217" s="262" t="s">
        <v>21</v>
      </c>
      <c r="AV217" s="12" t="s">
        <v>93</v>
      </c>
      <c r="AW217" s="12" t="s">
        <v>38</v>
      </c>
      <c r="AX217" s="12" t="s">
        <v>84</v>
      </c>
      <c r="AY217" s="262" t="s">
        <v>152</v>
      </c>
    </row>
    <row r="218" s="13" customFormat="1">
      <c r="A218" s="13"/>
      <c r="B218" s="263"/>
      <c r="C218" s="264"/>
      <c r="D218" s="248" t="s">
        <v>213</v>
      </c>
      <c r="E218" s="265" t="s">
        <v>1</v>
      </c>
      <c r="F218" s="266" t="s">
        <v>223</v>
      </c>
      <c r="G218" s="264"/>
      <c r="H218" s="267">
        <v>1</v>
      </c>
      <c r="I218" s="268"/>
      <c r="J218" s="264"/>
      <c r="K218" s="264"/>
      <c r="L218" s="269"/>
      <c r="M218" s="270"/>
      <c r="N218" s="271"/>
      <c r="O218" s="271"/>
      <c r="P218" s="271"/>
      <c r="Q218" s="271"/>
      <c r="R218" s="271"/>
      <c r="S218" s="271"/>
      <c r="T218" s="27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3" t="s">
        <v>213</v>
      </c>
      <c r="AU218" s="273" t="s">
        <v>21</v>
      </c>
      <c r="AV218" s="13" t="s">
        <v>151</v>
      </c>
      <c r="AW218" s="13" t="s">
        <v>38</v>
      </c>
      <c r="AX218" s="13" t="s">
        <v>21</v>
      </c>
      <c r="AY218" s="273" t="s">
        <v>152</v>
      </c>
    </row>
    <row r="219" s="2" customFormat="1" ht="21.75" customHeight="1">
      <c r="A219" s="38"/>
      <c r="B219" s="39"/>
      <c r="C219" s="235" t="s">
        <v>313</v>
      </c>
      <c r="D219" s="235" t="s">
        <v>153</v>
      </c>
      <c r="E219" s="236" t="s">
        <v>314</v>
      </c>
      <c r="F219" s="237" t="s">
        <v>315</v>
      </c>
      <c r="G219" s="238" t="s">
        <v>211</v>
      </c>
      <c r="H219" s="239">
        <v>1</v>
      </c>
      <c r="I219" s="240"/>
      <c r="J219" s="241">
        <f>ROUND(I219*H219,2)</f>
        <v>0</v>
      </c>
      <c r="K219" s="237" t="s">
        <v>157</v>
      </c>
      <c r="L219" s="44"/>
      <c r="M219" s="242" t="s">
        <v>1</v>
      </c>
      <c r="N219" s="243" t="s">
        <v>49</v>
      </c>
      <c r="O219" s="91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6" t="s">
        <v>205</v>
      </c>
      <c r="AT219" s="246" t="s">
        <v>153</v>
      </c>
      <c r="AU219" s="246" t="s">
        <v>21</v>
      </c>
      <c r="AY219" s="17" t="s">
        <v>152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7" t="s">
        <v>21</v>
      </c>
      <c r="BK219" s="247">
        <f>ROUND(I219*H219,2)</f>
        <v>0</v>
      </c>
      <c r="BL219" s="17" t="s">
        <v>205</v>
      </c>
      <c r="BM219" s="246" t="s">
        <v>316</v>
      </c>
    </row>
    <row r="220" s="12" customFormat="1">
      <c r="A220" s="12"/>
      <c r="B220" s="252"/>
      <c r="C220" s="253"/>
      <c r="D220" s="248" t="s">
        <v>213</v>
      </c>
      <c r="E220" s="254" t="s">
        <v>1</v>
      </c>
      <c r="F220" s="255" t="s">
        <v>312</v>
      </c>
      <c r="G220" s="253"/>
      <c r="H220" s="256">
        <v>1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62" t="s">
        <v>213</v>
      </c>
      <c r="AU220" s="262" t="s">
        <v>21</v>
      </c>
      <c r="AV220" s="12" t="s">
        <v>93</v>
      </c>
      <c r="AW220" s="12" t="s">
        <v>38</v>
      </c>
      <c r="AX220" s="12" t="s">
        <v>84</v>
      </c>
      <c r="AY220" s="262" t="s">
        <v>152</v>
      </c>
    </row>
    <row r="221" s="13" customFormat="1">
      <c r="A221" s="13"/>
      <c r="B221" s="263"/>
      <c r="C221" s="264"/>
      <c r="D221" s="248" t="s">
        <v>213</v>
      </c>
      <c r="E221" s="265" t="s">
        <v>1</v>
      </c>
      <c r="F221" s="266" t="s">
        <v>223</v>
      </c>
      <c r="G221" s="264"/>
      <c r="H221" s="267">
        <v>1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3" t="s">
        <v>213</v>
      </c>
      <c r="AU221" s="273" t="s">
        <v>21</v>
      </c>
      <c r="AV221" s="13" t="s">
        <v>151</v>
      </c>
      <c r="AW221" s="13" t="s">
        <v>38</v>
      </c>
      <c r="AX221" s="13" t="s">
        <v>21</v>
      </c>
      <c r="AY221" s="273" t="s">
        <v>152</v>
      </c>
    </row>
    <row r="222" s="2" customFormat="1" ht="21.75" customHeight="1">
      <c r="A222" s="38"/>
      <c r="B222" s="39"/>
      <c r="C222" s="235" t="s">
        <v>317</v>
      </c>
      <c r="D222" s="235" t="s">
        <v>153</v>
      </c>
      <c r="E222" s="236" t="s">
        <v>318</v>
      </c>
      <c r="F222" s="237" t="s">
        <v>319</v>
      </c>
      <c r="G222" s="238" t="s">
        <v>211</v>
      </c>
      <c r="H222" s="239">
        <v>60</v>
      </c>
      <c r="I222" s="240"/>
      <c r="J222" s="241">
        <f>ROUND(I222*H222,2)</f>
        <v>0</v>
      </c>
      <c r="K222" s="237" t="s">
        <v>157</v>
      </c>
      <c r="L222" s="44"/>
      <c r="M222" s="242" t="s">
        <v>1</v>
      </c>
      <c r="N222" s="243" t="s">
        <v>49</v>
      </c>
      <c r="O222" s="91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205</v>
      </c>
      <c r="AT222" s="246" t="s">
        <v>153</v>
      </c>
      <c r="AU222" s="246" t="s">
        <v>21</v>
      </c>
      <c r="AY222" s="17" t="s">
        <v>152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21</v>
      </c>
      <c r="BK222" s="247">
        <f>ROUND(I222*H222,2)</f>
        <v>0</v>
      </c>
      <c r="BL222" s="17" t="s">
        <v>205</v>
      </c>
      <c r="BM222" s="246" t="s">
        <v>320</v>
      </c>
    </row>
    <row r="223" s="12" customFormat="1">
      <c r="A223" s="12"/>
      <c r="B223" s="252"/>
      <c r="C223" s="253"/>
      <c r="D223" s="248" t="s">
        <v>213</v>
      </c>
      <c r="E223" s="254" t="s">
        <v>1</v>
      </c>
      <c r="F223" s="255" t="s">
        <v>321</v>
      </c>
      <c r="G223" s="253"/>
      <c r="H223" s="256">
        <v>60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62" t="s">
        <v>213</v>
      </c>
      <c r="AU223" s="262" t="s">
        <v>21</v>
      </c>
      <c r="AV223" s="12" t="s">
        <v>93</v>
      </c>
      <c r="AW223" s="12" t="s">
        <v>38</v>
      </c>
      <c r="AX223" s="12" t="s">
        <v>84</v>
      </c>
      <c r="AY223" s="262" t="s">
        <v>152</v>
      </c>
    </row>
    <row r="224" s="13" customFormat="1">
      <c r="A224" s="13"/>
      <c r="B224" s="263"/>
      <c r="C224" s="264"/>
      <c r="D224" s="248" t="s">
        <v>213</v>
      </c>
      <c r="E224" s="265" t="s">
        <v>1</v>
      </c>
      <c r="F224" s="266" t="s">
        <v>223</v>
      </c>
      <c r="G224" s="264"/>
      <c r="H224" s="267">
        <v>60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3" t="s">
        <v>213</v>
      </c>
      <c r="AU224" s="273" t="s">
        <v>21</v>
      </c>
      <c r="AV224" s="13" t="s">
        <v>151</v>
      </c>
      <c r="AW224" s="13" t="s">
        <v>38</v>
      </c>
      <c r="AX224" s="13" t="s">
        <v>21</v>
      </c>
      <c r="AY224" s="273" t="s">
        <v>152</v>
      </c>
    </row>
    <row r="225" s="2" customFormat="1" ht="21.75" customHeight="1">
      <c r="A225" s="38"/>
      <c r="B225" s="39"/>
      <c r="C225" s="235" t="s">
        <v>322</v>
      </c>
      <c r="D225" s="235" t="s">
        <v>153</v>
      </c>
      <c r="E225" s="236" t="s">
        <v>323</v>
      </c>
      <c r="F225" s="237" t="s">
        <v>324</v>
      </c>
      <c r="G225" s="238" t="s">
        <v>211</v>
      </c>
      <c r="H225" s="239">
        <v>60</v>
      </c>
      <c r="I225" s="240"/>
      <c r="J225" s="241">
        <f>ROUND(I225*H225,2)</f>
        <v>0</v>
      </c>
      <c r="K225" s="237" t="s">
        <v>157</v>
      </c>
      <c r="L225" s="44"/>
      <c r="M225" s="242" t="s">
        <v>1</v>
      </c>
      <c r="N225" s="243" t="s">
        <v>49</v>
      </c>
      <c r="O225" s="91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205</v>
      </c>
      <c r="AT225" s="246" t="s">
        <v>153</v>
      </c>
      <c r="AU225" s="246" t="s">
        <v>21</v>
      </c>
      <c r="AY225" s="17" t="s">
        <v>152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21</v>
      </c>
      <c r="BK225" s="247">
        <f>ROUND(I225*H225,2)</f>
        <v>0</v>
      </c>
      <c r="BL225" s="17" t="s">
        <v>205</v>
      </c>
      <c r="BM225" s="246" t="s">
        <v>325</v>
      </c>
    </row>
    <row r="226" s="12" customFormat="1">
      <c r="A226" s="12"/>
      <c r="B226" s="252"/>
      <c r="C226" s="253"/>
      <c r="D226" s="248" t="s">
        <v>213</v>
      </c>
      <c r="E226" s="254" t="s">
        <v>1</v>
      </c>
      <c r="F226" s="255" t="s">
        <v>326</v>
      </c>
      <c r="G226" s="253"/>
      <c r="H226" s="256">
        <v>60</v>
      </c>
      <c r="I226" s="257"/>
      <c r="J226" s="253"/>
      <c r="K226" s="253"/>
      <c r="L226" s="258"/>
      <c r="M226" s="259"/>
      <c r="N226" s="260"/>
      <c r="O226" s="260"/>
      <c r="P226" s="260"/>
      <c r="Q226" s="260"/>
      <c r="R226" s="260"/>
      <c r="S226" s="260"/>
      <c r="T226" s="261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62" t="s">
        <v>213</v>
      </c>
      <c r="AU226" s="262" t="s">
        <v>21</v>
      </c>
      <c r="AV226" s="12" t="s">
        <v>93</v>
      </c>
      <c r="AW226" s="12" t="s">
        <v>38</v>
      </c>
      <c r="AX226" s="12" t="s">
        <v>84</v>
      </c>
      <c r="AY226" s="262" t="s">
        <v>152</v>
      </c>
    </row>
    <row r="227" s="13" customFormat="1">
      <c r="A227" s="13"/>
      <c r="B227" s="263"/>
      <c r="C227" s="264"/>
      <c r="D227" s="248" t="s">
        <v>213</v>
      </c>
      <c r="E227" s="265" t="s">
        <v>1</v>
      </c>
      <c r="F227" s="266" t="s">
        <v>223</v>
      </c>
      <c r="G227" s="264"/>
      <c r="H227" s="267">
        <v>60</v>
      </c>
      <c r="I227" s="268"/>
      <c r="J227" s="264"/>
      <c r="K227" s="264"/>
      <c r="L227" s="269"/>
      <c r="M227" s="270"/>
      <c r="N227" s="271"/>
      <c r="O227" s="271"/>
      <c r="P227" s="271"/>
      <c r="Q227" s="271"/>
      <c r="R227" s="271"/>
      <c r="S227" s="271"/>
      <c r="T227" s="27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3" t="s">
        <v>213</v>
      </c>
      <c r="AU227" s="273" t="s">
        <v>21</v>
      </c>
      <c r="AV227" s="13" t="s">
        <v>151</v>
      </c>
      <c r="AW227" s="13" t="s">
        <v>38</v>
      </c>
      <c r="AX227" s="13" t="s">
        <v>21</v>
      </c>
      <c r="AY227" s="273" t="s">
        <v>152</v>
      </c>
    </row>
    <row r="228" s="2" customFormat="1" ht="21.75" customHeight="1">
      <c r="A228" s="38"/>
      <c r="B228" s="39"/>
      <c r="C228" s="235" t="s">
        <v>327</v>
      </c>
      <c r="D228" s="235" t="s">
        <v>153</v>
      </c>
      <c r="E228" s="236" t="s">
        <v>328</v>
      </c>
      <c r="F228" s="237" t="s">
        <v>329</v>
      </c>
      <c r="G228" s="238" t="s">
        <v>211</v>
      </c>
      <c r="H228" s="239">
        <v>37</v>
      </c>
      <c r="I228" s="240"/>
      <c r="J228" s="241">
        <f>ROUND(I228*H228,2)</f>
        <v>0</v>
      </c>
      <c r="K228" s="237" t="s">
        <v>157</v>
      </c>
      <c r="L228" s="44"/>
      <c r="M228" s="242" t="s">
        <v>1</v>
      </c>
      <c r="N228" s="243" t="s">
        <v>49</v>
      </c>
      <c r="O228" s="91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205</v>
      </c>
      <c r="AT228" s="246" t="s">
        <v>153</v>
      </c>
      <c r="AU228" s="246" t="s">
        <v>21</v>
      </c>
      <c r="AY228" s="17" t="s">
        <v>152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21</v>
      </c>
      <c r="BK228" s="247">
        <f>ROUND(I228*H228,2)</f>
        <v>0</v>
      </c>
      <c r="BL228" s="17" t="s">
        <v>205</v>
      </c>
      <c r="BM228" s="246" t="s">
        <v>330</v>
      </c>
    </row>
    <row r="229" s="12" customFormat="1">
      <c r="A229" s="12"/>
      <c r="B229" s="252"/>
      <c r="C229" s="253"/>
      <c r="D229" s="248" t="s">
        <v>213</v>
      </c>
      <c r="E229" s="254" t="s">
        <v>1</v>
      </c>
      <c r="F229" s="255" t="s">
        <v>331</v>
      </c>
      <c r="G229" s="253"/>
      <c r="H229" s="256">
        <v>11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62" t="s">
        <v>213</v>
      </c>
      <c r="AU229" s="262" t="s">
        <v>21</v>
      </c>
      <c r="AV229" s="12" t="s">
        <v>93</v>
      </c>
      <c r="AW229" s="12" t="s">
        <v>38</v>
      </c>
      <c r="AX229" s="12" t="s">
        <v>84</v>
      </c>
      <c r="AY229" s="262" t="s">
        <v>152</v>
      </c>
    </row>
    <row r="230" s="12" customFormat="1">
      <c r="A230" s="12"/>
      <c r="B230" s="252"/>
      <c r="C230" s="253"/>
      <c r="D230" s="248" t="s">
        <v>213</v>
      </c>
      <c r="E230" s="254" t="s">
        <v>1</v>
      </c>
      <c r="F230" s="255" t="s">
        <v>332</v>
      </c>
      <c r="G230" s="253"/>
      <c r="H230" s="256">
        <v>15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62" t="s">
        <v>213</v>
      </c>
      <c r="AU230" s="262" t="s">
        <v>21</v>
      </c>
      <c r="AV230" s="12" t="s">
        <v>93</v>
      </c>
      <c r="AW230" s="12" t="s">
        <v>38</v>
      </c>
      <c r="AX230" s="12" t="s">
        <v>84</v>
      </c>
      <c r="AY230" s="262" t="s">
        <v>152</v>
      </c>
    </row>
    <row r="231" s="12" customFormat="1">
      <c r="A231" s="12"/>
      <c r="B231" s="252"/>
      <c r="C231" s="253"/>
      <c r="D231" s="248" t="s">
        <v>213</v>
      </c>
      <c r="E231" s="254" t="s">
        <v>1</v>
      </c>
      <c r="F231" s="255" t="s">
        <v>333</v>
      </c>
      <c r="G231" s="253"/>
      <c r="H231" s="256">
        <v>11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62" t="s">
        <v>213</v>
      </c>
      <c r="AU231" s="262" t="s">
        <v>21</v>
      </c>
      <c r="AV231" s="12" t="s">
        <v>93</v>
      </c>
      <c r="AW231" s="12" t="s">
        <v>38</v>
      </c>
      <c r="AX231" s="12" t="s">
        <v>84</v>
      </c>
      <c r="AY231" s="262" t="s">
        <v>152</v>
      </c>
    </row>
    <row r="232" s="13" customFormat="1">
      <c r="A232" s="13"/>
      <c r="B232" s="263"/>
      <c r="C232" s="264"/>
      <c r="D232" s="248" t="s">
        <v>213</v>
      </c>
      <c r="E232" s="265" t="s">
        <v>1</v>
      </c>
      <c r="F232" s="266" t="s">
        <v>223</v>
      </c>
      <c r="G232" s="264"/>
      <c r="H232" s="267">
        <v>37</v>
      </c>
      <c r="I232" s="268"/>
      <c r="J232" s="264"/>
      <c r="K232" s="264"/>
      <c r="L232" s="269"/>
      <c r="M232" s="270"/>
      <c r="N232" s="271"/>
      <c r="O232" s="271"/>
      <c r="P232" s="271"/>
      <c r="Q232" s="271"/>
      <c r="R232" s="271"/>
      <c r="S232" s="271"/>
      <c r="T232" s="27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3" t="s">
        <v>213</v>
      </c>
      <c r="AU232" s="273" t="s">
        <v>21</v>
      </c>
      <c r="AV232" s="13" t="s">
        <v>151</v>
      </c>
      <c r="AW232" s="13" t="s">
        <v>38</v>
      </c>
      <c r="AX232" s="13" t="s">
        <v>21</v>
      </c>
      <c r="AY232" s="273" t="s">
        <v>152</v>
      </c>
    </row>
    <row r="233" s="2" customFormat="1" ht="21.75" customHeight="1">
      <c r="A233" s="38"/>
      <c r="B233" s="39"/>
      <c r="C233" s="235" t="s">
        <v>334</v>
      </c>
      <c r="D233" s="235" t="s">
        <v>153</v>
      </c>
      <c r="E233" s="236" t="s">
        <v>335</v>
      </c>
      <c r="F233" s="237" t="s">
        <v>336</v>
      </c>
      <c r="G233" s="238" t="s">
        <v>211</v>
      </c>
      <c r="H233" s="239">
        <v>37</v>
      </c>
      <c r="I233" s="240"/>
      <c r="J233" s="241">
        <f>ROUND(I233*H233,2)</f>
        <v>0</v>
      </c>
      <c r="K233" s="237" t="s">
        <v>157</v>
      </c>
      <c r="L233" s="44"/>
      <c r="M233" s="242" t="s">
        <v>1</v>
      </c>
      <c r="N233" s="243" t="s">
        <v>49</v>
      </c>
      <c r="O233" s="91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205</v>
      </c>
      <c r="AT233" s="246" t="s">
        <v>153</v>
      </c>
      <c r="AU233" s="246" t="s">
        <v>21</v>
      </c>
      <c r="AY233" s="17" t="s">
        <v>152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21</v>
      </c>
      <c r="BK233" s="247">
        <f>ROUND(I233*H233,2)</f>
        <v>0</v>
      </c>
      <c r="BL233" s="17" t="s">
        <v>205</v>
      </c>
      <c r="BM233" s="246" t="s">
        <v>337</v>
      </c>
    </row>
    <row r="234" s="12" customFormat="1">
      <c r="A234" s="12"/>
      <c r="B234" s="252"/>
      <c r="C234" s="253"/>
      <c r="D234" s="248" t="s">
        <v>213</v>
      </c>
      <c r="E234" s="254" t="s">
        <v>1</v>
      </c>
      <c r="F234" s="255" t="s">
        <v>331</v>
      </c>
      <c r="G234" s="253"/>
      <c r="H234" s="256">
        <v>11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62" t="s">
        <v>213</v>
      </c>
      <c r="AU234" s="262" t="s">
        <v>21</v>
      </c>
      <c r="AV234" s="12" t="s">
        <v>93</v>
      </c>
      <c r="AW234" s="12" t="s">
        <v>38</v>
      </c>
      <c r="AX234" s="12" t="s">
        <v>84</v>
      </c>
      <c r="AY234" s="262" t="s">
        <v>152</v>
      </c>
    </row>
    <row r="235" s="12" customFormat="1">
      <c r="A235" s="12"/>
      <c r="B235" s="252"/>
      <c r="C235" s="253"/>
      <c r="D235" s="248" t="s">
        <v>213</v>
      </c>
      <c r="E235" s="254" t="s">
        <v>1</v>
      </c>
      <c r="F235" s="255" t="s">
        <v>332</v>
      </c>
      <c r="G235" s="253"/>
      <c r="H235" s="256">
        <v>15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62" t="s">
        <v>213</v>
      </c>
      <c r="AU235" s="262" t="s">
        <v>21</v>
      </c>
      <c r="AV235" s="12" t="s">
        <v>93</v>
      </c>
      <c r="AW235" s="12" t="s">
        <v>38</v>
      </c>
      <c r="AX235" s="12" t="s">
        <v>84</v>
      </c>
      <c r="AY235" s="262" t="s">
        <v>152</v>
      </c>
    </row>
    <row r="236" s="12" customFormat="1">
      <c r="A236" s="12"/>
      <c r="B236" s="252"/>
      <c r="C236" s="253"/>
      <c r="D236" s="248" t="s">
        <v>213</v>
      </c>
      <c r="E236" s="254" t="s">
        <v>1</v>
      </c>
      <c r="F236" s="255" t="s">
        <v>333</v>
      </c>
      <c r="G236" s="253"/>
      <c r="H236" s="256">
        <v>11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62" t="s">
        <v>213</v>
      </c>
      <c r="AU236" s="262" t="s">
        <v>21</v>
      </c>
      <c r="AV236" s="12" t="s">
        <v>93</v>
      </c>
      <c r="AW236" s="12" t="s">
        <v>38</v>
      </c>
      <c r="AX236" s="12" t="s">
        <v>84</v>
      </c>
      <c r="AY236" s="262" t="s">
        <v>152</v>
      </c>
    </row>
    <row r="237" s="13" customFormat="1">
      <c r="A237" s="13"/>
      <c r="B237" s="263"/>
      <c r="C237" s="264"/>
      <c r="D237" s="248" t="s">
        <v>213</v>
      </c>
      <c r="E237" s="265" t="s">
        <v>1</v>
      </c>
      <c r="F237" s="266" t="s">
        <v>223</v>
      </c>
      <c r="G237" s="264"/>
      <c r="H237" s="267">
        <v>37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3" t="s">
        <v>213</v>
      </c>
      <c r="AU237" s="273" t="s">
        <v>21</v>
      </c>
      <c r="AV237" s="13" t="s">
        <v>151</v>
      </c>
      <c r="AW237" s="13" t="s">
        <v>38</v>
      </c>
      <c r="AX237" s="13" t="s">
        <v>21</v>
      </c>
      <c r="AY237" s="273" t="s">
        <v>152</v>
      </c>
    </row>
    <row r="238" s="11" customFormat="1" ht="25.92" customHeight="1">
      <c r="A238" s="11"/>
      <c r="B238" s="221"/>
      <c r="C238" s="222"/>
      <c r="D238" s="223" t="s">
        <v>83</v>
      </c>
      <c r="E238" s="224" t="s">
        <v>338</v>
      </c>
      <c r="F238" s="224" t="s">
        <v>339</v>
      </c>
      <c r="G238" s="222"/>
      <c r="H238" s="222"/>
      <c r="I238" s="225"/>
      <c r="J238" s="226">
        <f>BK238</f>
        <v>0</v>
      </c>
      <c r="K238" s="222"/>
      <c r="L238" s="227"/>
      <c r="M238" s="228"/>
      <c r="N238" s="229"/>
      <c r="O238" s="229"/>
      <c r="P238" s="230">
        <f>SUM(P239:P242)</f>
        <v>0</v>
      </c>
      <c r="Q238" s="229"/>
      <c r="R238" s="230">
        <f>SUM(R239:R242)</f>
        <v>0</v>
      </c>
      <c r="S238" s="229"/>
      <c r="T238" s="231">
        <f>SUM(T239:T242)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32" t="s">
        <v>174</v>
      </c>
      <c r="AT238" s="233" t="s">
        <v>83</v>
      </c>
      <c r="AU238" s="233" t="s">
        <v>84</v>
      </c>
      <c r="AY238" s="232" t="s">
        <v>152</v>
      </c>
      <c r="BK238" s="234">
        <f>SUM(BK239:BK242)</f>
        <v>0</v>
      </c>
    </row>
    <row r="239" s="2" customFormat="1" ht="21.75" customHeight="1">
      <c r="A239" s="38"/>
      <c r="B239" s="39"/>
      <c r="C239" s="235" t="s">
        <v>340</v>
      </c>
      <c r="D239" s="235" t="s">
        <v>153</v>
      </c>
      <c r="E239" s="236" t="s">
        <v>341</v>
      </c>
      <c r="F239" s="237" t="s">
        <v>342</v>
      </c>
      <c r="G239" s="238" t="s">
        <v>156</v>
      </c>
      <c r="H239" s="239">
        <v>1</v>
      </c>
      <c r="I239" s="240"/>
      <c r="J239" s="241">
        <f>ROUND(I239*H239,2)</f>
        <v>0</v>
      </c>
      <c r="K239" s="237" t="s">
        <v>157</v>
      </c>
      <c r="L239" s="44"/>
      <c r="M239" s="242" t="s">
        <v>1</v>
      </c>
      <c r="N239" s="243" t="s">
        <v>49</v>
      </c>
      <c r="O239" s="91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158</v>
      </c>
      <c r="AT239" s="246" t="s">
        <v>153</v>
      </c>
      <c r="AU239" s="246" t="s">
        <v>21</v>
      </c>
      <c r="AY239" s="17" t="s">
        <v>152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21</v>
      </c>
      <c r="BK239" s="247">
        <f>ROUND(I239*H239,2)</f>
        <v>0</v>
      </c>
      <c r="BL239" s="17" t="s">
        <v>158</v>
      </c>
      <c r="BM239" s="246" t="s">
        <v>343</v>
      </c>
    </row>
    <row r="240" s="2" customFormat="1">
      <c r="A240" s="38"/>
      <c r="B240" s="39"/>
      <c r="C240" s="40"/>
      <c r="D240" s="248" t="s">
        <v>160</v>
      </c>
      <c r="E240" s="40"/>
      <c r="F240" s="249" t="s">
        <v>344</v>
      </c>
      <c r="G240" s="40"/>
      <c r="H240" s="40"/>
      <c r="I240" s="15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160</v>
      </c>
      <c r="AU240" s="17" t="s">
        <v>21</v>
      </c>
    </row>
    <row r="241" s="2" customFormat="1" ht="16.5" customHeight="1">
      <c r="A241" s="38"/>
      <c r="B241" s="39"/>
      <c r="C241" s="235" t="s">
        <v>345</v>
      </c>
      <c r="D241" s="235" t="s">
        <v>153</v>
      </c>
      <c r="E241" s="236" t="s">
        <v>346</v>
      </c>
      <c r="F241" s="237" t="s">
        <v>347</v>
      </c>
      <c r="G241" s="238" t="s">
        <v>156</v>
      </c>
      <c r="H241" s="239">
        <v>1</v>
      </c>
      <c r="I241" s="240"/>
      <c r="J241" s="241">
        <f>ROUND(I241*H241,2)</f>
        <v>0</v>
      </c>
      <c r="K241" s="237" t="s">
        <v>157</v>
      </c>
      <c r="L241" s="44"/>
      <c r="M241" s="242" t="s">
        <v>1</v>
      </c>
      <c r="N241" s="243" t="s">
        <v>49</v>
      </c>
      <c r="O241" s="91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158</v>
      </c>
      <c r="AT241" s="246" t="s">
        <v>153</v>
      </c>
      <c r="AU241" s="246" t="s">
        <v>21</v>
      </c>
      <c r="AY241" s="17" t="s">
        <v>152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21</v>
      </c>
      <c r="BK241" s="247">
        <f>ROUND(I241*H241,2)</f>
        <v>0</v>
      </c>
      <c r="BL241" s="17" t="s">
        <v>158</v>
      </c>
      <c r="BM241" s="246" t="s">
        <v>348</v>
      </c>
    </row>
    <row r="242" s="2" customFormat="1">
      <c r="A242" s="38"/>
      <c r="B242" s="39"/>
      <c r="C242" s="40"/>
      <c r="D242" s="248" t="s">
        <v>160</v>
      </c>
      <c r="E242" s="40"/>
      <c r="F242" s="249" t="s">
        <v>349</v>
      </c>
      <c r="G242" s="40"/>
      <c r="H242" s="40"/>
      <c r="I242" s="154"/>
      <c r="J242" s="40"/>
      <c r="K242" s="40"/>
      <c r="L242" s="44"/>
      <c r="M242" s="274"/>
      <c r="N242" s="275"/>
      <c r="O242" s="276"/>
      <c r="P242" s="276"/>
      <c r="Q242" s="276"/>
      <c r="R242" s="276"/>
      <c r="S242" s="276"/>
      <c r="T242" s="277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160</v>
      </c>
      <c r="AU242" s="17" t="s">
        <v>21</v>
      </c>
    </row>
    <row r="243" s="2" customFormat="1" ht="6.96" customHeight="1">
      <c r="A243" s="38"/>
      <c r="B243" s="66"/>
      <c r="C243" s="67"/>
      <c r="D243" s="67"/>
      <c r="E243" s="67"/>
      <c r="F243" s="67"/>
      <c r="G243" s="67"/>
      <c r="H243" s="67"/>
      <c r="I243" s="192"/>
      <c r="J243" s="67"/>
      <c r="K243" s="67"/>
      <c r="L243" s="44"/>
      <c r="M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</row>
  </sheetData>
  <sheetProtection sheet="1" autoFilter="0" formatColumns="0" formatRows="0" objects="1" scenarios="1" spinCount="100000" saltValue="8VPRUPVC+WOQvnLVY2xUxq/Bt66qczsOuH3P/jm+N/gjOnrH5OYwGjrKuzRv7uoycnwncg8VqWRwQUIDd+3TmQ==" hashValue="CJVqtQMgk4EtEbOw8YOVzC/HhCPl5j4LUnGPYTUVr9V87ZFVsi5hVGF9SmejBA5cMremzoS5vX3ktuSQryVvWw==" algorithmName="SHA-512" password="CC35"/>
  <autoFilter ref="C118:K24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126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350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19</v>
      </c>
      <c r="E11" s="38"/>
      <c r="F11" s="141" t="s">
        <v>1</v>
      </c>
      <c r="G11" s="38"/>
      <c r="H11" s="38"/>
      <c r="I11" s="156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22</v>
      </c>
      <c r="E12" s="38"/>
      <c r="F12" s="141" t="s">
        <v>23</v>
      </c>
      <c r="G12" s="38"/>
      <c r="H12" s="38"/>
      <c r="I12" s="156" t="s">
        <v>24</v>
      </c>
      <c r="J12" s="157" t="str">
        <f>'Rekapitulace stavby'!AN8</f>
        <v>14. 1. 2020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28</v>
      </c>
      <c r="E14" s="38"/>
      <c r="F14" s="38"/>
      <c r="G14" s="38"/>
      <c r="H14" s="38"/>
      <c r="I14" s="156" t="s">
        <v>29</v>
      </c>
      <c r="J14" s="141" t="s">
        <v>30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31</v>
      </c>
      <c r="F15" s="38"/>
      <c r="G15" s="38"/>
      <c r="H15" s="38"/>
      <c r="I15" s="156" t="s">
        <v>32</v>
      </c>
      <c r="J15" s="141" t="s">
        <v>33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34</v>
      </c>
      <c r="E17" s="38"/>
      <c r="F17" s="38"/>
      <c r="G17" s="38"/>
      <c r="H17" s="38"/>
      <c r="I17" s="156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36</v>
      </c>
      <c r="E20" s="38"/>
      <c r="F20" s="38"/>
      <c r="G20" s="38"/>
      <c r="H20" s="38"/>
      <c r="I20" s="156" t="s">
        <v>29</v>
      </c>
      <c r="J20" s="141" t="s">
        <v>37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39</v>
      </c>
      <c r="F21" s="38"/>
      <c r="G21" s="38"/>
      <c r="H21" s="38"/>
      <c r="I21" s="156" t="s">
        <v>32</v>
      </c>
      <c r="J21" s="141" t="s">
        <v>40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41</v>
      </c>
      <c r="E23" s="38"/>
      <c r="F23" s="38"/>
      <c r="G23" s="38"/>
      <c r="H23" s="38"/>
      <c r="I23" s="156" t="s">
        <v>29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32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43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44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46</v>
      </c>
      <c r="G32" s="38"/>
      <c r="H32" s="38"/>
      <c r="I32" s="168" t="s">
        <v>45</v>
      </c>
      <c r="J32" s="167" t="s">
        <v>47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48</v>
      </c>
      <c r="E33" s="152" t="s">
        <v>49</v>
      </c>
      <c r="F33" s="170">
        <f>ROUND((SUM(BE121:BE260)),  2)</f>
        <v>0</v>
      </c>
      <c r="G33" s="38"/>
      <c r="H33" s="38"/>
      <c r="I33" s="171">
        <v>0.20999999999999999</v>
      </c>
      <c r="J33" s="170">
        <f>ROUND(((SUM(BE121:BE260))*I33),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50</v>
      </c>
      <c r="F34" s="170">
        <f>ROUND((SUM(BF121:BF260)),  2)</f>
        <v>0</v>
      </c>
      <c r="G34" s="38"/>
      <c r="H34" s="38"/>
      <c r="I34" s="171">
        <v>0.14999999999999999</v>
      </c>
      <c r="J34" s="170">
        <f>ROUND(((SUM(BF121:BF260))*I34),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51</v>
      </c>
      <c r="F35" s="170">
        <f>ROUND((SUM(BG121:BG260)),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52</v>
      </c>
      <c r="F36" s="170">
        <f>ROUND((SUM(BH121:BH260)),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53</v>
      </c>
      <c r="F37" s="170">
        <f>ROUND((SUM(BI121:BI260)),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54</v>
      </c>
      <c r="E39" s="174"/>
      <c r="F39" s="174"/>
      <c r="G39" s="175" t="s">
        <v>55</v>
      </c>
      <c r="H39" s="176" t="s">
        <v>56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B 1 - SO 001.2  Příprava území - 2. etapa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Třinec</v>
      </c>
      <c r="G89" s="40"/>
      <c r="H89" s="40"/>
      <c r="I89" s="156" t="s">
        <v>24</v>
      </c>
      <c r="J89" s="79" t="str">
        <f>IF(J12="","",J12)</f>
        <v>14. 1. 2020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28</v>
      </c>
      <c r="D91" s="40"/>
      <c r="E91" s="40"/>
      <c r="F91" s="27" t="str">
        <f>E15</f>
        <v>Město Třinec</v>
      </c>
      <c r="G91" s="40"/>
      <c r="H91" s="40"/>
      <c r="I91" s="156" t="s">
        <v>36</v>
      </c>
      <c r="J91" s="36" t="str">
        <f>E21</f>
        <v>UDI MORAVA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34</v>
      </c>
      <c r="D92" s="40"/>
      <c r="E92" s="40"/>
      <c r="F92" s="27" t="str">
        <f>IF(E18="","",E18)</f>
        <v>Vyplň údaj</v>
      </c>
      <c r="G92" s="40"/>
      <c r="H92" s="40"/>
      <c r="I92" s="156" t="s">
        <v>41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129</v>
      </c>
      <c r="D94" s="198"/>
      <c r="E94" s="198"/>
      <c r="F94" s="198"/>
      <c r="G94" s="198"/>
      <c r="H94" s="198"/>
      <c r="I94" s="199"/>
      <c r="J94" s="200" t="s">
        <v>130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131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202"/>
      <c r="C97" s="203"/>
      <c r="D97" s="204" t="s">
        <v>351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78"/>
      <c r="C98" s="133"/>
      <c r="D98" s="279" t="s">
        <v>352</v>
      </c>
      <c r="E98" s="280"/>
      <c r="F98" s="280"/>
      <c r="G98" s="280"/>
      <c r="H98" s="280"/>
      <c r="I98" s="281"/>
      <c r="J98" s="282">
        <f>J123</f>
        <v>0</v>
      </c>
      <c r="K98" s="133"/>
      <c r="L98" s="28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78"/>
      <c r="C99" s="133"/>
      <c r="D99" s="279" t="s">
        <v>353</v>
      </c>
      <c r="E99" s="280"/>
      <c r="F99" s="280"/>
      <c r="G99" s="280"/>
      <c r="H99" s="280"/>
      <c r="I99" s="281"/>
      <c r="J99" s="282">
        <f>J185</f>
        <v>0</v>
      </c>
      <c r="K99" s="133"/>
      <c r="L99" s="28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78"/>
      <c r="C100" s="133"/>
      <c r="D100" s="279" t="s">
        <v>354</v>
      </c>
      <c r="E100" s="280"/>
      <c r="F100" s="280"/>
      <c r="G100" s="280"/>
      <c r="H100" s="280"/>
      <c r="I100" s="281"/>
      <c r="J100" s="282">
        <f>J192</f>
        <v>0</v>
      </c>
      <c r="K100" s="133"/>
      <c r="L100" s="28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78"/>
      <c r="C101" s="133"/>
      <c r="D101" s="279" t="s">
        <v>355</v>
      </c>
      <c r="E101" s="280"/>
      <c r="F101" s="280"/>
      <c r="G101" s="280"/>
      <c r="H101" s="280"/>
      <c r="I101" s="281"/>
      <c r="J101" s="282">
        <f>J259</f>
        <v>0</v>
      </c>
      <c r="K101" s="133"/>
      <c r="L101" s="283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Rekonstrukce ulice Malé Jablunkovské - 2.etapa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 xml:space="preserve">B 1 - SO 001.2  Příprava území - 2. etapa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22</v>
      </c>
      <c r="D115" s="40"/>
      <c r="E115" s="40"/>
      <c r="F115" s="27" t="str">
        <f>F12</f>
        <v>Třinec</v>
      </c>
      <c r="G115" s="40"/>
      <c r="H115" s="40"/>
      <c r="I115" s="156" t="s">
        <v>24</v>
      </c>
      <c r="J115" s="79" t="str">
        <f>IF(J12="","",J12)</f>
        <v>14. 1. 2020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E15</f>
        <v>Město Třinec</v>
      </c>
      <c r="G117" s="40"/>
      <c r="H117" s="40"/>
      <c r="I117" s="156" t="s">
        <v>36</v>
      </c>
      <c r="J117" s="36" t="str">
        <f>E21</f>
        <v>UDI MORAVA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34</v>
      </c>
      <c r="D118" s="40"/>
      <c r="E118" s="40"/>
      <c r="F118" s="27" t="str">
        <f>IF(E18="","",E18)</f>
        <v>Vyplň údaj</v>
      </c>
      <c r="G118" s="40"/>
      <c r="H118" s="40"/>
      <c r="I118" s="156" t="s">
        <v>41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209"/>
      <c r="B120" s="210"/>
      <c r="C120" s="211" t="s">
        <v>137</v>
      </c>
      <c r="D120" s="212" t="s">
        <v>69</v>
      </c>
      <c r="E120" s="212" t="s">
        <v>65</v>
      </c>
      <c r="F120" s="212" t="s">
        <v>66</v>
      </c>
      <c r="G120" s="212" t="s">
        <v>138</v>
      </c>
      <c r="H120" s="212" t="s">
        <v>139</v>
      </c>
      <c r="I120" s="213" t="s">
        <v>140</v>
      </c>
      <c r="J120" s="212" t="s">
        <v>130</v>
      </c>
      <c r="K120" s="214" t="s">
        <v>141</v>
      </c>
      <c r="L120" s="215"/>
      <c r="M120" s="100" t="s">
        <v>1</v>
      </c>
      <c r="N120" s="101" t="s">
        <v>48</v>
      </c>
      <c r="O120" s="101" t="s">
        <v>142</v>
      </c>
      <c r="P120" s="101" t="s">
        <v>143</v>
      </c>
      <c r="Q120" s="101" t="s">
        <v>144</v>
      </c>
      <c r="R120" s="101" t="s">
        <v>145</v>
      </c>
      <c r="S120" s="101" t="s">
        <v>146</v>
      </c>
      <c r="T120" s="102" t="s">
        <v>147</v>
      </c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8"/>
      <c r="B121" s="39"/>
      <c r="C121" s="107" t="s">
        <v>148</v>
      </c>
      <c r="D121" s="40"/>
      <c r="E121" s="40"/>
      <c r="F121" s="40"/>
      <c r="G121" s="40"/>
      <c r="H121" s="40"/>
      <c r="I121" s="154"/>
      <c r="J121" s="216">
        <f>BK121</f>
        <v>0</v>
      </c>
      <c r="K121" s="40"/>
      <c r="L121" s="44"/>
      <c r="M121" s="103"/>
      <c r="N121" s="217"/>
      <c r="O121" s="104"/>
      <c r="P121" s="218">
        <f>P122</f>
        <v>0</v>
      </c>
      <c r="Q121" s="104"/>
      <c r="R121" s="218">
        <f>R122</f>
        <v>1.3781600000000001</v>
      </c>
      <c r="S121" s="104"/>
      <c r="T121" s="219">
        <f>T122</f>
        <v>2351.2769999999996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83</v>
      </c>
      <c r="AU121" s="17" t="s">
        <v>132</v>
      </c>
      <c r="BK121" s="220">
        <f>BK122</f>
        <v>0</v>
      </c>
    </row>
    <row r="122" s="11" customFormat="1" ht="25.92" customHeight="1">
      <c r="A122" s="11"/>
      <c r="B122" s="221"/>
      <c r="C122" s="222"/>
      <c r="D122" s="223" t="s">
        <v>83</v>
      </c>
      <c r="E122" s="224" t="s">
        <v>356</v>
      </c>
      <c r="F122" s="224" t="s">
        <v>357</v>
      </c>
      <c r="G122" s="222"/>
      <c r="H122" s="222"/>
      <c r="I122" s="225"/>
      <c r="J122" s="226">
        <f>BK122</f>
        <v>0</v>
      </c>
      <c r="K122" s="222"/>
      <c r="L122" s="227"/>
      <c r="M122" s="228"/>
      <c r="N122" s="229"/>
      <c r="O122" s="229"/>
      <c r="P122" s="230">
        <f>P123+P185+P192+P259</f>
        <v>0</v>
      </c>
      <c r="Q122" s="229"/>
      <c r="R122" s="230">
        <f>R123+R185+R192+R259</f>
        <v>1.3781600000000001</v>
      </c>
      <c r="S122" s="229"/>
      <c r="T122" s="231">
        <f>T123+T185+T192+T259</f>
        <v>2351.2769999999996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2" t="s">
        <v>21</v>
      </c>
      <c r="AT122" s="233" t="s">
        <v>83</v>
      </c>
      <c r="AU122" s="233" t="s">
        <v>84</v>
      </c>
      <c r="AY122" s="232" t="s">
        <v>152</v>
      </c>
      <c r="BK122" s="234">
        <f>BK123+BK185+BK192+BK259</f>
        <v>0</v>
      </c>
    </row>
    <row r="123" s="11" customFormat="1" ht="22.8" customHeight="1">
      <c r="A123" s="11"/>
      <c r="B123" s="221"/>
      <c r="C123" s="222"/>
      <c r="D123" s="223" t="s">
        <v>83</v>
      </c>
      <c r="E123" s="284" t="s">
        <v>21</v>
      </c>
      <c r="F123" s="284" t="s">
        <v>358</v>
      </c>
      <c r="G123" s="222"/>
      <c r="H123" s="222"/>
      <c r="I123" s="225"/>
      <c r="J123" s="285">
        <f>BK123</f>
        <v>0</v>
      </c>
      <c r="K123" s="222"/>
      <c r="L123" s="227"/>
      <c r="M123" s="228"/>
      <c r="N123" s="229"/>
      <c r="O123" s="229"/>
      <c r="P123" s="230">
        <f>SUM(P124:P184)</f>
        <v>0</v>
      </c>
      <c r="Q123" s="229"/>
      <c r="R123" s="230">
        <f>SUM(R124:R184)</f>
        <v>1.3781600000000001</v>
      </c>
      <c r="S123" s="229"/>
      <c r="T123" s="231">
        <f>SUM(T124:T184)</f>
        <v>2339.1969999999997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32" t="s">
        <v>21</v>
      </c>
      <c r="AT123" s="233" t="s">
        <v>83</v>
      </c>
      <c r="AU123" s="233" t="s">
        <v>21</v>
      </c>
      <c r="AY123" s="232" t="s">
        <v>152</v>
      </c>
      <c r="BK123" s="234">
        <f>SUM(BK124:BK184)</f>
        <v>0</v>
      </c>
    </row>
    <row r="124" s="2" customFormat="1" ht="21.75" customHeight="1">
      <c r="A124" s="38"/>
      <c r="B124" s="39"/>
      <c r="C124" s="235" t="s">
        <v>21</v>
      </c>
      <c r="D124" s="235" t="s">
        <v>153</v>
      </c>
      <c r="E124" s="236" t="s">
        <v>359</v>
      </c>
      <c r="F124" s="237" t="s">
        <v>360</v>
      </c>
      <c r="G124" s="238" t="s">
        <v>361</v>
      </c>
      <c r="H124" s="239">
        <v>1930</v>
      </c>
      <c r="I124" s="240"/>
      <c r="J124" s="241">
        <f>ROUND(I124*H124,2)</f>
        <v>0</v>
      </c>
      <c r="K124" s="237" t="s">
        <v>157</v>
      </c>
      <c r="L124" s="44"/>
      <c r="M124" s="242" t="s">
        <v>1</v>
      </c>
      <c r="N124" s="243" t="s">
        <v>49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0.255</v>
      </c>
      <c r="T124" s="245">
        <f>S124*H124</f>
        <v>492.15000000000003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151</v>
      </c>
      <c r="AT124" s="246" t="s">
        <v>153</v>
      </c>
      <c r="AU124" s="246" t="s">
        <v>93</v>
      </c>
      <c r="AY124" s="17" t="s">
        <v>152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21</v>
      </c>
      <c r="BK124" s="247">
        <f>ROUND(I124*H124,2)</f>
        <v>0</v>
      </c>
      <c r="BL124" s="17" t="s">
        <v>151</v>
      </c>
      <c r="BM124" s="246" t="s">
        <v>362</v>
      </c>
    </row>
    <row r="125" s="12" customFormat="1">
      <c r="A125" s="12"/>
      <c r="B125" s="252"/>
      <c r="C125" s="253"/>
      <c r="D125" s="248" t="s">
        <v>213</v>
      </c>
      <c r="E125" s="254" t="s">
        <v>1</v>
      </c>
      <c r="F125" s="255" t="s">
        <v>363</v>
      </c>
      <c r="G125" s="253"/>
      <c r="H125" s="256">
        <v>213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62" t="s">
        <v>213</v>
      </c>
      <c r="AU125" s="262" t="s">
        <v>93</v>
      </c>
      <c r="AV125" s="12" t="s">
        <v>93</v>
      </c>
      <c r="AW125" s="12" t="s">
        <v>38</v>
      </c>
      <c r="AX125" s="12" t="s">
        <v>84</v>
      </c>
      <c r="AY125" s="262" t="s">
        <v>152</v>
      </c>
    </row>
    <row r="126" s="12" customFormat="1">
      <c r="A126" s="12"/>
      <c r="B126" s="252"/>
      <c r="C126" s="253"/>
      <c r="D126" s="248" t="s">
        <v>213</v>
      </c>
      <c r="E126" s="254" t="s">
        <v>1</v>
      </c>
      <c r="F126" s="255" t="s">
        <v>364</v>
      </c>
      <c r="G126" s="253"/>
      <c r="H126" s="256">
        <v>1400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62" t="s">
        <v>213</v>
      </c>
      <c r="AU126" s="262" t="s">
        <v>93</v>
      </c>
      <c r="AV126" s="12" t="s">
        <v>93</v>
      </c>
      <c r="AW126" s="12" t="s">
        <v>38</v>
      </c>
      <c r="AX126" s="12" t="s">
        <v>84</v>
      </c>
      <c r="AY126" s="262" t="s">
        <v>152</v>
      </c>
    </row>
    <row r="127" s="12" customFormat="1">
      <c r="A127" s="12"/>
      <c r="B127" s="252"/>
      <c r="C127" s="253"/>
      <c r="D127" s="248" t="s">
        <v>213</v>
      </c>
      <c r="E127" s="254" t="s">
        <v>1</v>
      </c>
      <c r="F127" s="255" t="s">
        <v>365</v>
      </c>
      <c r="G127" s="253"/>
      <c r="H127" s="256">
        <v>317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62" t="s">
        <v>213</v>
      </c>
      <c r="AU127" s="262" t="s">
        <v>93</v>
      </c>
      <c r="AV127" s="12" t="s">
        <v>93</v>
      </c>
      <c r="AW127" s="12" t="s">
        <v>38</v>
      </c>
      <c r="AX127" s="12" t="s">
        <v>84</v>
      </c>
      <c r="AY127" s="262" t="s">
        <v>152</v>
      </c>
    </row>
    <row r="128" s="13" customFormat="1">
      <c r="A128" s="13"/>
      <c r="B128" s="263"/>
      <c r="C128" s="264"/>
      <c r="D128" s="248" t="s">
        <v>213</v>
      </c>
      <c r="E128" s="265" t="s">
        <v>1</v>
      </c>
      <c r="F128" s="266" t="s">
        <v>223</v>
      </c>
      <c r="G128" s="264"/>
      <c r="H128" s="267">
        <v>1930</v>
      </c>
      <c r="I128" s="268"/>
      <c r="J128" s="264"/>
      <c r="K128" s="264"/>
      <c r="L128" s="269"/>
      <c r="M128" s="270"/>
      <c r="N128" s="271"/>
      <c r="O128" s="271"/>
      <c r="P128" s="271"/>
      <c r="Q128" s="271"/>
      <c r="R128" s="271"/>
      <c r="S128" s="271"/>
      <c r="T128" s="27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3" t="s">
        <v>213</v>
      </c>
      <c r="AU128" s="273" t="s">
        <v>93</v>
      </c>
      <c r="AV128" s="13" t="s">
        <v>151</v>
      </c>
      <c r="AW128" s="13" t="s">
        <v>38</v>
      </c>
      <c r="AX128" s="13" t="s">
        <v>21</v>
      </c>
      <c r="AY128" s="273" t="s">
        <v>152</v>
      </c>
    </row>
    <row r="129" s="2" customFormat="1" ht="21.75" customHeight="1">
      <c r="A129" s="38"/>
      <c r="B129" s="39"/>
      <c r="C129" s="235" t="s">
        <v>93</v>
      </c>
      <c r="D129" s="235" t="s">
        <v>153</v>
      </c>
      <c r="E129" s="236" t="s">
        <v>366</v>
      </c>
      <c r="F129" s="237" t="s">
        <v>367</v>
      </c>
      <c r="G129" s="238" t="s">
        <v>361</v>
      </c>
      <c r="H129" s="239">
        <v>1930</v>
      </c>
      <c r="I129" s="240"/>
      <c r="J129" s="241">
        <f>ROUND(I129*H129,2)</f>
        <v>0</v>
      </c>
      <c r="K129" s="237" t="s">
        <v>157</v>
      </c>
      <c r="L129" s="44"/>
      <c r="M129" s="242" t="s">
        <v>1</v>
      </c>
      <c r="N129" s="243" t="s">
        <v>49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0.28999999999999998</v>
      </c>
      <c r="T129" s="245">
        <f>S129*H129</f>
        <v>559.69999999999993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151</v>
      </c>
      <c r="AT129" s="246" t="s">
        <v>153</v>
      </c>
      <c r="AU129" s="246" t="s">
        <v>93</v>
      </c>
      <c r="AY129" s="17" t="s">
        <v>152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21</v>
      </c>
      <c r="BK129" s="247">
        <f>ROUND(I129*H129,2)</f>
        <v>0</v>
      </c>
      <c r="BL129" s="17" t="s">
        <v>151</v>
      </c>
      <c r="BM129" s="246" t="s">
        <v>368</v>
      </c>
    </row>
    <row r="130" s="12" customFormat="1">
      <c r="A130" s="12"/>
      <c r="B130" s="252"/>
      <c r="C130" s="253"/>
      <c r="D130" s="248" t="s">
        <v>213</v>
      </c>
      <c r="E130" s="254" t="s">
        <v>1</v>
      </c>
      <c r="F130" s="255" t="s">
        <v>369</v>
      </c>
      <c r="G130" s="253"/>
      <c r="H130" s="256">
        <v>1400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93</v>
      </c>
      <c r="AV130" s="12" t="s">
        <v>93</v>
      </c>
      <c r="AW130" s="12" t="s">
        <v>38</v>
      </c>
      <c r="AX130" s="12" t="s">
        <v>84</v>
      </c>
      <c r="AY130" s="262" t="s">
        <v>152</v>
      </c>
    </row>
    <row r="131" s="12" customFormat="1">
      <c r="A131" s="12"/>
      <c r="B131" s="252"/>
      <c r="C131" s="253"/>
      <c r="D131" s="248" t="s">
        <v>213</v>
      </c>
      <c r="E131" s="254" t="s">
        <v>1</v>
      </c>
      <c r="F131" s="255" t="s">
        <v>370</v>
      </c>
      <c r="G131" s="253"/>
      <c r="H131" s="256">
        <v>213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62" t="s">
        <v>213</v>
      </c>
      <c r="AU131" s="262" t="s">
        <v>93</v>
      </c>
      <c r="AV131" s="12" t="s">
        <v>93</v>
      </c>
      <c r="AW131" s="12" t="s">
        <v>38</v>
      </c>
      <c r="AX131" s="12" t="s">
        <v>84</v>
      </c>
      <c r="AY131" s="262" t="s">
        <v>152</v>
      </c>
    </row>
    <row r="132" s="12" customFormat="1">
      <c r="A132" s="12"/>
      <c r="B132" s="252"/>
      <c r="C132" s="253"/>
      <c r="D132" s="248" t="s">
        <v>213</v>
      </c>
      <c r="E132" s="254" t="s">
        <v>1</v>
      </c>
      <c r="F132" s="255" t="s">
        <v>365</v>
      </c>
      <c r="G132" s="253"/>
      <c r="H132" s="256">
        <v>317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62" t="s">
        <v>213</v>
      </c>
      <c r="AU132" s="262" t="s">
        <v>93</v>
      </c>
      <c r="AV132" s="12" t="s">
        <v>93</v>
      </c>
      <c r="AW132" s="12" t="s">
        <v>38</v>
      </c>
      <c r="AX132" s="12" t="s">
        <v>84</v>
      </c>
      <c r="AY132" s="262" t="s">
        <v>152</v>
      </c>
    </row>
    <row r="133" s="13" customFormat="1">
      <c r="A133" s="13"/>
      <c r="B133" s="263"/>
      <c r="C133" s="264"/>
      <c r="D133" s="248" t="s">
        <v>213</v>
      </c>
      <c r="E133" s="265" t="s">
        <v>1</v>
      </c>
      <c r="F133" s="266" t="s">
        <v>223</v>
      </c>
      <c r="G133" s="264"/>
      <c r="H133" s="267">
        <v>1930</v>
      </c>
      <c r="I133" s="268"/>
      <c r="J133" s="264"/>
      <c r="K133" s="264"/>
      <c r="L133" s="269"/>
      <c r="M133" s="270"/>
      <c r="N133" s="271"/>
      <c r="O133" s="271"/>
      <c r="P133" s="271"/>
      <c r="Q133" s="271"/>
      <c r="R133" s="271"/>
      <c r="S133" s="271"/>
      <c r="T133" s="27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3" t="s">
        <v>213</v>
      </c>
      <c r="AU133" s="273" t="s">
        <v>93</v>
      </c>
      <c r="AV133" s="13" t="s">
        <v>151</v>
      </c>
      <c r="AW133" s="13" t="s">
        <v>38</v>
      </c>
      <c r="AX133" s="13" t="s">
        <v>21</v>
      </c>
      <c r="AY133" s="273" t="s">
        <v>152</v>
      </c>
    </row>
    <row r="134" s="2" customFormat="1" ht="21.75" customHeight="1">
      <c r="A134" s="38"/>
      <c r="B134" s="39"/>
      <c r="C134" s="235" t="s">
        <v>166</v>
      </c>
      <c r="D134" s="235" t="s">
        <v>153</v>
      </c>
      <c r="E134" s="236" t="s">
        <v>371</v>
      </c>
      <c r="F134" s="237" t="s">
        <v>372</v>
      </c>
      <c r="G134" s="238" t="s">
        <v>361</v>
      </c>
      <c r="H134" s="239">
        <v>750</v>
      </c>
      <c r="I134" s="240"/>
      <c r="J134" s="241">
        <f>ROUND(I134*H134,2)</f>
        <v>0</v>
      </c>
      <c r="K134" s="237" t="s">
        <v>157</v>
      </c>
      <c r="L134" s="44"/>
      <c r="M134" s="242" t="s">
        <v>1</v>
      </c>
      <c r="N134" s="243" t="s">
        <v>49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0.57999999999999996</v>
      </c>
      <c r="T134" s="245">
        <f>S134*H134</f>
        <v>434.99999999999994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151</v>
      </c>
      <c r="AT134" s="246" t="s">
        <v>153</v>
      </c>
      <c r="AU134" s="246" t="s">
        <v>93</v>
      </c>
      <c r="AY134" s="17" t="s">
        <v>152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21</v>
      </c>
      <c r="BK134" s="247">
        <f>ROUND(I134*H134,2)</f>
        <v>0</v>
      </c>
      <c r="BL134" s="17" t="s">
        <v>151</v>
      </c>
      <c r="BM134" s="246" t="s">
        <v>373</v>
      </c>
    </row>
    <row r="135" s="15" customFormat="1">
      <c r="A135" s="15"/>
      <c r="B135" s="286"/>
      <c r="C135" s="287"/>
      <c r="D135" s="248" t="s">
        <v>213</v>
      </c>
      <c r="E135" s="288" t="s">
        <v>1</v>
      </c>
      <c r="F135" s="289" t="s">
        <v>374</v>
      </c>
      <c r="G135" s="287"/>
      <c r="H135" s="288" t="s">
        <v>1</v>
      </c>
      <c r="I135" s="290"/>
      <c r="J135" s="287"/>
      <c r="K135" s="287"/>
      <c r="L135" s="291"/>
      <c r="M135" s="292"/>
      <c r="N135" s="293"/>
      <c r="O135" s="293"/>
      <c r="P135" s="293"/>
      <c r="Q135" s="293"/>
      <c r="R135" s="293"/>
      <c r="S135" s="293"/>
      <c r="T135" s="29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95" t="s">
        <v>213</v>
      </c>
      <c r="AU135" s="295" t="s">
        <v>93</v>
      </c>
      <c r="AV135" s="15" t="s">
        <v>21</v>
      </c>
      <c r="AW135" s="15" t="s">
        <v>38</v>
      </c>
      <c r="AX135" s="15" t="s">
        <v>84</v>
      </c>
      <c r="AY135" s="295" t="s">
        <v>152</v>
      </c>
    </row>
    <row r="136" s="12" customFormat="1">
      <c r="A136" s="12"/>
      <c r="B136" s="252"/>
      <c r="C136" s="253"/>
      <c r="D136" s="248" t="s">
        <v>213</v>
      </c>
      <c r="E136" s="254" t="s">
        <v>1</v>
      </c>
      <c r="F136" s="255" t="s">
        <v>375</v>
      </c>
      <c r="G136" s="253"/>
      <c r="H136" s="256">
        <v>750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62" t="s">
        <v>213</v>
      </c>
      <c r="AU136" s="262" t="s">
        <v>93</v>
      </c>
      <c r="AV136" s="12" t="s">
        <v>93</v>
      </c>
      <c r="AW136" s="12" t="s">
        <v>38</v>
      </c>
      <c r="AX136" s="12" t="s">
        <v>84</v>
      </c>
      <c r="AY136" s="262" t="s">
        <v>152</v>
      </c>
    </row>
    <row r="137" s="13" customFormat="1">
      <c r="A137" s="13"/>
      <c r="B137" s="263"/>
      <c r="C137" s="264"/>
      <c r="D137" s="248" t="s">
        <v>213</v>
      </c>
      <c r="E137" s="265" t="s">
        <v>1</v>
      </c>
      <c r="F137" s="266" t="s">
        <v>223</v>
      </c>
      <c r="G137" s="264"/>
      <c r="H137" s="267">
        <v>750</v>
      </c>
      <c r="I137" s="268"/>
      <c r="J137" s="264"/>
      <c r="K137" s="264"/>
      <c r="L137" s="269"/>
      <c r="M137" s="270"/>
      <c r="N137" s="271"/>
      <c r="O137" s="271"/>
      <c r="P137" s="271"/>
      <c r="Q137" s="271"/>
      <c r="R137" s="271"/>
      <c r="S137" s="271"/>
      <c r="T137" s="27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3" t="s">
        <v>213</v>
      </c>
      <c r="AU137" s="273" t="s">
        <v>93</v>
      </c>
      <c r="AV137" s="13" t="s">
        <v>151</v>
      </c>
      <c r="AW137" s="13" t="s">
        <v>38</v>
      </c>
      <c r="AX137" s="13" t="s">
        <v>21</v>
      </c>
      <c r="AY137" s="273" t="s">
        <v>152</v>
      </c>
    </row>
    <row r="138" s="2" customFormat="1" ht="21.75" customHeight="1">
      <c r="A138" s="38"/>
      <c r="B138" s="39"/>
      <c r="C138" s="235" t="s">
        <v>151</v>
      </c>
      <c r="D138" s="235" t="s">
        <v>153</v>
      </c>
      <c r="E138" s="236" t="s">
        <v>376</v>
      </c>
      <c r="F138" s="237" t="s">
        <v>377</v>
      </c>
      <c r="G138" s="238" t="s">
        <v>361</v>
      </c>
      <c r="H138" s="239">
        <v>2850</v>
      </c>
      <c r="I138" s="240"/>
      <c r="J138" s="241">
        <f>ROUND(I138*H138,2)</f>
        <v>0</v>
      </c>
      <c r="K138" s="237" t="s">
        <v>157</v>
      </c>
      <c r="L138" s="44"/>
      <c r="M138" s="242" t="s">
        <v>1</v>
      </c>
      <c r="N138" s="243" t="s">
        <v>49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0.098000000000000004</v>
      </c>
      <c r="T138" s="245">
        <f>S138*H138</f>
        <v>279.30000000000001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151</v>
      </c>
      <c r="AT138" s="246" t="s">
        <v>153</v>
      </c>
      <c r="AU138" s="246" t="s">
        <v>93</v>
      </c>
      <c r="AY138" s="17" t="s">
        <v>152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21</v>
      </c>
      <c r="BK138" s="247">
        <f>ROUND(I138*H138,2)</f>
        <v>0</v>
      </c>
      <c r="BL138" s="17" t="s">
        <v>151</v>
      </c>
      <c r="BM138" s="246" t="s">
        <v>378</v>
      </c>
    </row>
    <row r="139" s="12" customFormat="1">
      <c r="A139" s="12"/>
      <c r="B139" s="252"/>
      <c r="C139" s="253"/>
      <c r="D139" s="248" t="s">
        <v>213</v>
      </c>
      <c r="E139" s="254" t="s">
        <v>1</v>
      </c>
      <c r="F139" s="255" t="s">
        <v>379</v>
      </c>
      <c r="G139" s="253"/>
      <c r="H139" s="256">
        <v>750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62" t="s">
        <v>213</v>
      </c>
      <c r="AU139" s="262" t="s">
        <v>93</v>
      </c>
      <c r="AV139" s="12" t="s">
        <v>93</v>
      </c>
      <c r="AW139" s="12" t="s">
        <v>38</v>
      </c>
      <c r="AX139" s="12" t="s">
        <v>84</v>
      </c>
      <c r="AY139" s="262" t="s">
        <v>152</v>
      </c>
    </row>
    <row r="140" s="12" customFormat="1">
      <c r="A140" s="12"/>
      <c r="B140" s="252"/>
      <c r="C140" s="253"/>
      <c r="D140" s="248" t="s">
        <v>213</v>
      </c>
      <c r="E140" s="254" t="s">
        <v>1</v>
      </c>
      <c r="F140" s="255" t="s">
        <v>380</v>
      </c>
      <c r="G140" s="253"/>
      <c r="H140" s="256">
        <v>700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62" t="s">
        <v>213</v>
      </c>
      <c r="AU140" s="262" t="s">
        <v>93</v>
      </c>
      <c r="AV140" s="12" t="s">
        <v>93</v>
      </c>
      <c r="AW140" s="12" t="s">
        <v>38</v>
      </c>
      <c r="AX140" s="12" t="s">
        <v>84</v>
      </c>
      <c r="AY140" s="262" t="s">
        <v>152</v>
      </c>
    </row>
    <row r="141" s="12" customFormat="1">
      <c r="A141" s="12"/>
      <c r="B141" s="252"/>
      <c r="C141" s="253"/>
      <c r="D141" s="248" t="s">
        <v>213</v>
      </c>
      <c r="E141" s="254" t="s">
        <v>1</v>
      </c>
      <c r="F141" s="255" t="s">
        <v>381</v>
      </c>
      <c r="G141" s="253"/>
      <c r="H141" s="256">
        <v>1400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93</v>
      </c>
      <c r="AV141" s="12" t="s">
        <v>93</v>
      </c>
      <c r="AW141" s="12" t="s">
        <v>38</v>
      </c>
      <c r="AX141" s="12" t="s">
        <v>84</v>
      </c>
      <c r="AY141" s="262" t="s">
        <v>152</v>
      </c>
    </row>
    <row r="142" s="13" customFormat="1">
      <c r="A142" s="13"/>
      <c r="B142" s="263"/>
      <c r="C142" s="264"/>
      <c r="D142" s="248" t="s">
        <v>213</v>
      </c>
      <c r="E142" s="265" t="s">
        <v>1</v>
      </c>
      <c r="F142" s="266" t="s">
        <v>223</v>
      </c>
      <c r="G142" s="264"/>
      <c r="H142" s="267">
        <v>2850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3" t="s">
        <v>213</v>
      </c>
      <c r="AU142" s="273" t="s">
        <v>93</v>
      </c>
      <c r="AV142" s="13" t="s">
        <v>151</v>
      </c>
      <c r="AW142" s="13" t="s">
        <v>38</v>
      </c>
      <c r="AX142" s="13" t="s">
        <v>21</v>
      </c>
      <c r="AY142" s="273" t="s">
        <v>152</v>
      </c>
    </row>
    <row r="143" s="2" customFormat="1" ht="21.75" customHeight="1">
      <c r="A143" s="38"/>
      <c r="B143" s="39"/>
      <c r="C143" s="235" t="s">
        <v>174</v>
      </c>
      <c r="D143" s="235" t="s">
        <v>153</v>
      </c>
      <c r="E143" s="236" t="s">
        <v>382</v>
      </c>
      <c r="F143" s="237" t="s">
        <v>383</v>
      </c>
      <c r="G143" s="238" t="s">
        <v>361</v>
      </c>
      <c r="H143" s="239">
        <v>750</v>
      </c>
      <c r="I143" s="240"/>
      <c r="J143" s="241">
        <f>ROUND(I143*H143,2)</f>
        <v>0</v>
      </c>
      <c r="K143" s="237" t="s">
        <v>157</v>
      </c>
      <c r="L143" s="44"/>
      <c r="M143" s="242" t="s">
        <v>1</v>
      </c>
      <c r="N143" s="243" t="s">
        <v>49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0.22</v>
      </c>
      <c r="T143" s="245">
        <f>S143*H143</f>
        <v>165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151</v>
      </c>
      <c r="AT143" s="246" t="s">
        <v>153</v>
      </c>
      <c r="AU143" s="246" t="s">
        <v>93</v>
      </c>
      <c r="AY143" s="17" t="s">
        <v>152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21</v>
      </c>
      <c r="BK143" s="247">
        <f>ROUND(I143*H143,2)</f>
        <v>0</v>
      </c>
      <c r="BL143" s="17" t="s">
        <v>151</v>
      </c>
      <c r="BM143" s="246" t="s">
        <v>384</v>
      </c>
    </row>
    <row r="144" s="12" customFormat="1">
      <c r="A144" s="12"/>
      <c r="B144" s="252"/>
      <c r="C144" s="253"/>
      <c r="D144" s="248" t="s">
        <v>213</v>
      </c>
      <c r="E144" s="254" t="s">
        <v>1</v>
      </c>
      <c r="F144" s="255" t="s">
        <v>385</v>
      </c>
      <c r="G144" s="253"/>
      <c r="H144" s="256">
        <v>750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93</v>
      </c>
      <c r="AV144" s="12" t="s">
        <v>93</v>
      </c>
      <c r="AW144" s="12" t="s">
        <v>38</v>
      </c>
      <c r="AX144" s="12" t="s">
        <v>84</v>
      </c>
      <c r="AY144" s="262" t="s">
        <v>152</v>
      </c>
    </row>
    <row r="145" s="13" customFormat="1">
      <c r="A145" s="13"/>
      <c r="B145" s="263"/>
      <c r="C145" s="264"/>
      <c r="D145" s="248" t="s">
        <v>213</v>
      </c>
      <c r="E145" s="265" t="s">
        <v>1</v>
      </c>
      <c r="F145" s="266" t="s">
        <v>223</v>
      </c>
      <c r="G145" s="264"/>
      <c r="H145" s="267">
        <v>750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3" t="s">
        <v>213</v>
      </c>
      <c r="AU145" s="273" t="s">
        <v>93</v>
      </c>
      <c r="AV145" s="13" t="s">
        <v>151</v>
      </c>
      <c r="AW145" s="13" t="s">
        <v>38</v>
      </c>
      <c r="AX145" s="13" t="s">
        <v>21</v>
      </c>
      <c r="AY145" s="273" t="s">
        <v>152</v>
      </c>
    </row>
    <row r="146" s="2" customFormat="1" ht="21.75" customHeight="1">
      <c r="A146" s="38"/>
      <c r="B146" s="39"/>
      <c r="C146" s="235" t="s">
        <v>179</v>
      </c>
      <c r="D146" s="235" t="s">
        <v>153</v>
      </c>
      <c r="E146" s="236" t="s">
        <v>386</v>
      </c>
      <c r="F146" s="237" t="s">
        <v>387</v>
      </c>
      <c r="G146" s="238" t="s">
        <v>361</v>
      </c>
      <c r="H146" s="239">
        <v>604</v>
      </c>
      <c r="I146" s="240"/>
      <c r="J146" s="241">
        <f>ROUND(I146*H146,2)</f>
        <v>0</v>
      </c>
      <c r="K146" s="237" t="s">
        <v>157</v>
      </c>
      <c r="L146" s="44"/>
      <c r="M146" s="242" t="s">
        <v>1</v>
      </c>
      <c r="N146" s="243" t="s">
        <v>49</v>
      </c>
      <c r="O146" s="91"/>
      <c r="P146" s="244">
        <f>O146*H146</f>
        <v>0</v>
      </c>
      <c r="Q146" s="244">
        <v>4.0000000000000003E-05</v>
      </c>
      <c r="R146" s="244">
        <f>Q146*H146</f>
        <v>0.024160000000000001</v>
      </c>
      <c r="S146" s="244">
        <v>0.10299999999999999</v>
      </c>
      <c r="T146" s="245">
        <f>S146*H146</f>
        <v>62.211999999999996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151</v>
      </c>
      <c r="AT146" s="246" t="s">
        <v>153</v>
      </c>
      <c r="AU146" s="246" t="s">
        <v>93</v>
      </c>
      <c r="AY146" s="17" t="s">
        <v>152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21</v>
      </c>
      <c r="BK146" s="247">
        <f>ROUND(I146*H146,2)</f>
        <v>0</v>
      </c>
      <c r="BL146" s="17" t="s">
        <v>151</v>
      </c>
      <c r="BM146" s="246" t="s">
        <v>388</v>
      </c>
    </row>
    <row r="147" s="12" customFormat="1">
      <c r="A147" s="12"/>
      <c r="B147" s="252"/>
      <c r="C147" s="253"/>
      <c r="D147" s="248" t="s">
        <v>213</v>
      </c>
      <c r="E147" s="254" t="s">
        <v>1</v>
      </c>
      <c r="F147" s="255" t="s">
        <v>389</v>
      </c>
      <c r="G147" s="253"/>
      <c r="H147" s="256">
        <v>604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93</v>
      </c>
      <c r="AV147" s="12" t="s">
        <v>93</v>
      </c>
      <c r="AW147" s="12" t="s">
        <v>38</v>
      </c>
      <c r="AX147" s="12" t="s">
        <v>84</v>
      </c>
      <c r="AY147" s="262" t="s">
        <v>152</v>
      </c>
    </row>
    <row r="148" s="13" customFormat="1">
      <c r="A148" s="13"/>
      <c r="B148" s="263"/>
      <c r="C148" s="264"/>
      <c r="D148" s="248" t="s">
        <v>213</v>
      </c>
      <c r="E148" s="265" t="s">
        <v>1</v>
      </c>
      <c r="F148" s="266" t="s">
        <v>223</v>
      </c>
      <c r="G148" s="264"/>
      <c r="H148" s="267">
        <v>604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3" t="s">
        <v>213</v>
      </c>
      <c r="AU148" s="273" t="s">
        <v>93</v>
      </c>
      <c r="AV148" s="13" t="s">
        <v>151</v>
      </c>
      <c r="AW148" s="13" t="s">
        <v>38</v>
      </c>
      <c r="AX148" s="13" t="s">
        <v>21</v>
      </c>
      <c r="AY148" s="273" t="s">
        <v>152</v>
      </c>
    </row>
    <row r="149" s="2" customFormat="1" ht="16.5" customHeight="1">
      <c r="A149" s="38"/>
      <c r="B149" s="39"/>
      <c r="C149" s="235" t="s">
        <v>184</v>
      </c>
      <c r="D149" s="235" t="s">
        <v>153</v>
      </c>
      <c r="E149" s="236" t="s">
        <v>390</v>
      </c>
      <c r="F149" s="237" t="s">
        <v>391</v>
      </c>
      <c r="G149" s="238" t="s">
        <v>392</v>
      </c>
      <c r="H149" s="239">
        <v>1687</v>
      </c>
      <c r="I149" s="240"/>
      <c r="J149" s="241">
        <f>ROUND(I149*H149,2)</f>
        <v>0</v>
      </c>
      <c r="K149" s="237" t="s">
        <v>157</v>
      </c>
      <c r="L149" s="44"/>
      <c r="M149" s="242" t="s">
        <v>1</v>
      </c>
      <c r="N149" s="243" t="s">
        <v>49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0.20499999999999999</v>
      </c>
      <c r="T149" s="245">
        <f>S149*H149</f>
        <v>345.83499999999998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151</v>
      </c>
      <c r="AT149" s="246" t="s">
        <v>153</v>
      </c>
      <c r="AU149" s="246" t="s">
        <v>93</v>
      </c>
      <c r="AY149" s="17" t="s">
        <v>152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21</v>
      </c>
      <c r="BK149" s="247">
        <f>ROUND(I149*H149,2)</f>
        <v>0</v>
      </c>
      <c r="BL149" s="17" t="s">
        <v>151</v>
      </c>
      <c r="BM149" s="246" t="s">
        <v>393</v>
      </c>
    </row>
    <row r="150" s="2" customFormat="1">
      <c r="A150" s="38"/>
      <c r="B150" s="39"/>
      <c r="C150" s="40"/>
      <c r="D150" s="248" t="s">
        <v>160</v>
      </c>
      <c r="E150" s="40"/>
      <c r="F150" s="249" t="s">
        <v>394</v>
      </c>
      <c r="G150" s="40"/>
      <c r="H150" s="40"/>
      <c r="I150" s="15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93</v>
      </c>
    </row>
    <row r="151" s="12" customFormat="1">
      <c r="A151" s="12"/>
      <c r="B151" s="252"/>
      <c r="C151" s="253"/>
      <c r="D151" s="248" t="s">
        <v>213</v>
      </c>
      <c r="E151" s="254" t="s">
        <v>1</v>
      </c>
      <c r="F151" s="255" t="s">
        <v>395</v>
      </c>
      <c r="G151" s="253"/>
      <c r="H151" s="256">
        <v>1465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2" t="s">
        <v>213</v>
      </c>
      <c r="AU151" s="262" t="s">
        <v>93</v>
      </c>
      <c r="AV151" s="12" t="s">
        <v>93</v>
      </c>
      <c r="AW151" s="12" t="s">
        <v>38</v>
      </c>
      <c r="AX151" s="12" t="s">
        <v>84</v>
      </c>
      <c r="AY151" s="262" t="s">
        <v>152</v>
      </c>
    </row>
    <row r="152" s="12" customFormat="1">
      <c r="A152" s="12"/>
      <c r="B152" s="252"/>
      <c r="C152" s="253"/>
      <c r="D152" s="248" t="s">
        <v>213</v>
      </c>
      <c r="E152" s="254" t="s">
        <v>1</v>
      </c>
      <c r="F152" s="255" t="s">
        <v>396</v>
      </c>
      <c r="G152" s="253"/>
      <c r="H152" s="256">
        <v>222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62" t="s">
        <v>213</v>
      </c>
      <c r="AU152" s="262" t="s">
        <v>93</v>
      </c>
      <c r="AV152" s="12" t="s">
        <v>93</v>
      </c>
      <c r="AW152" s="12" t="s">
        <v>38</v>
      </c>
      <c r="AX152" s="12" t="s">
        <v>84</v>
      </c>
      <c r="AY152" s="262" t="s">
        <v>152</v>
      </c>
    </row>
    <row r="153" s="13" customFormat="1">
      <c r="A153" s="13"/>
      <c r="B153" s="263"/>
      <c r="C153" s="264"/>
      <c r="D153" s="248" t="s">
        <v>213</v>
      </c>
      <c r="E153" s="265" t="s">
        <v>1</v>
      </c>
      <c r="F153" s="266" t="s">
        <v>223</v>
      </c>
      <c r="G153" s="264"/>
      <c r="H153" s="267">
        <v>1687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3" t="s">
        <v>213</v>
      </c>
      <c r="AU153" s="273" t="s">
        <v>93</v>
      </c>
      <c r="AV153" s="13" t="s">
        <v>151</v>
      </c>
      <c r="AW153" s="13" t="s">
        <v>38</v>
      </c>
      <c r="AX153" s="13" t="s">
        <v>21</v>
      </c>
      <c r="AY153" s="273" t="s">
        <v>152</v>
      </c>
    </row>
    <row r="154" s="2" customFormat="1" ht="21.75" customHeight="1">
      <c r="A154" s="38"/>
      <c r="B154" s="39"/>
      <c r="C154" s="235" t="s">
        <v>190</v>
      </c>
      <c r="D154" s="235" t="s">
        <v>153</v>
      </c>
      <c r="E154" s="236" t="s">
        <v>397</v>
      </c>
      <c r="F154" s="237" t="s">
        <v>398</v>
      </c>
      <c r="G154" s="238" t="s">
        <v>392</v>
      </c>
      <c r="H154" s="239">
        <v>630</v>
      </c>
      <c r="I154" s="240"/>
      <c r="J154" s="241">
        <f>ROUND(I154*H154,2)</f>
        <v>0</v>
      </c>
      <c r="K154" s="237" t="s">
        <v>204</v>
      </c>
      <c r="L154" s="44"/>
      <c r="M154" s="242" t="s">
        <v>1</v>
      </c>
      <c r="N154" s="243" t="s">
        <v>49</v>
      </c>
      <c r="O154" s="91"/>
      <c r="P154" s="244">
        <f>O154*H154</f>
        <v>0</v>
      </c>
      <c r="Q154" s="244">
        <v>0.00012</v>
      </c>
      <c r="R154" s="244">
        <f>Q154*H154</f>
        <v>0.075600000000000001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151</v>
      </c>
      <c r="AT154" s="246" t="s">
        <v>153</v>
      </c>
      <c r="AU154" s="246" t="s">
        <v>93</v>
      </c>
      <c r="AY154" s="17" t="s">
        <v>152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21</v>
      </c>
      <c r="BK154" s="247">
        <f>ROUND(I154*H154,2)</f>
        <v>0</v>
      </c>
      <c r="BL154" s="17" t="s">
        <v>151</v>
      </c>
      <c r="BM154" s="246" t="s">
        <v>399</v>
      </c>
    </row>
    <row r="155" s="12" customFormat="1">
      <c r="A155" s="12"/>
      <c r="B155" s="252"/>
      <c r="C155" s="253"/>
      <c r="D155" s="248" t="s">
        <v>213</v>
      </c>
      <c r="E155" s="254" t="s">
        <v>1</v>
      </c>
      <c r="F155" s="255" t="s">
        <v>400</v>
      </c>
      <c r="G155" s="253"/>
      <c r="H155" s="256">
        <v>630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62" t="s">
        <v>213</v>
      </c>
      <c r="AU155" s="262" t="s">
        <v>93</v>
      </c>
      <c r="AV155" s="12" t="s">
        <v>93</v>
      </c>
      <c r="AW155" s="12" t="s">
        <v>38</v>
      </c>
      <c r="AX155" s="12" t="s">
        <v>84</v>
      </c>
      <c r="AY155" s="262" t="s">
        <v>152</v>
      </c>
    </row>
    <row r="156" s="13" customFormat="1">
      <c r="A156" s="13"/>
      <c r="B156" s="263"/>
      <c r="C156" s="264"/>
      <c r="D156" s="248" t="s">
        <v>213</v>
      </c>
      <c r="E156" s="265" t="s">
        <v>1</v>
      </c>
      <c r="F156" s="266" t="s">
        <v>223</v>
      </c>
      <c r="G156" s="264"/>
      <c r="H156" s="267">
        <v>630</v>
      </c>
      <c r="I156" s="268"/>
      <c r="J156" s="264"/>
      <c r="K156" s="264"/>
      <c r="L156" s="269"/>
      <c r="M156" s="270"/>
      <c r="N156" s="271"/>
      <c r="O156" s="271"/>
      <c r="P156" s="271"/>
      <c r="Q156" s="271"/>
      <c r="R156" s="271"/>
      <c r="S156" s="271"/>
      <c r="T156" s="27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3" t="s">
        <v>213</v>
      </c>
      <c r="AU156" s="273" t="s">
        <v>93</v>
      </c>
      <c r="AV156" s="13" t="s">
        <v>151</v>
      </c>
      <c r="AW156" s="13" t="s">
        <v>38</v>
      </c>
      <c r="AX156" s="13" t="s">
        <v>21</v>
      </c>
      <c r="AY156" s="273" t="s">
        <v>152</v>
      </c>
    </row>
    <row r="157" s="2" customFormat="1" ht="21.75" customHeight="1">
      <c r="A157" s="38"/>
      <c r="B157" s="39"/>
      <c r="C157" s="235" t="s">
        <v>195</v>
      </c>
      <c r="D157" s="235" t="s">
        <v>153</v>
      </c>
      <c r="E157" s="236" t="s">
        <v>401</v>
      </c>
      <c r="F157" s="237" t="s">
        <v>402</v>
      </c>
      <c r="G157" s="238" t="s">
        <v>392</v>
      </c>
      <c r="H157" s="239">
        <v>630</v>
      </c>
      <c r="I157" s="240"/>
      <c r="J157" s="241">
        <f>ROUND(I157*H157,2)</f>
        <v>0</v>
      </c>
      <c r="K157" s="237" t="s">
        <v>204</v>
      </c>
      <c r="L157" s="44"/>
      <c r="M157" s="242" t="s">
        <v>1</v>
      </c>
      <c r="N157" s="243" t="s">
        <v>49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151</v>
      </c>
      <c r="AT157" s="246" t="s">
        <v>153</v>
      </c>
      <c r="AU157" s="246" t="s">
        <v>93</v>
      </c>
      <c r="AY157" s="17" t="s">
        <v>152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21</v>
      </c>
      <c r="BK157" s="247">
        <f>ROUND(I157*H157,2)</f>
        <v>0</v>
      </c>
      <c r="BL157" s="17" t="s">
        <v>151</v>
      </c>
      <c r="BM157" s="246" t="s">
        <v>403</v>
      </c>
    </row>
    <row r="158" s="2" customFormat="1" ht="16.5" customHeight="1">
      <c r="A158" s="38"/>
      <c r="B158" s="39"/>
      <c r="C158" s="235" t="s">
        <v>26</v>
      </c>
      <c r="D158" s="235" t="s">
        <v>153</v>
      </c>
      <c r="E158" s="236" t="s">
        <v>404</v>
      </c>
      <c r="F158" s="237" t="s">
        <v>405</v>
      </c>
      <c r="G158" s="238" t="s">
        <v>406</v>
      </c>
      <c r="H158" s="239">
        <v>243</v>
      </c>
      <c r="I158" s="240"/>
      <c r="J158" s="241">
        <f>ROUND(I158*H158,2)</f>
        <v>0</v>
      </c>
      <c r="K158" s="237" t="s">
        <v>157</v>
      </c>
      <c r="L158" s="44"/>
      <c r="M158" s="242" t="s">
        <v>1</v>
      </c>
      <c r="N158" s="243" t="s">
        <v>49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151</v>
      </c>
      <c r="AT158" s="246" t="s">
        <v>153</v>
      </c>
      <c r="AU158" s="246" t="s">
        <v>93</v>
      </c>
      <c r="AY158" s="17" t="s">
        <v>152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21</v>
      </c>
      <c r="BK158" s="247">
        <f>ROUND(I158*H158,2)</f>
        <v>0</v>
      </c>
      <c r="BL158" s="17" t="s">
        <v>151</v>
      </c>
      <c r="BM158" s="246" t="s">
        <v>407</v>
      </c>
    </row>
    <row r="159" s="12" customFormat="1">
      <c r="A159" s="12"/>
      <c r="B159" s="252"/>
      <c r="C159" s="253"/>
      <c r="D159" s="248" t="s">
        <v>213</v>
      </c>
      <c r="E159" s="254" t="s">
        <v>1</v>
      </c>
      <c r="F159" s="255" t="s">
        <v>408</v>
      </c>
      <c r="G159" s="253"/>
      <c r="H159" s="256">
        <v>243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2" t="s">
        <v>213</v>
      </c>
      <c r="AU159" s="262" t="s">
        <v>93</v>
      </c>
      <c r="AV159" s="12" t="s">
        <v>93</v>
      </c>
      <c r="AW159" s="12" t="s">
        <v>38</v>
      </c>
      <c r="AX159" s="12" t="s">
        <v>84</v>
      </c>
      <c r="AY159" s="262" t="s">
        <v>152</v>
      </c>
    </row>
    <row r="160" s="13" customFormat="1">
      <c r="A160" s="13"/>
      <c r="B160" s="263"/>
      <c r="C160" s="264"/>
      <c r="D160" s="248" t="s">
        <v>213</v>
      </c>
      <c r="E160" s="265" t="s">
        <v>1</v>
      </c>
      <c r="F160" s="266" t="s">
        <v>223</v>
      </c>
      <c r="G160" s="264"/>
      <c r="H160" s="267">
        <v>243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3" t="s">
        <v>213</v>
      </c>
      <c r="AU160" s="273" t="s">
        <v>93</v>
      </c>
      <c r="AV160" s="13" t="s">
        <v>151</v>
      </c>
      <c r="AW160" s="13" t="s">
        <v>38</v>
      </c>
      <c r="AX160" s="13" t="s">
        <v>21</v>
      </c>
      <c r="AY160" s="273" t="s">
        <v>152</v>
      </c>
    </row>
    <row r="161" s="2" customFormat="1" ht="21.75" customHeight="1">
      <c r="A161" s="38"/>
      <c r="B161" s="39"/>
      <c r="C161" s="235" t="s">
        <v>208</v>
      </c>
      <c r="D161" s="235" t="s">
        <v>153</v>
      </c>
      <c r="E161" s="236" t="s">
        <v>409</v>
      </c>
      <c r="F161" s="237" t="s">
        <v>410</v>
      </c>
      <c r="G161" s="238" t="s">
        <v>406</v>
      </c>
      <c r="H161" s="239">
        <v>173</v>
      </c>
      <c r="I161" s="240"/>
      <c r="J161" s="241">
        <f>ROUND(I161*H161,2)</f>
        <v>0</v>
      </c>
      <c r="K161" s="237" t="s">
        <v>157</v>
      </c>
      <c r="L161" s="44"/>
      <c r="M161" s="242" t="s">
        <v>1</v>
      </c>
      <c r="N161" s="243" t="s">
        <v>49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151</v>
      </c>
      <c r="AT161" s="246" t="s">
        <v>153</v>
      </c>
      <c r="AU161" s="246" t="s">
        <v>93</v>
      </c>
      <c r="AY161" s="17" t="s">
        <v>152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21</v>
      </c>
      <c r="BK161" s="247">
        <f>ROUND(I161*H161,2)</f>
        <v>0</v>
      </c>
      <c r="BL161" s="17" t="s">
        <v>151</v>
      </c>
      <c r="BM161" s="246" t="s">
        <v>411</v>
      </c>
    </row>
    <row r="162" s="12" customFormat="1">
      <c r="A162" s="12"/>
      <c r="B162" s="252"/>
      <c r="C162" s="253"/>
      <c r="D162" s="248" t="s">
        <v>213</v>
      </c>
      <c r="E162" s="254" t="s">
        <v>1</v>
      </c>
      <c r="F162" s="255" t="s">
        <v>412</v>
      </c>
      <c r="G162" s="253"/>
      <c r="H162" s="256">
        <v>173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62" t="s">
        <v>213</v>
      </c>
      <c r="AU162" s="262" t="s">
        <v>93</v>
      </c>
      <c r="AV162" s="12" t="s">
        <v>93</v>
      </c>
      <c r="AW162" s="12" t="s">
        <v>38</v>
      </c>
      <c r="AX162" s="12" t="s">
        <v>84</v>
      </c>
      <c r="AY162" s="262" t="s">
        <v>152</v>
      </c>
    </row>
    <row r="163" s="13" customFormat="1">
      <c r="A163" s="13"/>
      <c r="B163" s="263"/>
      <c r="C163" s="264"/>
      <c r="D163" s="248" t="s">
        <v>213</v>
      </c>
      <c r="E163" s="265" t="s">
        <v>1</v>
      </c>
      <c r="F163" s="266" t="s">
        <v>223</v>
      </c>
      <c r="G163" s="264"/>
      <c r="H163" s="267">
        <v>173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3" t="s">
        <v>213</v>
      </c>
      <c r="AU163" s="273" t="s">
        <v>93</v>
      </c>
      <c r="AV163" s="13" t="s">
        <v>151</v>
      </c>
      <c r="AW163" s="13" t="s">
        <v>38</v>
      </c>
      <c r="AX163" s="13" t="s">
        <v>21</v>
      </c>
      <c r="AY163" s="273" t="s">
        <v>152</v>
      </c>
    </row>
    <row r="164" s="2" customFormat="1" ht="21.75" customHeight="1">
      <c r="A164" s="38"/>
      <c r="B164" s="39"/>
      <c r="C164" s="235" t="s">
        <v>224</v>
      </c>
      <c r="D164" s="235" t="s">
        <v>153</v>
      </c>
      <c r="E164" s="236" t="s">
        <v>413</v>
      </c>
      <c r="F164" s="237" t="s">
        <v>414</v>
      </c>
      <c r="G164" s="238" t="s">
        <v>406</v>
      </c>
      <c r="H164" s="239">
        <v>86.5</v>
      </c>
      <c r="I164" s="240"/>
      <c r="J164" s="241">
        <f>ROUND(I164*H164,2)</f>
        <v>0</v>
      </c>
      <c r="K164" s="237" t="s">
        <v>157</v>
      </c>
      <c r="L164" s="44"/>
      <c r="M164" s="242" t="s">
        <v>1</v>
      </c>
      <c r="N164" s="243" t="s">
        <v>49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151</v>
      </c>
      <c r="AT164" s="246" t="s">
        <v>153</v>
      </c>
      <c r="AU164" s="246" t="s">
        <v>93</v>
      </c>
      <c r="AY164" s="17" t="s">
        <v>152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21</v>
      </c>
      <c r="BK164" s="247">
        <f>ROUND(I164*H164,2)</f>
        <v>0</v>
      </c>
      <c r="BL164" s="17" t="s">
        <v>151</v>
      </c>
      <c r="BM164" s="246" t="s">
        <v>415</v>
      </c>
    </row>
    <row r="165" s="12" customFormat="1">
      <c r="A165" s="12"/>
      <c r="B165" s="252"/>
      <c r="C165" s="253"/>
      <c r="D165" s="248" t="s">
        <v>213</v>
      </c>
      <c r="E165" s="254" t="s">
        <v>1</v>
      </c>
      <c r="F165" s="255" t="s">
        <v>416</v>
      </c>
      <c r="G165" s="253"/>
      <c r="H165" s="256">
        <v>86.5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62" t="s">
        <v>213</v>
      </c>
      <c r="AU165" s="262" t="s">
        <v>93</v>
      </c>
      <c r="AV165" s="12" t="s">
        <v>93</v>
      </c>
      <c r="AW165" s="12" t="s">
        <v>38</v>
      </c>
      <c r="AX165" s="12" t="s">
        <v>84</v>
      </c>
      <c r="AY165" s="262" t="s">
        <v>152</v>
      </c>
    </row>
    <row r="166" s="13" customFormat="1">
      <c r="A166" s="13"/>
      <c r="B166" s="263"/>
      <c r="C166" s="264"/>
      <c r="D166" s="248" t="s">
        <v>213</v>
      </c>
      <c r="E166" s="265" t="s">
        <v>1</v>
      </c>
      <c r="F166" s="266" t="s">
        <v>223</v>
      </c>
      <c r="G166" s="264"/>
      <c r="H166" s="267">
        <v>86.5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3" t="s">
        <v>213</v>
      </c>
      <c r="AU166" s="273" t="s">
        <v>93</v>
      </c>
      <c r="AV166" s="13" t="s">
        <v>151</v>
      </c>
      <c r="AW166" s="13" t="s">
        <v>38</v>
      </c>
      <c r="AX166" s="13" t="s">
        <v>21</v>
      </c>
      <c r="AY166" s="273" t="s">
        <v>152</v>
      </c>
    </row>
    <row r="167" s="2" customFormat="1" ht="21.75" customHeight="1">
      <c r="A167" s="38"/>
      <c r="B167" s="39"/>
      <c r="C167" s="235" t="s">
        <v>237</v>
      </c>
      <c r="D167" s="235" t="s">
        <v>153</v>
      </c>
      <c r="E167" s="236" t="s">
        <v>417</v>
      </c>
      <c r="F167" s="237" t="s">
        <v>418</v>
      </c>
      <c r="G167" s="238" t="s">
        <v>406</v>
      </c>
      <c r="H167" s="239">
        <v>243</v>
      </c>
      <c r="I167" s="240"/>
      <c r="J167" s="241">
        <f>ROUND(I167*H167,2)</f>
        <v>0</v>
      </c>
      <c r="K167" s="237" t="s">
        <v>157</v>
      </c>
      <c r="L167" s="44"/>
      <c r="M167" s="242" t="s">
        <v>1</v>
      </c>
      <c r="N167" s="243" t="s">
        <v>49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151</v>
      </c>
      <c r="AT167" s="246" t="s">
        <v>153</v>
      </c>
      <c r="AU167" s="246" t="s">
        <v>93</v>
      </c>
      <c r="AY167" s="17" t="s">
        <v>152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21</v>
      </c>
      <c r="BK167" s="247">
        <f>ROUND(I167*H167,2)</f>
        <v>0</v>
      </c>
      <c r="BL167" s="17" t="s">
        <v>151</v>
      </c>
      <c r="BM167" s="246" t="s">
        <v>419</v>
      </c>
    </row>
    <row r="168" s="12" customFormat="1">
      <c r="A168" s="12"/>
      <c r="B168" s="252"/>
      <c r="C168" s="253"/>
      <c r="D168" s="248" t="s">
        <v>213</v>
      </c>
      <c r="E168" s="254" t="s">
        <v>1</v>
      </c>
      <c r="F168" s="255" t="s">
        <v>420</v>
      </c>
      <c r="G168" s="253"/>
      <c r="H168" s="256">
        <v>243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93</v>
      </c>
      <c r="AV168" s="12" t="s">
        <v>93</v>
      </c>
      <c r="AW168" s="12" t="s">
        <v>38</v>
      </c>
      <c r="AX168" s="12" t="s">
        <v>84</v>
      </c>
      <c r="AY168" s="262" t="s">
        <v>152</v>
      </c>
    </row>
    <row r="169" s="13" customFormat="1">
      <c r="A169" s="13"/>
      <c r="B169" s="263"/>
      <c r="C169" s="264"/>
      <c r="D169" s="248" t="s">
        <v>213</v>
      </c>
      <c r="E169" s="265" t="s">
        <v>1</v>
      </c>
      <c r="F169" s="266" t="s">
        <v>223</v>
      </c>
      <c r="G169" s="264"/>
      <c r="H169" s="267">
        <v>243</v>
      </c>
      <c r="I169" s="268"/>
      <c r="J169" s="264"/>
      <c r="K169" s="264"/>
      <c r="L169" s="269"/>
      <c r="M169" s="270"/>
      <c r="N169" s="271"/>
      <c r="O169" s="271"/>
      <c r="P169" s="271"/>
      <c r="Q169" s="271"/>
      <c r="R169" s="271"/>
      <c r="S169" s="271"/>
      <c r="T169" s="27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3" t="s">
        <v>213</v>
      </c>
      <c r="AU169" s="273" t="s">
        <v>93</v>
      </c>
      <c r="AV169" s="13" t="s">
        <v>151</v>
      </c>
      <c r="AW169" s="13" t="s">
        <v>38</v>
      </c>
      <c r="AX169" s="13" t="s">
        <v>21</v>
      </c>
      <c r="AY169" s="273" t="s">
        <v>152</v>
      </c>
    </row>
    <row r="170" s="2" customFormat="1" ht="21.75" customHeight="1">
      <c r="A170" s="38"/>
      <c r="B170" s="39"/>
      <c r="C170" s="235" t="s">
        <v>244</v>
      </c>
      <c r="D170" s="235" t="s">
        <v>153</v>
      </c>
      <c r="E170" s="236" t="s">
        <v>421</v>
      </c>
      <c r="F170" s="237" t="s">
        <v>422</v>
      </c>
      <c r="G170" s="238" t="s">
        <v>406</v>
      </c>
      <c r="H170" s="239">
        <v>173</v>
      </c>
      <c r="I170" s="240"/>
      <c r="J170" s="241">
        <f>ROUND(I170*H170,2)</f>
        <v>0</v>
      </c>
      <c r="K170" s="237" t="s">
        <v>157</v>
      </c>
      <c r="L170" s="44"/>
      <c r="M170" s="242" t="s">
        <v>1</v>
      </c>
      <c r="N170" s="243" t="s">
        <v>49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151</v>
      </c>
      <c r="AT170" s="246" t="s">
        <v>153</v>
      </c>
      <c r="AU170" s="246" t="s">
        <v>93</v>
      </c>
      <c r="AY170" s="17" t="s">
        <v>152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21</v>
      </c>
      <c r="BK170" s="247">
        <f>ROUND(I170*H170,2)</f>
        <v>0</v>
      </c>
      <c r="BL170" s="17" t="s">
        <v>151</v>
      </c>
      <c r="BM170" s="246" t="s">
        <v>423</v>
      </c>
    </row>
    <row r="171" s="12" customFormat="1">
      <c r="A171" s="12"/>
      <c r="B171" s="252"/>
      <c r="C171" s="253"/>
      <c r="D171" s="248" t="s">
        <v>213</v>
      </c>
      <c r="E171" s="254" t="s">
        <v>1</v>
      </c>
      <c r="F171" s="255" t="s">
        <v>424</v>
      </c>
      <c r="G171" s="253"/>
      <c r="H171" s="256">
        <v>173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62" t="s">
        <v>213</v>
      </c>
      <c r="AU171" s="262" t="s">
        <v>93</v>
      </c>
      <c r="AV171" s="12" t="s">
        <v>93</v>
      </c>
      <c r="AW171" s="12" t="s">
        <v>38</v>
      </c>
      <c r="AX171" s="12" t="s">
        <v>84</v>
      </c>
      <c r="AY171" s="262" t="s">
        <v>152</v>
      </c>
    </row>
    <row r="172" s="13" customFormat="1">
      <c r="A172" s="13"/>
      <c r="B172" s="263"/>
      <c r="C172" s="264"/>
      <c r="D172" s="248" t="s">
        <v>213</v>
      </c>
      <c r="E172" s="265" t="s">
        <v>1</v>
      </c>
      <c r="F172" s="266" t="s">
        <v>223</v>
      </c>
      <c r="G172" s="264"/>
      <c r="H172" s="267">
        <v>173</v>
      </c>
      <c r="I172" s="268"/>
      <c r="J172" s="264"/>
      <c r="K172" s="264"/>
      <c r="L172" s="269"/>
      <c r="M172" s="270"/>
      <c r="N172" s="271"/>
      <c r="O172" s="271"/>
      <c r="P172" s="271"/>
      <c r="Q172" s="271"/>
      <c r="R172" s="271"/>
      <c r="S172" s="271"/>
      <c r="T172" s="27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3" t="s">
        <v>213</v>
      </c>
      <c r="AU172" s="273" t="s">
        <v>93</v>
      </c>
      <c r="AV172" s="13" t="s">
        <v>151</v>
      </c>
      <c r="AW172" s="13" t="s">
        <v>38</v>
      </c>
      <c r="AX172" s="13" t="s">
        <v>21</v>
      </c>
      <c r="AY172" s="273" t="s">
        <v>152</v>
      </c>
    </row>
    <row r="173" s="2" customFormat="1" ht="21.75" customHeight="1">
      <c r="A173" s="38"/>
      <c r="B173" s="39"/>
      <c r="C173" s="235" t="s">
        <v>8</v>
      </c>
      <c r="D173" s="235" t="s">
        <v>153</v>
      </c>
      <c r="E173" s="236" t="s">
        <v>425</v>
      </c>
      <c r="F173" s="237" t="s">
        <v>426</v>
      </c>
      <c r="G173" s="238" t="s">
        <v>406</v>
      </c>
      <c r="H173" s="239">
        <v>865</v>
      </c>
      <c r="I173" s="240"/>
      <c r="J173" s="241">
        <f>ROUND(I173*H173,2)</f>
        <v>0</v>
      </c>
      <c r="K173" s="237" t="s">
        <v>157</v>
      </c>
      <c r="L173" s="44"/>
      <c r="M173" s="242" t="s">
        <v>1</v>
      </c>
      <c r="N173" s="243" t="s">
        <v>49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151</v>
      </c>
      <c r="AT173" s="246" t="s">
        <v>153</v>
      </c>
      <c r="AU173" s="246" t="s">
        <v>93</v>
      </c>
      <c r="AY173" s="17" t="s">
        <v>152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21</v>
      </c>
      <c r="BK173" s="247">
        <f>ROUND(I173*H173,2)</f>
        <v>0</v>
      </c>
      <c r="BL173" s="17" t="s">
        <v>151</v>
      </c>
      <c r="BM173" s="246" t="s">
        <v>427</v>
      </c>
    </row>
    <row r="174" s="15" customFormat="1">
      <c r="A174" s="15"/>
      <c r="B174" s="286"/>
      <c r="C174" s="287"/>
      <c r="D174" s="248" t="s">
        <v>213</v>
      </c>
      <c r="E174" s="288" t="s">
        <v>1</v>
      </c>
      <c r="F174" s="289" t="s">
        <v>428</v>
      </c>
      <c r="G174" s="287"/>
      <c r="H174" s="288" t="s">
        <v>1</v>
      </c>
      <c r="I174" s="290"/>
      <c r="J174" s="287"/>
      <c r="K174" s="287"/>
      <c r="L174" s="291"/>
      <c r="M174" s="292"/>
      <c r="N174" s="293"/>
      <c r="O174" s="293"/>
      <c r="P174" s="293"/>
      <c r="Q174" s="293"/>
      <c r="R174" s="293"/>
      <c r="S174" s="293"/>
      <c r="T174" s="29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95" t="s">
        <v>213</v>
      </c>
      <c r="AU174" s="295" t="s">
        <v>93</v>
      </c>
      <c r="AV174" s="15" t="s">
        <v>21</v>
      </c>
      <c r="AW174" s="15" t="s">
        <v>38</v>
      </c>
      <c r="AX174" s="15" t="s">
        <v>84</v>
      </c>
      <c r="AY174" s="295" t="s">
        <v>152</v>
      </c>
    </row>
    <row r="175" s="12" customFormat="1">
      <c r="A175" s="12"/>
      <c r="B175" s="252"/>
      <c r="C175" s="253"/>
      <c r="D175" s="248" t="s">
        <v>213</v>
      </c>
      <c r="E175" s="254" t="s">
        <v>1</v>
      </c>
      <c r="F175" s="255" t="s">
        <v>429</v>
      </c>
      <c r="G175" s="253"/>
      <c r="H175" s="256">
        <v>865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62" t="s">
        <v>213</v>
      </c>
      <c r="AU175" s="262" t="s">
        <v>93</v>
      </c>
      <c r="AV175" s="12" t="s">
        <v>93</v>
      </c>
      <c r="AW175" s="12" t="s">
        <v>38</v>
      </c>
      <c r="AX175" s="12" t="s">
        <v>84</v>
      </c>
      <c r="AY175" s="262" t="s">
        <v>152</v>
      </c>
    </row>
    <row r="176" s="13" customFormat="1">
      <c r="A176" s="13"/>
      <c r="B176" s="263"/>
      <c r="C176" s="264"/>
      <c r="D176" s="248" t="s">
        <v>213</v>
      </c>
      <c r="E176" s="265" t="s">
        <v>1</v>
      </c>
      <c r="F176" s="266" t="s">
        <v>223</v>
      </c>
      <c r="G176" s="264"/>
      <c r="H176" s="267">
        <v>865</v>
      </c>
      <c r="I176" s="268"/>
      <c r="J176" s="264"/>
      <c r="K176" s="264"/>
      <c r="L176" s="269"/>
      <c r="M176" s="270"/>
      <c r="N176" s="271"/>
      <c r="O176" s="271"/>
      <c r="P176" s="271"/>
      <c r="Q176" s="271"/>
      <c r="R176" s="271"/>
      <c r="S176" s="271"/>
      <c r="T176" s="27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3" t="s">
        <v>213</v>
      </c>
      <c r="AU176" s="273" t="s">
        <v>93</v>
      </c>
      <c r="AV176" s="13" t="s">
        <v>151</v>
      </c>
      <c r="AW176" s="13" t="s">
        <v>38</v>
      </c>
      <c r="AX176" s="13" t="s">
        <v>21</v>
      </c>
      <c r="AY176" s="273" t="s">
        <v>152</v>
      </c>
    </row>
    <row r="177" s="2" customFormat="1" ht="21.75" customHeight="1">
      <c r="A177" s="38"/>
      <c r="B177" s="39"/>
      <c r="C177" s="235" t="s">
        <v>257</v>
      </c>
      <c r="D177" s="235" t="s">
        <v>153</v>
      </c>
      <c r="E177" s="236" t="s">
        <v>430</v>
      </c>
      <c r="F177" s="237" t="s">
        <v>431</v>
      </c>
      <c r="G177" s="238" t="s">
        <v>432</v>
      </c>
      <c r="H177" s="239">
        <v>285.44999999999999</v>
      </c>
      <c r="I177" s="240"/>
      <c r="J177" s="241">
        <f>ROUND(I177*H177,2)</f>
        <v>0</v>
      </c>
      <c r="K177" s="237" t="s">
        <v>157</v>
      </c>
      <c r="L177" s="44"/>
      <c r="M177" s="242" t="s">
        <v>1</v>
      </c>
      <c r="N177" s="243" t="s">
        <v>49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151</v>
      </c>
      <c r="AT177" s="246" t="s">
        <v>153</v>
      </c>
      <c r="AU177" s="246" t="s">
        <v>93</v>
      </c>
      <c r="AY177" s="17" t="s">
        <v>152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21</v>
      </c>
      <c r="BK177" s="247">
        <f>ROUND(I177*H177,2)</f>
        <v>0</v>
      </c>
      <c r="BL177" s="17" t="s">
        <v>151</v>
      </c>
      <c r="BM177" s="246" t="s">
        <v>433</v>
      </c>
    </row>
    <row r="178" s="2" customFormat="1">
      <c r="A178" s="38"/>
      <c r="B178" s="39"/>
      <c r="C178" s="40"/>
      <c r="D178" s="248" t="s">
        <v>160</v>
      </c>
      <c r="E178" s="40"/>
      <c r="F178" s="249" t="s">
        <v>434</v>
      </c>
      <c r="G178" s="40"/>
      <c r="H178" s="40"/>
      <c r="I178" s="15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93</v>
      </c>
    </row>
    <row r="179" s="12" customFormat="1">
      <c r="A179" s="12"/>
      <c r="B179" s="252"/>
      <c r="C179" s="253"/>
      <c r="D179" s="248" t="s">
        <v>213</v>
      </c>
      <c r="E179" s="254" t="s">
        <v>1</v>
      </c>
      <c r="F179" s="255" t="s">
        <v>435</v>
      </c>
      <c r="G179" s="253"/>
      <c r="H179" s="256">
        <v>285.44999999999999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62" t="s">
        <v>213</v>
      </c>
      <c r="AU179" s="262" t="s">
        <v>93</v>
      </c>
      <c r="AV179" s="12" t="s">
        <v>93</v>
      </c>
      <c r="AW179" s="12" t="s">
        <v>38</v>
      </c>
      <c r="AX179" s="12" t="s">
        <v>84</v>
      </c>
      <c r="AY179" s="262" t="s">
        <v>152</v>
      </c>
    </row>
    <row r="180" s="13" customFormat="1">
      <c r="A180" s="13"/>
      <c r="B180" s="263"/>
      <c r="C180" s="264"/>
      <c r="D180" s="248" t="s">
        <v>213</v>
      </c>
      <c r="E180" s="265" t="s">
        <v>1</v>
      </c>
      <c r="F180" s="266" t="s">
        <v>223</v>
      </c>
      <c r="G180" s="264"/>
      <c r="H180" s="267">
        <v>285.44999999999999</v>
      </c>
      <c r="I180" s="268"/>
      <c r="J180" s="264"/>
      <c r="K180" s="264"/>
      <c r="L180" s="269"/>
      <c r="M180" s="270"/>
      <c r="N180" s="271"/>
      <c r="O180" s="271"/>
      <c r="P180" s="271"/>
      <c r="Q180" s="271"/>
      <c r="R180" s="271"/>
      <c r="S180" s="271"/>
      <c r="T180" s="27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3" t="s">
        <v>213</v>
      </c>
      <c r="AU180" s="273" t="s">
        <v>93</v>
      </c>
      <c r="AV180" s="13" t="s">
        <v>151</v>
      </c>
      <c r="AW180" s="13" t="s">
        <v>38</v>
      </c>
      <c r="AX180" s="13" t="s">
        <v>21</v>
      </c>
      <c r="AY180" s="273" t="s">
        <v>152</v>
      </c>
    </row>
    <row r="181" s="2" customFormat="1" ht="16.5" customHeight="1">
      <c r="A181" s="38"/>
      <c r="B181" s="39"/>
      <c r="C181" s="235" t="s">
        <v>261</v>
      </c>
      <c r="D181" s="235" t="s">
        <v>153</v>
      </c>
      <c r="E181" s="236" t="s">
        <v>436</v>
      </c>
      <c r="F181" s="237" t="s">
        <v>437</v>
      </c>
      <c r="G181" s="238" t="s">
        <v>361</v>
      </c>
      <c r="H181" s="239">
        <v>136</v>
      </c>
      <c r="I181" s="240"/>
      <c r="J181" s="241">
        <f>ROUND(I181*H181,2)</f>
        <v>0</v>
      </c>
      <c r="K181" s="237" t="s">
        <v>204</v>
      </c>
      <c r="L181" s="44"/>
      <c r="M181" s="242" t="s">
        <v>1</v>
      </c>
      <c r="N181" s="243" t="s">
        <v>49</v>
      </c>
      <c r="O181" s="91"/>
      <c r="P181" s="244">
        <f>O181*H181</f>
        <v>0</v>
      </c>
      <c r="Q181" s="244">
        <v>0.0094000000000000004</v>
      </c>
      <c r="R181" s="244">
        <f>Q181*H181</f>
        <v>1.2784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151</v>
      </c>
      <c r="AT181" s="246" t="s">
        <v>153</v>
      </c>
      <c r="AU181" s="246" t="s">
        <v>93</v>
      </c>
      <c r="AY181" s="17" t="s">
        <v>152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21</v>
      </c>
      <c r="BK181" s="247">
        <f>ROUND(I181*H181,2)</f>
        <v>0</v>
      </c>
      <c r="BL181" s="17" t="s">
        <v>151</v>
      </c>
      <c r="BM181" s="246" t="s">
        <v>438</v>
      </c>
    </row>
    <row r="182" s="12" customFormat="1">
      <c r="A182" s="12"/>
      <c r="B182" s="252"/>
      <c r="C182" s="253"/>
      <c r="D182" s="248" t="s">
        <v>213</v>
      </c>
      <c r="E182" s="254" t="s">
        <v>1</v>
      </c>
      <c r="F182" s="255" t="s">
        <v>439</v>
      </c>
      <c r="G182" s="253"/>
      <c r="H182" s="256">
        <v>136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62" t="s">
        <v>213</v>
      </c>
      <c r="AU182" s="262" t="s">
        <v>93</v>
      </c>
      <c r="AV182" s="12" t="s">
        <v>93</v>
      </c>
      <c r="AW182" s="12" t="s">
        <v>38</v>
      </c>
      <c r="AX182" s="12" t="s">
        <v>84</v>
      </c>
      <c r="AY182" s="262" t="s">
        <v>152</v>
      </c>
    </row>
    <row r="183" s="13" customFormat="1">
      <c r="A183" s="13"/>
      <c r="B183" s="263"/>
      <c r="C183" s="264"/>
      <c r="D183" s="248" t="s">
        <v>213</v>
      </c>
      <c r="E183" s="265" t="s">
        <v>1</v>
      </c>
      <c r="F183" s="266" t="s">
        <v>223</v>
      </c>
      <c r="G183" s="264"/>
      <c r="H183" s="267">
        <v>136</v>
      </c>
      <c r="I183" s="268"/>
      <c r="J183" s="264"/>
      <c r="K183" s="264"/>
      <c r="L183" s="269"/>
      <c r="M183" s="270"/>
      <c r="N183" s="271"/>
      <c r="O183" s="271"/>
      <c r="P183" s="271"/>
      <c r="Q183" s="271"/>
      <c r="R183" s="271"/>
      <c r="S183" s="271"/>
      <c r="T183" s="27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3" t="s">
        <v>213</v>
      </c>
      <c r="AU183" s="273" t="s">
        <v>93</v>
      </c>
      <c r="AV183" s="13" t="s">
        <v>151</v>
      </c>
      <c r="AW183" s="13" t="s">
        <v>38</v>
      </c>
      <c r="AX183" s="13" t="s">
        <v>21</v>
      </c>
      <c r="AY183" s="273" t="s">
        <v>152</v>
      </c>
    </row>
    <row r="184" s="2" customFormat="1" ht="16.5" customHeight="1">
      <c r="A184" s="38"/>
      <c r="B184" s="39"/>
      <c r="C184" s="235" t="s">
        <v>268</v>
      </c>
      <c r="D184" s="235" t="s">
        <v>153</v>
      </c>
      <c r="E184" s="236" t="s">
        <v>440</v>
      </c>
      <c r="F184" s="237" t="s">
        <v>441</v>
      </c>
      <c r="G184" s="238" t="s">
        <v>361</v>
      </c>
      <c r="H184" s="239">
        <v>136</v>
      </c>
      <c r="I184" s="240"/>
      <c r="J184" s="241">
        <f>ROUND(I184*H184,2)</f>
        <v>0</v>
      </c>
      <c r="K184" s="237" t="s">
        <v>204</v>
      </c>
      <c r="L184" s="44"/>
      <c r="M184" s="242" t="s">
        <v>1</v>
      </c>
      <c r="N184" s="243" t="s">
        <v>49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151</v>
      </c>
      <c r="AT184" s="246" t="s">
        <v>153</v>
      </c>
      <c r="AU184" s="246" t="s">
        <v>93</v>
      </c>
      <c r="AY184" s="17" t="s">
        <v>152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21</v>
      </c>
      <c r="BK184" s="247">
        <f>ROUND(I184*H184,2)</f>
        <v>0</v>
      </c>
      <c r="BL184" s="17" t="s">
        <v>151</v>
      </c>
      <c r="BM184" s="246" t="s">
        <v>442</v>
      </c>
    </row>
    <row r="185" s="11" customFormat="1" ht="22.8" customHeight="1">
      <c r="A185" s="11"/>
      <c r="B185" s="221"/>
      <c r="C185" s="222"/>
      <c r="D185" s="223" t="s">
        <v>83</v>
      </c>
      <c r="E185" s="284" t="s">
        <v>195</v>
      </c>
      <c r="F185" s="284" t="s">
        <v>443</v>
      </c>
      <c r="G185" s="222"/>
      <c r="H185" s="222"/>
      <c r="I185" s="225"/>
      <c r="J185" s="285">
        <f>BK185</f>
        <v>0</v>
      </c>
      <c r="K185" s="222"/>
      <c r="L185" s="227"/>
      <c r="M185" s="228"/>
      <c r="N185" s="229"/>
      <c r="O185" s="229"/>
      <c r="P185" s="230">
        <f>SUM(P186:P191)</f>
        <v>0</v>
      </c>
      <c r="Q185" s="229"/>
      <c r="R185" s="230">
        <f>SUM(R186:R191)</f>
        <v>0</v>
      </c>
      <c r="S185" s="229"/>
      <c r="T185" s="231">
        <f>SUM(T186:T191)</f>
        <v>12.08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32" t="s">
        <v>21</v>
      </c>
      <c r="AT185" s="233" t="s">
        <v>83</v>
      </c>
      <c r="AU185" s="233" t="s">
        <v>21</v>
      </c>
      <c r="AY185" s="232" t="s">
        <v>152</v>
      </c>
      <c r="BK185" s="234">
        <f>SUM(BK186:BK191)</f>
        <v>0</v>
      </c>
    </row>
    <row r="186" s="2" customFormat="1" ht="21.75" customHeight="1">
      <c r="A186" s="38"/>
      <c r="B186" s="39"/>
      <c r="C186" s="235" t="s">
        <v>275</v>
      </c>
      <c r="D186" s="235" t="s">
        <v>153</v>
      </c>
      <c r="E186" s="236" t="s">
        <v>444</v>
      </c>
      <c r="F186" s="237" t="s">
        <v>445</v>
      </c>
      <c r="G186" s="238" t="s">
        <v>361</v>
      </c>
      <c r="H186" s="239">
        <v>604</v>
      </c>
      <c r="I186" s="240"/>
      <c r="J186" s="241">
        <f>ROUND(I186*H186,2)</f>
        <v>0</v>
      </c>
      <c r="K186" s="237" t="s">
        <v>157</v>
      </c>
      <c r="L186" s="44"/>
      <c r="M186" s="242" t="s">
        <v>1</v>
      </c>
      <c r="N186" s="243" t="s">
        <v>49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0.02</v>
      </c>
      <c r="T186" s="245">
        <f>S186*H186</f>
        <v>12.08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151</v>
      </c>
      <c r="AT186" s="246" t="s">
        <v>153</v>
      </c>
      <c r="AU186" s="246" t="s">
        <v>93</v>
      </c>
      <c r="AY186" s="17" t="s">
        <v>152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21</v>
      </c>
      <c r="BK186" s="247">
        <f>ROUND(I186*H186,2)</f>
        <v>0</v>
      </c>
      <c r="BL186" s="17" t="s">
        <v>151</v>
      </c>
      <c r="BM186" s="246" t="s">
        <v>446</v>
      </c>
    </row>
    <row r="187" s="12" customFormat="1">
      <c r="A187" s="12"/>
      <c r="B187" s="252"/>
      <c r="C187" s="253"/>
      <c r="D187" s="248" t="s">
        <v>213</v>
      </c>
      <c r="E187" s="254" t="s">
        <v>1</v>
      </c>
      <c r="F187" s="255" t="s">
        <v>447</v>
      </c>
      <c r="G187" s="253"/>
      <c r="H187" s="256">
        <v>604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2" t="s">
        <v>213</v>
      </c>
      <c r="AU187" s="262" t="s">
        <v>93</v>
      </c>
      <c r="AV187" s="12" t="s">
        <v>93</v>
      </c>
      <c r="AW187" s="12" t="s">
        <v>38</v>
      </c>
      <c r="AX187" s="12" t="s">
        <v>84</v>
      </c>
      <c r="AY187" s="262" t="s">
        <v>152</v>
      </c>
    </row>
    <row r="188" s="13" customFormat="1">
      <c r="A188" s="13"/>
      <c r="B188" s="263"/>
      <c r="C188" s="264"/>
      <c r="D188" s="248" t="s">
        <v>213</v>
      </c>
      <c r="E188" s="265" t="s">
        <v>1</v>
      </c>
      <c r="F188" s="266" t="s">
        <v>223</v>
      </c>
      <c r="G188" s="264"/>
      <c r="H188" s="267">
        <v>604</v>
      </c>
      <c r="I188" s="268"/>
      <c r="J188" s="264"/>
      <c r="K188" s="264"/>
      <c r="L188" s="269"/>
      <c r="M188" s="270"/>
      <c r="N188" s="271"/>
      <c r="O188" s="271"/>
      <c r="P188" s="271"/>
      <c r="Q188" s="271"/>
      <c r="R188" s="271"/>
      <c r="S188" s="271"/>
      <c r="T188" s="27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3" t="s">
        <v>213</v>
      </c>
      <c r="AU188" s="273" t="s">
        <v>93</v>
      </c>
      <c r="AV188" s="13" t="s">
        <v>151</v>
      </c>
      <c r="AW188" s="13" t="s">
        <v>38</v>
      </c>
      <c r="AX188" s="13" t="s">
        <v>21</v>
      </c>
      <c r="AY188" s="273" t="s">
        <v>152</v>
      </c>
    </row>
    <row r="189" s="2" customFormat="1" ht="21.75" customHeight="1">
      <c r="A189" s="38"/>
      <c r="B189" s="39"/>
      <c r="C189" s="235" t="s">
        <v>282</v>
      </c>
      <c r="D189" s="235" t="s">
        <v>153</v>
      </c>
      <c r="E189" s="236" t="s">
        <v>448</v>
      </c>
      <c r="F189" s="237" t="s">
        <v>449</v>
      </c>
      <c r="G189" s="238" t="s">
        <v>361</v>
      </c>
      <c r="H189" s="239">
        <v>213</v>
      </c>
      <c r="I189" s="240"/>
      <c r="J189" s="241">
        <f>ROUND(I189*H189,2)</f>
        <v>0</v>
      </c>
      <c r="K189" s="237" t="s">
        <v>157</v>
      </c>
      <c r="L189" s="44"/>
      <c r="M189" s="242" t="s">
        <v>1</v>
      </c>
      <c r="N189" s="243" t="s">
        <v>49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151</v>
      </c>
      <c r="AT189" s="246" t="s">
        <v>153</v>
      </c>
      <c r="AU189" s="246" t="s">
        <v>93</v>
      </c>
      <c r="AY189" s="17" t="s">
        <v>152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21</v>
      </c>
      <c r="BK189" s="247">
        <f>ROUND(I189*H189,2)</f>
        <v>0</v>
      </c>
      <c r="BL189" s="17" t="s">
        <v>151</v>
      </c>
      <c r="BM189" s="246" t="s">
        <v>450</v>
      </c>
    </row>
    <row r="190" s="12" customFormat="1">
      <c r="A190" s="12"/>
      <c r="B190" s="252"/>
      <c r="C190" s="253"/>
      <c r="D190" s="248" t="s">
        <v>213</v>
      </c>
      <c r="E190" s="254" t="s">
        <v>1</v>
      </c>
      <c r="F190" s="255" t="s">
        <v>451</v>
      </c>
      <c r="G190" s="253"/>
      <c r="H190" s="256">
        <v>213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93</v>
      </c>
      <c r="AV190" s="12" t="s">
        <v>93</v>
      </c>
      <c r="AW190" s="12" t="s">
        <v>38</v>
      </c>
      <c r="AX190" s="12" t="s">
        <v>84</v>
      </c>
      <c r="AY190" s="262" t="s">
        <v>152</v>
      </c>
    </row>
    <row r="191" s="13" customFormat="1">
      <c r="A191" s="13"/>
      <c r="B191" s="263"/>
      <c r="C191" s="264"/>
      <c r="D191" s="248" t="s">
        <v>213</v>
      </c>
      <c r="E191" s="265" t="s">
        <v>1</v>
      </c>
      <c r="F191" s="266" t="s">
        <v>223</v>
      </c>
      <c r="G191" s="264"/>
      <c r="H191" s="267">
        <v>213</v>
      </c>
      <c r="I191" s="268"/>
      <c r="J191" s="264"/>
      <c r="K191" s="264"/>
      <c r="L191" s="269"/>
      <c r="M191" s="270"/>
      <c r="N191" s="271"/>
      <c r="O191" s="271"/>
      <c r="P191" s="271"/>
      <c r="Q191" s="271"/>
      <c r="R191" s="271"/>
      <c r="S191" s="271"/>
      <c r="T191" s="27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3" t="s">
        <v>213</v>
      </c>
      <c r="AU191" s="273" t="s">
        <v>93</v>
      </c>
      <c r="AV191" s="13" t="s">
        <v>151</v>
      </c>
      <c r="AW191" s="13" t="s">
        <v>38</v>
      </c>
      <c r="AX191" s="13" t="s">
        <v>21</v>
      </c>
      <c r="AY191" s="273" t="s">
        <v>152</v>
      </c>
    </row>
    <row r="192" s="11" customFormat="1" ht="22.8" customHeight="1">
      <c r="A192" s="11"/>
      <c r="B192" s="221"/>
      <c r="C192" s="222"/>
      <c r="D192" s="223" t="s">
        <v>83</v>
      </c>
      <c r="E192" s="284" t="s">
        <v>452</v>
      </c>
      <c r="F192" s="284" t="s">
        <v>453</v>
      </c>
      <c r="G192" s="222"/>
      <c r="H192" s="222"/>
      <c r="I192" s="225"/>
      <c r="J192" s="285">
        <f>BK192</f>
        <v>0</v>
      </c>
      <c r="K192" s="222"/>
      <c r="L192" s="227"/>
      <c r="M192" s="228"/>
      <c r="N192" s="229"/>
      <c r="O192" s="229"/>
      <c r="P192" s="230">
        <f>SUM(P193:P258)</f>
        <v>0</v>
      </c>
      <c r="Q192" s="229"/>
      <c r="R192" s="230">
        <f>SUM(R193:R258)</f>
        <v>0</v>
      </c>
      <c r="S192" s="229"/>
      <c r="T192" s="231">
        <f>SUM(T193:T258)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32" t="s">
        <v>21</v>
      </c>
      <c r="AT192" s="233" t="s">
        <v>83</v>
      </c>
      <c r="AU192" s="233" t="s">
        <v>21</v>
      </c>
      <c r="AY192" s="232" t="s">
        <v>152</v>
      </c>
      <c r="BK192" s="234">
        <f>SUM(BK193:BK258)</f>
        <v>0</v>
      </c>
    </row>
    <row r="193" s="2" customFormat="1" ht="16.5" customHeight="1">
      <c r="A193" s="38"/>
      <c r="B193" s="39"/>
      <c r="C193" s="235" t="s">
        <v>7</v>
      </c>
      <c r="D193" s="235" t="s">
        <v>153</v>
      </c>
      <c r="E193" s="236" t="s">
        <v>454</v>
      </c>
      <c r="F193" s="237" t="s">
        <v>455</v>
      </c>
      <c r="G193" s="238" t="s">
        <v>432</v>
      </c>
      <c r="H193" s="239">
        <v>947.84199999999998</v>
      </c>
      <c r="I193" s="240"/>
      <c r="J193" s="241">
        <f>ROUND(I193*H193,2)</f>
        <v>0</v>
      </c>
      <c r="K193" s="237" t="s">
        <v>157</v>
      </c>
      <c r="L193" s="44"/>
      <c r="M193" s="242" t="s">
        <v>1</v>
      </c>
      <c r="N193" s="243" t="s">
        <v>49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151</v>
      </c>
      <c r="AT193" s="246" t="s">
        <v>153</v>
      </c>
      <c r="AU193" s="246" t="s">
        <v>93</v>
      </c>
      <c r="AY193" s="17" t="s">
        <v>152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21</v>
      </c>
      <c r="BK193" s="247">
        <f>ROUND(I193*H193,2)</f>
        <v>0</v>
      </c>
      <c r="BL193" s="17" t="s">
        <v>151</v>
      </c>
      <c r="BM193" s="246" t="s">
        <v>456</v>
      </c>
    </row>
    <row r="194" s="12" customFormat="1">
      <c r="A194" s="12"/>
      <c r="B194" s="252"/>
      <c r="C194" s="253"/>
      <c r="D194" s="248" t="s">
        <v>213</v>
      </c>
      <c r="E194" s="254" t="s">
        <v>1</v>
      </c>
      <c r="F194" s="255" t="s">
        <v>457</v>
      </c>
      <c r="G194" s="253"/>
      <c r="H194" s="256">
        <v>379.05500000000001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62" t="s">
        <v>213</v>
      </c>
      <c r="AU194" s="262" t="s">
        <v>93</v>
      </c>
      <c r="AV194" s="12" t="s">
        <v>93</v>
      </c>
      <c r="AW194" s="12" t="s">
        <v>38</v>
      </c>
      <c r="AX194" s="12" t="s">
        <v>84</v>
      </c>
      <c r="AY194" s="262" t="s">
        <v>152</v>
      </c>
    </row>
    <row r="195" s="12" customFormat="1">
      <c r="A195" s="12"/>
      <c r="B195" s="252"/>
      <c r="C195" s="253"/>
      <c r="D195" s="248" t="s">
        <v>213</v>
      </c>
      <c r="E195" s="254" t="s">
        <v>1</v>
      </c>
      <c r="F195" s="255" t="s">
        <v>458</v>
      </c>
      <c r="G195" s="253"/>
      <c r="H195" s="256">
        <v>420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62" t="s">
        <v>213</v>
      </c>
      <c r="AU195" s="262" t="s">
        <v>93</v>
      </c>
      <c r="AV195" s="12" t="s">
        <v>93</v>
      </c>
      <c r="AW195" s="12" t="s">
        <v>38</v>
      </c>
      <c r="AX195" s="12" t="s">
        <v>84</v>
      </c>
      <c r="AY195" s="262" t="s">
        <v>152</v>
      </c>
    </row>
    <row r="196" s="12" customFormat="1">
      <c r="A196" s="12"/>
      <c r="B196" s="252"/>
      <c r="C196" s="253"/>
      <c r="D196" s="248" t="s">
        <v>213</v>
      </c>
      <c r="E196" s="254" t="s">
        <v>1</v>
      </c>
      <c r="F196" s="255" t="s">
        <v>459</v>
      </c>
      <c r="G196" s="253"/>
      <c r="H196" s="256">
        <v>74.495000000000005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62" t="s">
        <v>213</v>
      </c>
      <c r="AU196" s="262" t="s">
        <v>93</v>
      </c>
      <c r="AV196" s="12" t="s">
        <v>93</v>
      </c>
      <c r="AW196" s="12" t="s">
        <v>38</v>
      </c>
      <c r="AX196" s="12" t="s">
        <v>84</v>
      </c>
      <c r="AY196" s="262" t="s">
        <v>152</v>
      </c>
    </row>
    <row r="197" s="12" customFormat="1">
      <c r="A197" s="12"/>
      <c r="B197" s="252"/>
      <c r="C197" s="253"/>
      <c r="D197" s="248" t="s">
        <v>213</v>
      </c>
      <c r="E197" s="254" t="s">
        <v>1</v>
      </c>
      <c r="F197" s="255" t="s">
        <v>460</v>
      </c>
      <c r="G197" s="253"/>
      <c r="H197" s="256">
        <v>62.212000000000003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2" t="s">
        <v>213</v>
      </c>
      <c r="AU197" s="262" t="s">
        <v>93</v>
      </c>
      <c r="AV197" s="12" t="s">
        <v>93</v>
      </c>
      <c r="AW197" s="12" t="s">
        <v>38</v>
      </c>
      <c r="AX197" s="12" t="s">
        <v>84</v>
      </c>
      <c r="AY197" s="262" t="s">
        <v>152</v>
      </c>
    </row>
    <row r="198" s="12" customFormat="1">
      <c r="A198" s="12"/>
      <c r="B198" s="252"/>
      <c r="C198" s="253"/>
      <c r="D198" s="248" t="s">
        <v>213</v>
      </c>
      <c r="E198" s="254" t="s">
        <v>1</v>
      </c>
      <c r="F198" s="255" t="s">
        <v>461</v>
      </c>
      <c r="G198" s="253"/>
      <c r="H198" s="256">
        <v>12.08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2" t="s">
        <v>213</v>
      </c>
      <c r="AU198" s="262" t="s">
        <v>93</v>
      </c>
      <c r="AV198" s="12" t="s">
        <v>93</v>
      </c>
      <c r="AW198" s="12" t="s">
        <v>38</v>
      </c>
      <c r="AX198" s="12" t="s">
        <v>84</v>
      </c>
      <c r="AY198" s="262" t="s">
        <v>152</v>
      </c>
    </row>
    <row r="199" s="13" customFormat="1">
      <c r="A199" s="13"/>
      <c r="B199" s="263"/>
      <c r="C199" s="264"/>
      <c r="D199" s="248" t="s">
        <v>213</v>
      </c>
      <c r="E199" s="265" t="s">
        <v>1</v>
      </c>
      <c r="F199" s="266" t="s">
        <v>223</v>
      </c>
      <c r="G199" s="264"/>
      <c r="H199" s="267">
        <v>947.8420000000001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3" t="s">
        <v>213</v>
      </c>
      <c r="AU199" s="273" t="s">
        <v>93</v>
      </c>
      <c r="AV199" s="13" t="s">
        <v>151</v>
      </c>
      <c r="AW199" s="13" t="s">
        <v>38</v>
      </c>
      <c r="AX199" s="13" t="s">
        <v>21</v>
      </c>
      <c r="AY199" s="273" t="s">
        <v>152</v>
      </c>
    </row>
    <row r="200" s="2" customFormat="1" ht="21.75" customHeight="1">
      <c r="A200" s="38"/>
      <c r="B200" s="39"/>
      <c r="C200" s="235" t="s">
        <v>293</v>
      </c>
      <c r="D200" s="235" t="s">
        <v>153</v>
      </c>
      <c r="E200" s="236" t="s">
        <v>462</v>
      </c>
      <c r="F200" s="237" t="s">
        <v>463</v>
      </c>
      <c r="G200" s="238" t="s">
        <v>432</v>
      </c>
      <c r="H200" s="239">
        <v>13269.788000000001</v>
      </c>
      <c r="I200" s="240"/>
      <c r="J200" s="241">
        <f>ROUND(I200*H200,2)</f>
        <v>0</v>
      </c>
      <c r="K200" s="237" t="s">
        <v>157</v>
      </c>
      <c r="L200" s="44"/>
      <c r="M200" s="242" t="s">
        <v>1</v>
      </c>
      <c r="N200" s="243" t="s">
        <v>49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151</v>
      </c>
      <c r="AT200" s="246" t="s">
        <v>153</v>
      </c>
      <c r="AU200" s="246" t="s">
        <v>93</v>
      </c>
      <c r="AY200" s="17" t="s">
        <v>152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21</v>
      </c>
      <c r="BK200" s="247">
        <f>ROUND(I200*H200,2)</f>
        <v>0</v>
      </c>
      <c r="BL200" s="17" t="s">
        <v>151</v>
      </c>
      <c r="BM200" s="246" t="s">
        <v>464</v>
      </c>
    </row>
    <row r="201" s="15" customFormat="1">
      <c r="A201" s="15"/>
      <c r="B201" s="286"/>
      <c r="C201" s="287"/>
      <c r="D201" s="248" t="s">
        <v>213</v>
      </c>
      <c r="E201" s="288" t="s">
        <v>1</v>
      </c>
      <c r="F201" s="289" t="s">
        <v>428</v>
      </c>
      <c r="G201" s="287"/>
      <c r="H201" s="288" t="s">
        <v>1</v>
      </c>
      <c r="I201" s="290"/>
      <c r="J201" s="287"/>
      <c r="K201" s="287"/>
      <c r="L201" s="291"/>
      <c r="M201" s="292"/>
      <c r="N201" s="293"/>
      <c r="O201" s="293"/>
      <c r="P201" s="293"/>
      <c r="Q201" s="293"/>
      <c r="R201" s="293"/>
      <c r="S201" s="293"/>
      <c r="T201" s="29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95" t="s">
        <v>213</v>
      </c>
      <c r="AU201" s="295" t="s">
        <v>93</v>
      </c>
      <c r="AV201" s="15" t="s">
        <v>21</v>
      </c>
      <c r="AW201" s="15" t="s">
        <v>38</v>
      </c>
      <c r="AX201" s="15" t="s">
        <v>84</v>
      </c>
      <c r="AY201" s="295" t="s">
        <v>152</v>
      </c>
    </row>
    <row r="202" s="12" customFormat="1">
      <c r="A202" s="12"/>
      <c r="B202" s="252"/>
      <c r="C202" s="253"/>
      <c r="D202" s="248" t="s">
        <v>213</v>
      </c>
      <c r="E202" s="254" t="s">
        <v>1</v>
      </c>
      <c r="F202" s="255" t="s">
        <v>465</v>
      </c>
      <c r="G202" s="253"/>
      <c r="H202" s="256">
        <v>5306.7700000000004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62" t="s">
        <v>213</v>
      </c>
      <c r="AU202" s="262" t="s">
        <v>93</v>
      </c>
      <c r="AV202" s="12" t="s">
        <v>93</v>
      </c>
      <c r="AW202" s="12" t="s">
        <v>38</v>
      </c>
      <c r="AX202" s="12" t="s">
        <v>84</v>
      </c>
      <c r="AY202" s="262" t="s">
        <v>152</v>
      </c>
    </row>
    <row r="203" s="12" customFormat="1">
      <c r="A203" s="12"/>
      <c r="B203" s="252"/>
      <c r="C203" s="253"/>
      <c r="D203" s="248" t="s">
        <v>213</v>
      </c>
      <c r="E203" s="254" t="s">
        <v>1</v>
      </c>
      <c r="F203" s="255" t="s">
        <v>466</v>
      </c>
      <c r="G203" s="253"/>
      <c r="H203" s="256">
        <v>5880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62" t="s">
        <v>213</v>
      </c>
      <c r="AU203" s="262" t="s">
        <v>93</v>
      </c>
      <c r="AV203" s="12" t="s">
        <v>93</v>
      </c>
      <c r="AW203" s="12" t="s">
        <v>38</v>
      </c>
      <c r="AX203" s="12" t="s">
        <v>84</v>
      </c>
      <c r="AY203" s="262" t="s">
        <v>152</v>
      </c>
    </row>
    <row r="204" s="12" customFormat="1">
      <c r="A204" s="12"/>
      <c r="B204" s="252"/>
      <c r="C204" s="253"/>
      <c r="D204" s="248" t="s">
        <v>213</v>
      </c>
      <c r="E204" s="254" t="s">
        <v>1</v>
      </c>
      <c r="F204" s="255" t="s">
        <v>467</v>
      </c>
      <c r="G204" s="253"/>
      <c r="H204" s="256">
        <v>1042.9300000000001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62" t="s">
        <v>213</v>
      </c>
      <c r="AU204" s="262" t="s">
        <v>93</v>
      </c>
      <c r="AV204" s="12" t="s">
        <v>93</v>
      </c>
      <c r="AW204" s="12" t="s">
        <v>38</v>
      </c>
      <c r="AX204" s="12" t="s">
        <v>84</v>
      </c>
      <c r="AY204" s="262" t="s">
        <v>152</v>
      </c>
    </row>
    <row r="205" s="12" customFormat="1">
      <c r="A205" s="12"/>
      <c r="B205" s="252"/>
      <c r="C205" s="253"/>
      <c r="D205" s="248" t="s">
        <v>213</v>
      </c>
      <c r="E205" s="254" t="s">
        <v>1</v>
      </c>
      <c r="F205" s="255" t="s">
        <v>468</v>
      </c>
      <c r="G205" s="253"/>
      <c r="H205" s="256">
        <v>169.12000000000001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62" t="s">
        <v>213</v>
      </c>
      <c r="AU205" s="262" t="s">
        <v>93</v>
      </c>
      <c r="AV205" s="12" t="s">
        <v>93</v>
      </c>
      <c r="AW205" s="12" t="s">
        <v>38</v>
      </c>
      <c r="AX205" s="12" t="s">
        <v>84</v>
      </c>
      <c r="AY205" s="262" t="s">
        <v>152</v>
      </c>
    </row>
    <row r="206" s="15" customFormat="1">
      <c r="A206" s="15"/>
      <c r="B206" s="286"/>
      <c r="C206" s="287"/>
      <c r="D206" s="248" t="s">
        <v>213</v>
      </c>
      <c r="E206" s="288" t="s">
        <v>1</v>
      </c>
      <c r="F206" s="289" t="s">
        <v>469</v>
      </c>
      <c r="G206" s="287"/>
      <c r="H206" s="288" t="s">
        <v>1</v>
      </c>
      <c r="I206" s="290"/>
      <c r="J206" s="287"/>
      <c r="K206" s="287"/>
      <c r="L206" s="291"/>
      <c r="M206" s="292"/>
      <c r="N206" s="293"/>
      <c r="O206" s="293"/>
      <c r="P206" s="293"/>
      <c r="Q206" s="293"/>
      <c r="R206" s="293"/>
      <c r="S206" s="293"/>
      <c r="T206" s="29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95" t="s">
        <v>213</v>
      </c>
      <c r="AU206" s="295" t="s">
        <v>93</v>
      </c>
      <c r="AV206" s="15" t="s">
        <v>21</v>
      </c>
      <c r="AW206" s="15" t="s">
        <v>38</v>
      </c>
      <c r="AX206" s="15" t="s">
        <v>84</v>
      </c>
      <c r="AY206" s="295" t="s">
        <v>152</v>
      </c>
    </row>
    <row r="207" s="12" customFormat="1">
      <c r="A207" s="12"/>
      <c r="B207" s="252"/>
      <c r="C207" s="253"/>
      <c r="D207" s="248" t="s">
        <v>213</v>
      </c>
      <c r="E207" s="254" t="s">
        <v>1</v>
      </c>
      <c r="F207" s="255" t="s">
        <v>470</v>
      </c>
      <c r="G207" s="253"/>
      <c r="H207" s="256">
        <v>870.96799999999996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62" t="s">
        <v>213</v>
      </c>
      <c r="AU207" s="262" t="s">
        <v>93</v>
      </c>
      <c r="AV207" s="12" t="s">
        <v>93</v>
      </c>
      <c r="AW207" s="12" t="s">
        <v>38</v>
      </c>
      <c r="AX207" s="12" t="s">
        <v>84</v>
      </c>
      <c r="AY207" s="262" t="s">
        <v>152</v>
      </c>
    </row>
    <row r="208" s="13" customFormat="1">
      <c r="A208" s="13"/>
      <c r="B208" s="263"/>
      <c r="C208" s="264"/>
      <c r="D208" s="248" t="s">
        <v>213</v>
      </c>
      <c r="E208" s="265" t="s">
        <v>1</v>
      </c>
      <c r="F208" s="266" t="s">
        <v>223</v>
      </c>
      <c r="G208" s="264"/>
      <c r="H208" s="267">
        <v>13269.788000000002</v>
      </c>
      <c r="I208" s="268"/>
      <c r="J208" s="264"/>
      <c r="K208" s="264"/>
      <c r="L208" s="269"/>
      <c r="M208" s="270"/>
      <c r="N208" s="271"/>
      <c r="O208" s="271"/>
      <c r="P208" s="271"/>
      <c r="Q208" s="271"/>
      <c r="R208" s="271"/>
      <c r="S208" s="271"/>
      <c r="T208" s="27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3" t="s">
        <v>213</v>
      </c>
      <c r="AU208" s="273" t="s">
        <v>93</v>
      </c>
      <c r="AV208" s="13" t="s">
        <v>151</v>
      </c>
      <c r="AW208" s="13" t="s">
        <v>38</v>
      </c>
      <c r="AX208" s="13" t="s">
        <v>21</v>
      </c>
      <c r="AY208" s="273" t="s">
        <v>152</v>
      </c>
    </row>
    <row r="209" s="2" customFormat="1" ht="16.5" customHeight="1">
      <c r="A209" s="38"/>
      <c r="B209" s="39"/>
      <c r="C209" s="235" t="s">
        <v>298</v>
      </c>
      <c r="D209" s="235" t="s">
        <v>153</v>
      </c>
      <c r="E209" s="236" t="s">
        <v>471</v>
      </c>
      <c r="F209" s="237" t="s">
        <v>472</v>
      </c>
      <c r="G209" s="238" t="s">
        <v>432</v>
      </c>
      <c r="H209" s="239">
        <v>415.05000000000001</v>
      </c>
      <c r="I209" s="240"/>
      <c r="J209" s="241">
        <f>ROUND(I209*H209,2)</f>
        <v>0</v>
      </c>
      <c r="K209" s="237" t="s">
        <v>157</v>
      </c>
      <c r="L209" s="44"/>
      <c r="M209" s="242" t="s">
        <v>1</v>
      </c>
      <c r="N209" s="243" t="s">
        <v>49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151</v>
      </c>
      <c r="AT209" s="246" t="s">
        <v>153</v>
      </c>
      <c r="AU209" s="246" t="s">
        <v>93</v>
      </c>
      <c r="AY209" s="17" t="s">
        <v>152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21</v>
      </c>
      <c r="BK209" s="247">
        <f>ROUND(I209*H209,2)</f>
        <v>0</v>
      </c>
      <c r="BL209" s="17" t="s">
        <v>151</v>
      </c>
      <c r="BM209" s="246" t="s">
        <v>473</v>
      </c>
    </row>
    <row r="210" s="12" customFormat="1">
      <c r="A210" s="12"/>
      <c r="B210" s="252"/>
      <c r="C210" s="253"/>
      <c r="D210" s="248" t="s">
        <v>213</v>
      </c>
      <c r="E210" s="254" t="s">
        <v>1</v>
      </c>
      <c r="F210" s="255" t="s">
        <v>474</v>
      </c>
      <c r="G210" s="253"/>
      <c r="H210" s="256">
        <v>279.30000000000001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62" t="s">
        <v>213</v>
      </c>
      <c r="AU210" s="262" t="s">
        <v>93</v>
      </c>
      <c r="AV210" s="12" t="s">
        <v>93</v>
      </c>
      <c r="AW210" s="12" t="s">
        <v>38</v>
      </c>
      <c r="AX210" s="12" t="s">
        <v>84</v>
      </c>
      <c r="AY210" s="262" t="s">
        <v>152</v>
      </c>
    </row>
    <row r="211" s="12" customFormat="1">
      <c r="A211" s="12"/>
      <c r="B211" s="252"/>
      <c r="C211" s="253"/>
      <c r="D211" s="248" t="s">
        <v>213</v>
      </c>
      <c r="E211" s="254" t="s">
        <v>1</v>
      </c>
      <c r="F211" s="255" t="s">
        <v>475</v>
      </c>
      <c r="G211" s="253"/>
      <c r="H211" s="256">
        <v>135.75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62" t="s">
        <v>213</v>
      </c>
      <c r="AU211" s="262" t="s">
        <v>93</v>
      </c>
      <c r="AV211" s="12" t="s">
        <v>93</v>
      </c>
      <c r="AW211" s="12" t="s">
        <v>38</v>
      </c>
      <c r="AX211" s="12" t="s">
        <v>84</v>
      </c>
      <c r="AY211" s="262" t="s">
        <v>152</v>
      </c>
    </row>
    <row r="212" s="13" customFormat="1">
      <c r="A212" s="13"/>
      <c r="B212" s="263"/>
      <c r="C212" s="264"/>
      <c r="D212" s="248" t="s">
        <v>213</v>
      </c>
      <c r="E212" s="265" t="s">
        <v>1</v>
      </c>
      <c r="F212" s="266" t="s">
        <v>223</v>
      </c>
      <c r="G212" s="264"/>
      <c r="H212" s="267">
        <v>415.05000000000001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3" t="s">
        <v>213</v>
      </c>
      <c r="AU212" s="273" t="s">
        <v>93</v>
      </c>
      <c r="AV212" s="13" t="s">
        <v>151</v>
      </c>
      <c r="AW212" s="13" t="s">
        <v>38</v>
      </c>
      <c r="AX212" s="13" t="s">
        <v>21</v>
      </c>
      <c r="AY212" s="273" t="s">
        <v>152</v>
      </c>
    </row>
    <row r="213" s="2" customFormat="1" ht="21.75" customHeight="1">
      <c r="A213" s="38"/>
      <c r="B213" s="39"/>
      <c r="C213" s="235" t="s">
        <v>303</v>
      </c>
      <c r="D213" s="235" t="s">
        <v>153</v>
      </c>
      <c r="E213" s="236" t="s">
        <v>476</v>
      </c>
      <c r="F213" s="237" t="s">
        <v>477</v>
      </c>
      <c r="G213" s="238" t="s">
        <v>432</v>
      </c>
      <c r="H213" s="239">
        <v>5810.6999999999998</v>
      </c>
      <c r="I213" s="240"/>
      <c r="J213" s="241">
        <f>ROUND(I213*H213,2)</f>
        <v>0</v>
      </c>
      <c r="K213" s="237" t="s">
        <v>157</v>
      </c>
      <c r="L213" s="44"/>
      <c r="M213" s="242" t="s">
        <v>1</v>
      </c>
      <c r="N213" s="243" t="s">
        <v>49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151</v>
      </c>
      <c r="AT213" s="246" t="s">
        <v>153</v>
      </c>
      <c r="AU213" s="246" t="s">
        <v>93</v>
      </c>
      <c r="AY213" s="17" t="s">
        <v>152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21</v>
      </c>
      <c r="BK213" s="247">
        <f>ROUND(I213*H213,2)</f>
        <v>0</v>
      </c>
      <c r="BL213" s="17" t="s">
        <v>151</v>
      </c>
      <c r="BM213" s="246" t="s">
        <v>478</v>
      </c>
    </row>
    <row r="214" s="15" customFormat="1">
      <c r="A214" s="15"/>
      <c r="B214" s="286"/>
      <c r="C214" s="287"/>
      <c r="D214" s="248" t="s">
        <v>213</v>
      </c>
      <c r="E214" s="288" t="s">
        <v>1</v>
      </c>
      <c r="F214" s="289" t="s">
        <v>428</v>
      </c>
      <c r="G214" s="287"/>
      <c r="H214" s="288" t="s">
        <v>1</v>
      </c>
      <c r="I214" s="290"/>
      <c r="J214" s="287"/>
      <c r="K214" s="287"/>
      <c r="L214" s="291"/>
      <c r="M214" s="292"/>
      <c r="N214" s="293"/>
      <c r="O214" s="293"/>
      <c r="P214" s="293"/>
      <c r="Q214" s="293"/>
      <c r="R214" s="293"/>
      <c r="S214" s="293"/>
      <c r="T214" s="29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5" t="s">
        <v>213</v>
      </c>
      <c r="AU214" s="295" t="s">
        <v>93</v>
      </c>
      <c r="AV214" s="15" t="s">
        <v>21</v>
      </c>
      <c r="AW214" s="15" t="s">
        <v>38</v>
      </c>
      <c r="AX214" s="15" t="s">
        <v>84</v>
      </c>
      <c r="AY214" s="295" t="s">
        <v>152</v>
      </c>
    </row>
    <row r="215" s="12" customFormat="1">
      <c r="A215" s="12"/>
      <c r="B215" s="252"/>
      <c r="C215" s="253"/>
      <c r="D215" s="248" t="s">
        <v>213</v>
      </c>
      <c r="E215" s="254" t="s">
        <v>1</v>
      </c>
      <c r="F215" s="255" t="s">
        <v>479</v>
      </c>
      <c r="G215" s="253"/>
      <c r="H215" s="256">
        <v>3910.1999999999998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62" t="s">
        <v>213</v>
      </c>
      <c r="AU215" s="262" t="s">
        <v>93</v>
      </c>
      <c r="AV215" s="12" t="s">
        <v>93</v>
      </c>
      <c r="AW215" s="12" t="s">
        <v>38</v>
      </c>
      <c r="AX215" s="12" t="s">
        <v>84</v>
      </c>
      <c r="AY215" s="262" t="s">
        <v>152</v>
      </c>
    </row>
    <row r="216" s="12" customFormat="1">
      <c r="A216" s="12"/>
      <c r="B216" s="252"/>
      <c r="C216" s="253"/>
      <c r="D216" s="248" t="s">
        <v>213</v>
      </c>
      <c r="E216" s="254" t="s">
        <v>1</v>
      </c>
      <c r="F216" s="255" t="s">
        <v>480</v>
      </c>
      <c r="G216" s="253"/>
      <c r="H216" s="256">
        <v>1900.5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62" t="s">
        <v>213</v>
      </c>
      <c r="AU216" s="262" t="s">
        <v>93</v>
      </c>
      <c r="AV216" s="12" t="s">
        <v>93</v>
      </c>
      <c r="AW216" s="12" t="s">
        <v>38</v>
      </c>
      <c r="AX216" s="12" t="s">
        <v>84</v>
      </c>
      <c r="AY216" s="262" t="s">
        <v>152</v>
      </c>
    </row>
    <row r="217" s="13" customFormat="1">
      <c r="A217" s="13"/>
      <c r="B217" s="263"/>
      <c r="C217" s="264"/>
      <c r="D217" s="248" t="s">
        <v>213</v>
      </c>
      <c r="E217" s="265" t="s">
        <v>1</v>
      </c>
      <c r="F217" s="266" t="s">
        <v>223</v>
      </c>
      <c r="G217" s="264"/>
      <c r="H217" s="267">
        <v>5810.6999999999998</v>
      </c>
      <c r="I217" s="268"/>
      <c r="J217" s="264"/>
      <c r="K217" s="264"/>
      <c r="L217" s="269"/>
      <c r="M217" s="270"/>
      <c r="N217" s="271"/>
      <c r="O217" s="271"/>
      <c r="P217" s="271"/>
      <c r="Q217" s="271"/>
      <c r="R217" s="271"/>
      <c r="S217" s="271"/>
      <c r="T217" s="27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3" t="s">
        <v>213</v>
      </c>
      <c r="AU217" s="273" t="s">
        <v>93</v>
      </c>
      <c r="AV217" s="13" t="s">
        <v>151</v>
      </c>
      <c r="AW217" s="13" t="s">
        <v>38</v>
      </c>
      <c r="AX217" s="13" t="s">
        <v>21</v>
      </c>
      <c r="AY217" s="273" t="s">
        <v>152</v>
      </c>
    </row>
    <row r="218" s="2" customFormat="1" ht="16.5" customHeight="1">
      <c r="A218" s="38"/>
      <c r="B218" s="39"/>
      <c r="C218" s="235" t="s">
        <v>308</v>
      </c>
      <c r="D218" s="235" t="s">
        <v>153</v>
      </c>
      <c r="E218" s="236" t="s">
        <v>481</v>
      </c>
      <c r="F218" s="237" t="s">
        <v>482</v>
      </c>
      <c r="G218" s="238" t="s">
        <v>432</v>
      </c>
      <c r="H218" s="239">
        <v>837.98500000000001</v>
      </c>
      <c r="I218" s="240"/>
      <c r="J218" s="241">
        <f>ROUND(I218*H218,2)</f>
        <v>0</v>
      </c>
      <c r="K218" s="237" t="s">
        <v>157</v>
      </c>
      <c r="L218" s="44"/>
      <c r="M218" s="242" t="s">
        <v>1</v>
      </c>
      <c r="N218" s="243" t="s">
        <v>49</v>
      </c>
      <c r="O218" s="91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6" t="s">
        <v>151</v>
      </c>
      <c r="AT218" s="246" t="s">
        <v>153</v>
      </c>
      <c r="AU218" s="246" t="s">
        <v>93</v>
      </c>
      <c r="AY218" s="17" t="s">
        <v>152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7" t="s">
        <v>21</v>
      </c>
      <c r="BK218" s="247">
        <f>ROUND(I218*H218,2)</f>
        <v>0</v>
      </c>
      <c r="BL218" s="17" t="s">
        <v>151</v>
      </c>
      <c r="BM218" s="246" t="s">
        <v>483</v>
      </c>
    </row>
    <row r="219" s="12" customFormat="1">
      <c r="A219" s="12"/>
      <c r="B219" s="252"/>
      <c r="C219" s="253"/>
      <c r="D219" s="248" t="s">
        <v>213</v>
      </c>
      <c r="E219" s="254" t="s">
        <v>1</v>
      </c>
      <c r="F219" s="255" t="s">
        <v>484</v>
      </c>
      <c r="G219" s="253"/>
      <c r="H219" s="256">
        <v>300.32499999999999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62" t="s">
        <v>213</v>
      </c>
      <c r="AU219" s="262" t="s">
        <v>93</v>
      </c>
      <c r="AV219" s="12" t="s">
        <v>93</v>
      </c>
      <c r="AW219" s="12" t="s">
        <v>38</v>
      </c>
      <c r="AX219" s="12" t="s">
        <v>84</v>
      </c>
      <c r="AY219" s="262" t="s">
        <v>152</v>
      </c>
    </row>
    <row r="220" s="12" customFormat="1">
      <c r="A220" s="12"/>
      <c r="B220" s="252"/>
      <c r="C220" s="253"/>
      <c r="D220" s="248" t="s">
        <v>213</v>
      </c>
      <c r="E220" s="254" t="s">
        <v>1</v>
      </c>
      <c r="F220" s="255" t="s">
        <v>485</v>
      </c>
      <c r="G220" s="253"/>
      <c r="H220" s="256">
        <v>357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62" t="s">
        <v>213</v>
      </c>
      <c r="AU220" s="262" t="s">
        <v>93</v>
      </c>
      <c r="AV220" s="12" t="s">
        <v>93</v>
      </c>
      <c r="AW220" s="12" t="s">
        <v>38</v>
      </c>
      <c r="AX220" s="12" t="s">
        <v>84</v>
      </c>
      <c r="AY220" s="262" t="s">
        <v>152</v>
      </c>
    </row>
    <row r="221" s="12" customFormat="1">
      <c r="A221" s="12"/>
      <c r="B221" s="252"/>
      <c r="C221" s="253"/>
      <c r="D221" s="248" t="s">
        <v>213</v>
      </c>
      <c r="E221" s="254" t="s">
        <v>1</v>
      </c>
      <c r="F221" s="255" t="s">
        <v>486</v>
      </c>
      <c r="G221" s="253"/>
      <c r="H221" s="256">
        <v>24.495000000000001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62" t="s">
        <v>213</v>
      </c>
      <c r="AU221" s="262" t="s">
        <v>93</v>
      </c>
      <c r="AV221" s="12" t="s">
        <v>93</v>
      </c>
      <c r="AW221" s="12" t="s">
        <v>38</v>
      </c>
      <c r="AX221" s="12" t="s">
        <v>84</v>
      </c>
      <c r="AY221" s="262" t="s">
        <v>152</v>
      </c>
    </row>
    <row r="222" s="12" customFormat="1">
      <c r="A222" s="12"/>
      <c r="B222" s="252"/>
      <c r="C222" s="253"/>
      <c r="D222" s="248" t="s">
        <v>213</v>
      </c>
      <c r="E222" s="254" t="s">
        <v>1</v>
      </c>
      <c r="F222" s="255" t="s">
        <v>487</v>
      </c>
      <c r="G222" s="253"/>
      <c r="H222" s="256">
        <v>80.834999999999994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62" t="s">
        <v>213</v>
      </c>
      <c r="AU222" s="262" t="s">
        <v>93</v>
      </c>
      <c r="AV222" s="12" t="s">
        <v>93</v>
      </c>
      <c r="AW222" s="12" t="s">
        <v>38</v>
      </c>
      <c r="AX222" s="12" t="s">
        <v>84</v>
      </c>
      <c r="AY222" s="262" t="s">
        <v>152</v>
      </c>
    </row>
    <row r="223" s="12" customFormat="1">
      <c r="A223" s="12"/>
      <c r="B223" s="252"/>
      <c r="C223" s="253"/>
      <c r="D223" s="248" t="s">
        <v>213</v>
      </c>
      <c r="E223" s="254" t="s">
        <v>1</v>
      </c>
      <c r="F223" s="255" t="s">
        <v>488</v>
      </c>
      <c r="G223" s="253"/>
      <c r="H223" s="256">
        <v>45.509999999999998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62" t="s">
        <v>213</v>
      </c>
      <c r="AU223" s="262" t="s">
        <v>93</v>
      </c>
      <c r="AV223" s="12" t="s">
        <v>93</v>
      </c>
      <c r="AW223" s="12" t="s">
        <v>38</v>
      </c>
      <c r="AX223" s="12" t="s">
        <v>84</v>
      </c>
      <c r="AY223" s="262" t="s">
        <v>152</v>
      </c>
    </row>
    <row r="224" s="12" customFormat="1">
      <c r="A224" s="12"/>
      <c r="B224" s="252"/>
      <c r="C224" s="253"/>
      <c r="D224" s="248" t="s">
        <v>213</v>
      </c>
      <c r="E224" s="254" t="s">
        <v>1</v>
      </c>
      <c r="F224" s="255" t="s">
        <v>489</v>
      </c>
      <c r="G224" s="253"/>
      <c r="H224" s="256">
        <v>29.82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62" t="s">
        <v>213</v>
      </c>
      <c r="AU224" s="262" t="s">
        <v>93</v>
      </c>
      <c r="AV224" s="12" t="s">
        <v>93</v>
      </c>
      <c r="AW224" s="12" t="s">
        <v>38</v>
      </c>
      <c r="AX224" s="12" t="s">
        <v>84</v>
      </c>
      <c r="AY224" s="262" t="s">
        <v>152</v>
      </c>
    </row>
    <row r="225" s="13" customFormat="1">
      <c r="A225" s="13"/>
      <c r="B225" s="263"/>
      <c r="C225" s="264"/>
      <c r="D225" s="248" t="s">
        <v>213</v>
      </c>
      <c r="E225" s="265" t="s">
        <v>1</v>
      </c>
      <c r="F225" s="266" t="s">
        <v>223</v>
      </c>
      <c r="G225" s="264"/>
      <c r="H225" s="267">
        <v>837.98500000000013</v>
      </c>
      <c r="I225" s="268"/>
      <c r="J225" s="264"/>
      <c r="K225" s="264"/>
      <c r="L225" s="269"/>
      <c r="M225" s="270"/>
      <c r="N225" s="271"/>
      <c r="O225" s="271"/>
      <c r="P225" s="271"/>
      <c r="Q225" s="271"/>
      <c r="R225" s="271"/>
      <c r="S225" s="271"/>
      <c r="T225" s="27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3" t="s">
        <v>213</v>
      </c>
      <c r="AU225" s="273" t="s">
        <v>93</v>
      </c>
      <c r="AV225" s="13" t="s">
        <v>151</v>
      </c>
      <c r="AW225" s="13" t="s">
        <v>38</v>
      </c>
      <c r="AX225" s="13" t="s">
        <v>21</v>
      </c>
      <c r="AY225" s="273" t="s">
        <v>152</v>
      </c>
    </row>
    <row r="226" s="2" customFormat="1" ht="21.75" customHeight="1">
      <c r="A226" s="38"/>
      <c r="B226" s="39"/>
      <c r="C226" s="235" t="s">
        <v>313</v>
      </c>
      <c r="D226" s="235" t="s">
        <v>153</v>
      </c>
      <c r="E226" s="236" t="s">
        <v>490</v>
      </c>
      <c r="F226" s="237" t="s">
        <v>491</v>
      </c>
      <c r="G226" s="238" t="s">
        <v>432</v>
      </c>
      <c r="H226" s="239">
        <v>11433.59</v>
      </c>
      <c r="I226" s="240"/>
      <c r="J226" s="241">
        <f>ROUND(I226*H226,2)</f>
        <v>0</v>
      </c>
      <c r="K226" s="237" t="s">
        <v>157</v>
      </c>
      <c r="L226" s="44"/>
      <c r="M226" s="242" t="s">
        <v>1</v>
      </c>
      <c r="N226" s="243" t="s">
        <v>49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151</v>
      </c>
      <c r="AT226" s="246" t="s">
        <v>153</v>
      </c>
      <c r="AU226" s="246" t="s">
        <v>93</v>
      </c>
      <c r="AY226" s="17" t="s">
        <v>152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21</v>
      </c>
      <c r="BK226" s="247">
        <f>ROUND(I226*H226,2)</f>
        <v>0</v>
      </c>
      <c r="BL226" s="17" t="s">
        <v>151</v>
      </c>
      <c r="BM226" s="246" t="s">
        <v>492</v>
      </c>
    </row>
    <row r="227" s="15" customFormat="1">
      <c r="A227" s="15"/>
      <c r="B227" s="286"/>
      <c r="C227" s="287"/>
      <c r="D227" s="248" t="s">
        <v>213</v>
      </c>
      <c r="E227" s="288" t="s">
        <v>1</v>
      </c>
      <c r="F227" s="289" t="s">
        <v>428</v>
      </c>
      <c r="G227" s="287"/>
      <c r="H227" s="288" t="s">
        <v>1</v>
      </c>
      <c r="I227" s="290"/>
      <c r="J227" s="287"/>
      <c r="K227" s="287"/>
      <c r="L227" s="291"/>
      <c r="M227" s="292"/>
      <c r="N227" s="293"/>
      <c r="O227" s="293"/>
      <c r="P227" s="293"/>
      <c r="Q227" s="293"/>
      <c r="R227" s="293"/>
      <c r="S227" s="293"/>
      <c r="T227" s="29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5" t="s">
        <v>213</v>
      </c>
      <c r="AU227" s="295" t="s">
        <v>93</v>
      </c>
      <c r="AV227" s="15" t="s">
        <v>21</v>
      </c>
      <c r="AW227" s="15" t="s">
        <v>38</v>
      </c>
      <c r="AX227" s="15" t="s">
        <v>84</v>
      </c>
      <c r="AY227" s="295" t="s">
        <v>152</v>
      </c>
    </row>
    <row r="228" s="12" customFormat="1">
      <c r="A228" s="12"/>
      <c r="B228" s="252"/>
      <c r="C228" s="253"/>
      <c r="D228" s="248" t="s">
        <v>213</v>
      </c>
      <c r="E228" s="254" t="s">
        <v>1</v>
      </c>
      <c r="F228" s="255" t="s">
        <v>493</v>
      </c>
      <c r="G228" s="253"/>
      <c r="H228" s="256">
        <v>4204.5500000000002</v>
      </c>
      <c r="I228" s="257"/>
      <c r="J228" s="253"/>
      <c r="K228" s="253"/>
      <c r="L228" s="258"/>
      <c r="M228" s="259"/>
      <c r="N228" s="260"/>
      <c r="O228" s="260"/>
      <c r="P228" s="260"/>
      <c r="Q228" s="260"/>
      <c r="R228" s="260"/>
      <c r="S228" s="260"/>
      <c r="T228" s="261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62" t="s">
        <v>213</v>
      </c>
      <c r="AU228" s="262" t="s">
        <v>93</v>
      </c>
      <c r="AV228" s="12" t="s">
        <v>93</v>
      </c>
      <c r="AW228" s="12" t="s">
        <v>38</v>
      </c>
      <c r="AX228" s="12" t="s">
        <v>84</v>
      </c>
      <c r="AY228" s="262" t="s">
        <v>152</v>
      </c>
    </row>
    <row r="229" s="12" customFormat="1">
      <c r="A229" s="12"/>
      <c r="B229" s="252"/>
      <c r="C229" s="253"/>
      <c r="D229" s="248" t="s">
        <v>213</v>
      </c>
      <c r="E229" s="254" t="s">
        <v>1</v>
      </c>
      <c r="F229" s="255" t="s">
        <v>494</v>
      </c>
      <c r="G229" s="253"/>
      <c r="H229" s="256">
        <v>4998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62" t="s">
        <v>213</v>
      </c>
      <c r="AU229" s="262" t="s">
        <v>93</v>
      </c>
      <c r="AV229" s="12" t="s">
        <v>93</v>
      </c>
      <c r="AW229" s="12" t="s">
        <v>38</v>
      </c>
      <c r="AX229" s="12" t="s">
        <v>84</v>
      </c>
      <c r="AY229" s="262" t="s">
        <v>152</v>
      </c>
    </row>
    <row r="230" s="12" customFormat="1">
      <c r="A230" s="12"/>
      <c r="B230" s="252"/>
      <c r="C230" s="253"/>
      <c r="D230" s="248" t="s">
        <v>213</v>
      </c>
      <c r="E230" s="254" t="s">
        <v>1</v>
      </c>
      <c r="F230" s="255" t="s">
        <v>495</v>
      </c>
      <c r="G230" s="253"/>
      <c r="H230" s="256">
        <v>342.93000000000001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62" t="s">
        <v>213</v>
      </c>
      <c r="AU230" s="262" t="s">
        <v>93</v>
      </c>
      <c r="AV230" s="12" t="s">
        <v>93</v>
      </c>
      <c r="AW230" s="12" t="s">
        <v>38</v>
      </c>
      <c r="AX230" s="12" t="s">
        <v>84</v>
      </c>
      <c r="AY230" s="262" t="s">
        <v>152</v>
      </c>
    </row>
    <row r="231" s="12" customFormat="1">
      <c r="A231" s="12"/>
      <c r="B231" s="252"/>
      <c r="C231" s="253"/>
      <c r="D231" s="248" t="s">
        <v>213</v>
      </c>
      <c r="E231" s="254" t="s">
        <v>1</v>
      </c>
      <c r="F231" s="255" t="s">
        <v>496</v>
      </c>
      <c r="G231" s="253"/>
      <c r="H231" s="256">
        <v>1131.6900000000001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62" t="s">
        <v>213</v>
      </c>
      <c r="AU231" s="262" t="s">
        <v>93</v>
      </c>
      <c r="AV231" s="12" t="s">
        <v>93</v>
      </c>
      <c r="AW231" s="12" t="s">
        <v>38</v>
      </c>
      <c r="AX231" s="12" t="s">
        <v>84</v>
      </c>
      <c r="AY231" s="262" t="s">
        <v>152</v>
      </c>
    </row>
    <row r="232" s="12" customFormat="1">
      <c r="A232" s="12"/>
      <c r="B232" s="252"/>
      <c r="C232" s="253"/>
      <c r="D232" s="248" t="s">
        <v>213</v>
      </c>
      <c r="E232" s="254" t="s">
        <v>1</v>
      </c>
      <c r="F232" s="255" t="s">
        <v>497</v>
      </c>
      <c r="G232" s="253"/>
      <c r="H232" s="256">
        <v>637.13999999999999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62" t="s">
        <v>213</v>
      </c>
      <c r="AU232" s="262" t="s">
        <v>93</v>
      </c>
      <c r="AV232" s="12" t="s">
        <v>93</v>
      </c>
      <c r="AW232" s="12" t="s">
        <v>38</v>
      </c>
      <c r="AX232" s="12" t="s">
        <v>84</v>
      </c>
      <c r="AY232" s="262" t="s">
        <v>152</v>
      </c>
    </row>
    <row r="233" s="15" customFormat="1">
      <c r="A233" s="15"/>
      <c r="B233" s="286"/>
      <c r="C233" s="287"/>
      <c r="D233" s="248" t="s">
        <v>213</v>
      </c>
      <c r="E233" s="288" t="s">
        <v>1</v>
      </c>
      <c r="F233" s="289" t="s">
        <v>498</v>
      </c>
      <c r="G233" s="287"/>
      <c r="H233" s="288" t="s">
        <v>1</v>
      </c>
      <c r="I233" s="290"/>
      <c r="J233" s="287"/>
      <c r="K233" s="287"/>
      <c r="L233" s="291"/>
      <c r="M233" s="292"/>
      <c r="N233" s="293"/>
      <c r="O233" s="293"/>
      <c r="P233" s="293"/>
      <c r="Q233" s="293"/>
      <c r="R233" s="293"/>
      <c r="S233" s="293"/>
      <c r="T233" s="29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5" t="s">
        <v>213</v>
      </c>
      <c r="AU233" s="295" t="s">
        <v>93</v>
      </c>
      <c r="AV233" s="15" t="s">
        <v>21</v>
      </c>
      <c r="AW233" s="15" t="s">
        <v>38</v>
      </c>
      <c r="AX233" s="15" t="s">
        <v>84</v>
      </c>
      <c r="AY233" s="295" t="s">
        <v>152</v>
      </c>
    </row>
    <row r="234" s="12" customFormat="1">
      <c r="A234" s="12"/>
      <c r="B234" s="252"/>
      <c r="C234" s="253"/>
      <c r="D234" s="248" t="s">
        <v>213</v>
      </c>
      <c r="E234" s="254" t="s">
        <v>1</v>
      </c>
      <c r="F234" s="255" t="s">
        <v>499</v>
      </c>
      <c r="G234" s="253"/>
      <c r="H234" s="256">
        <v>119.28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62" t="s">
        <v>213</v>
      </c>
      <c r="AU234" s="262" t="s">
        <v>93</v>
      </c>
      <c r="AV234" s="12" t="s">
        <v>93</v>
      </c>
      <c r="AW234" s="12" t="s">
        <v>38</v>
      </c>
      <c r="AX234" s="12" t="s">
        <v>84</v>
      </c>
      <c r="AY234" s="262" t="s">
        <v>152</v>
      </c>
    </row>
    <row r="235" s="13" customFormat="1">
      <c r="A235" s="13"/>
      <c r="B235" s="263"/>
      <c r="C235" s="264"/>
      <c r="D235" s="248" t="s">
        <v>213</v>
      </c>
      <c r="E235" s="265" t="s">
        <v>1</v>
      </c>
      <c r="F235" s="266" t="s">
        <v>223</v>
      </c>
      <c r="G235" s="264"/>
      <c r="H235" s="267">
        <v>11433.59</v>
      </c>
      <c r="I235" s="268"/>
      <c r="J235" s="264"/>
      <c r="K235" s="264"/>
      <c r="L235" s="269"/>
      <c r="M235" s="270"/>
      <c r="N235" s="271"/>
      <c r="O235" s="271"/>
      <c r="P235" s="271"/>
      <c r="Q235" s="271"/>
      <c r="R235" s="271"/>
      <c r="S235" s="271"/>
      <c r="T235" s="27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3" t="s">
        <v>213</v>
      </c>
      <c r="AU235" s="273" t="s">
        <v>93</v>
      </c>
      <c r="AV235" s="13" t="s">
        <v>151</v>
      </c>
      <c r="AW235" s="13" t="s">
        <v>38</v>
      </c>
      <c r="AX235" s="13" t="s">
        <v>21</v>
      </c>
      <c r="AY235" s="273" t="s">
        <v>152</v>
      </c>
    </row>
    <row r="236" s="2" customFormat="1" ht="21.75" customHeight="1">
      <c r="A236" s="38"/>
      <c r="B236" s="39"/>
      <c r="C236" s="235" t="s">
        <v>317</v>
      </c>
      <c r="D236" s="235" t="s">
        <v>153</v>
      </c>
      <c r="E236" s="236" t="s">
        <v>500</v>
      </c>
      <c r="F236" s="237" t="s">
        <v>501</v>
      </c>
      <c r="G236" s="238" t="s">
        <v>432</v>
      </c>
      <c r="H236" s="239">
        <v>29.82</v>
      </c>
      <c r="I236" s="240"/>
      <c r="J236" s="241">
        <f>ROUND(I236*H236,2)</f>
        <v>0</v>
      </c>
      <c r="K236" s="237" t="s">
        <v>157</v>
      </c>
      <c r="L236" s="44"/>
      <c r="M236" s="242" t="s">
        <v>1</v>
      </c>
      <c r="N236" s="243" t="s">
        <v>49</v>
      </c>
      <c r="O236" s="91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151</v>
      </c>
      <c r="AT236" s="246" t="s">
        <v>153</v>
      </c>
      <c r="AU236" s="246" t="s">
        <v>93</v>
      </c>
      <c r="AY236" s="17" t="s">
        <v>152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21</v>
      </c>
      <c r="BK236" s="247">
        <f>ROUND(I236*H236,2)</f>
        <v>0</v>
      </c>
      <c r="BL236" s="17" t="s">
        <v>151</v>
      </c>
      <c r="BM236" s="246" t="s">
        <v>502</v>
      </c>
    </row>
    <row r="237" s="12" customFormat="1">
      <c r="A237" s="12"/>
      <c r="B237" s="252"/>
      <c r="C237" s="253"/>
      <c r="D237" s="248" t="s">
        <v>213</v>
      </c>
      <c r="E237" s="254" t="s">
        <v>1</v>
      </c>
      <c r="F237" s="255" t="s">
        <v>503</v>
      </c>
      <c r="G237" s="253"/>
      <c r="H237" s="256">
        <v>29.82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62" t="s">
        <v>213</v>
      </c>
      <c r="AU237" s="262" t="s">
        <v>93</v>
      </c>
      <c r="AV237" s="12" t="s">
        <v>93</v>
      </c>
      <c r="AW237" s="12" t="s">
        <v>38</v>
      </c>
      <c r="AX237" s="12" t="s">
        <v>84</v>
      </c>
      <c r="AY237" s="262" t="s">
        <v>152</v>
      </c>
    </row>
    <row r="238" s="13" customFormat="1">
      <c r="A238" s="13"/>
      <c r="B238" s="263"/>
      <c r="C238" s="264"/>
      <c r="D238" s="248" t="s">
        <v>213</v>
      </c>
      <c r="E238" s="265" t="s">
        <v>1</v>
      </c>
      <c r="F238" s="266" t="s">
        <v>223</v>
      </c>
      <c r="G238" s="264"/>
      <c r="H238" s="267">
        <v>29.82</v>
      </c>
      <c r="I238" s="268"/>
      <c r="J238" s="264"/>
      <c r="K238" s="264"/>
      <c r="L238" s="269"/>
      <c r="M238" s="270"/>
      <c r="N238" s="271"/>
      <c r="O238" s="271"/>
      <c r="P238" s="271"/>
      <c r="Q238" s="271"/>
      <c r="R238" s="271"/>
      <c r="S238" s="271"/>
      <c r="T238" s="27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3" t="s">
        <v>213</v>
      </c>
      <c r="AU238" s="273" t="s">
        <v>93</v>
      </c>
      <c r="AV238" s="13" t="s">
        <v>151</v>
      </c>
      <c r="AW238" s="13" t="s">
        <v>38</v>
      </c>
      <c r="AX238" s="13" t="s">
        <v>21</v>
      </c>
      <c r="AY238" s="273" t="s">
        <v>152</v>
      </c>
    </row>
    <row r="239" s="2" customFormat="1" ht="21.75" customHeight="1">
      <c r="A239" s="38"/>
      <c r="B239" s="39"/>
      <c r="C239" s="235" t="s">
        <v>322</v>
      </c>
      <c r="D239" s="235" t="s">
        <v>153</v>
      </c>
      <c r="E239" s="236" t="s">
        <v>504</v>
      </c>
      <c r="F239" s="237" t="s">
        <v>505</v>
      </c>
      <c r="G239" s="238" t="s">
        <v>432</v>
      </c>
      <c r="H239" s="239">
        <v>808.16499999999996</v>
      </c>
      <c r="I239" s="240"/>
      <c r="J239" s="241">
        <f>ROUND(I239*H239,2)</f>
        <v>0</v>
      </c>
      <c r="K239" s="237" t="s">
        <v>157</v>
      </c>
      <c r="L239" s="44"/>
      <c r="M239" s="242" t="s">
        <v>1</v>
      </c>
      <c r="N239" s="243" t="s">
        <v>49</v>
      </c>
      <c r="O239" s="91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151</v>
      </c>
      <c r="AT239" s="246" t="s">
        <v>153</v>
      </c>
      <c r="AU239" s="246" t="s">
        <v>93</v>
      </c>
      <c r="AY239" s="17" t="s">
        <v>152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21</v>
      </c>
      <c r="BK239" s="247">
        <f>ROUND(I239*H239,2)</f>
        <v>0</v>
      </c>
      <c r="BL239" s="17" t="s">
        <v>151</v>
      </c>
      <c r="BM239" s="246" t="s">
        <v>506</v>
      </c>
    </row>
    <row r="240" s="2" customFormat="1">
      <c r="A240" s="38"/>
      <c r="B240" s="39"/>
      <c r="C240" s="40"/>
      <c r="D240" s="248" t="s">
        <v>160</v>
      </c>
      <c r="E240" s="40"/>
      <c r="F240" s="249" t="s">
        <v>434</v>
      </c>
      <c r="G240" s="40"/>
      <c r="H240" s="40"/>
      <c r="I240" s="15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160</v>
      </c>
      <c r="AU240" s="17" t="s">
        <v>93</v>
      </c>
    </row>
    <row r="241" s="12" customFormat="1">
      <c r="A241" s="12"/>
      <c r="B241" s="252"/>
      <c r="C241" s="253"/>
      <c r="D241" s="248" t="s">
        <v>213</v>
      </c>
      <c r="E241" s="254" t="s">
        <v>1</v>
      </c>
      <c r="F241" s="255" t="s">
        <v>507</v>
      </c>
      <c r="G241" s="253"/>
      <c r="H241" s="256">
        <v>300.32499999999999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62" t="s">
        <v>213</v>
      </c>
      <c r="AU241" s="262" t="s">
        <v>93</v>
      </c>
      <c r="AV241" s="12" t="s">
        <v>93</v>
      </c>
      <c r="AW241" s="12" t="s">
        <v>38</v>
      </c>
      <c r="AX241" s="12" t="s">
        <v>84</v>
      </c>
      <c r="AY241" s="262" t="s">
        <v>152</v>
      </c>
    </row>
    <row r="242" s="12" customFormat="1">
      <c r="A242" s="12"/>
      <c r="B242" s="252"/>
      <c r="C242" s="253"/>
      <c r="D242" s="248" t="s">
        <v>213</v>
      </c>
      <c r="E242" s="254" t="s">
        <v>1</v>
      </c>
      <c r="F242" s="255" t="s">
        <v>508</v>
      </c>
      <c r="G242" s="253"/>
      <c r="H242" s="256">
        <v>357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62" t="s">
        <v>213</v>
      </c>
      <c r="AU242" s="262" t="s">
        <v>93</v>
      </c>
      <c r="AV242" s="12" t="s">
        <v>93</v>
      </c>
      <c r="AW242" s="12" t="s">
        <v>38</v>
      </c>
      <c r="AX242" s="12" t="s">
        <v>84</v>
      </c>
      <c r="AY242" s="262" t="s">
        <v>152</v>
      </c>
    </row>
    <row r="243" s="12" customFormat="1">
      <c r="A243" s="12"/>
      <c r="B243" s="252"/>
      <c r="C243" s="253"/>
      <c r="D243" s="248" t="s">
        <v>213</v>
      </c>
      <c r="E243" s="254" t="s">
        <v>1</v>
      </c>
      <c r="F243" s="255" t="s">
        <v>509</v>
      </c>
      <c r="G243" s="253"/>
      <c r="H243" s="256">
        <v>24.495000000000001</v>
      </c>
      <c r="I243" s="257"/>
      <c r="J243" s="253"/>
      <c r="K243" s="253"/>
      <c r="L243" s="258"/>
      <c r="M243" s="259"/>
      <c r="N243" s="260"/>
      <c r="O243" s="260"/>
      <c r="P243" s="260"/>
      <c r="Q243" s="260"/>
      <c r="R243" s="260"/>
      <c r="S243" s="260"/>
      <c r="T243" s="261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62" t="s">
        <v>213</v>
      </c>
      <c r="AU243" s="262" t="s">
        <v>93</v>
      </c>
      <c r="AV243" s="12" t="s">
        <v>93</v>
      </c>
      <c r="AW243" s="12" t="s">
        <v>38</v>
      </c>
      <c r="AX243" s="12" t="s">
        <v>84</v>
      </c>
      <c r="AY243" s="262" t="s">
        <v>152</v>
      </c>
    </row>
    <row r="244" s="12" customFormat="1">
      <c r="A244" s="12"/>
      <c r="B244" s="252"/>
      <c r="C244" s="253"/>
      <c r="D244" s="248" t="s">
        <v>213</v>
      </c>
      <c r="E244" s="254" t="s">
        <v>1</v>
      </c>
      <c r="F244" s="255" t="s">
        <v>510</v>
      </c>
      <c r="G244" s="253"/>
      <c r="H244" s="256">
        <v>80.834999999999994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62" t="s">
        <v>213</v>
      </c>
      <c r="AU244" s="262" t="s">
        <v>93</v>
      </c>
      <c r="AV244" s="12" t="s">
        <v>93</v>
      </c>
      <c r="AW244" s="12" t="s">
        <v>38</v>
      </c>
      <c r="AX244" s="12" t="s">
        <v>84</v>
      </c>
      <c r="AY244" s="262" t="s">
        <v>152</v>
      </c>
    </row>
    <row r="245" s="12" customFormat="1">
      <c r="A245" s="12"/>
      <c r="B245" s="252"/>
      <c r="C245" s="253"/>
      <c r="D245" s="248" t="s">
        <v>213</v>
      </c>
      <c r="E245" s="254" t="s">
        <v>1</v>
      </c>
      <c r="F245" s="255" t="s">
        <v>511</v>
      </c>
      <c r="G245" s="253"/>
      <c r="H245" s="256">
        <v>45.509999999999998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62" t="s">
        <v>213</v>
      </c>
      <c r="AU245" s="262" t="s">
        <v>93</v>
      </c>
      <c r="AV245" s="12" t="s">
        <v>93</v>
      </c>
      <c r="AW245" s="12" t="s">
        <v>38</v>
      </c>
      <c r="AX245" s="12" t="s">
        <v>84</v>
      </c>
      <c r="AY245" s="262" t="s">
        <v>152</v>
      </c>
    </row>
    <row r="246" s="13" customFormat="1">
      <c r="A246" s="13"/>
      <c r="B246" s="263"/>
      <c r="C246" s="264"/>
      <c r="D246" s="248" t="s">
        <v>213</v>
      </c>
      <c r="E246" s="265" t="s">
        <v>1</v>
      </c>
      <c r="F246" s="266" t="s">
        <v>223</v>
      </c>
      <c r="G246" s="264"/>
      <c r="H246" s="267">
        <v>808.16500000000008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3" t="s">
        <v>213</v>
      </c>
      <c r="AU246" s="273" t="s">
        <v>93</v>
      </c>
      <c r="AV246" s="13" t="s">
        <v>151</v>
      </c>
      <c r="AW246" s="13" t="s">
        <v>38</v>
      </c>
      <c r="AX246" s="13" t="s">
        <v>21</v>
      </c>
      <c r="AY246" s="273" t="s">
        <v>152</v>
      </c>
    </row>
    <row r="247" s="2" customFormat="1" ht="21.75" customHeight="1">
      <c r="A247" s="38"/>
      <c r="B247" s="39"/>
      <c r="C247" s="235" t="s">
        <v>327</v>
      </c>
      <c r="D247" s="235" t="s">
        <v>153</v>
      </c>
      <c r="E247" s="236" t="s">
        <v>512</v>
      </c>
      <c r="F247" s="237" t="s">
        <v>513</v>
      </c>
      <c r="G247" s="238" t="s">
        <v>432</v>
      </c>
      <c r="H247" s="239">
        <v>415.05000000000001</v>
      </c>
      <c r="I247" s="240"/>
      <c r="J247" s="241">
        <f>ROUND(I247*H247,2)</f>
        <v>0</v>
      </c>
      <c r="K247" s="237" t="s">
        <v>157</v>
      </c>
      <c r="L247" s="44"/>
      <c r="M247" s="242" t="s">
        <v>1</v>
      </c>
      <c r="N247" s="243" t="s">
        <v>49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151</v>
      </c>
      <c r="AT247" s="246" t="s">
        <v>153</v>
      </c>
      <c r="AU247" s="246" t="s">
        <v>93</v>
      </c>
      <c r="AY247" s="17" t="s">
        <v>152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21</v>
      </c>
      <c r="BK247" s="247">
        <f>ROUND(I247*H247,2)</f>
        <v>0</v>
      </c>
      <c r="BL247" s="17" t="s">
        <v>151</v>
      </c>
      <c r="BM247" s="246" t="s">
        <v>514</v>
      </c>
    </row>
    <row r="248" s="2" customFormat="1">
      <c r="A248" s="38"/>
      <c r="B248" s="39"/>
      <c r="C248" s="40"/>
      <c r="D248" s="248" t="s">
        <v>160</v>
      </c>
      <c r="E248" s="40"/>
      <c r="F248" s="249" t="s">
        <v>434</v>
      </c>
      <c r="G248" s="40"/>
      <c r="H248" s="40"/>
      <c r="I248" s="15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160</v>
      </c>
      <c r="AU248" s="17" t="s">
        <v>93</v>
      </c>
    </row>
    <row r="249" s="12" customFormat="1">
      <c r="A249" s="12"/>
      <c r="B249" s="252"/>
      <c r="C249" s="253"/>
      <c r="D249" s="248" t="s">
        <v>213</v>
      </c>
      <c r="E249" s="254" t="s">
        <v>1</v>
      </c>
      <c r="F249" s="255" t="s">
        <v>515</v>
      </c>
      <c r="G249" s="253"/>
      <c r="H249" s="256">
        <v>279.30000000000001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62" t="s">
        <v>213</v>
      </c>
      <c r="AU249" s="262" t="s">
        <v>93</v>
      </c>
      <c r="AV249" s="12" t="s">
        <v>93</v>
      </c>
      <c r="AW249" s="12" t="s">
        <v>38</v>
      </c>
      <c r="AX249" s="12" t="s">
        <v>84</v>
      </c>
      <c r="AY249" s="262" t="s">
        <v>152</v>
      </c>
    </row>
    <row r="250" s="12" customFormat="1">
      <c r="A250" s="12"/>
      <c r="B250" s="252"/>
      <c r="C250" s="253"/>
      <c r="D250" s="248" t="s">
        <v>213</v>
      </c>
      <c r="E250" s="254" t="s">
        <v>1</v>
      </c>
      <c r="F250" s="255" t="s">
        <v>516</v>
      </c>
      <c r="G250" s="253"/>
      <c r="H250" s="256">
        <v>135.75</v>
      </c>
      <c r="I250" s="257"/>
      <c r="J250" s="253"/>
      <c r="K250" s="253"/>
      <c r="L250" s="258"/>
      <c r="M250" s="259"/>
      <c r="N250" s="260"/>
      <c r="O250" s="260"/>
      <c r="P250" s="260"/>
      <c r="Q250" s="260"/>
      <c r="R250" s="260"/>
      <c r="S250" s="260"/>
      <c r="T250" s="261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62" t="s">
        <v>213</v>
      </c>
      <c r="AU250" s="262" t="s">
        <v>93</v>
      </c>
      <c r="AV250" s="12" t="s">
        <v>93</v>
      </c>
      <c r="AW250" s="12" t="s">
        <v>38</v>
      </c>
      <c r="AX250" s="12" t="s">
        <v>84</v>
      </c>
      <c r="AY250" s="262" t="s">
        <v>152</v>
      </c>
    </row>
    <row r="251" s="13" customFormat="1">
      <c r="A251" s="13"/>
      <c r="B251" s="263"/>
      <c r="C251" s="264"/>
      <c r="D251" s="248" t="s">
        <v>213</v>
      </c>
      <c r="E251" s="265" t="s">
        <v>1</v>
      </c>
      <c r="F251" s="266" t="s">
        <v>223</v>
      </c>
      <c r="G251" s="264"/>
      <c r="H251" s="267">
        <v>415.05000000000001</v>
      </c>
      <c r="I251" s="268"/>
      <c r="J251" s="264"/>
      <c r="K251" s="264"/>
      <c r="L251" s="269"/>
      <c r="M251" s="270"/>
      <c r="N251" s="271"/>
      <c r="O251" s="271"/>
      <c r="P251" s="271"/>
      <c r="Q251" s="271"/>
      <c r="R251" s="271"/>
      <c r="S251" s="271"/>
      <c r="T251" s="27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3" t="s">
        <v>213</v>
      </c>
      <c r="AU251" s="273" t="s">
        <v>93</v>
      </c>
      <c r="AV251" s="13" t="s">
        <v>151</v>
      </c>
      <c r="AW251" s="13" t="s">
        <v>38</v>
      </c>
      <c r="AX251" s="13" t="s">
        <v>21</v>
      </c>
      <c r="AY251" s="273" t="s">
        <v>152</v>
      </c>
    </row>
    <row r="252" s="2" customFormat="1" ht="21.75" customHeight="1">
      <c r="A252" s="38"/>
      <c r="B252" s="39"/>
      <c r="C252" s="235" t="s">
        <v>334</v>
      </c>
      <c r="D252" s="235" t="s">
        <v>153</v>
      </c>
      <c r="E252" s="236" t="s">
        <v>517</v>
      </c>
      <c r="F252" s="237" t="s">
        <v>518</v>
      </c>
      <c r="G252" s="238" t="s">
        <v>432</v>
      </c>
      <c r="H252" s="239">
        <v>885.63</v>
      </c>
      <c r="I252" s="240"/>
      <c r="J252" s="241">
        <f>ROUND(I252*H252,2)</f>
        <v>0</v>
      </c>
      <c r="K252" s="237" t="s">
        <v>157</v>
      </c>
      <c r="L252" s="44"/>
      <c r="M252" s="242" t="s">
        <v>1</v>
      </c>
      <c r="N252" s="243" t="s">
        <v>49</v>
      </c>
      <c r="O252" s="91"/>
      <c r="P252" s="244">
        <f>O252*H252</f>
        <v>0</v>
      </c>
      <c r="Q252" s="244">
        <v>0</v>
      </c>
      <c r="R252" s="244">
        <f>Q252*H252</f>
        <v>0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151</v>
      </c>
      <c r="AT252" s="246" t="s">
        <v>153</v>
      </c>
      <c r="AU252" s="246" t="s">
        <v>93</v>
      </c>
      <c r="AY252" s="17" t="s">
        <v>152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21</v>
      </c>
      <c r="BK252" s="247">
        <f>ROUND(I252*H252,2)</f>
        <v>0</v>
      </c>
      <c r="BL252" s="17" t="s">
        <v>151</v>
      </c>
      <c r="BM252" s="246" t="s">
        <v>519</v>
      </c>
    </row>
    <row r="253" s="2" customFormat="1">
      <c r="A253" s="38"/>
      <c r="B253" s="39"/>
      <c r="C253" s="40"/>
      <c r="D253" s="248" t="s">
        <v>160</v>
      </c>
      <c r="E253" s="40"/>
      <c r="F253" s="249" t="s">
        <v>434</v>
      </c>
      <c r="G253" s="40"/>
      <c r="H253" s="40"/>
      <c r="I253" s="154"/>
      <c r="J253" s="40"/>
      <c r="K253" s="40"/>
      <c r="L253" s="44"/>
      <c r="M253" s="250"/>
      <c r="N253" s="25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160</v>
      </c>
      <c r="AU253" s="17" t="s">
        <v>93</v>
      </c>
    </row>
    <row r="254" s="12" customFormat="1">
      <c r="A254" s="12"/>
      <c r="B254" s="252"/>
      <c r="C254" s="253"/>
      <c r="D254" s="248" t="s">
        <v>213</v>
      </c>
      <c r="E254" s="254" t="s">
        <v>1</v>
      </c>
      <c r="F254" s="255" t="s">
        <v>520</v>
      </c>
      <c r="G254" s="253"/>
      <c r="H254" s="256">
        <v>379.05500000000001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62" t="s">
        <v>213</v>
      </c>
      <c r="AU254" s="262" t="s">
        <v>93</v>
      </c>
      <c r="AV254" s="12" t="s">
        <v>93</v>
      </c>
      <c r="AW254" s="12" t="s">
        <v>38</v>
      </c>
      <c r="AX254" s="12" t="s">
        <v>84</v>
      </c>
      <c r="AY254" s="262" t="s">
        <v>152</v>
      </c>
    </row>
    <row r="255" s="12" customFormat="1">
      <c r="A255" s="12"/>
      <c r="B255" s="252"/>
      <c r="C255" s="253"/>
      <c r="D255" s="248" t="s">
        <v>213</v>
      </c>
      <c r="E255" s="254" t="s">
        <v>1</v>
      </c>
      <c r="F255" s="255" t="s">
        <v>521</v>
      </c>
      <c r="G255" s="253"/>
      <c r="H255" s="256">
        <v>420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62" t="s">
        <v>213</v>
      </c>
      <c r="AU255" s="262" t="s">
        <v>93</v>
      </c>
      <c r="AV255" s="12" t="s">
        <v>93</v>
      </c>
      <c r="AW255" s="12" t="s">
        <v>38</v>
      </c>
      <c r="AX255" s="12" t="s">
        <v>84</v>
      </c>
      <c r="AY255" s="262" t="s">
        <v>152</v>
      </c>
    </row>
    <row r="256" s="12" customFormat="1">
      <c r="A256" s="12"/>
      <c r="B256" s="252"/>
      <c r="C256" s="253"/>
      <c r="D256" s="248" t="s">
        <v>213</v>
      </c>
      <c r="E256" s="254" t="s">
        <v>1</v>
      </c>
      <c r="F256" s="255" t="s">
        <v>522</v>
      </c>
      <c r="G256" s="253"/>
      <c r="H256" s="256">
        <v>74.495000000000005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62" t="s">
        <v>213</v>
      </c>
      <c r="AU256" s="262" t="s">
        <v>93</v>
      </c>
      <c r="AV256" s="12" t="s">
        <v>93</v>
      </c>
      <c r="AW256" s="12" t="s">
        <v>38</v>
      </c>
      <c r="AX256" s="12" t="s">
        <v>84</v>
      </c>
      <c r="AY256" s="262" t="s">
        <v>152</v>
      </c>
    </row>
    <row r="257" s="12" customFormat="1">
      <c r="A257" s="12"/>
      <c r="B257" s="252"/>
      <c r="C257" s="253"/>
      <c r="D257" s="248" t="s">
        <v>213</v>
      </c>
      <c r="E257" s="254" t="s">
        <v>1</v>
      </c>
      <c r="F257" s="255" t="s">
        <v>523</v>
      </c>
      <c r="G257" s="253"/>
      <c r="H257" s="256">
        <v>12.08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62" t="s">
        <v>213</v>
      </c>
      <c r="AU257" s="262" t="s">
        <v>93</v>
      </c>
      <c r="AV257" s="12" t="s">
        <v>93</v>
      </c>
      <c r="AW257" s="12" t="s">
        <v>38</v>
      </c>
      <c r="AX257" s="12" t="s">
        <v>84</v>
      </c>
      <c r="AY257" s="262" t="s">
        <v>152</v>
      </c>
    </row>
    <row r="258" s="13" customFormat="1">
      <c r="A258" s="13"/>
      <c r="B258" s="263"/>
      <c r="C258" s="264"/>
      <c r="D258" s="248" t="s">
        <v>213</v>
      </c>
      <c r="E258" s="265" t="s">
        <v>1</v>
      </c>
      <c r="F258" s="266" t="s">
        <v>223</v>
      </c>
      <c r="G258" s="264"/>
      <c r="H258" s="267">
        <v>885.63000000000011</v>
      </c>
      <c r="I258" s="268"/>
      <c r="J258" s="264"/>
      <c r="K258" s="264"/>
      <c r="L258" s="269"/>
      <c r="M258" s="270"/>
      <c r="N258" s="271"/>
      <c r="O258" s="271"/>
      <c r="P258" s="271"/>
      <c r="Q258" s="271"/>
      <c r="R258" s="271"/>
      <c r="S258" s="271"/>
      <c r="T258" s="27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3" t="s">
        <v>213</v>
      </c>
      <c r="AU258" s="273" t="s">
        <v>93</v>
      </c>
      <c r="AV258" s="13" t="s">
        <v>151</v>
      </c>
      <c r="AW258" s="13" t="s">
        <v>38</v>
      </c>
      <c r="AX258" s="13" t="s">
        <v>21</v>
      </c>
      <c r="AY258" s="273" t="s">
        <v>152</v>
      </c>
    </row>
    <row r="259" s="11" customFormat="1" ht="22.8" customHeight="1">
      <c r="A259" s="11"/>
      <c r="B259" s="221"/>
      <c r="C259" s="222"/>
      <c r="D259" s="223" t="s">
        <v>83</v>
      </c>
      <c r="E259" s="284" t="s">
        <v>524</v>
      </c>
      <c r="F259" s="284" t="s">
        <v>525</v>
      </c>
      <c r="G259" s="222"/>
      <c r="H259" s="222"/>
      <c r="I259" s="225"/>
      <c r="J259" s="285">
        <f>BK259</f>
        <v>0</v>
      </c>
      <c r="K259" s="222"/>
      <c r="L259" s="227"/>
      <c r="M259" s="228"/>
      <c r="N259" s="229"/>
      <c r="O259" s="229"/>
      <c r="P259" s="230">
        <f>P260</f>
        <v>0</v>
      </c>
      <c r="Q259" s="229"/>
      <c r="R259" s="230">
        <f>R260</f>
        <v>0</v>
      </c>
      <c r="S259" s="229"/>
      <c r="T259" s="231">
        <f>T260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32" t="s">
        <v>21</v>
      </c>
      <c r="AT259" s="233" t="s">
        <v>83</v>
      </c>
      <c r="AU259" s="233" t="s">
        <v>21</v>
      </c>
      <c r="AY259" s="232" t="s">
        <v>152</v>
      </c>
      <c r="BK259" s="234">
        <f>BK260</f>
        <v>0</v>
      </c>
    </row>
    <row r="260" s="2" customFormat="1" ht="21.75" customHeight="1">
      <c r="A260" s="38"/>
      <c r="B260" s="39"/>
      <c r="C260" s="235" t="s">
        <v>340</v>
      </c>
      <c r="D260" s="235" t="s">
        <v>153</v>
      </c>
      <c r="E260" s="236" t="s">
        <v>526</v>
      </c>
      <c r="F260" s="237" t="s">
        <v>527</v>
      </c>
      <c r="G260" s="238" t="s">
        <v>432</v>
      </c>
      <c r="H260" s="239">
        <v>1.3779999999999999</v>
      </c>
      <c r="I260" s="240"/>
      <c r="J260" s="241">
        <f>ROUND(I260*H260,2)</f>
        <v>0</v>
      </c>
      <c r="K260" s="237" t="s">
        <v>157</v>
      </c>
      <c r="L260" s="44"/>
      <c r="M260" s="296" t="s">
        <v>1</v>
      </c>
      <c r="N260" s="297" t="s">
        <v>49</v>
      </c>
      <c r="O260" s="276"/>
      <c r="P260" s="298">
        <f>O260*H260</f>
        <v>0</v>
      </c>
      <c r="Q260" s="298">
        <v>0</v>
      </c>
      <c r="R260" s="298">
        <f>Q260*H260</f>
        <v>0</v>
      </c>
      <c r="S260" s="298">
        <v>0</v>
      </c>
      <c r="T260" s="29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151</v>
      </c>
      <c r="AT260" s="246" t="s">
        <v>153</v>
      </c>
      <c r="AU260" s="246" t="s">
        <v>93</v>
      </c>
      <c r="AY260" s="17" t="s">
        <v>152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21</v>
      </c>
      <c r="BK260" s="247">
        <f>ROUND(I260*H260,2)</f>
        <v>0</v>
      </c>
      <c r="BL260" s="17" t="s">
        <v>151</v>
      </c>
      <c r="BM260" s="246" t="s">
        <v>528</v>
      </c>
    </row>
    <row r="261" s="2" customFormat="1" ht="6.96" customHeight="1">
      <c r="A261" s="38"/>
      <c r="B261" s="66"/>
      <c r="C261" s="67"/>
      <c r="D261" s="67"/>
      <c r="E261" s="67"/>
      <c r="F261" s="67"/>
      <c r="G261" s="67"/>
      <c r="H261" s="67"/>
      <c r="I261" s="192"/>
      <c r="J261" s="67"/>
      <c r="K261" s="67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PzqZ1syByu8oyQFQNNVN5UhLNnfg+o44+P52KuB6HalvN2YgwT7GOQ4Jfgqzql2VjkfC4VfB1IPQSximxTegDA==" hashValue="mvgh1vnQF4kzK2UW3AbOzNqVJhWpbw3qzg0EO2TLQGEXQupWsS1+5iEmtAhy7gU8cci6Dv3/o16++IX+h3AmZA==" algorithmName="SHA-512" password="CC35"/>
  <autoFilter ref="C120:K26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126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529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530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531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19</v>
      </c>
      <c r="E13" s="38"/>
      <c r="F13" s="141" t="s">
        <v>1</v>
      </c>
      <c r="G13" s="38"/>
      <c r="H13" s="38"/>
      <c r="I13" s="156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22</v>
      </c>
      <c r="E14" s="38"/>
      <c r="F14" s="141" t="s">
        <v>23</v>
      </c>
      <c r="G14" s="38"/>
      <c r="H14" s="38"/>
      <c r="I14" s="156" t="s">
        <v>24</v>
      </c>
      <c r="J14" s="157" t="str">
        <f>'Rekapitulace stavby'!AN8</f>
        <v>14. 1. 2020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28</v>
      </c>
      <c r="E16" s="38"/>
      <c r="F16" s="38"/>
      <c r="G16" s="38"/>
      <c r="H16" s="38"/>
      <c r="I16" s="156" t="s">
        <v>29</v>
      </c>
      <c r="J16" s="141" t="s">
        <v>30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31</v>
      </c>
      <c r="F17" s="38"/>
      <c r="G17" s="38"/>
      <c r="H17" s="38"/>
      <c r="I17" s="156" t="s">
        <v>32</v>
      </c>
      <c r="J17" s="141" t="s">
        <v>33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34</v>
      </c>
      <c r="E19" s="38"/>
      <c r="F19" s="38"/>
      <c r="G19" s="38"/>
      <c r="H19" s="38"/>
      <c r="I19" s="156" t="s">
        <v>29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32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36</v>
      </c>
      <c r="E22" s="38"/>
      <c r="F22" s="38"/>
      <c r="G22" s="38"/>
      <c r="H22" s="38"/>
      <c r="I22" s="156" t="s">
        <v>29</v>
      </c>
      <c r="J22" s="141" t="s">
        <v>37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6" t="s">
        <v>32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41</v>
      </c>
      <c r="E25" s="38"/>
      <c r="F25" s="38"/>
      <c r="G25" s="38"/>
      <c r="H25" s="38"/>
      <c r="I25" s="156" t="s">
        <v>29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32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43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44</v>
      </c>
      <c r="E32" s="38"/>
      <c r="F32" s="38"/>
      <c r="G32" s="38"/>
      <c r="H32" s="38"/>
      <c r="I32" s="154"/>
      <c r="J32" s="166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46</v>
      </c>
      <c r="G34" s="38"/>
      <c r="H34" s="38"/>
      <c r="I34" s="168" t="s">
        <v>45</v>
      </c>
      <c r="J34" s="167" t="s">
        <v>47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48</v>
      </c>
      <c r="E35" s="152" t="s">
        <v>49</v>
      </c>
      <c r="F35" s="170">
        <f>ROUND((SUM(BE130:BE333)),  2)</f>
        <v>0</v>
      </c>
      <c r="G35" s="38"/>
      <c r="H35" s="38"/>
      <c r="I35" s="171">
        <v>0.20999999999999999</v>
      </c>
      <c r="J35" s="170">
        <f>ROUND(((SUM(BE130:BE333))*I35),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50</v>
      </c>
      <c r="F36" s="170">
        <f>ROUND((SUM(BF130:BF333)),  2)</f>
        <v>0</v>
      </c>
      <c r="G36" s="38"/>
      <c r="H36" s="38"/>
      <c r="I36" s="171">
        <v>0.14999999999999999</v>
      </c>
      <c r="J36" s="170">
        <f>ROUND(((SUM(BF130:BF333))*I36),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51</v>
      </c>
      <c r="F37" s="170">
        <f>ROUND((SUM(BG130:BG333)),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52</v>
      </c>
      <c r="F38" s="170">
        <f>ROUND((SUM(BH130:BH333)),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53</v>
      </c>
      <c r="F39" s="170">
        <f>ROUND((SUM(BI130:BI333)),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54</v>
      </c>
      <c r="E41" s="174"/>
      <c r="F41" s="174"/>
      <c r="G41" s="175" t="s">
        <v>55</v>
      </c>
      <c r="H41" s="176" t="s">
        <v>56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126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529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530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2.1 - Komunikace a zpevněné plochy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22</v>
      </c>
      <c r="D91" s="40"/>
      <c r="E91" s="40"/>
      <c r="F91" s="27" t="str">
        <f>F14</f>
        <v>Třinec</v>
      </c>
      <c r="G91" s="40"/>
      <c r="H91" s="40"/>
      <c r="I91" s="156" t="s">
        <v>24</v>
      </c>
      <c r="J91" s="79" t="str">
        <f>IF(J14="","",J14)</f>
        <v>14. 1. 2020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28</v>
      </c>
      <c r="D93" s="40"/>
      <c r="E93" s="40"/>
      <c r="F93" s="27" t="str">
        <f>E17</f>
        <v>Město Třinec</v>
      </c>
      <c r="G93" s="40"/>
      <c r="H93" s="40"/>
      <c r="I93" s="156" t="s">
        <v>36</v>
      </c>
      <c r="J93" s="36" t="str">
        <f>E23</f>
        <v>UDI MORAVA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34</v>
      </c>
      <c r="D94" s="40"/>
      <c r="E94" s="40"/>
      <c r="F94" s="27" t="str">
        <f>IF(E20="","",E20)</f>
        <v>Vyplň údaj</v>
      </c>
      <c r="G94" s="40"/>
      <c r="H94" s="40"/>
      <c r="I94" s="156" t="s">
        <v>41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129</v>
      </c>
      <c r="D96" s="198"/>
      <c r="E96" s="198"/>
      <c r="F96" s="198"/>
      <c r="G96" s="198"/>
      <c r="H96" s="198"/>
      <c r="I96" s="199"/>
      <c r="J96" s="200" t="s">
        <v>130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131</v>
      </c>
      <c r="D98" s="40"/>
      <c r="E98" s="40"/>
      <c r="F98" s="40"/>
      <c r="G98" s="40"/>
      <c r="H98" s="40"/>
      <c r="I98" s="154"/>
      <c r="J98" s="110">
        <f>J130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132</v>
      </c>
    </row>
    <row r="99" s="9" customFormat="1" ht="24.96" customHeight="1">
      <c r="A99" s="9"/>
      <c r="B99" s="202"/>
      <c r="C99" s="203"/>
      <c r="D99" s="204" t="s">
        <v>351</v>
      </c>
      <c r="E99" s="205"/>
      <c r="F99" s="205"/>
      <c r="G99" s="205"/>
      <c r="H99" s="205"/>
      <c r="I99" s="206"/>
      <c r="J99" s="207">
        <f>J131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78"/>
      <c r="C100" s="133"/>
      <c r="D100" s="279" t="s">
        <v>352</v>
      </c>
      <c r="E100" s="280"/>
      <c r="F100" s="280"/>
      <c r="G100" s="280"/>
      <c r="H100" s="280"/>
      <c r="I100" s="281"/>
      <c r="J100" s="282">
        <f>J132</f>
        <v>0</v>
      </c>
      <c r="K100" s="133"/>
      <c r="L100" s="28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78"/>
      <c r="C101" s="133"/>
      <c r="D101" s="279" t="s">
        <v>532</v>
      </c>
      <c r="E101" s="280"/>
      <c r="F101" s="280"/>
      <c r="G101" s="280"/>
      <c r="H101" s="280"/>
      <c r="I101" s="281"/>
      <c r="J101" s="282">
        <f>J180</f>
        <v>0</v>
      </c>
      <c r="K101" s="133"/>
      <c r="L101" s="283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78"/>
      <c r="C102" s="133"/>
      <c r="D102" s="279" t="s">
        <v>533</v>
      </c>
      <c r="E102" s="280"/>
      <c r="F102" s="280"/>
      <c r="G102" s="280"/>
      <c r="H102" s="280"/>
      <c r="I102" s="281"/>
      <c r="J102" s="282">
        <f>J182</f>
        <v>0</v>
      </c>
      <c r="K102" s="133"/>
      <c r="L102" s="283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78"/>
      <c r="C103" s="133"/>
      <c r="D103" s="279" t="s">
        <v>534</v>
      </c>
      <c r="E103" s="280"/>
      <c r="F103" s="280"/>
      <c r="G103" s="280"/>
      <c r="H103" s="280"/>
      <c r="I103" s="281"/>
      <c r="J103" s="282">
        <f>J186</f>
        <v>0</v>
      </c>
      <c r="K103" s="133"/>
      <c r="L103" s="283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78"/>
      <c r="C104" s="133"/>
      <c r="D104" s="279" t="s">
        <v>535</v>
      </c>
      <c r="E104" s="280"/>
      <c r="F104" s="280"/>
      <c r="G104" s="280"/>
      <c r="H104" s="280"/>
      <c r="I104" s="281"/>
      <c r="J104" s="282">
        <f>J223</f>
        <v>0</v>
      </c>
      <c r="K104" s="133"/>
      <c r="L104" s="283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78"/>
      <c r="C105" s="133"/>
      <c r="D105" s="279" t="s">
        <v>353</v>
      </c>
      <c r="E105" s="280"/>
      <c r="F105" s="280"/>
      <c r="G105" s="280"/>
      <c r="H105" s="280"/>
      <c r="I105" s="281"/>
      <c r="J105" s="282">
        <f>J257</f>
        <v>0</v>
      </c>
      <c r="K105" s="133"/>
      <c r="L105" s="283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78"/>
      <c r="C106" s="133"/>
      <c r="D106" s="279" t="s">
        <v>355</v>
      </c>
      <c r="E106" s="280"/>
      <c r="F106" s="280"/>
      <c r="G106" s="280"/>
      <c r="H106" s="280"/>
      <c r="I106" s="281"/>
      <c r="J106" s="282">
        <f>J328</f>
        <v>0</v>
      </c>
      <c r="K106" s="133"/>
      <c r="L106" s="283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9" customFormat="1" ht="24.96" customHeight="1">
      <c r="A107" s="9"/>
      <c r="B107" s="202"/>
      <c r="C107" s="203"/>
      <c r="D107" s="204" t="s">
        <v>536</v>
      </c>
      <c r="E107" s="205"/>
      <c r="F107" s="205"/>
      <c r="G107" s="205"/>
      <c r="H107" s="205"/>
      <c r="I107" s="206"/>
      <c r="J107" s="207">
        <f>J330</f>
        <v>0</v>
      </c>
      <c r="K107" s="203"/>
      <c r="L107" s="20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4" customFormat="1" ht="19.92" customHeight="1">
      <c r="A108" s="14"/>
      <c r="B108" s="278"/>
      <c r="C108" s="133"/>
      <c r="D108" s="279" t="s">
        <v>537</v>
      </c>
      <c r="E108" s="280"/>
      <c r="F108" s="280"/>
      <c r="G108" s="280"/>
      <c r="H108" s="280"/>
      <c r="I108" s="281"/>
      <c r="J108" s="282">
        <f>J331</f>
        <v>0</v>
      </c>
      <c r="K108" s="133"/>
      <c r="L108" s="283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92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95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136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96" t="str">
        <f>E7</f>
        <v>Rekonstrukce ulice Malé Jablunkovské - 2.etapa</v>
      </c>
      <c r="F118" s="32"/>
      <c r="G118" s="32"/>
      <c r="H118" s="32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126</v>
      </c>
      <c r="D119" s="22"/>
      <c r="E119" s="22"/>
      <c r="F119" s="22"/>
      <c r="G119" s="22"/>
      <c r="H119" s="22"/>
      <c r="I119" s="146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96" t="s">
        <v>529</v>
      </c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530</v>
      </c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B 2.1 - Komunikace a zpevněné plochy</v>
      </c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22</v>
      </c>
      <c r="D124" s="40"/>
      <c r="E124" s="40"/>
      <c r="F124" s="27" t="str">
        <f>F14</f>
        <v>Třinec</v>
      </c>
      <c r="G124" s="40"/>
      <c r="H124" s="40"/>
      <c r="I124" s="156" t="s">
        <v>24</v>
      </c>
      <c r="J124" s="79" t="str">
        <f>IF(J14="","",J14)</f>
        <v>14. 1. 2020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28</v>
      </c>
      <c r="D126" s="40"/>
      <c r="E126" s="40"/>
      <c r="F126" s="27" t="str">
        <f>E17</f>
        <v>Město Třinec</v>
      </c>
      <c r="G126" s="40"/>
      <c r="H126" s="40"/>
      <c r="I126" s="156" t="s">
        <v>36</v>
      </c>
      <c r="J126" s="36" t="str">
        <f>E23</f>
        <v>UDI MORAVA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34</v>
      </c>
      <c r="D127" s="40"/>
      <c r="E127" s="40"/>
      <c r="F127" s="27" t="str">
        <f>IF(E20="","",E20)</f>
        <v>Vyplň údaj</v>
      </c>
      <c r="G127" s="40"/>
      <c r="H127" s="40"/>
      <c r="I127" s="156" t="s">
        <v>41</v>
      </c>
      <c r="J127" s="36" t="str">
        <f>E26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15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0" customFormat="1" ht="29.28" customHeight="1">
      <c r="A129" s="209"/>
      <c r="B129" s="210"/>
      <c r="C129" s="211" t="s">
        <v>137</v>
      </c>
      <c r="D129" s="212" t="s">
        <v>69</v>
      </c>
      <c r="E129" s="212" t="s">
        <v>65</v>
      </c>
      <c r="F129" s="212" t="s">
        <v>66</v>
      </c>
      <c r="G129" s="212" t="s">
        <v>138</v>
      </c>
      <c r="H129" s="212" t="s">
        <v>139</v>
      </c>
      <c r="I129" s="213" t="s">
        <v>140</v>
      </c>
      <c r="J129" s="212" t="s">
        <v>130</v>
      </c>
      <c r="K129" s="214" t="s">
        <v>141</v>
      </c>
      <c r="L129" s="215"/>
      <c r="M129" s="100" t="s">
        <v>1</v>
      </c>
      <c r="N129" s="101" t="s">
        <v>48</v>
      </c>
      <c r="O129" s="101" t="s">
        <v>142</v>
      </c>
      <c r="P129" s="101" t="s">
        <v>143</v>
      </c>
      <c r="Q129" s="101" t="s">
        <v>144</v>
      </c>
      <c r="R129" s="101" t="s">
        <v>145</v>
      </c>
      <c r="S129" s="101" t="s">
        <v>146</v>
      </c>
      <c r="T129" s="102" t="s">
        <v>147</v>
      </c>
      <c r="U129" s="209"/>
      <c r="V129" s="209"/>
      <c r="W129" s="209"/>
      <c r="X129" s="209"/>
      <c r="Y129" s="209"/>
      <c r="Z129" s="209"/>
      <c r="AA129" s="209"/>
      <c r="AB129" s="209"/>
      <c r="AC129" s="209"/>
      <c r="AD129" s="209"/>
      <c r="AE129" s="209"/>
    </row>
    <row r="130" s="2" customFormat="1" ht="22.8" customHeight="1">
      <c r="A130" s="38"/>
      <c r="B130" s="39"/>
      <c r="C130" s="107" t="s">
        <v>148</v>
      </c>
      <c r="D130" s="40"/>
      <c r="E130" s="40"/>
      <c r="F130" s="40"/>
      <c r="G130" s="40"/>
      <c r="H130" s="40"/>
      <c r="I130" s="154"/>
      <c r="J130" s="216">
        <f>BK130</f>
        <v>0</v>
      </c>
      <c r="K130" s="40"/>
      <c r="L130" s="44"/>
      <c r="M130" s="103"/>
      <c r="N130" s="217"/>
      <c r="O130" s="104"/>
      <c r="P130" s="218">
        <f>P131+P330</f>
        <v>0</v>
      </c>
      <c r="Q130" s="104"/>
      <c r="R130" s="218">
        <f>R131+R330</f>
        <v>1344.3745969999998</v>
      </c>
      <c r="S130" s="104"/>
      <c r="T130" s="219">
        <f>T131+T330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83</v>
      </c>
      <c r="AU130" s="17" t="s">
        <v>132</v>
      </c>
      <c r="BK130" s="220">
        <f>BK131+BK330</f>
        <v>0</v>
      </c>
    </row>
    <row r="131" s="11" customFormat="1" ht="25.92" customHeight="1">
      <c r="A131" s="11"/>
      <c r="B131" s="221"/>
      <c r="C131" s="222"/>
      <c r="D131" s="223" t="s">
        <v>83</v>
      </c>
      <c r="E131" s="224" t="s">
        <v>356</v>
      </c>
      <c r="F131" s="224" t="s">
        <v>357</v>
      </c>
      <c r="G131" s="222"/>
      <c r="H131" s="222"/>
      <c r="I131" s="225"/>
      <c r="J131" s="226">
        <f>BK131</f>
        <v>0</v>
      </c>
      <c r="K131" s="222"/>
      <c r="L131" s="227"/>
      <c r="M131" s="228"/>
      <c r="N131" s="229"/>
      <c r="O131" s="229"/>
      <c r="P131" s="230">
        <f>P132+P180+P182+P186+P223+P257+P328</f>
        <v>0</v>
      </c>
      <c r="Q131" s="229"/>
      <c r="R131" s="230">
        <f>R132+R180+R182+R186+R223+R257+R328</f>
        <v>1344.2946969999998</v>
      </c>
      <c r="S131" s="229"/>
      <c r="T131" s="231">
        <f>T132+T180+T182+T186+T223+T257+T328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32" t="s">
        <v>21</v>
      </c>
      <c r="AT131" s="233" t="s">
        <v>83</v>
      </c>
      <c r="AU131" s="233" t="s">
        <v>84</v>
      </c>
      <c r="AY131" s="232" t="s">
        <v>152</v>
      </c>
      <c r="BK131" s="234">
        <f>BK132+BK180+BK182+BK186+BK223+BK257+BK328</f>
        <v>0</v>
      </c>
    </row>
    <row r="132" s="11" customFormat="1" ht="22.8" customHeight="1">
      <c r="A132" s="11"/>
      <c r="B132" s="221"/>
      <c r="C132" s="222"/>
      <c r="D132" s="223" t="s">
        <v>83</v>
      </c>
      <c r="E132" s="284" t="s">
        <v>21</v>
      </c>
      <c r="F132" s="284" t="s">
        <v>358</v>
      </c>
      <c r="G132" s="222"/>
      <c r="H132" s="222"/>
      <c r="I132" s="225"/>
      <c r="J132" s="285">
        <f>BK132</f>
        <v>0</v>
      </c>
      <c r="K132" s="222"/>
      <c r="L132" s="227"/>
      <c r="M132" s="228"/>
      <c r="N132" s="229"/>
      <c r="O132" s="229"/>
      <c r="P132" s="230">
        <f>SUM(P133:P179)</f>
        <v>0</v>
      </c>
      <c r="Q132" s="229"/>
      <c r="R132" s="230">
        <f>SUM(R133:R179)</f>
        <v>0.051975</v>
      </c>
      <c r="S132" s="229"/>
      <c r="T132" s="231">
        <f>SUM(T133:T179)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32" t="s">
        <v>21</v>
      </c>
      <c r="AT132" s="233" t="s">
        <v>83</v>
      </c>
      <c r="AU132" s="233" t="s">
        <v>21</v>
      </c>
      <c r="AY132" s="232" t="s">
        <v>152</v>
      </c>
      <c r="BK132" s="234">
        <f>SUM(BK133:BK179)</f>
        <v>0</v>
      </c>
    </row>
    <row r="133" s="2" customFormat="1" ht="21.75" customHeight="1">
      <c r="A133" s="38"/>
      <c r="B133" s="39"/>
      <c r="C133" s="235" t="s">
        <v>21</v>
      </c>
      <c r="D133" s="235" t="s">
        <v>153</v>
      </c>
      <c r="E133" s="236" t="s">
        <v>413</v>
      </c>
      <c r="F133" s="237" t="s">
        <v>414</v>
      </c>
      <c r="G133" s="238" t="s">
        <v>406</v>
      </c>
      <c r="H133" s="239">
        <v>127.3</v>
      </c>
      <c r="I133" s="240"/>
      <c r="J133" s="241">
        <f>ROUND(I133*H133,2)</f>
        <v>0</v>
      </c>
      <c r="K133" s="237" t="s">
        <v>157</v>
      </c>
      <c r="L133" s="44"/>
      <c r="M133" s="242" t="s">
        <v>1</v>
      </c>
      <c r="N133" s="243" t="s">
        <v>49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151</v>
      </c>
      <c r="AT133" s="246" t="s">
        <v>153</v>
      </c>
      <c r="AU133" s="246" t="s">
        <v>93</v>
      </c>
      <c r="AY133" s="17" t="s">
        <v>152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21</v>
      </c>
      <c r="BK133" s="247">
        <f>ROUND(I133*H133,2)</f>
        <v>0</v>
      </c>
      <c r="BL133" s="17" t="s">
        <v>151</v>
      </c>
      <c r="BM133" s="246" t="s">
        <v>538</v>
      </c>
    </row>
    <row r="134" s="12" customFormat="1">
      <c r="A134" s="12"/>
      <c r="B134" s="252"/>
      <c r="C134" s="253"/>
      <c r="D134" s="248" t="s">
        <v>213</v>
      </c>
      <c r="E134" s="254" t="s">
        <v>1</v>
      </c>
      <c r="F134" s="255" t="s">
        <v>539</v>
      </c>
      <c r="G134" s="253"/>
      <c r="H134" s="256">
        <v>41.299999999999997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93</v>
      </c>
      <c r="AV134" s="12" t="s">
        <v>93</v>
      </c>
      <c r="AW134" s="12" t="s">
        <v>38</v>
      </c>
      <c r="AX134" s="12" t="s">
        <v>84</v>
      </c>
      <c r="AY134" s="262" t="s">
        <v>152</v>
      </c>
    </row>
    <row r="135" s="12" customFormat="1">
      <c r="A135" s="12"/>
      <c r="B135" s="252"/>
      <c r="C135" s="253"/>
      <c r="D135" s="248" t="s">
        <v>213</v>
      </c>
      <c r="E135" s="254" t="s">
        <v>1</v>
      </c>
      <c r="F135" s="255" t="s">
        <v>540</v>
      </c>
      <c r="G135" s="253"/>
      <c r="H135" s="256">
        <v>86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62" t="s">
        <v>213</v>
      </c>
      <c r="AU135" s="262" t="s">
        <v>93</v>
      </c>
      <c r="AV135" s="12" t="s">
        <v>93</v>
      </c>
      <c r="AW135" s="12" t="s">
        <v>38</v>
      </c>
      <c r="AX135" s="12" t="s">
        <v>84</v>
      </c>
      <c r="AY135" s="262" t="s">
        <v>152</v>
      </c>
    </row>
    <row r="136" s="13" customFormat="1">
      <c r="A136" s="13"/>
      <c r="B136" s="263"/>
      <c r="C136" s="264"/>
      <c r="D136" s="248" t="s">
        <v>213</v>
      </c>
      <c r="E136" s="265" t="s">
        <v>1</v>
      </c>
      <c r="F136" s="266" t="s">
        <v>223</v>
      </c>
      <c r="G136" s="264"/>
      <c r="H136" s="267">
        <v>127.3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3" t="s">
        <v>213</v>
      </c>
      <c r="AU136" s="273" t="s">
        <v>93</v>
      </c>
      <c r="AV136" s="13" t="s">
        <v>151</v>
      </c>
      <c r="AW136" s="13" t="s">
        <v>38</v>
      </c>
      <c r="AX136" s="13" t="s">
        <v>21</v>
      </c>
      <c r="AY136" s="273" t="s">
        <v>152</v>
      </c>
    </row>
    <row r="137" s="2" customFormat="1" ht="21.75" customHeight="1">
      <c r="A137" s="38"/>
      <c r="B137" s="39"/>
      <c r="C137" s="235" t="s">
        <v>93</v>
      </c>
      <c r="D137" s="235" t="s">
        <v>153</v>
      </c>
      <c r="E137" s="236" t="s">
        <v>541</v>
      </c>
      <c r="F137" s="237" t="s">
        <v>542</v>
      </c>
      <c r="G137" s="238" t="s">
        <v>406</v>
      </c>
      <c r="H137" s="239">
        <v>168.59999999999999</v>
      </c>
      <c r="I137" s="240"/>
      <c r="J137" s="241">
        <f>ROUND(I137*H137,2)</f>
        <v>0</v>
      </c>
      <c r="K137" s="237" t="s">
        <v>157</v>
      </c>
      <c r="L137" s="44"/>
      <c r="M137" s="242" t="s">
        <v>1</v>
      </c>
      <c r="N137" s="243" t="s">
        <v>49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151</v>
      </c>
      <c r="AT137" s="246" t="s">
        <v>153</v>
      </c>
      <c r="AU137" s="246" t="s">
        <v>93</v>
      </c>
      <c r="AY137" s="17" t="s">
        <v>152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21</v>
      </c>
      <c r="BK137" s="247">
        <f>ROUND(I137*H137,2)</f>
        <v>0</v>
      </c>
      <c r="BL137" s="17" t="s">
        <v>151</v>
      </c>
      <c r="BM137" s="246" t="s">
        <v>543</v>
      </c>
    </row>
    <row r="138" s="12" customFormat="1">
      <c r="A138" s="12"/>
      <c r="B138" s="252"/>
      <c r="C138" s="253"/>
      <c r="D138" s="248" t="s">
        <v>213</v>
      </c>
      <c r="E138" s="254" t="s">
        <v>1</v>
      </c>
      <c r="F138" s="255" t="s">
        <v>544</v>
      </c>
      <c r="G138" s="253"/>
      <c r="H138" s="256">
        <v>82.599999999999994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2" t="s">
        <v>213</v>
      </c>
      <c r="AU138" s="262" t="s">
        <v>93</v>
      </c>
      <c r="AV138" s="12" t="s">
        <v>93</v>
      </c>
      <c r="AW138" s="12" t="s">
        <v>38</v>
      </c>
      <c r="AX138" s="12" t="s">
        <v>84</v>
      </c>
      <c r="AY138" s="262" t="s">
        <v>152</v>
      </c>
    </row>
    <row r="139" s="12" customFormat="1">
      <c r="A139" s="12"/>
      <c r="B139" s="252"/>
      <c r="C139" s="253"/>
      <c r="D139" s="248" t="s">
        <v>213</v>
      </c>
      <c r="E139" s="254" t="s">
        <v>1</v>
      </c>
      <c r="F139" s="255" t="s">
        <v>545</v>
      </c>
      <c r="G139" s="253"/>
      <c r="H139" s="256">
        <v>86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62" t="s">
        <v>213</v>
      </c>
      <c r="AU139" s="262" t="s">
        <v>93</v>
      </c>
      <c r="AV139" s="12" t="s">
        <v>93</v>
      </c>
      <c r="AW139" s="12" t="s">
        <v>38</v>
      </c>
      <c r="AX139" s="12" t="s">
        <v>84</v>
      </c>
      <c r="AY139" s="262" t="s">
        <v>152</v>
      </c>
    </row>
    <row r="140" s="13" customFormat="1">
      <c r="A140" s="13"/>
      <c r="B140" s="263"/>
      <c r="C140" s="264"/>
      <c r="D140" s="248" t="s">
        <v>213</v>
      </c>
      <c r="E140" s="265" t="s">
        <v>1</v>
      </c>
      <c r="F140" s="266" t="s">
        <v>223</v>
      </c>
      <c r="G140" s="264"/>
      <c r="H140" s="267">
        <v>168.59999999999999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3" t="s">
        <v>213</v>
      </c>
      <c r="AU140" s="273" t="s">
        <v>93</v>
      </c>
      <c r="AV140" s="13" t="s">
        <v>151</v>
      </c>
      <c r="AW140" s="13" t="s">
        <v>38</v>
      </c>
      <c r="AX140" s="13" t="s">
        <v>21</v>
      </c>
      <c r="AY140" s="273" t="s">
        <v>152</v>
      </c>
    </row>
    <row r="141" s="2" customFormat="1" ht="21.75" customHeight="1">
      <c r="A141" s="38"/>
      <c r="B141" s="39"/>
      <c r="C141" s="235" t="s">
        <v>166</v>
      </c>
      <c r="D141" s="235" t="s">
        <v>153</v>
      </c>
      <c r="E141" s="236" t="s">
        <v>417</v>
      </c>
      <c r="F141" s="237" t="s">
        <v>418</v>
      </c>
      <c r="G141" s="238" t="s">
        <v>406</v>
      </c>
      <c r="H141" s="239">
        <v>288.75</v>
      </c>
      <c r="I141" s="240"/>
      <c r="J141" s="241">
        <f>ROUND(I141*H141,2)</f>
        <v>0</v>
      </c>
      <c r="K141" s="237" t="s">
        <v>157</v>
      </c>
      <c r="L141" s="44"/>
      <c r="M141" s="242" t="s">
        <v>1</v>
      </c>
      <c r="N141" s="243" t="s">
        <v>49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151</v>
      </c>
      <c r="AT141" s="246" t="s">
        <v>153</v>
      </c>
      <c r="AU141" s="246" t="s">
        <v>93</v>
      </c>
      <c r="AY141" s="17" t="s">
        <v>152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21</v>
      </c>
      <c r="BK141" s="247">
        <f>ROUND(I141*H141,2)</f>
        <v>0</v>
      </c>
      <c r="BL141" s="17" t="s">
        <v>151</v>
      </c>
      <c r="BM141" s="246" t="s">
        <v>546</v>
      </c>
    </row>
    <row r="142" s="12" customFormat="1">
      <c r="A142" s="12"/>
      <c r="B142" s="252"/>
      <c r="C142" s="253"/>
      <c r="D142" s="248" t="s">
        <v>213</v>
      </c>
      <c r="E142" s="254" t="s">
        <v>1</v>
      </c>
      <c r="F142" s="255" t="s">
        <v>547</v>
      </c>
      <c r="G142" s="253"/>
      <c r="H142" s="256">
        <v>33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62" t="s">
        <v>213</v>
      </c>
      <c r="AU142" s="262" t="s">
        <v>93</v>
      </c>
      <c r="AV142" s="12" t="s">
        <v>93</v>
      </c>
      <c r="AW142" s="12" t="s">
        <v>38</v>
      </c>
      <c r="AX142" s="12" t="s">
        <v>84</v>
      </c>
      <c r="AY142" s="262" t="s">
        <v>152</v>
      </c>
    </row>
    <row r="143" s="12" customFormat="1">
      <c r="A143" s="12"/>
      <c r="B143" s="252"/>
      <c r="C143" s="253"/>
      <c r="D143" s="248" t="s">
        <v>213</v>
      </c>
      <c r="E143" s="254" t="s">
        <v>1</v>
      </c>
      <c r="F143" s="255" t="s">
        <v>548</v>
      </c>
      <c r="G143" s="253"/>
      <c r="H143" s="256">
        <v>33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62" t="s">
        <v>213</v>
      </c>
      <c r="AU143" s="262" t="s">
        <v>93</v>
      </c>
      <c r="AV143" s="12" t="s">
        <v>93</v>
      </c>
      <c r="AW143" s="12" t="s">
        <v>38</v>
      </c>
      <c r="AX143" s="12" t="s">
        <v>84</v>
      </c>
      <c r="AY143" s="262" t="s">
        <v>152</v>
      </c>
    </row>
    <row r="144" s="12" customFormat="1">
      <c r="A144" s="12"/>
      <c r="B144" s="252"/>
      <c r="C144" s="253"/>
      <c r="D144" s="248" t="s">
        <v>213</v>
      </c>
      <c r="E144" s="254" t="s">
        <v>1</v>
      </c>
      <c r="F144" s="255" t="s">
        <v>549</v>
      </c>
      <c r="G144" s="253"/>
      <c r="H144" s="256">
        <v>222.75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93</v>
      </c>
      <c r="AV144" s="12" t="s">
        <v>93</v>
      </c>
      <c r="AW144" s="12" t="s">
        <v>38</v>
      </c>
      <c r="AX144" s="12" t="s">
        <v>84</v>
      </c>
      <c r="AY144" s="262" t="s">
        <v>152</v>
      </c>
    </row>
    <row r="145" s="13" customFormat="1">
      <c r="A145" s="13"/>
      <c r="B145" s="263"/>
      <c r="C145" s="264"/>
      <c r="D145" s="248" t="s">
        <v>213</v>
      </c>
      <c r="E145" s="265" t="s">
        <v>1</v>
      </c>
      <c r="F145" s="266" t="s">
        <v>223</v>
      </c>
      <c r="G145" s="264"/>
      <c r="H145" s="267">
        <v>288.75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3" t="s">
        <v>213</v>
      </c>
      <c r="AU145" s="273" t="s">
        <v>93</v>
      </c>
      <c r="AV145" s="13" t="s">
        <v>151</v>
      </c>
      <c r="AW145" s="13" t="s">
        <v>38</v>
      </c>
      <c r="AX145" s="13" t="s">
        <v>21</v>
      </c>
      <c r="AY145" s="273" t="s">
        <v>152</v>
      </c>
    </row>
    <row r="146" s="2" customFormat="1" ht="21.75" customHeight="1">
      <c r="A146" s="38"/>
      <c r="B146" s="39"/>
      <c r="C146" s="235" t="s">
        <v>151</v>
      </c>
      <c r="D146" s="235" t="s">
        <v>153</v>
      </c>
      <c r="E146" s="236" t="s">
        <v>421</v>
      </c>
      <c r="F146" s="237" t="s">
        <v>422</v>
      </c>
      <c r="G146" s="238" t="s">
        <v>406</v>
      </c>
      <c r="H146" s="239">
        <v>80.560000000000002</v>
      </c>
      <c r="I146" s="240"/>
      <c r="J146" s="241">
        <f>ROUND(I146*H146,2)</f>
        <v>0</v>
      </c>
      <c r="K146" s="237" t="s">
        <v>157</v>
      </c>
      <c r="L146" s="44"/>
      <c r="M146" s="242" t="s">
        <v>1</v>
      </c>
      <c r="N146" s="243" t="s">
        <v>49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151</v>
      </c>
      <c r="AT146" s="246" t="s">
        <v>153</v>
      </c>
      <c r="AU146" s="246" t="s">
        <v>93</v>
      </c>
      <c r="AY146" s="17" t="s">
        <v>152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21</v>
      </c>
      <c r="BK146" s="247">
        <f>ROUND(I146*H146,2)</f>
        <v>0</v>
      </c>
      <c r="BL146" s="17" t="s">
        <v>151</v>
      </c>
      <c r="BM146" s="246" t="s">
        <v>550</v>
      </c>
    </row>
    <row r="147" s="12" customFormat="1">
      <c r="A147" s="12"/>
      <c r="B147" s="252"/>
      <c r="C147" s="253"/>
      <c r="D147" s="248" t="s">
        <v>213</v>
      </c>
      <c r="E147" s="254" t="s">
        <v>1</v>
      </c>
      <c r="F147" s="255" t="s">
        <v>551</v>
      </c>
      <c r="G147" s="253"/>
      <c r="H147" s="256">
        <v>82.599999999999994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2" t="s">
        <v>213</v>
      </c>
      <c r="AU147" s="262" t="s">
        <v>93</v>
      </c>
      <c r="AV147" s="12" t="s">
        <v>93</v>
      </c>
      <c r="AW147" s="12" t="s">
        <v>38</v>
      </c>
      <c r="AX147" s="12" t="s">
        <v>84</v>
      </c>
      <c r="AY147" s="262" t="s">
        <v>152</v>
      </c>
    </row>
    <row r="148" s="12" customFormat="1">
      <c r="A148" s="12"/>
      <c r="B148" s="252"/>
      <c r="C148" s="253"/>
      <c r="D148" s="248" t="s">
        <v>213</v>
      </c>
      <c r="E148" s="254" t="s">
        <v>1</v>
      </c>
      <c r="F148" s="255" t="s">
        <v>552</v>
      </c>
      <c r="G148" s="253"/>
      <c r="H148" s="256">
        <v>30.960000000000001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62" t="s">
        <v>213</v>
      </c>
      <c r="AU148" s="262" t="s">
        <v>93</v>
      </c>
      <c r="AV148" s="12" t="s">
        <v>93</v>
      </c>
      <c r="AW148" s="12" t="s">
        <v>38</v>
      </c>
      <c r="AX148" s="12" t="s">
        <v>84</v>
      </c>
      <c r="AY148" s="262" t="s">
        <v>152</v>
      </c>
    </row>
    <row r="149" s="12" customFormat="1">
      <c r="A149" s="12"/>
      <c r="B149" s="252"/>
      <c r="C149" s="253"/>
      <c r="D149" s="248" t="s">
        <v>213</v>
      </c>
      <c r="E149" s="254" t="s">
        <v>1</v>
      </c>
      <c r="F149" s="255" t="s">
        <v>553</v>
      </c>
      <c r="G149" s="253"/>
      <c r="H149" s="256">
        <v>-33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2" t="s">
        <v>213</v>
      </c>
      <c r="AU149" s="262" t="s">
        <v>93</v>
      </c>
      <c r="AV149" s="12" t="s">
        <v>93</v>
      </c>
      <c r="AW149" s="12" t="s">
        <v>38</v>
      </c>
      <c r="AX149" s="12" t="s">
        <v>84</v>
      </c>
      <c r="AY149" s="262" t="s">
        <v>152</v>
      </c>
    </row>
    <row r="150" s="13" customFormat="1">
      <c r="A150" s="13"/>
      <c r="B150" s="263"/>
      <c r="C150" s="264"/>
      <c r="D150" s="248" t="s">
        <v>213</v>
      </c>
      <c r="E150" s="265" t="s">
        <v>1</v>
      </c>
      <c r="F150" s="266" t="s">
        <v>223</v>
      </c>
      <c r="G150" s="264"/>
      <c r="H150" s="267">
        <v>80.560000000000002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3" t="s">
        <v>213</v>
      </c>
      <c r="AU150" s="273" t="s">
        <v>93</v>
      </c>
      <c r="AV150" s="13" t="s">
        <v>151</v>
      </c>
      <c r="AW150" s="13" t="s">
        <v>38</v>
      </c>
      <c r="AX150" s="13" t="s">
        <v>21</v>
      </c>
      <c r="AY150" s="273" t="s">
        <v>152</v>
      </c>
    </row>
    <row r="151" s="2" customFormat="1" ht="21.75" customHeight="1">
      <c r="A151" s="38"/>
      <c r="B151" s="39"/>
      <c r="C151" s="235" t="s">
        <v>174</v>
      </c>
      <c r="D151" s="235" t="s">
        <v>153</v>
      </c>
      <c r="E151" s="236" t="s">
        <v>425</v>
      </c>
      <c r="F151" s="237" t="s">
        <v>426</v>
      </c>
      <c r="G151" s="238" t="s">
        <v>406</v>
      </c>
      <c r="H151" s="239">
        <v>402.80000000000001</v>
      </c>
      <c r="I151" s="240"/>
      <c r="J151" s="241">
        <f>ROUND(I151*H151,2)</f>
        <v>0</v>
      </c>
      <c r="K151" s="237" t="s">
        <v>157</v>
      </c>
      <c r="L151" s="44"/>
      <c r="M151" s="242" t="s">
        <v>1</v>
      </c>
      <c r="N151" s="243" t="s">
        <v>49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151</v>
      </c>
      <c r="AT151" s="246" t="s">
        <v>153</v>
      </c>
      <c r="AU151" s="246" t="s">
        <v>93</v>
      </c>
      <c r="AY151" s="17" t="s">
        <v>152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21</v>
      </c>
      <c r="BK151" s="247">
        <f>ROUND(I151*H151,2)</f>
        <v>0</v>
      </c>
      <c r="BL151" s="17" t="s">
        <v>151</v>
      </c>
      <c r="BM151" s="246" t="s">
        <v>554</v>
      </c>
    </row>
    <row r="152" s="15" customFormat="1">
      <c r="A152" s="15"/>
      <c r="B152" s="286"/>
      <c r="C152" s="287"/>
      <c r="D152" s="248" t="s">
        <v>213</v>
      </c>
      <c r="E152" s="288" t="s">
        <v>1</v>
      </c>
      <c r="F152" s="289" t="s">
        <v>428</v>
      </c>
      <c r="G152" s="287"/>
      <c r="H152" s="288" t="s">
        <v>1</v>
      </c>
      <c r="I152" s="290"/>
      <c r="J152" s="287"/>
      <c r="K152" s="287"/>
      <c r="L152" s="291"/>
      <c r="M152" s="292"/>
      <c r="N152" s="293"/>
      <c r="O152" s="293"/>
      <c r="P152" s="293"/>
      <c r="Q152" s="293"/>
      <c r="R152" s="293"/>
      <c r="S152" s="293"/>
      <c r="T152" s="29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5" t="s">
        <v>213</v>
      </c>
      <c r="AU152" s="295" t="s">
        <v>93</v>
      </c>
      <c r="AV152" s="15" t="s">
        <v>21</v>
      </c>
      <c r="AW152" s="15" t="s">
        <v>38</v>
      </c>
      <c r="AX152" s="15" t="s">
        <v>84</v>
      </c>
      <c r="AY152" s="295" t="s">
        <v>152</v>
      </c>
    </row>
    <row r="153" s="12" customFormat="1">
      <c r="A153" s="12"/>
      <c r="B153" s="252"/>
      <c r="C153" s="253"/>
      <c r="D153" s="248" t="s">
        <v>213</v>
      </c>
      <c r="E153" s="254" t="s">
        <v>1</v>
      </c>
      <c r="F153" s="255" t="s">
        <v>555</v>
      </c>
      <c r="G153" s="253"/>
      <c r="H153" s="256">
        <v>402.80000000000001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62" t="s">
        <v>213</v>
      </c>
      <c r="AU153" s="262" t="s">
        <v>93</v>
      </c>
      <c r="AV153" s="12" t="s">
        <v>93</v>
      </c>
      <c r="AW153" s="12" t="s">
        <v>38</v>
      </c>
      <c r="AX153" s="12" t="s">
        <v>84</v>
      </c>
      <c r="AY153" s="262" t="s">
        <v>152</v>
      </c>
    </row>
    <row r="154" s="13" customFormat="1">
      <c r="A154" s="13"/>
      <c r="B154" s="263"/>
      <c r="C154" s="264"/>
      <c r="D154" s="248" t="s">
        <v>213</v>
      </c>
      <c r="E154" s="265" t="s">
        <v>1</v>
      </c>
      <c r="F154" s="266" t="s">
        <v>223</v>
      </c>
      <c r="G154" s="264"/>
      <c r="H154" s="267">
        <v>402.80000000000001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3" t="s">
        <v>213</v>
      </c>
      <c r="AU154" s="273" t="s">
        <v>93</v>
      </c>
      <c r="AV154" s="13" t="s">
        <v>151</v>
      </c>
      <c r="AW154" s="13" t="s">
        <v>38</v>
      </c>
      <c r="AX154" s="13" t="s">
        <v>21</v>
      </c>
      <c r="AY154" s="273" t="s">
        <v>152</v>
      </c>
    </row>
    <row r="155" s="2" customFormat="1" ht="16.5" customHeight="1">
      <c r="A155" s="38"/>
      <c r="B155" s="39"/>
      <c r="C155" s="235" t="s">
        <v>179</v>
      </c>
      <c r="D155" s="235" t="s">
        <v>153</v>
      </c>
      <c r="E155" s="236" t="s">
        <v>556</v>
      </c>
      <c r="F155" s="237" t="s">
        <v>557</v>
      </c>
      <c r="G155" s="238" t="s">
        <v>406</v>
      </c>
      <c r="H155" s="239">
        <v>255.75</v>
      </c>
      <c r="I155" s="240"/>
      <c r="J155" s="241">
        <f>ROUND(I155*H155,2)</f>
        <v>0</v>
      </c>
      <c r="K155" s="237" t="s">
        <v>157</v>
      </c>
      <c r="L155" s="44"/>
      <c r="M155" s="242" t="s">
        <v>1</v>
      </c>
      <c r="N155" s="243" t="s">
        <v>49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151</v>
      </c>
      <c r="AT155" s="246" t="s">
        <v>153</v>
      </c>
      <c r="AU155" s="246" t="s">
        <v>93</v>
      </c>
      <c r="AY155" s="17" t="s">
        <v>152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21</v>
      </c>
      <c r="BK155" s="247">
        <f>ROUND(I155*H155,2)</f>
        <v>0</v>
      </c>
      <c r="BL155" s="17" t="s">
        <v>151</v>
      </c>
      <c r="BM155" s="246" t="s">
        <v>558</v>
      </c>
    </row>
    <row r="156" s="12" customFormat="1">
      <c r="A156" s="12"/>
      <c r="B156" s="252"/>
      <c r="C156" s="253"/>
      <c r="D156" s="248" t="s">
        <v>213</v>
      </c>
      <c r="E156" s="254" t="s">
        <v>1</v>
      </c>
      <c r="F156" s="255" t="s">
        <v>559</v>
      </c>
      <c r="G156" s="253"/>
      <c r="H156" s="256">
        <v>33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2" t="s">
        <v>213</v>
      </c>
      <c r="AU156" s="262" t="s">
        <v>93</v>
      </c>
      <c r="AV156" s="12" t="s">
        <v>93</v>
      </c>
      <c r="AW156" s="12" t="s">
        <v>38</v>
      </c>
      <c r="AX156" s="12" t="s">
        <v>84</v>
      </c>
      <c r="AY156" s="262" t="s">
        <v>152</v>
      </c>
    </row>
    <row r="157" s="12" customFormat="1">
      <c r="A157" s="12"/>
      <c r="B157" s="252"/>
      <c r="C157" s="253"/>
      <c r="D157" s="248" t="s">
        <v>213</v>
      </c>
      <c r="E157" s="254" t="s">
        <v>1</v>
      </c>
      <c r="F157" s="255" t="s">
        <v>549</v>
      </c>
      <c r="G157" s="253"/>
      <c r="H157" s="256">
        <v>222.75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62" t="s">
        <v>213</v>
      </c>
      <c r="AU157" s="262" t="s">
        <v>93</v>
      </c>
      <c r="AV157" s="12" t="s">
        <v>93</v>
      </c>
      <c r="AW157" s="12" t="s">
        <v>38</v>
      </c>
      <c r="AX157" s="12" t="s">
        <v>84</v>
      </c>
      <c r="AY157" s="262" t="s">
        <v>152</v>
      </c>
    </row>
    <row r="158" s="13" customFormat="1">
      <c r="A158" s="13"/>
      <c r="B158" s="263"/>
      <c r="C158" s="264"/>
      <c r="D158" s="248" t="s">
        <v>213</v>
      </c>
      <c r="E158" s="265" t="s">
        <v>1</v>
      </c>
      <c r="F158" s="266" t="s">
        <v>223</v>
      </c>
      <c r="G158" s="264"/>
      <c r="H158" s="267">
        <v>255.75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3" t="s">
        <v>213</v>
      </c>
      <c r="AU158" s="273" t="s">
        <v>93</v>
      </c>
      <c r="AV158" s="13" t="s">
        <v>151</v>
      </c>
      <c r="AW158" s="13" t="s">
        <v>38</v>
      </c>
      <c r="AX158" s="13" t="s">
        <v>21</v>
      </c>
      <c r="AY158" s="273" t="s">
        <v>152</v>
      </c>
    </row>
    <row r="159" s="2" customFormat="1" ht="21.75" customHeight="1">
      <c r="A159" s="38"/>
      <c r="B159" s="39"/>
      <c r="C159" s="235" t="s">
        <v>184</v>
      </c>
      <c r="D159" s="235" t="s">
        <v>153</v>
      </c>
      <c r="E159" s="236" t="s">
        <v>430</v>
      </c>
      <c r="F159" s="237" t="s">
        <v>431</v>
      </c>
      <c r="G159" s="238" t="s">
        <v>432</v>
      </c>
      <c r="H159" s="239">
        <v>132.92400000000001</v>
      </c>
      <c r="I159" s="240"/>
      <c r="J159" s="241">
        <f>ROUND(I159*H159,2)</f>
        <v>0</v>
      </c>
      <c r="K159" s="237" t="s">
        <v>157</v>
      </c>
      <c r="L159" s="44"/>
      <c r="M159" s="242" t="s">
        <v>1</v>
      </c>
      <c r="N159" s="243" t="s">
        <v>49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151</v>
      </c>
      <c r="AT159" s="246" t="s">
        <v>153</v>
      </c>
      <c r="AU159" s="246" t="s">
        <v>93</v>
      </c>
      <c r="AY159" s="17" t="s">
        <v>152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21</v>
      </c>
      <c r="BK159" s="247">
        <f>ROUND(I159*H159,2)</f>
        <v>0</v>
      </c>
      <c r="BL159" s="17" t="s">
        <v>151</v>
      </c>
      <c r="BM159" s="246" t="s">
        <v>560</v>
      </c>
    </row>
    <row r="160" s="2" customFormat="1">
      <c r="A160" s="38"/>
      <c r="B160" s="39"/>
      <c r="C160" s="40"/>
      <c r="D160" s="248" t="s">
        <v>160</v>
      </c>
      <c r="E160" s="40"/>
      <c r="F160" s="249" t="s">
        <v>434</v>
      </c>
      <c r="G160" s="40"/>
      <c r="H160" s="40"/>
      <c r="I160" s="15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160</v>
      </c>
      <c r="AU160" s="17" t="s">
        <v>93</v>
      </c>
    </row>
    <row r="161" s="12" customFormat="1">
      <c r="A161" s="12"/>
      <c r="B161" s="252"/>
      <c r="C161" s="253"/>
      <c r="D161" s="248" t="s">
        <v>213</v>
      </c>
      <c r="E161" s="254" t="s">
        <v>1</v>
      </c>
      <c r="F161" s="255" t="s">
        <v>561</v>
      </c>
      <c r="G161" s="253"/>
      <c r="H161" s="256">
        <v>132.92400000000001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62" t="s">
        <v>213</v>
      </c>
      <c r="AU161" s="262" t="s">
        <v>93</v>
      </c>
      <c r="AV161" s="12" t="s">
        <v>93</v>
      </c>
      <c r="AW161" s="12" t="s">
        <v>38</v>
      </c>
      <c r="AX161" s="12" t="s">
        <v>84</v>
      </c>
      <c r="AY161" s="262" t="s">
        <v>152</v>
      </c>
    </row>
    <row r="162" s="13" customFormat="1">
      <c r="A162" s="13"/>
      <c r="B162" s="263"/>
      <c r="C162" s="264"/>
      <c r="D162" s="248" t="s">
        <v>213</v>
      </c>
      <c r="E162" s="265" t="s">
        <v>1</v>
      </c>
      <c r="F162" s="266" t="s">
        <v>223</v>
      </c>
      <c r="G162" s="264"/>
      <c r="H162" s="267">
        <v>132.92400000000001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3" t="s">
        <v>213</v>
      </c>
      <c r="AU162" s="273" t="s">
        <v>93</v>
      </c>
      <c r="AV162" s="13" t="s">
        <v>151</v>
      </c>
      <c r="AW162" s="13" t="s">
        <v>38</v>
      </c>
      <c r="AX162" s="13" t="s">
        <v>21</v>
      </c>
      <c r="AY162" s="273" t="s">
        <v>152</v>
      </c>
    </row>
    <row r="163" s="2" customFormat="1" ht="21.75" customHeight="1">
      <c r="A163" s="38"/>
      <c r="B163" s="39"/>
      <c r="C163" s="235" t="s">
        <v>190</v>
      </c>
      <c r="D163" s="235" t="s">
        <v>153</v>
      </c>
      <c r="E163" s="236" t="s">
        <v>562</v>
      </c>
      <c r="F163" s="237" t="s">
        <v>563</v>
      </c>
      <c r="G163" s="238" t="s">
        <v>406</v>
      </c>
      <c r="H163" s="239">
        <v>88.040000000000006</v>
      </c>
      <c r="I163" s="240"/>
      <c r="J163" s="241">
        <f>ROUND(I163*H163,2)</f>
        <v>0</v>
      </c>
      <c r="K163" s="237" t="s">
        <v>157</v>
      </c>
      <c r="L163" s="44"/>
      <c r="M163" s="242" t="s">
        <v>1</v>
      </c>
      <c r="N163" s="243" t="s">
        <v>49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151</v>
      </c>
      <c r="AT163" s="246" t="s">
        <v>153</v>
      </c>
      <c r="AU163" s="246" t="s">
        <v>93</v>
      </c>
      <c r="AY163" s="17" t="s">
        <v>152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21</v>
      </c>
      <c r="BK163" s="247">
        <f>ROUND(I163*H163,2)</f>
        <v>0</v>
      </c>
      <c r="BL163" s="17" t="s">
        <v>151</v>
      </c>
      <c r="BM163" s="246" t="s">
        <v>564</v>
      </c>
    </row>
    <row r="164" s="12" customFormat="1">
      <c r="A164" s="12"/>
      <c r="B164" s="252"/>
      <c r="C164" s="253"/>
      <c r="D164" s="248" t="s">
        <v>213</v>
      </c>
      <c r="E164" s="254" t="s">
        <v>1</v>
      </c>
      <c r="F164" s="255" t="s">
        <v>565</v>
      </c>
      <c r="G164" s="253"/>
      <c r="H164" s="256">
        <v>33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93</v>
      </c>
      <c r="AV164" s="12" t="s">
        <v>93</v>
      </c>
      <c r="AW164" s="12" t="s">
        <v>38</v>
      </c>
      <c r="AX164" s="12" t="s">
        <v>84</v>
      </c>
      <c r="AY164" s="262" t="s">
        <v>152</v>
      </c>
    </row>
    <row r="165" s="12" customFormat="1">
      <c r="A165" s="12"/>
      <c r="B165" s="252"/>
      <c r="C165" s="253"/>
      <c r="D165" s="248" t="s">
        <v>213</v>
      </c>
      <c r="E165" s="254" t="s">
        <v>1</v>
      </c>
      <c r="F165" s="255" t="s">
        <v>566</v>
      </c>
      <c r="G165" s="253"/>
      <c r="H165" s="256">
        <v>55.039999999999999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62" t="s">
        <v>213</v>
      </c>
      <c r="AU165" s="262" t="s">
        <v>93</v>
      </c>
      <c r="AV165" s="12" t="s">
        <v>93</v>
      </c>
      <c r="AW165" s="12" t="s">
        <v>38</v>
      </c>
      <c r="AX165" s="12" t="s">
        <v>84</v>
      </c>
      <c r="AY165" s="262" t="s">
        <v>152</v>
      </c>
    </row>
    <row r="166" s="13" customFormat="1">
      <c r="A166" s="13"/>
      <c r="B166" s="263"/>
      <c r="C166" s="264"/>
      <c r="D166" s="248" t="s">
        <v>213</v>
      </c>
      <c r="E166" s="265" t="s">
        <v>1</v>
      </c>
      <c r="F166" s="266" t="s">
        <v>223</v>
      </c>
      <c r="G166" s="264"/>
      <c r="H166" s="267">
        <v>88.040000000000006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3" t="s">
        <v>213</v>
      </c>
      <c r="AU166" s="273" t="s">
        <v>93</v>
      </c>
      <c r="AV166" s="13" t="s">
        <v>151</v>
      </c>
      <c r="AW166" s="13" t="s">
        <v>38</v>
      </c>
      <c r="AX166" s="13" t="s">
        <v>21</v>
      </c>
      <c r="AY166" s="273" t="s">
        <v>152</v>
      </c>
    </row>
    <row r="167" s="2" customFormat="1" ht="21.75" customHeight="1">
      <c r="A167" s="38"/>
      <c r="B167" s="39"/>
      <c r="C167" s="235" t="s">
        <v>195</v>
      </c>
      <c r="D167" s="235" t="s">
        <v>153</v>
      </c>
      <c r="E167" s="236" t="s">
        <v>567</v>
      </c>
      <c r="F167" s="237" t="s">
        <v>568</v>
      </c>
      <c r="G167" s="238" t="s">
        <v>361</v>
      </c>
      <c r="H167" s="239">
        <v>1485</v>
      </c>
      <c r="I167" s="240"/>
      <c r="J167" s="241">
        <f>ROUND(I167*H167,2)</f>
        <v>0</v>
      </c>
      <c r="K167" s="237" t="s">
        <v>157</v>
      </c>
      <c r="L167" s="44"/>
      <c r="M167" s="242" t="s">
        <v>1</v>
      </c>
      <c r="N167" s="243" t="s">
        <v>49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151</v>
      </c>
      <c r="AT167" s="246" t="s">
        <v>153</v>
      </c>
      <c r="AU167" s="246" t="s">
        <v>93</v>
      </c>
      <c r="AY167" s="17" t="s">
        <v>152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21</v>
      </c>
      <c r="BK167" s="247">
        <f>ROUND(I167*H167,2)</f>
        <v>0</v>
      </c>
      <c r="BL167" s="17" t="s">
        <v>151</v>
      </c>
      <c r="BM167" s="246" t="s">
        <v>569</v>
      </c>
    </row>
    <row r="168" s="2" customFormat="1" ht="21.75" customHeight="1">
      <c r="A168" s="38"/>
      <c r="B168" s="39"/>
      <c r="C168" s="235" t="s">
        <v>26</v>
      </c>
      <c r="D168" s="235" t="s">
        <v>153</v>
      </c>
      <c r="E168" s="236" t="s">
        <v>570</v>
      </c>
      <c r="F168" s="237" t="s">
        <v>571</v>
      </c>
      <c r="G168" s="238" t="s">
        <v>361</v>
      </c>
      <c r="H168" s="239">
        <v>1485</v>
      </c>
      <c r="I168" s="240"/>
      <c r="J168" s="241">
        <f>ROUND(I168*H168,2)</f>
        <v>0</v>
      </c>
      <c r="K168" s="237" t="s">
        <v>157</v>
      </c>
      <c r="L168" s="44"/>
      <c r="M168" s="242" t="s">
        <v>1</v>
      </c>
      <c r="N168" s="243" t="s">
        <v>49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151</v>
      </c>
      <c r="AT168" s="246" t="s">
        <v>153</v>
      </c>
      <c r="AU168" s="246" t="s">
        <v>93</v>
      </c>
      <c r="AY168" s="17" t="s">
        <v>152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21</v>
      </c>
      <c r="BK168" s="247">
        <f>ROUND(I168*H168,2)</f>
        <v>0</v>
      </c>
      <c r="BL168" s="17" t="s">
        <v>151</v>
      </c>
      <c r="BM168" s="246" t="s">
        <v>572</v>
      </c>
    </row>
    <row r="169" s="2" customFormat="1" ht="16.5" customHeight="1">
      <c r="A169" s="38"/>
      <c r="B169" s="39"/>
      <c r="C169" s="300" t="s">
        <v>208</v>
      </c>
      <c r="D169" s="300" t="s">
        <v>573</v>
      </c>
      <c r="E169" s="301" t="s">
        <v>574</v>
      </c>
      <c r="F169" s="302" t="s">
        <v>575</v>
      </c>
      <c r="G169" s="303" t="s">
        <v>576</v>
      </c>
      <c r="H169" s="304">
        <v>51.975000000000001</v>
      </c>
      <c r="I169" s="305"/>
      <c r="J169" s="306">
        <f>ROUND(I169*H169,2)</f>
        <v>0</v>
      </c>
      <c r="K169" s="302" t="s">
        <v>157</v>
      </c>
      <c r="L169" s="307"/>
      <c r="M169" s="308" t="s">
        <v>1</v>
      </c>
      <c r="N169" s="309" t="s">
        <v>49</v>
      </c>
      <c r="O169" s="91"/>
      <c r="P169" s="244">
        <f>O169*H169</f>
        <v>0</v>
      </c>
      <c r="Q169" s="244">
        <v>0.001</v>
      </c>
      <c r="R169" s="244">
        <f>Q169*H169</f>
        <v>0.051975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190</v>
      </c>
      <c r="AT169" s="246" t="s">
        <v>573</v>
      </c>
      <c r="AU169" s="246" t="s">
        <v>93</v>
      </c>
      <c r="AY169" s="17" t="s">
        <v>152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21</v>
      </c>
      <c r="BK169" s="247">
        <f>ROUND(I169*H169,2)</f>
        <v>0</v>
      </c>
      <c r="BL169" s="17" t="s">
        <v>151</v>
      </c>
      <c r="BM169" s="246" t="s">
        <v>577</v>
      </c>
    </row>
    <row r="170" s="12" customFormat="1">
      <c r="A170" s="12"/>
      <c r="B170" s="252"/>
      <c r="C170" s="253"/>
      <c r="D170" s="248" t="s">
        <v>213</v>
      </c>
      <c r="E170" s="254" t="s">
        <v>1</v>
      </c>
      <c r="F170" s="255" t="s">
        <v>578</v>
      </c>
      <c r="G170" s="253"/>
      <c r="H170" s="256">
        <v>51.975000000000001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62" t="s">
        <v>213</v>
      </c>
      <c r="AU170" s="262" t="s">
        <v>93</v>
      </c>
      <c r="AV170" s="12" t="s">
        <v>93</v>
      </c>
      <c r="AW170" s="12" t="s">
        <v>38</v>
      </c>
      <c r="AX170" s="12" t="s">
        <v>84</v>
      </c>
      <c r="AY170" s="262" t="s">
        <v>152</v>
      </c>
    </row>
    <row r="171" s="13" customFormat="1">
      <c r="A171" s="13"/>
      <c r="B171" s="263"/>
      <c r="C171" s="264"/>
      <c r="D171" s="248" t="s">
        <v>213</v>
      </c>
      <c r="E171" s="265" t="s">
        <v>1</v>
      </c>
      <c r="F171" s="266" t="s">
        <v>223</v>
      </c>
      <c r="G171" s="264"/>
      <c r="H171" s="267">
        <v>51.975000000000001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3" t="s">
        <v>213</v>
      </c>
      <c r="AU171" s="273" t="s">
        <v>93</v>
      </c>
      <c r="AV171" s="13" t="s">
        <v>151</v>
      </c>
      <c r="AW171" s="13" t="s">
        <v>38</v>
      </c>
      <c r="AX171" s="13" t="s">
        <v>21</v>
      </c>
      <c r="AY171" s="273" t="s">
        <v>152</v>
      </c>
    </row>
    <row r="172" s="2" customFormat="1" ht="16.5" customHeight="1">
      <c r="A172" s="38"/>
      <c r="B172" s="39"/>
      <c r="C172" s="235" t="s">
        <v>224</v>
      </c>
      <c r="D172" s="235" t="s">
        <v>153</v>
      </c>
      <c r="E172" s="236" t="s">
        <v>579</v>
      </c>
      <c r="F172" s="237" t="s">
        <v>580</v>
      </c>
      <c r="G172" s="238" t="s">
        <v>361</v>
      </c>
      <c r="H172" s="239">
        <v>2167</v>
      </c>
      <c r="I172" s="240"/>
      <c r="J172" s="241">
        <f>ROUND(I172*H172,2)</f>
        <v>0</v>
      </c>
      <c r="K172" s="237" t="s">
        <v>157</v>
      </c>
      <c r="L172" s="44"/>
      <c r="M172" s="242" t="s">
        <v>1</v>
      </c>
      <c r="N172" s="243" t="s">
        <v>49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151</v>
      </c>
      <c r="AT172" s="246" t="s">
        <v>153</v>
      </c>
      <c r="AU172" s="246" t="s">
        <v>93</v>
      </c>
      <c r="AY172" s="17" t="s">
        <v>152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21</v>
      </c>
      <c r="BK172" s="247">
        <f>ROUND(I172*H172,2)</f>
        <v>0</v>
      </c>
      <c r="BL172" s="17" t="s">
        <v>151</v>
      </c>
      <c r="BM172" s="246" t="s">
        <v>581</v>
      </c>
    </row>
    <row r="173" s="12" customFormat="1">
      <c r="A173" s="12"/>
      <c r="B173" s="252"/>
      <c r="C173" s="253"/>
      <c r="D173" s="248" t="s">
        <v>213</v>
      </c>
      <c r="E173" s="254" t="s">
        <v>1</v>
      </c>
      <c r="F173" s="255" t="s">
        <v>582</v>
      </c>
      <c r="G173" s="253"/>
      <c r="H173" s="256">
        <v>975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62" t="s">
        <v>213</v>
      </c>
      <c r="AU173" s="262" t="s">
        <v>93</v>
      </c>
      <c r="AV173" s="12" t="s">
        <v>93</v>
      </c>
      <c r="AW173" s="12" t="s">
        <v>38</v>
      </c>
      <c r="AX173" s="12" t="s">
        <v>84</v>
      </c>
      <c r="AY173" s="262" t="s">
        <v>152</v>
      </c>
    </row>
    <row r="174" s="12" customFormat="1">
      <c r="A174" s="12"/>
      <c r="B174" s="252"/>
      <c r="C174" s="253"/>
      <c r="D174" s="248" t="s">
        <v>213</v>
      </c>
      <c r="E174" s="254" t="s">
        <v>1</v>
      </c>
      <c r="F174" s="255" t="s">
        <v>583</v>
      </c>
      <c r="G174" s="253"/>
      <c r="H174" s="256">
        <v>1189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62" t="s">
        <v>213</v>
      </c>
      <c r="AU174" s="262" t="s">
        <v>93</v>
      </c>
      <c r="AV174" s="12" t="s">
        <v>93</v>
      </c>
      <c r="AW174" s="12" t="s">
        <v>38</v>
      </c>
      <c r="AX174" s="12" t="s">
        <v>84</v>
      </c>
      <c r="AY174" s="262" t="s">
        <v>152</v>
      </c>
    </row>
    <row r="175" s="12" customFormat="1">
      <c r="A175" s="12"/>
      <c r="B175" s="252"/>
      <c r="C175" s="253"/>
      <c r="D175" s="248" t="s">
        <v>213</v>
      </c>
      <c r="E175" s="254" t="s">
        <v>1</v>
      </c>
      <c r="F175" s="255" t="s">
        <v>584</v>
      </c>
      <c r="G175" s="253"/>
      <c r="H175" s="256">
        <v>3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62" t="s">
        <v>213</v>
      </c>
      <c r="AU175" s="262" t="s">
        <v>93</v>
      </c>
      <c r="AV175" s="12" t="s">
        <v>93</v>
      </c>
      <c r="AW175" s="12" t="s">
        <v>38</v>
      </c>
      <c r="AX175" s="12" t="s">
        <v>84</v>
      </c>
      <c r="AY175" s="262" t="s">
        <v>152</v>
      </c>
    </row>
    <row r="176" s="13" customFormat="1">
      <c r="A176" s="13"/>
      <c r="B176" s="263"/>
      <c r="C176" s="264"/>
      <c r="D176" s="248" t="s">
        <v>213</v>
      </c>
      <c r="E176" s="265" t="s">
        <v>1</v>
      </c>
      <c r="F176" s="266" t="s">
        <v>223</v>
      </c>
      <c r="G176" s="264"/>
      <c r="H176" s="267">
        <v>2167</v>
      </c>
      <c r="I176" s="268"/>
      <c r="J176" s="264"/>
      <c r="K176" s="264"/>
      <c r="L176" s="269"/>
      <c r="M176" s="270"/>
      <c r="N176" s="271"/>
      <c r="O176" s="271"/>
      <c r="P176" s="271"/>
      <c r="Q176" s="271"/>
      <c r="R176" s="271"/>
      <c r="S176" s="271"/>
      <c r="T176" s="27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3" t="s">
        <v>213</v>
      </c>
      <c r="AU176" s="273" t="s">
        <v>93</v>
      </c>
      <c r="AV176" s="13" t="s">
        <v>151</v>
      </c>
      <c r="AW176" s="13" t="s">
        <v>38</v>
      </c>
      <c r="AX176" s="13" t="s">
        <v>21</v>
      </c>
      <c r="AY176" s="273" t="s">
        <v>152</v>
      </c>
    </row>
    <row r="177" s="2" customFormat="1" ht="21.75" customHeight="1">
      <c r="A177" s="38"/>
      <c r="B177" s="39"/>
      <c r="C177" s="235" t="s">
        <v>237</v>
      </c>
      <c r="D177" s="235" t="s">
        <v>153</v>
      </c>
      <c r="E177" s="236" t="s">
        <v>585</v>
      </c>
      <c r="F177" s="237" t="s">
        <v>586</v>
      </c>
      <c r="G177" s="238" t="s">
        <v>361</v>
      </c>
      <c r="H177" s="239">
        <v>1485</v>
      </c>
      <c r="I177" s="240"/>
      <c r="J177" s="241">
        <f>ROUND(I177*H177,2)</f>
        <v>0</v>
      </c>
      <c r="K177" s="237" t="s">
        <v>157</v>
      </c>
      <c r="L177" s="44"/>
      <c r="M177" s="242" t="s">
        <v>1</v>
      </c>
      <c r="N177" s="243" t="s">
        <v>49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151</v>
      </c>
      <c r="AT177" s="246" t="s">
        <v>153</v>
      </c>
      <c r="AU177" s="246" t="s">
        <v>93</v>
      </c>
      <c r="AY177" s="17" t="s">
        <v>152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21</v>
      </c>
      <c r="BK177" s="247">
        <f>ROUND(I177*H177,2)</f>
        <v>0</v>
      </c>
      <c r="BL177" s="17" t="s">
        <v>151</v>
      </c>
      <c r="BM177" s="246" t="s">
        <v>587</v>
      </c>
    </row>
    <row r="178" s="2" customFormat="1" ht="16.5" customHeight="1">
      <c r="A178" s="38"/>
      <c r="B178" s="39"/>
      <c r="C178" s="235" t="s">
        <v>244</v>
      </c>
      <c r="D178" s="235" t="s">
        <v>153</v>
      </c>
      <c r="E178" s="236" t="s">
        <v>588</v>
      </c>
      <c r="F178" s="237" t="s">
        <v>589</v>
      </c>
      <c r="G178" s="238" t="s">
        <v>361</v>
      </c>
      <c r="H178" s="239">
        <v>1485</v>
      </c>
      <c r="I178" s="240"/>
      <c r="J178" s="241">
        <f>ROUND(I178*H178,2)</f>
        <v>0</v>
      </c>
      <c r="K178" s="237" t="s">
        <v>157</v>
      </c>
      <c r="L178" s="44"/>
      <c r="M178" s="242" t="s">
        <v>1</v>
      </c>
      <c r="N178" s="243" t="s">
        <v>49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151</v>
      </c>
      <c r="AT178" s="246" t="s">
        <v>153</v>
      </c>
      <c r="AU178" s="246" t="s">
        <v>93</v>
      </c>
      <c r="AY178" s="17" t="s">
        <v>152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21</v>
      </c>
      <c r="BK178" s="247">
        <f>ROUND(I178*H178,2)</f>
        <v>0</v>
      </c>
      <c r="BL178" s="17" t="s">
        <v>151</v>
      </c>
      <c r="BM178" s="246" t="s">
        <v>590</v>
      </c>
    </row>
    <row r="179" s="2" customFormat="1" ht="21.75" customHeight="1">
      <c r="A179" s="38"/>
      <c r="B179" s="39"/>
      <c r="C179" s="235" t="s">
        <v>8</v>
      </c>
      <c r="D179" s="235" t="s">
        <v>153</v>
      </c>
      <c r="E179" s="236" t="s">
        <v>591</v>
      </c>
      <c r="F179" s="237" t="s">
        <v>592</v>
      </c>
      <c r="G179" s="238" t="s">
        <v>361</v>
      </c>
      <c r="H179" s="239">
        <v>1485</v>
      </c>
      <c r="I179" s="240"/>
      <c r="J179" s="241">
        <f>ROUND(I179*H179,2)</f>
        <v>0</v>
      </c>
      <c r="K179" s="237" t="s">
        <v>157</v>
      </c>
      <c r="L179" s="44"/>
      <c r="M179" s="242" t="s">
        <v>1</v>
      </c>
      <c r="N179" s="243" t="s">
        <v>49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151</v>
      </c>
      <c r="AT179" s="246" t="s">
        <v>153</v>
      </c>
      <c r="AU179" s="246" t="s">
        <v>93</v>
      </c>
      <c r="AY179" s="17" t="s">
        <v>152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21</v>
      </c>
      <c r="BK179" s="247">
        <f>ROUND(I179*H179,2)</f>
        <v>0</v>
      </c>
      <c r="BL179" s="17" t="s">
        <v>151</v>
      </c>
      <c r="BM179" s="246" t="s">
        <v>593</v>
      </c>
    </row>
    <row r="180" s="11" customFormat="1" ht="22.8" customHeight="1">
      <c r="A180" s="11"/>
      <c r="B180" s="221"/>
      <c r="C180" s="222"/>
      <c r="D180" s="223" t="s">
        <v>83</v>
      </c>
      <c r="E180" s="284" t="s">
        <v>93</v>
      </c>
      <c r="F180" s="284" t="s">
        <v>594</v>
      </c>
      <c r="G180" s="222"/>
      <c r="H180" s="222"/>
      <c r="I180" s="225"/>
      <c r="J180" s="285">
        <f>BK180</f>
        <v>0</v>
      </c>
      <c r="K180" s="222"/>
      <c r="L180" s="227"/>
      <c r="M180" s="228"/>
      <c r="N180" s="229"/>
      <c r="O180" s="229"/>
      <c r="P180" s="230">
        <f>P181</f>
        <v>0</v>
      </c>
      <c r="Q180" s="229"/>
      <c r="R180" s="230">
        <f>R181</f>
        <v>95.22954</v>
      </c>
      <c r="S180" s="229"/>
      <c r="T180" s="231">
        <f>T181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32" t="s">
        <v>21</v>
      </c>
      <c r="AT180" s="233" t="s">
        <v>83</v>
      </c>
      <c r="AU180" s="233" t="s">
        <v>21</v>
      </c>
      <c r="AY180" s="232" t="s">
        <v>152</v>
      </c>
      <c r="BK180" s="234">
        <f>BK181</f>
        <v>0</v>
      </c>
    </row>
    <row r="181" s="2" customFormat="1" ht="21.75" customHeight="1">
      <c r="A181" s="38"/>
      <c r="B181" s="39"/>
      <c r="C181" s="235" t="s">
        <v>257</v>
      </c>
      <c r="D181" s="235" t="s">
        <v>153</v>
      </c>
      <c r="E181" s="236" t="s">
        <v>595</v>
      </c>
      <c r="F181" s="237" t="s">
        <v>596</v>
      </c>
      <c r="G181" s="238" t="s">
        <v>392</v>
      </c>
      <c r="H181" s="239">
        <v>413</v>
      </c>
      <c r="I181" s="240"/>
      <c r="J181" s="241">
        <f>ROUND(I181*H181,2)</f>
        <v>0</v>
      </c>
      <c r="K181" s="237" t="s">
        <v>157</v>
      </c>
      <c r="L181" s="44"/>
      <c r="M181" s="242" t="s">
        <v>1</v>
      </c>
      <c r="N181" s="243" t="s">
        <v>49</v>
      </c>
      <c r="O181" s="91"/>
      <c r="P181" s="244">
        <f>O181*H181</f>
        <v>0</v>
      </c>
      <c r="Q181" s="244">
        <v>0.23058000000000001</v>
      </c>
      <c r="R181" s="244">
        <f>Q181*H181</f>
        <v>95.22954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151</v>
      </c>
      <c r="AT181" s="246" t="s">
        <v>153</v>
      </c>
      <c r="AU181" s="246" t="s">
        <v>93</v>
      </c>
      <c r="AY181" s="17" t="s">
        <v>152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21</v>
      </c>
      <c r="BK181" s="247">
        <f>ROUND(I181*H181,2)</f>
        <v>0</v>
      </c>
      <c r="BL181" s="17" t="s">
        <v>151</v>
      </c>
      <c r="BM181" s="246" t="s">
        <v>597</v>
      </c>
    </row>
    <row r="182" s="11" customFormat="1" ht="22.8" customHeight="1">
      <c r="A182" s="11"/>
      <c r="B182" s="221"/>
      <c r="C182" s="222"/>
      <c r="D182" s="223" t="s">
        <v>83</v>
      </c>
      <c r="E182" s="284" t="s">
        <v>151</v>
      </c>
      <c r="F182" s="284" t="s">
        <v>598</v>
      </c>
      <c r="G182" s="222"/>
      <c r="H182" s="222"/>
      <c r="I182" s="225"/>
      <c r="J182" s="285">
        <f>BK182</f>
        <v>0</v>
      </c>
      <c r="K182" s="222"/>
      <c r="L182" s="227"/>
      <c r="M182" s="228"/>
      <c r="N182" s="229"/>
      <c r="O182" s="229"/>
      <c r="P182" s="230">
        <f>SUM(P183:P185)</f>
        <v>0</v>
      </c>
      <c r="Q182" s="229"/>
      <c r="R182" s="230">
        <f>SUM(R183:R185)</f>
        <v>0</v>
      </c>
      <c r="S182" s="229"/>
      <c r="T182" s="231">
        <f>SUM(T183:T185)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232" t="s">
        <v>21</v>
      </c>
      <c r="AT182" s="233" t="s">
        <v>83</v>
      </c>
      <c r="AU182" s="233" t="s">
        <v>21</v>
      </c>
      <c r="AY182" s="232" t="s">
        <v>152</v>
      </c>
      <c r="BK182" s="234">
        <f>SUM(BK183:BK185)</f>
        <v>0</v>
      </c>
    </row>
    <row r="183" s="2" customFormat="1" ht="21.75" customHeight="1">
      <c r="A183" s="38"/>
      <c r="B183" s="39"/>
      <c r="C183" s="235" t="s">
        <v>261</v>
      </c>
      <c r="D183" s="235" t="s">
        <v>153</v>
      </c>
      <c r="E183" s="236" t="s">
        <v>599</v>
      </c>
      <c r="F183" s="237" t="s">
        <v>600</v>
      </c>
      <c r="G183" s="238" t="s">
        <v>406</v>
      </c>
      <c r="H183" s="239">
        <v>8.5999999999999996</v>
      </c>
      <c r="I183" s="240"/>
      <c r="J183" s="241">
        <f>ROUND(I183*H183,2)</f>
        <v>0</v>
      </c>
      <c r="K183" s="237" t="s">
        <v>157</v>
      </c>
      <c r="L183" s="44"/>
      <c r="M183" s="242" t="s">
        <v>1</v>
      </c>
      <c r="N183" s="243" t="s">
        <v>49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151</v>
      </c>
      <c r="AT183" s="246" t="s">
        <v>153</v>
      </c>
      <c r="AU183" s="246" t="s">
        <v>93</v>
      </c>
      <c r="AY183" s="17" t="s">
        <v>152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21</v>
      </c>
      <c r="BK183" s="247">
        <f>ROUND(I183*H183,2)</f>
        <v>0</v>
      </c>
      <c r="BL183" s="17" t="s">
        <v>151</v>
      </c>
      <c r="BM183" s="246" t="s">
        <v>601</v>
      </c>
    </row>
    <row r="184" s="12" customFormat="1">
      <c r="A184" s="12"/>
      <c r="B184" s="252"/>
      <c r="C184" s="253"/>
      <c r="D184" s="248" t="s">
        <v>213</v>
      </c>
      <c r="E184" s="254" t="s">
        <v>1</v>
      </c>
      <c r="F184" s="255" t="s">
        <v>602</v>
      </c>
      <c r="G184" s="253"/>
      <c r="H184" s="256">
        <v>8.5999999999999996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62" t="s">
        <v>213</v>
      </c>
      <c r="AU184" s="262" t="s">
        <v>93</v>
      </c>
      <c r="AV184" s="12" t="s">
        <v>93</v>
      </c>
      <c r="AW184" s="12" t="s">
        <v>38</v>
      </c>
      <c r="AX184" s="12" t="s">
        <v>84</v>
      </c>
      <c r="AY184" s="262" t="s">
        <v>152</v>
      </c>
    </row>
    <row r="185" s="13" customFormat="1">
      <c r="A185" s="13"/>
      <c r="B185" s="263"/>
      <c r="C185" s="264"/>
      <c r="D185" s="248" t="s">
        <v>213</v>
      </c>
      <c r="E185" s="265" t="s">
        <v>1</v>
      </c>
      <c r="F185" s="266" t="s">
        <v>223</v>
      </c>
      <c r="G185" s="264"/>
      <c r="H185" s="267">
        <v>8.5999999999999996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3" t="s">
        <v>213</v>
      </c>
      <c r="AU185" s="273" t="s">
        <v>93</v>
      </c>
      <c r="AV185" s="13" t="s">
        <v>151</v>
      </c>
      <c r="AW185" s="13" t="s">
        <v>38</v>
      </c>
      <c r="AX185" s="13" t="s">
        <v>21</v>
      </c>
      <c r="AY185" s="273" t="s">
        <v>152</v>
      </c>
    </row>
    <row r="186" s="11" customFormat="1" ht="22.8" customHeight="1">
      <c r="A186" s="11"/>
      <c r="B186" s="221"/>
      <c r="C186" s="222"/>
      <c r="D186" s="223" t="s">
        <v>83</v>
      </c>
      <c r="E186" s="284" t="s">
        <v>174</v>
      </c>
      <c r="F186" s="284" t="s">
        <v>603</v>
      </c>
      <c r="G186" s="222"/>
      <c r="H186" s="222"/>
      <c r="I186" s="225"/>
      <c r="J186" s="285">
        <f>BK186</f>
        <v>0</v>
      </c>
      <c r="K186" s="222"/>
      <c r="L186" s="227"/>
      <c r="M186" s="228"/>
      <c r="N186" s="229"/>
      <c r="O186" s="229"/>
      <c r="P186" s="230">
        <f>SUM(P187:P222)</f>
        <v>0</v>
      </c>
      <c r="Q186" s="229"/>
      <c r="R186" s="230">
        <f>SUM(R187:R222)</f>
        <v>588.83479</v>
      </c>
      <c r="S186" s="229"/>
      <c r="T186" s="231">
        <f>SUM(T187:T222)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32" t="s">
        <v>21</v>
      </c>
      <c r="AT186" s="233" t="s">
        <v>83</v>
      </c>
      <c r="AU186" s="233" t="s">
        <v>21</v>
      </c>
      <c r="AY186" s="232" t="s">
        <v>152</v>
      </c>
      <c r="BK186" s="234">
        <f>SUM(BK187:BK222)</f>
        <v>0</v>
      </c>
    </row>
    <row r="187" s="2" customFormat="1" ht="16.5" customHeight="1">
      <c r="A187" s="38"/>
      <c r="B187" s="39"/>
      <c r="C187" s="235" t="s">
        <v>268</v>
      </c>
      <c r="D187" s="235" t="s">
        <v>153</v>
      </c>
      <c r="E187" s="236" t="s">
        <v>604</v>
      </c>
      <c r="F187" s="237" t="s">
        <v>605</v>
      </c>
      <c r="G187" s="238" t="s">
        <v>361</v>
      </c>
      <c r="H187" s="239">
        <v>1866</v>
      </c>
      <c r="I187" s="240"/>
      <c r="J187" s="241">
        <f>ROUND(I187*H187,2)</f>
        <v>0</v>
      </c>
      <c r="K187" s="237" t="s">
        <v>157</v>
      </c>
      <c r="L187" s="44"/>
      <c r="M187" s="242" t="s">
        <v>1</v>
      </c>
      <c r="N187" s="243" t="s">
        <v>49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151</v>
      </c>
      <c r="AT187" s="246" t="s">
        <v>153</v>
      </c>
      <c r="AU187" s="246" t="s">
        <v>93</v>
      </c>
      <c r="AY187" s="17" t="s">
        <v>152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21</v>
      </c>
      <c r="BK187" s="247">
        <f>ROUND(I187*H187,2)</f>
        <v>0</v>
      </c>
      <c r="BL187" s="17" t="s">
        <v>151</v>
      </c>
      <c r="BM187" s="246" t="s">
        <v>606</v>
      </c>
    </row>
    <row r="188" s="12" customFormat="1">
      <c r="A188" s="12"/>
      <c r="B188" s="252"/>
      <c r="C188" s="253"/>
      <c r="D188" s="248" t="s">
        <v>213</v>
      </c>
      <c r="E188" s="254" t="s">
        <v>1</v>
      </c>
      <c r="F188" s="255" t="s">
        <v>607</v>
      </c>
      <c r="G188" s="253"/>
      <c r="H188" s="256">
        <v>3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62" t="s">
        <v>213</v>
      </c>
      <c r="AU188" s="262" t="s">
        <v>93</v>
      </c>
      <c r="AV188" s="12" t="s">
        <v>93</v>
      </c>
      <c r="AW188" s="12" t="s">
        <v>38</v>
      </c>
      <c r="AX188" s="12" t="s">
        <v>84</v>
      </c>
      <c r="AY188" s="262" t="s">
        <v>152</v>
      </c>
    </row>
    <row r="189" s="12" customFormat="1">
      <c r="A189" s="12"/>
      <c r="B189" s="252"/>
      <c r="C189" s="253"/>
      <c r="D189" s="248" t="s">
        <v>213</v>
      </c>
      <c r="E189" s="254" t="s">
        <v>1</v>
      </c>
      <c r="F189" s="255" t="s">
        <v>608</v>
      </c>
      <c r="G189" s="253"/>
      <c r="H189" s="256">
        <v>3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62" t="s">
        <v>213</v>
      </c>
      <c r="AU189" s="262" t="s">
        <v>93</v>
      </c>
      <c r="AV189" s="12" t="s">
        <v>93</v>
      </c>
      <c r="AW189" s="12" t="s">
        <v>38</v>
      </c>
      <c r="AX189" s="12" t="s">
        <v>84</v>
      </c>
      <c r="AY189" s="262" t="s">
        <v>152</v>
      </c>
    </row>
    <row r="190" s="12" customFormat="1">
      <c r="A190" s="12"/>
      <c r="B190" s="252"/>
      <c r="C190" s="253"/>
      <c r="D190" s="248" t="s">
        <v>213</v>
      </c>
      <c r="E190" s="254" t="s">
        <v>1</v>
      </c>
      <c r="F190" s="255" t="s">
        <v>609</v>
      </c>
      <c r="G190" s="253"/>
      <c r="H190" s="256">
        <v>885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62" t="s">
        <v>213</v>
      </c>
      <c r="AU190" s="262" t="s">
        <v>93</v>
      </c>
      <c r="AV190" s="12" t="s">
        <v>93</v>
      </c>
      <c r="AW190" s="12" t="s">
        <v>38</v>
      </c>
      <c r="AX190" s="12" t="s">
        <v>84</v>
      </c>
      <c r="AY190" s="262" t="s">
        <v>152</v>
      </c>
    </row>
    <row r="191" s="12" customFormat="1">
      <c r="A191" s="12"/>
      <c r="B191" s="252"/>
      <c r="C191" s="253"/>
      <c r="D191" s="248" t="s">
        <v>213</v>
      </c>
      <c r="E191" s="254" t="s">
        <v>1</v>
      </c>
      <c r="F191" s="255" t="s">
        <v>610</v>
      </c>
      <c r="G191" s="253"/>
      <c r="H191" s="256">
        <v>975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62" t="s">
        <v>213</v>
      </c>
      <c r="AU191" s="262" t="s">
        <v>93</v>
      </c>
      <c r="AV191" s="12" t="s">
        <v>93</v>
      </c>
      <c r="AW191" s="12" t="s">
        <v>38</v>
      </c>
      <c r="AX191" s="12" t="s">
        <v>84</v>
      </c>
      <c r="AY191" s="262" t="s">
        <v>152</v>
      </c>
    </row>
    <row r="192" s="13" customFormat="1">
      <c r="A192" s="13"/>
      <c r="B192" s="263"/>
      <c r="C192" s="264"/>
      <c r="D192" s="248" t="s">
        <v>213</v>
      </c>
      <c r="E192" s="265" t="s">
        <v>1</v>
      </c>
      <c r="F192" s="266" t="s">
        <v>223</v>
      </c>
      <c r="G192" s="264"/>
      <c r="H192" s="267">
        <v>1866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3" t="s">
        <v>213</v>
      </c>
      <c r="AU192" s="273" t="s">
        <v>93</v>
      </c>
      <c r="AV192" s="13" t="s">
        <v>151</v>
      </c>
      <c r="AW192" s="13" t="s">
        <v>38</v>
      </c>
      <c r="AX192" s="13" t="s">
        <v>21</v>
      </c>
      <c r="AY192" s="273" t="s">
        <v>152</v>
      </c>
    </row>
    <row r="193" s="2" customFormat="1" ht="16.5" customHeight="1">
      <c r="A193" s="38"/>
      <c r="B193" s="39"/>
      <c r="C193" s="235" t="s">
        <v>275</v>
      </c>
      <c r="D193" s="235" t="s">
        <v>153</v>
      </c>
      <c r="E193" s="236" t="s">
        <v>611</v>
      </c>
      <c r="F193" s="237" t="s">
        <v>612</v>
      </c>
      <c r="G193" s="238" t="s">
        <v>361</v>
      </c>
      <c r="H193" s="239">
        <v>1189</v>
      </c>
      <c r="I193" s="240"/>
      <c r="J193" s="241">
        <f>ROUND(I193*H193,2)</f>
        <v>0</v>
      </c>
      <c r="K193" s="237" t="s">
        <v>157</v>
      </c>
      <c r="L193" s="44"/>
      <c r="M193" s="242" t="s">
        <v>1</v>
      </c>
      <c r="N193" s="243" t="s">
        <v>49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151</v>
      </c>
      <c r="AT193" s="246" t="s">
        <v>153</v>
      </c>
      <c r="AU193" s="246" t="s">
        <v>93</v>
      </c>
      <c r="AY193" s="17" t="s">
        <v>152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21</v>
      </c>
      <c r="BK193" s="247">
        <f>ROUND(I193*H193,2)</f>
        <v>0</v>
      </c>
      <c r="BL193" s="17" t="s">
        <v>151</v>
      </c>
      <c r="BM193" s="246" t="s">
        <v>613</v>
      </c>
    </row>
    <row r="194" s="12" customFormat="1">
      <c r="A194" s="12"/>
      <c r="B194" s="252"/>
      <c r="C194" s="253"/>
      <c r="D194" s="248" t="s">
        <v>213</v>
      </c>
      <c r="E194" s="254" t="s">
        <v>1</v>
      </c>
      <c r="F194" s="255" t="s">
        <v>614</v>
      </c>
      <c r="G194" s="253"/>
      <c r="H194" s="256">
        <v>1189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62" t="s">
        <v>213</v>
      </c>
      <c r="AU194" s="262" t="s">
        <v>93</v>
      </c>
      <c r="AV194" s="12" t="s">
        <v>93</v>
      </c>
      <c r="AW194" s="12" t="s">
        <v>38</v>
      </c>
      <c r="AX194" s="12" t="s">
        <v>84</v>
      </c>
      <c r="AY194" s="262" t="s">
        <v>152</v>
      </c>
    </row>
    <row r="195" s="13" customFormat="1">
      <c r="A195" s="13"/>
      <c r="B195" s="263"/>
      <c r="C195" s="264"/>
      <c r="D195" s="248" t="s">
        <v>213</v>
      </c>
      <c r="E195" s="265" t="s">
        <v>1</v>
      </c>
      <c r="F195" s="266" t="s">
        <v>223</v>
      </c>
      <c r="G195" s="264"/>
      <c r="H195" s="267">
        <v>1189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3" t="s">
        <v>213</v>
      </c>
      <c r="AU195" s="273" t="s">
        <v>93</v>
      </c>
      <c r="AV195" s="13" t="s">
        <v>151</v>
      </c>
      <c r="AW195" s="13" t="s">
        <v>38</v>
      </c>
      <c r="AX195" s="13" t="s">
        <v>21</v>
      </c>
      <c r="AY195" s="273" t="s">
        <v>152</v>
      </c>
    </row>
    <row r="196" s="2" customFormat="1" ht="21.75" customHeight="1">
      <c r="A196" s="38"/>
      <c r="B196" s="39"/>
      <c r="C196" s="235" t="s">
        <v>282</v>
      </c>
      <c r="D196" s="235" t="s">
        <v>153</v>
      </c>
      <c r="E196" s="236" t="s">
        <v>615</v>
      </c>
      <c r="F196" s="237" t="s">
        <v>616</v>
      </c>
      <c r="G196" s="238" t="s">
        <v>361</v>
      </c>
      <c r="H196" s="239">
        <v>5439</v>
      </c>
      <c r="I196" s="240"/>
      <c r="J196" s="241">
        <f>ROUND(I196*H196,2)</f>
        <v>0</v>
      </c>
      <c r="K196" s="237" t="s">
        <v>157</v>
      </c>
      <c r="L196" s="44"/>
      <c r="M196" s="242" t="s">
        <v>1</v>
      </c>
      <c r="N196" s="243" t="s">
        <v>49</v>
      </c>
      <c r="O196" s="91"/>
      <c r="P196" s="244">
        <f>O196*H196</f>
        <v>0</v>
      </c>
      <c r="Q196" s="244">
        <v>0.00071000000000000002</v>
      </c>
      <c r="R196" s="244">
        <f>Q196*H196</f>
        <v>3.8616900000000003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151</v>
      </c>
      <c r="AT196" s="246" t="s">
        <v>153</v>
      </c>
      <c r="AU196" s="246" t="s">
        <v>93</v>
      </c>
      <c r="AY196" s="17" t="s">
        <v>152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21</v>
      </c>
      <c r="BK196" s="247">
        <f>ROUND(I196*H196,2)</f>
        <v>0</v>
      </c>
      <c r="BL196" s="17" t="s">
        <v>151</v>
      </c>
      <c r="BM196" s="246" t="s">
        <v>617</v>
      </c>
    </row>
    <row r="197" s="12" customFormat="1">
      <c r="A197" s="12"/>
      <c r="B197" s="252"/>
      <c r="C197" s="253"/>
      <c r="D197" s="248" t="s">
        <v>213</v>
      </c>
      <c r="E197" s="254" t="s">
        <v>1</v>
      </c>
      <c r="F197" s="255" t="s">
        <v>618</v>
      </c>
      <c r="G197" s="253"/>
      <c r="H197" s="256">
        <v>2419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62" t="s">
        <v>213</v>
      </c>
      <c r="AU197" s="262" t="s">
        <v>93</v>
      </c>
      <c r="AV197" s="12" t="s">
        <v>93</v>
      </c>
      <c r="AW197" s="12" t="s">
        <v>38</v>
      </c>
      <c r="AX197" s="12" t="s">
        <v>84</v>
      </c>
      <c r="AY197" s="262" t="s">
        <v>152</v>
      </c>
    </row>
    <row r="198" s="12" customFormat="1">
      <c r="A198" s="12"/>
      <c r="B198" s="252"/>
      <c r="C198" s="253"/>
      <c r="D198" s="248" t="s">
        <v>213</v>
      </c>
      <c r="E198" s="254" t="s">
        <v>1</v>
      </c>
      <c r="F198" s="255" t="s">
        <v>619</v>
      </c>
      <c r="G198" s="253"/>
      <c r="H198" s="256">
        <v>2416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2" t="s">
        <v>213</v>
      </c>
      <c r="AU198" s="262" t="s">
        <v>93</v>
      </c>
      <c r="AV198" s="12" t="s">
        <v>93</v>
      </c>
      <c r="AW198" s="12" t="s">
        <v>38</v>
      </c>
      <c r="AX198" s="12" t="s">
        <v>84</v>
      </c>
      <c r="AY198" s="262" t="s">
        <v>152</v>
      </c>
    </row>
    <row r="199" s="12" customFormat="1">
      <c r="A199" s="12"/>
      <c r="B199" s="252"/>
      <c r="C199" s="253"/>
      <c r="D199" s="248" t="s">
        <v>213</v>
      </c>
      <c r="E199" s="254" t="s">
        <v>1</v>
      </c>
      <c r="F199" s="255" t="s">
        <v>620</v>
      </c>
      <c r="G199" s="253"/>
      <c r="H199" s="256">
        <v>604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62" t="s">
        <v>213</v>
      </c>
      <c r="AU199" s="262" t="s">
        <v>93</v>
      </c>
      <c r="AV199" s="12" t="s">
        <v>93</v>
      </c>
      <c r="AW199" s="12" t="s">
        <v>38</v>
      </c>
      <c r="AX199" s="12" t="s">
        <v>84</v>
      </c>
      <c r="AY199" s="262" t="s">
        <v>152</v>
      </c>
    </row>
    <row r="200" s="13" customFormat="1">
      <c r="A200" s="13"/>
      <c r="B200" s="263"/>
      <c r="C200" s="264"/>
      <c r="D200" s="248" t="s">
        <v>213</v>
      </c>
      <c r="E200" s="265" t="s">
        <v>1</v>
      </c>
      <c r="F200" s="266" t="s">
        <v>223</v>
      </c>
      <c r="G200" s="264"/>
      <c r="H200" s="267">
        <v>5439</v>
      </c>
      <c r="I200" s="268"/>
      <c r="J200" s="264"/>
      <c r="K200" s="264"/>
      <c r="L200" s="269"/>
      <c r="M200" s="270"/>
      <c r="N200" s="271"/>
      <c r="O200" s="271"/>
      <c r="P200" s="271"/>
      <c r="Q200" s="271"/>
      <c r="R200" s="271"/>
      <c r="S200" s="271"/>
      <c r="T200" s="27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3" t="s">
        <v>213</v>
      </c>
      <c r="AU200" s="273" t="s">
        <v>93</v>
      </c>
      <c r="AV200" s="13" t="s">
        <v>151</v>
      </c>
      <c r="AW200" s="13" t="s">
        <v>38</v>
      </c>
      <c r="AX200" s="13" t="s">
        <v>21</v>
      </c>
      <c r="AY200" s="273" t="s">
        <v>152</v>
      </c>
    </row>
    <row r="201" s="2" customFormat="1" ht="21.75" customHeight="1">
      <c r="A201" s="38"/>
      <c r="B201" s="39"/>
      <c r="C201" s="235" t="s">
        <v>7</v>
      </c>
      <c r="D201" s="235" t="s">
        <v>153</v>
      </c>
      <c r="E201" s="236" t="s">
        <v>621</v>
      </c>
      <c r="F201" s="237" t="s">
        <v>622</v>
      </c>
      <c r="G201" s="238" t="s">
        <v>361</v>
      </c>
      <c r="H201" s="239">
        <v>3020</v>
      </c>
      <c r="I201" s="240"/>
      <c r="J201" s="241">
        <f>ROUND(I201*H201,2)</f>
        <v>0</v>
      </c>
      <c r="K201" s="237" t="s">
        <v>157</v>
      </c>
      <c r="L201" s="44"/>
      <c r="M201" s="242" t="s">
        <v>1</v>
      </c>
      <c r="N201" s="243" t="s">
        <v>49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151</v>
      </c>
      <c r="AT201" s="246" t="s">
        <v>153</v>
      </c>
      <c r="AU201" s="246" t="s">
        <v>93</v>
      </c>
      <c r="AY201" s="17" t="s">
        <v>152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21</v>
      </c>
      <c r="BK201" s="247">
        <f>ROUND(I201*H201,2)</f>
        <v>0</v>
      </c>
      <c r="BL201" s="17" t="s">
        <v>151</v>
      </c>
      <c r="BM201" s="246" t="s">
        <v>623</v>
      </c>
    </row>
    <row r="202" s="12" customFormat="1">
      <c r="A202" s="12"/>
      <c r="B202" s="252"/>
      <c r="C202" s="253"/>
      <c r="D202" s="248" t="s">
        <v>213</v>
      </c>
      <c r="E202" s="254" t="s">
        <v>1</v>
      </c>
      <c r="F202" s="255" t="s">
        <v>624</v>
      </c>
      <c r="G202" s="253"/>
      <c r="H202" s="256">
        <v>604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62" t="s">
        <v>213</v>
      </c>
      <c r="AU202" s="262" t="s">
        <v>93</v>
      </c>
      <c r="AV202" s="12" t="s">
        <v>93</v>
      </c>
      <c r="AW202" s="12" t="s">
        <v>38</v>
      </c>
      <c r="AX202" s="12" t="s">
        <v>84</v>
      </c>
      <c r="AY202" s="262" t="s">
        <v>152</v>
      </c>
    </row>
    <row r="203" s="12" customFormat="1">
      <c r="A203" s="12"/>
      <c r="B203" s="252"/>
      <c r="C203" s="253"/>
      <c r="D203" s="248" t="s">
        <v>213</v>
      </c>
      <c r="E203" s="254" t="s">
        <v>1</v>
      </c>
      <c r="F203" s="255" t="s">
        <v>625</v>
      </c>
      <c r="G203" s="253"/>
      <c r="H203" s="256">
        <v>2416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62" t="s">
        <v>213</v>
      </c>
      <c r="AU203" s="262" t="s">
        <v>93</v>
      </c>
      <c r="AV203" s="12" t="s">
        <v>93</v>
      </c>
      <c r="AW203" s="12" t="s">
        <v>38</v>
      </c>
      <c r="AX203" s="12" t="s">
        <v>84</v>
      </c>
      <c r="AY203" s="262" t="s">
        <v>152</v>
      </c>
    </row>
    <row r="204" s="13" customFormat="1">
      <c r="A204" s="13"/>
      <c r="B204" s="263"/>
      <c r="C204" s="264"/>
      <c r="D204" s="248" t="s">
        <v>213</v>
      </c>
      <c r="E204" s="265" t="s">
        <v>1</v>
      </c>
      <c r="F204" s="266" t="s">
        <v>223</v>
      </c>
      <c r="G204" s="264"/>
      <c r="H204" s="267">
        <v>3020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3" t="s">
        <v>213</v>
      </c>
      <c r="AU204" s="273" t="s">
        <v>93</v>
      </c>
      <c r="AV204" s="13" t="s">
        <v>151</v>
      </c>
      <c r="AW204" s="13" t="s">
        <v>38</v>
      </c>
      <c r="AX204" s="13" t="s">
        <v>21</v>
      </c>
      <c r="AY204" s="273" t="s">
        <v>152</v>
      </c>
    </row>
    <row r="205" s="2" customFormat="1" ht="21.75" customHeight="1">
      <c r="A205" s="38"/>
      <c r="B205" s="39"/>
      <c r="C205" s="235" t="s">
        <v>293</v>
      </c>
      <c r="D205" s="235" t="s">
        <v>153</v>
      </c>
      <c r="E205" s="236" t="s">
        <v>626</v>
      </c>
      <c r="F205" s="237" t="s">
        <v>627</v>
      </c>
      <c r="G205" s="238" t="s">
        <v>361</v>
      </c>
      <c r="H205" s="239">
        <v>2419</v>
      </c>
      <c r="I205" s="240"/>
      <c r="J205" s="241">
        <f>ROUND(I205*H205,2)</f>
        <v>0</v>
      </c>
      <c r="K205" s="237" t="s">
        <v>157</v>
      </c>
      <c r="L205" s="44"/>
      <c r="M205" s="242" t="s">
        <v>1</v>
      </c>
      <c r="N205" s="243" t="s">
        <v>49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151</v>
      </c>
      <c r="AT205" s="246" t="s">
        <v>153</v>
      </c>
      <c r="AU205" s="246" t="s">
        <v>93</v>
      </c>
      <c r="AY205" s="17" t="s">
        <v>152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21</v>
      </c>
      <c r="BK205" s="247">
        <f>ROUND(I205*H205,2)</f>
        <v>0</v>
      </c>
      <c r="BL205" s="17" t="s">
        <v>151</v>
      </c>
      <c r="BM205" s="246" t="s">
        <v>628</v>
      </c>
    </row>
    <row r="206" s="12" customFormat="1">
      <c r="A206" s="12"/>
      <c r="B206" s="252"/>
      <c r="C206" s="253"/>
      <c r="D206" s="248" t="s">
        <v>213</v>
      </c>
      <c r="E206" s="254" t="s">
        <v>1</v>
      </c>
      <c r="F206" s="255" t="s">
        <v>629</v>
      </c>
      <c r="G206" s="253"/>
      <c r="H206" s="256">
        <v>2419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62" t="s">
        <v>213</v>
      </c>
      <c r="AU206" s="262" t="s">
        <v>93</v>
      </c>
      <c r="AV206" s="12" t="s">
        <v>93</v>
      </c>
      <c r="AW206" s="12" t="s">
        <v>38</v>
      </c>
      <c r="AX206" s="12" t="s">
        <v>84</v>
      </c>
      <c r="AY206" s="262" t="s">
        <v>152</v>
      </c>
    </row>
    <row r="207" s="13" customFormat="1">
      <c r="A207" s="13"/>
      <c r="B207" s="263"/>
      <c r="C207" s="264"/>
      <c r="D207" s="248" t="s">
        <v>213</v>
      </c>
      <c r="E207" s="265" t="s">
        <v>1</v>
      </c>
      <c r="F207" s="266" t="s">
        <v>223</v>
      </c>
      <c r="G207" s="264"/>
      <c r="H207" s="267">
        <v>2419</v>
      </c>
      <c r="I207" s="268"/>
      <c r="J207" s="264"/>
      <c r="K207" s="264"/>
      <c r="L207" s="269"/>
      <c r="M207" s="270"/>
      <c r="N207" s="271"/>
      <c r="O207" s="271"/>
      <c r="P207" s="271"/>
      <c r="Q207" s="271"/>
      <c r="R207" s="271"/>
      <c r="S207" s="271"/>
      <c r="T207" s="27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3" t="s">
        <v>213</v>
      </c>
      <c r="AU207" s="273" t="s">
        <v>93</v>
      </c>
      <c r="AV207" s="13" t="s">
        <v>151</v>
      </c>
      <c r="AW207" s="13" t="s">
        <v>38</v>
      </c>
      <c r="AX207" s="13" t="s">
        <v>21</v>
      </c>
      <c r="AY207" s="273" t="s">
        <v>152</v>
      </c>
    </row>
    <row r="208" s="2" customFormat="1" ht="21.75" customHeight="1">
      <c r="A208" s="38"/>
      <c r="B208" s="39"/>
      <c r="C208" s="235" t="s">
        <v>298</v>
      </c>
      <c r="D208" s="235" t="s">
        <v>153</v>
      </c>
      <c r="E208" s="236" t="s">
        <v>630</v>
      </c>
      <c r="F208" s="237" t="s">
        <v>631</v>
      </c>
      <c r="G208" s="238" t="s">
        <v>361</v>
      </c>
      <c r="H208" s="239">
        <v>2074</v>
      </c>
      <c r="I208" s="240"/>
      <c r="J208" s="241">
        <f>ROUND(I208*H208,2)</f>
        <v>0</v>
      </c>
      <c r="K208" s="237" t="s">
        <v>157</v>
      </c>
      <c r="L208" s="44"/>
      <c r="M208" s="242" t="s">
        <v>1</v>
      </c>
      <c r="N208" s="243" t="s">
        <v>49</v>
      </c>
      <c r="O208" s="91"/>
      <c r="P208" s="244">
        <f>O208*H208</f>
        <v>0</v>
      </c>
      <c r="Q208" s="244">
        <v>0.10362</v>
      </c>
      <c r="R208" s="244">
        <f>Q208*H208</f>
        <v>214.90788000000001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151</v>
      </c>
      <c r="AT208" s="246" t="s">
        <v>153</v>
      </c>
      <c r="AU208" s="246" t="s">
        <v>93</v>
      </c>
      <c r="AY208" s="17" t="s">
        <v>152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21</v>
      </c>
      <c r="BK208" s="247">
        <f>ROUND(I208*H208,2)</f>
        <v>0</v>
      </c>
      <c r="BL208" s="17" t="s">
        <v>151</v>
      </c>
      <c r="BM208" s="246" t="s">
        <v>632</v>
      </c>
    </row>
    <row r="209" s="12" customFormat="1">
      <c r="A209" s="12"/>
      <c r="B209" s="252"/>
      <c r="C209" s="253"/>
      <c r="D209" s="248" t="s">
        <v>213</v>
      </c>
      <c r="E209" s="254" t="s">
        <v>1</v>
      </c>
      <c r="F209" s="255" t="s">
        <v>633</v>
      </c>
      <c r="G209" s="253"/>
      <c r="H209" s="256">
        <v>885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62" t="s">
        <v>213</v>
      </c>
      <c r="AU209" s="262" t="s">
        <v>93</v>
      </c>
      <c r="AV209" s="12" t="s">
        <v>93</v>
      </c>
      <c r="AW209" s="12" t="s">
        <v>38</v>
      </c>
      <c r="AX209" s="12" t="s">
        <v>84</v>
      </c>
      <c r="AY209" s="262" t="s">
        <v>152</v>
      </c>
    </row>
    <row r="210" s="12" customFormat="1">
      <c r="A210" s="12"/>
      <c r="B210" s="252"/>
      <c r="C210" s="253"/>
      <c r="D210" s="248" t="s">
        <v>213</v>
      </c>
      <c r="E210" s="254" t="s">
        <v>1</v>
      </c>
      <c r="F210" s="255" t="s">
        <v>634</v>
      </c>
      <c r="G210" s="253"/>
      <c r="H210" s="256">
        <v>1025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62" t="s">
        <v>213</v>
      </c>
      <c r="AU210" s="262" t="s">
        <v>93</v>
      </c>
      <c r="AV210" s="12" t="s">
        <v>93</v>
      </c>
      <c r="AW210" s="12" t="s">
        <v>38</v>
      </c>
      <c r="AX210" s="12" t="s">
        <v>84</v>
      </c>
      <c r="AY210" s="262" t="s">
        <v>152</v>
      </c>
    </row>
    <row r="211" s="12" customFormat="1">
      <c r="A211" s="12"/>
      <c r="B211" s="252"/>
      <c r="C211" s="253"/>
      <c r="D211" s="248" t="s">
        <v>213</v>
      </c>
      <c r="E211" s="254" t="s">
        <v>1</v>
      </c>
      <c r="F211" s="255" t="s">
        <v>635</v>
      </c>
      <c r="G211" s="253"/>
      <c r="H211" s="256">
        <v>85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62" t="s">
        <v>213</v>
      </c>
      <c r="AU211" s="262" t="s">
        <v>93</v>
      </c>
      <c r="AV211" s="12" t="s">
        <v>93</v>
      </c>
      <c r="AW211" s="12" t="s">
        <v>38</v>
      </c>
      <c r="AX211" s="12" t="s">
        <v>84</v>
      </c>
      <c r="AY211" s="262" t="s">
        <v>152</v>
      </c>
    </row>
    <row r="212" s="12" customFormat="1">
      <c r="A212" s="12"/>
      <c r="B212" s="252"/>
      <c r="C212" s="253"/>
      <c r="D212" s="248" t="s">
        <v>213</v>
      </c>
      <c r="E212" s="254" t="s">
        <v>1</v>
      </c>
      <c r="F212" s="255" t="s">
        <v>636</v>
      </c>
      <c r="G212" s="253"/>
      <c r="H212" s="256">
        <v>79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62" t="s">
        <v>213</v>
      </c>
      <c r="AU212" s="262" t="s">
        <v>93</v>
      </c>
      <c r="AV212" s="12" t="s">
        <v>93</v>
      </c>
      <c r="AW212" s="12" t="s">
        <v>38</v>
      </c>
      <c r="AX212" s="12" t="s">
        <v>84</v>
      </c>
      <c r="AY212" s="262" t="s">
        <v>152</v>
      </c>
    </row>
    <row r="213" s="13" customFormat="1">
      <c r="A213" s="13"/>
      <c r="B213" s="263"/>
      <c r="C213" s="264"/>
      <c r="D213" s="248" t="s">
        <v>213</v>
      </c>
      <c r="E213" s="265" t="s">
        <v>1</v>
      </c>
      <c r="F213" s="266" t="s">
        <v>223</v>
      </c>
      <c r="G213" s="264"/>
      <c r="H213" s="267">
        <v>2074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3" t="s">
        <v>213</v>
      </c>
      <c r="AU213" s="273" t="s">
        <v>93</v>
      </c>
      <c r="AV213" s="13" t="s">
        <v>151</v>
      </c>
      <c r="AW213" s="13" t="s">
        <v>38</v>
      </c>
      <c r="AX213" s="13" t="s">
        <v>21</v>
      </c>
      <c r="AY213" s="273" t="s">
        <v>152</v>
      </c>
    </row>
    <row r="214" s="2" customFormat="1" ht="16.5" customHeight="1">
      <c r="A214" s="38"/>
      <c r="B214" s="39"/>
      <c r="C214" s="300" t="s">
        <v>303</v>
      </c>
      <c r="D214" s="300" t="s">
        <v>573</v>
      </c>
      <c r="E214" s="301" t="s">
        <v>637</v>
      </c>
      <c r="F214" s="302" t="s">
        <v>638</v>
      </c>
      <c r="G214" s="303" t="s">
        <v>361</v>
      </c>
      <c r="H214" s="304">
        <v>81.370000000000005</v>
      </c>
      <c r="I214" s="305"/>
      <c r="J214" s="306">
        <f>ROUND(I214*H214,2)</f>
        <v>0</v>
      </c>
      <c r="K214" s="302" t="s">
        <v>204</v>
      </c>
      <c r="L214" s="307"/>
      <c r="M214" s="308" t="s">
        <v>1</v>
      </c>
      <c r="N214" s="309" t="s">
        <v>49</v>
      </c>
      <c r="O214" s="91"/>
      <c r="P214" s="244">
        <f>O214*H214</f>
        <v>0</v>
      </c>
      <c r="Q214" s="244">
        <v>0.186</v>
      </c>
      <c r="R214" s="244">
        <f>Q214*H214</f>
        <v>15.134820000000001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190</v>
      </c>
      <c r="AT214" s="246" t="s">
        <v>573</v>
      </c>
      <c r="AU214" s="246" t="s">
        <v>93</v>
      </c>
      <c r="AY214" s="17" t="s">
        <v>152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21</v>
      </c>
      <c r="BK214" s="247">
        <f>ROUND(I214*H214,2)</f>
        <v>0</v>
      </c>
      <c r="BL214" s="17" t="s">
        <v>151</v>
      </c>
      <c r="BM214" s="246" t="s">
        <v>639</v>
      </c>
    </row>
    <row r="215" s="12" customFormat="1">
      <c r="A215" s="12"/>
      <c r="B215" s="252"/>
      <c r="C215" s="253"/>
      <c r="D215" s="248" t="s">
        <v>213</v>
      </c>
      <c r="E215" s="254" t="s">
        <v>1</v>
      </c>
      <c r="F215" s="255" t="s">
        <v>640</v>
      </c>
      <c r="G215" s="253"/>
      <c r="H215" s="256">
        <v>81.370000000000005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62" t="s">
        <v>213</v>
      </c>
      <c r="AU215" s="262" t="s">
        <v>93</v>
      </c>
      <c r="AV215" s="12" t="s">
        <v>93</v>
      </c>
      <c r="AW215" s="12" t="s">
        <v>38</v>
      </c>
      <c r="AX215" s="12" t="s">
        <v>84</v>
      </c>
      <c r="AY215" s="262" t="s">
        <v>152</v>
      </c>
    </row>
    <row r="216" s="13" customFormat="1">
      <c r="A216" s="13"/>
      <c r="B216" s="263"/>
      <c r="C216" s="264"/>
      <c r="D216" s="248" t="s">
        <v>213</v>
      </c>
      <c r="E216" s="265" t="s">
        <v>1</v>
      </c>
      <c r="F216" s="266" t="s">
        <v>223</v>
      </c>
      <c r="G216" s="264"/>
      <c r="H216" s="267">
        <v>81.370000000000005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3" t="s">
        <v>213</v>
      </c>
      <c r="AU216" s="273" t="s">
        <v>93</v>
      </c>
      <c r="AV216" s="13" t="s">
        <v>151</v>
      </c>
      <c r="AW216" s="13" t="s">
        <v>38</v>
      </c>
      <c r="AX216" s="13" t="s">
        <v>21</v>
      </c>
      <c r="AY216" s="273" t="s">
        <v>152</v>
      </c>
    </row>
    <row r="217" s="2" customFormat="1" ht="16.5" customHeight="1">
      <c r="A217" s="38"/>
      <c r="B217" s="39"/>
      <c r="C217" s="300" t="s">
        <v>308</v>
      </c>
      <c r="D217" s="300" t="s">
        <v>573</v>
      </c>
      <c r="E217" s="301" t="s">
        <v>641</v>
      </c>
      <c r="F217" s="302" t="s">
        <v>642</v>
      </c>
      <c r="G217" s="303" t="s">
        <v>361</v>
      </c>
      <c r="H217" s="304">
        <v>87.549999999999997</v>
      </c>
      <c r="I217" s="305"/>
      <c r="J217" s="306">
        <f>ROUND(I217*H217,2)</f>
        <v>0</v>
      </c>
      <c r="K217" s="302" t="s">
        <v>204</v>
      </c>
      <c r="L217" s="307"/>
      <c r="M217" s="308" t="s">
        <v>1</v>
      </c>
      <c r="N217" s="309" t="s">
        <v>49</v>
      </c>
      <c r="O217" s="91"/>
      <c r="P217" s="244">
        <f>O217*H217</f>
        <v>0</v>
      </c>
      <c r="Q217" s="244">
        <v>0.17599999999999999</v>
      </c>
      <c r="R217" s="244">
        <f>Q217*H217</f>
        <v>15.408799999999999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190</v>
      </c>
      <c r="AT217" s="246" t="s">
        <v>573</v>
      </c>
      <c r="AU217" s="246" t="s">
        <v>93</v>
      </c>
      <c r="AY217" s="17" t="s">
        <v>152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21</v>
      </c>
      <c r="BK217" s="247">
        <f>ROUND(I217*H217,2)</f>
        <v>0</v>
      </c>
      <c r="BL217" s="17" t="s">
        <v>151</v>
      </c>
      <c r="BM217" s="246" t="s">
        <v>643</v>
      </c>
    </row>
    <row r="218" s="12" customFormat="1">
      <c r="A218" s="12"/>
      <c r="B218" s="252"/>
      <c r="C218" s="253"/>
      <c r="D218" s="248" t="s">
        <v>213</v>
      </c>
      <c r="E218" s="254" t="s">
        <v>1</v>
      </c>
      <c r="F218" s="255" t="s">
        <v>644</v>
      </c>
      <c r="G218" s="253"/>
      <c r="H218" s="256">
        <v>87.549999999999997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62" t="s">
        <v>213</v>
      </c>
      <c r="AU218" s="262" t="s">
        <v>93</v>
      </c>
      <c r="AV218" s="12" t="s">
        <v>93</v>
      </c>
      <c r="AW218" s="12" t="s">
        <v>38</v>
      </c>
      <c r="AX218" s="12" t="s">
        <v>84</v>
      </c>
      <c r="AY218" s="262" t="s">
        <v>152</v>
      </c>
    </row>
    <row r="219" s="13" customFormat="1">
      <c r="A219" s="13"/>
      <c r="B219" s="263"/>
      <c r="C219" s="264"/>
      <c r="D219" s="248" t="s">
        <v>213</v>
      </c>
      <c r="E219" s="265" t="s">
        <v>1</v>
      </c>
      <c r="F219" s="266" t="s">
        <v>223</v>
      </c>
      <c r="G219" s="264"/>
      <c r="H219" s="267">
        <v>87.549999999999997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3" t="s">
        <v>213</v>
      </c>
      <c r="AU219" s="273" t="s">
        <v>93</v>
      </c>
      <c r="AV219" s="13" t="s">
        <v>151</v>
      </c>
      <c r="AW219" s="13" t="s">
        <v>38</v>
      </c>
      <c r="AX219" s="13" t="s">
        <v>21</v>
      </c>
      <c r="AY219" s="273" t="s">
        <v>152</v>
      </c>
    </row>
    <row r="220" s="2" customFormat="1" ht="16.5" customHeight="1">
      <c r="A220" s="38"/>
      <c r="B220" s="39"/>
      <c r="C220" s="300" t="s">
        <v>313</v>
      </c>
      <c r="D220" s="300" t="s">
        <v>573</v>
      </c>
      <c r="E220" s="301" t="s">
        <v>645</v>
      </c>
      <c r="F220" s="302" t="s">
        <v>646</v>
      </c>
      <c r="G220" s="303" t="s">
        <v>361</v>
      </c>
      <c r="H220" s="304">
        <v>1929.0999999999999</v>
      </c>
      <c r="I220" s="305"/>
      <c r="J220" s="306">
        <f>ROUND(I220*H220,2)</f>
        <v>0</v>
      </c>
      <c r="K220" s="302" t="s">
        <v>204</v>
      </c>
      <c r="L220" s="307"/>
      <c r="M220" s="308" t="s">
        <v>1</v>
      </c>
      <c r="N220" s="309" t="s">
        <v>49</v>
      </c>
      <c r="O220" s="91"/>
      <c r="P220" s="244">
        <f>O220*H220</f>
        <v>0</v>
      </c>
      <c r="Q220" s="244">
        <v>0.17599999999999999</v>
      </c>
      <c r="R220" s="244">
        <f>Q220*H220</f>
        <v>339.52159999999998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190</v>
      </c>
      <c r="AT220" s="246" t="s">
        <v>573</v>
      </c>
      <c r="AU220" s="246" t="s">
        <v>93</v>
      </c>
      <c r="AY220" s="17" t="s">
        <v>152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21</v>
      </c>
      <c r="BK220" s="247">
        <f>ROUND(I220*H220,2)</f>
        <v>0</v>
      </c>
      <c r="BL220" s="17" t="s">
        <v>151</v>
      </c>
      <c r="BM220" s="246" t="s">
        <v>647</v>
      </c>
    </row>
    <row r="221" s="12" customFormat="1">
      <c r="A221" s="12"/>
      <c r="B221" s="252"/>
      <c r="C221" s="253"/>
      <c r="D221" s="248" t="s">
        <v>213</v>
      </c>
      <c r="E221" s="254" t="s">
        <v>1</v>
      </c>
      <c r="F221" s="255" t="s">
        <v>648</v>
      </c>
      <c r="G221" s="253"/>
      <c r="H221" s="256">
        <v>1929.0999999999999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62" t="s">
        <v>213</v>
      </c>
      <c r="AU221" s="262" t="s">
        <v>93</v>
      </c>
      <c r="AV221" s="12" t="s">
        <v>93</v>
      </c>
      <c r="AW221" s="12" t="s">
        <v>38</v>
      </c>
      <c r="AX221" s="12" t="s">
        <v>84</v>
      </c>
      <c r="AY221" s="262" t="s">
        <v>152</v>
      </c>
    </row>
    <row r="222" s="13" customFormat="1">
      <c r="A222" s="13"/>
      <c r="B222" s="263"/>
      <c r="C222" s="264"/>
      <c r="D222" s="248" t="s">
        <v>213</v>
      </c>
      <c r="E222" s="265" t="s">
        <v>1</v>
      </c>
      <c r="F222" s="266" t="s">
        <v>223</v>
      </c>
      <c r="G222" s="264"/>
      <c r="H222" s="267">
        <v>1929.0999999999999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3" t="s">
        <v>213</v>
      </c>
      <c r="AU222" s="273" t="s">
        <v>93</v>
      </c>
      <c r="AV222" s="13" t="s">
        <v>151</v>
      </c>
      <c r="AW222" s="13" t="s">
        <v>38</v>
      </c>
      <c r="AX222" s="13" t="s">
        <v>21</v>
      </c>
      <c r="AY222" s="273" t="s">
        <v>152</v>
      </c>
    </row>
    <row r="223" s="11" customFormat="1" ht="22.8" customHeight="1">
      <c r="A223" s="11"/>
      <c r="B223" s="221"/>
      <c r="C223" s="222"/>
      <c r="D223" s="223" t="s">
        <v>83</v>
      </c>
      <c r="E223" s="284" t="s">
        <v>190</v>
      </c>
      <c r="F223" s="284" t="s">
        <v>649</v>
      </c>
      <c r="G223" s="222"/>
      <c r="H223" s="222"/>
      <c r="I223" s="225"/>
      <c r="J223" s="285">
        <f>BK223</f>
        <v>0</v>
      </c>
      <c r="K223" s="222"/>
      <c r="L223" s="227"/>
      <c r="M223" s="228"/>
      <c r="N223" s="229"/>
      <c r="O223" s="229"/>
      <c r="P223" s="230">
        <f>SUM(P224:P256)</f>
        <v>0</v>
      </c>
      <c r="Q223" s="229"/>
      <c r="R223" s="230">
        <f>SUM(R224:R256)</f>
        <v>28.775259999999999</v>
      </c>
      <c r="S223" s="229"/>
      <c r="T223" s="231">
        <f>SUM(T224:T256)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32" t="s">
        <v>21</v>
      </c>
      <c r="AT223" s="233" t="s">
        <v>83</v>
      </c>
      <c r="AU223" s="233" t="s">
        <v>21</v>
      </c>
      <c r="AY223" s="232" t="s">
        <v>152</v>
      </c>
      <c r="BK223" s="234">
        <f>SUM(BK224:BK256)</f>
        <v>0</v>
      </c>
    </row>
    <row r="224" s="2" customFormat="1" ht="21.75" customHeight="1">
      <c r="A224" s="38"/>
      <c r="B224" s="39"/>
      <c r="C224" s="235" t="s">
        <v>317</v>
      </c>
      <c r="D224" s="235" t="s">
        <v>153</v>
      </c>
      <c r="E224" s="236" t="s">
        <v>650</v>
      </c>
      <c r="F224" s="237" t="s">
        <v>651</v>
      </c>
      <c r="G224" s="238" t="s">
        <v>392</v>
      </c>
      <c r="H224" s="239">
        <v>65</v>
      </c>
      <c r="I224" s="240"/>
      <c r="J224" s="241">
        <f>ROUND(I224*H224,2)</f>
        <v>0</v>
      </c>
      <c r="K224" s="237" t="s">
        <v>204</v>
      </c>
      <c r="L224" s="44"/>
      <c r="M224" s="242" t="s">
        <v>1</v>
      </c>
      <c r="N224" s="243" t="s">
        <v>49</v>
      </c>
      <c r="O224" s="91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151</v>
      </c>
      <c r="AT224" s="246" t="s">
        <v>153</v>
      </c>
      <c r="AU224" s="246" t="s">
        <v>93</v>
      </c>
      <c r="AY224" s="17" t="s">
        <v>152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21</v>
      </c>
      <c r="BK224" s="247">
        <f>ROUND(I224*H224,2)</f>
        <v>0</v>
      </c>
      <c r="BL224" s="17" t="s">
        <v>151</v>
      </c>
      <c r="BM224" s="246" t="s">
        <v>652</v>
      </c>
    </row>
    <row r="225" s="15" customFormat="1">
      <c r="A225" s="15"/>
      <c r="B225" s="286"/>
      <c r="C225" s="287"/>
      <c r="D225" s="248" t="s">
        <v>213</v>
      </c>
      <c r="E225" s="288" t="s">
        <v>1</v>
      </c>
      <c r="F225" s="289" t="s">
        <v>653</v>
      </c>
      <c r="G225" s="287"/>
      <c r="H225" s="288" t="s">
        <v>1</v>
      </c>
      <c r="I225" s="290"/>
      <c r="J225" s="287"/>
      <c r="K225" s="287"/>
      <c r="L225" s="291"/>
      <c r="M225" s="292"/>
      <c r="N225" s="293"/>
      <c r="O225" s="293"/>
      <c r="P225" s="293"/>
      <c r="Q225" s="293"/>
      <c r="R225" s="293"/>
      <c r="S225" s="293"/>
      <c r="T225" s="29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95" t="s">
        <v>213</v>
      </c>
      <c r="AU225" s="295" t="s">
        <v>93</v>
      </c>
      <c r="AV225" s="15" t="s">
        <v>21</v>
      </c>
      <c r="AW225" s="15" t="s">
        <v>38</v>
      </c>
      <c r="AX225" s="15" t="s">
        <v>84</v>
      </c>
      <c r="AY225" s="295" t="s">
        <v>152</v>
      </c>
    </row>
    <row r="226" s="12" customFormat="1">
      <c r="A226" s="12"/>
      <c r="B226" s="252"/>
      <c r="C226" s="253"/>
      <c r="D226" s="248" t="s">
        <v>213</v>
      </c>
      <c r="E226" s="254" t="s">
        <v>1</v>
      </c>
      <c r="F226" s="255" t="s">
        <v>654</v>
      </c>
      <c r="G226" s="253"/>
      <c r="H226" s="256">
        <v>65</v>
      </c>
      <c r="I226" s="257"/>
      <c r="J226" s="253"/>
      <c r="K226" s="253"/>
      <c r="L226" s="258"/>
      <c r="M226" s="259"/>
      <c r="N226" s="260"/>
      <c r="O226" s="260"/>
      <c r="P226" s="260"/>
      <c r="Q226" s="260"/>
      <c r="R226" s="260"/>
      <c r="S226" s="260"/>
      <c r="T226" s="261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62" t="s">
        <v>213</v>
      </c>
      <c r="AU226" s="262" t="s">
        <v>93</v>
      </c>
      <c r="AV226" s="12" t="s">
        <v>93</v>
      </c>
      <c r="AW226" s="12" t="s">
        <v>38</v>
      </c>
      <c r="AX226" s="12" t="s">
        <v>84</v>
      </c>
      <c r="AY226" s="262" t="s">
        <v>152</v>
      </c>
    </row>
    <row r="227" s="13" customFormat="1">
      <c r="A227" s="13"/>
      <c r="B227" s="263"/>
      <c r="C227" s="264"/>
      <c r="D227" s="248" t="s">
        <v>213</v>
      </c>
      <c r="E227" s="265" t="s">
        <v>1</v>
      </c>
      <c r="F227" s="266" t="s">
        <v>223</v>
      </c>
      <c r="G227" s="264"/>
      <c r="H227" s="267">
        <v>65</v>
      </c>
      <c r="I227" s="268"/>
      <c r="J227" s="264"/>
      <c r="K227" s="264"/>
      <c r="L227" s="269"/>
      <c r="M227" s="270"/>
      <c r="N227" s="271"/>
      <c r="O227" s="271"/>
      <c r="P227" s="271"/>
      <c r="Q227" s="271"/>
      <c r="R227" s="271"/>
      <c r="S227" s="271"/>
      <c r="T227" s="27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3" t="s">
        <v>213</v>
      </c>
      <c r="AU227" s="273" t="s">
        <v>93</v>
      </c>
      <c r="AV227" s="13" t="s">
        <v>151</v>
      </c>
      <c r="AW227" s="13" t="s">
        <v>38</v>
      </c>
      <c r="AX227" s="13" t="s">
        <v>21</v>
      </c>
      <c r="AY227" s="273" t="s">
        <v>152</v>
      </c>
    </row>
    <row r="228" s="2" customFormat="1" ht="21.75" customHeight="1">
      <c r="A228" s="38"/>
      <c r="B228" s="39"/>
      <c r="C228" s="300" t="s">
        <v>322</v>
      </c>
      <c r="D228" s="300" t="s">
        <v>573</v>
      </c>
      <c r="E228" s="301" t="s">
        <v>655</v>
      </c>
      <c r="F228" s="302" t="s">
        <v>656</v>
      </c>
      <c r="G228" s="303" t="s">
        <v>392</v>
      </c>
      <c r="H228" s="304">
        <v>65</v>
      </c>
      <c r="I228" s="305"/>
      <c r="J228" s="306">
        <f>ROUND(I228*H228,2)</f>
        <v>0</v>
      </c>
      <c r="K228" s="302" t="s">
        <v>157</v>
      </c>
      <c r="L228" s="307"/>
      <c r="M228" s="308" t="s">
        <v>1</v>
      </c>
      <c r="N228" s="309" t="s">
        <v>49</v>
      </c>
      <c r="O228" s="91"/>
      <c r="P228" s="244">
        <f>O228*H228</f>
        <v>0</v>
      </c>
      <c r="Q228" s="244">
        <v>0.0022000000000000001</v>
      </c>
      <c r="R228" s="244">
        <f>Q228*H228</f>
        <v>0.14300000000000002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190</v>
      </c>
      <c r="AT228" s="246" t="s">
        <v>573</v>
      </c>
      <c r="AU228" s="246" t="s">
        <v>93</v>
      </c>
      <c r="AY228" s="17" t="s">
        <v>152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21</v>
      </c>
      <c r="BK228" s="247">
        <f>ROUND(I228*H228,2)</f>
        <v>0</v>
      </c>
      <c r="BL228" s="17" t="s">
        <v>151</v>
      </c>
      <c r="BM228" s="246" t="s">
        <v>657</v>
      </c>
    </row>
    <row r="229" s="2" customFormat="1" ht="21.75" customHeight="1">
      <c r="A229" s="38"/>
      <c r="B229" s="39"/>
      <c r="C229" s="235" t="s">
        <v>327</v>
      </c>
      <c r="D229" s="235" t="s">
        <v>153</v>
      </c>
      <c r="E229" s="236" t="s">
        <v>658</v>
      </c>
      <c r="F229" s="237" t="s">
        <v>659</v>
      </c>
      <c r="G229" s="238" t="s">
        <v>211</v>
      </c>
      <c r="H229" s="239">
        <v>7</v>
      </c>
      <c r="I229" s="240"/>
      <c r="J229" s="241">
        <f>ROUND(I229*H229,2)</f>
        <v>0</v>
      </c>
      <c r="K229" s="237" t="s">
        <v>157</v>
      </c>
      <c r="L229" s="44"/>
      <c r="M229" s="242" t="s">
        <v>1</v>
      </c>
      <c r="N229" s="243" t="s">
        <v>49</v>
      </c>
      <c r="O229" s="91"/>
      <c r="P229" s="244">
        <f>O229*H229</f>
        <v>0</v>
      </c>
      <c r="Q229" s="244">
        <v>0.34089999999999998</v>
      </c>
      <c r="R229" s="244">
        <f>Q229*H229</f>
        <v>2.3862999999999999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151</v>
      </c>
      <c r="AT229" s="246" t="s">
        <v>153</v>
      </c>
      <c r="AU229" s="246" t="s">
        <v>93</v>
      </c>
      <c r="AY229" s="17" t="s">
        <v>152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21</v>
      </c>
      <c r="BK229" s="247">
        <f>ROUND(I229*H229,2)</f>
        <v>0</v>
      </c>
      <c r="BL229" s="17" t="s">
        <v>151</v>
      </c>
      <c r="BM229" s="246" t="s">
        <v>660</v>
      </c>
    </row>
    <row r="230" s="12" customFormat="1">
      <c r="A230" s="12"/>
      <c r="B230" s="252"/>
      <c r="C230" s="253"/>
      <c r="D230" s="248" t="s">
        <v>213</v>
      </c>
      <c r="E230" s="254" t="s">
        <v>1</v>
      </c>
      <c r="F230" s="255" t="s">
        <v>661</v>
      </c>
      <c r="G230" s="253"/>
      <c r="H230" s="256">
        <v>7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62" t="s">
        <v>213</v>
      </c>
      <c r="AU230" s="262" t="s">
        <v>93</v>
      </c>
      <c r="AV230" s="12" t="s">
        <v>93</v>
      </c>
      <c r="AW230" s="12" t="s">
        <v>38</v>
      </c>
      <c r="AX230" s="12" t="s">
        <v>84</v>
      </c>
      <c r="AY230" s="262" t="s">
        <v>152</v>
      </c>
    </row>
    <row r="231" s="13" customFormat="1">
      <c r="A231" s="13"/>
      <c r="B231" s="263"/>
      <c r="C231" s="264"/>
      <c r="D231" s="248" t="s">
        <v>213</v>
      </c>
      <c r="E231" s="265" t="s">
        <v>1</v>
      </c>
      <c r="F231" s="266" t="s">
        <v>223</v>
      </c>
      <c r="G231" s="264"/>
      <c r="H231" s="267">
        <v>7</v>
      </c>
      <c r="I231" s="268"/>
      <c r="J231" s="264"/>
      <c r="K231" s="264"/>
      <c r="L231" s="269"/>
      <c r="M231" s="270"/>
      <c r="N231" s="271"/>
      <c r="O231" s="271"/>
      <c r="P231" s="271"/>
      <c r="Q231" s="271"/>
      <c r="R231" s="271"/>
      <c r="S231" s="271"/>
      <c r="T231" s="27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3" t="s">
        <v>213</v>
      </c>
      <c r="AU231" s="273" t="s">
        <v>93</v>
      </c>
      <c r="AV231" s="13" t="s">
        <v>151</v>
      </c>
      <c r="AW231" s="13" t="s">
        <v>38</v>
      </c>
      <c r="AX231" s="13" t="s">
        <v>21</v>
      </c>
      <c r="AY231" s="273" t="s">
        <v>152</v>
      </c>
    </row>
    <row r="232" s="2" customFormat="1" ht="21.75" customHeight="1">
      <c r="A232" s="38"/>
      <c r="B232" s="39"/>
      <c r="C232" s="235" t="s">
        <v>334</v>
      </c>
      <c r="D232" s="235" t="s">
        <v>153</v>
      </c>
      <c r="E232" s="236" t="s">
        <v>662</v>
      </c>
      <c r="F232" s="237" t="s">
        <v>659</v>
      </c>
      <c r="G232" s="238" t="s">
        <v>211</v>
      </c>
      <c r="H232" s="239">
        <v>12</v>
      </c>
      <c r="I232" s="240"/>
      <c r="J232" s="241">
        <f>ROUND(I232*H232,2)</f>
        <v>0</v>
      </c>
      <c r="K232" s="237" t="s">
        <v>204</v>
      </c>
      <c r="L232" s="44"/>
      <c r="M232" s="242" t="s">
        <v>1</v>
      </c>
      <c r="N232" s="243" t="s">
        <v>49</v>
      </c>
      <c r="O232" s="91"/>
      <c r="P232" s="244">
        <f>O232*H232</f>
        <v>0</v>
      </c>
      <c r="Q232" s="244">
        <v>0.34089999999999998</v>
      </c>
      <c r="R232" s="244">
        <f>Q232*H232</f>
        <v>4.0907999999999998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151</v>
      </c>
      <c r="AT232" s="246" t="s">
        <v>153</v>
      </c>
      <c r="AU232" s="246" t="s">
        <v>93</v>
      </c>
      <c r="AY232" s="17" t="s">
        <v>152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21</v>
      </c>
      <c r="BK232" s="247">
        <f>ROUND(I232*H232,2)</f>
        <v>0</v>
      </c>
      <c r="BL232" s="17" t="s">
        <v>151</v>
      </c>
      <c r="BM232" s="246" t="s">
        <v>663</v>
      </c>
    </row>
    <row r="233" s="15" customFormat="1">
      <c r="A233" s="15"/>
      <c r="B233" s="286"/>
      <c r="C233" s="287"/>
      <c r="D233" s="248" t="s">
        <v>213</v>
      </c>
      <c r="E233" s="288" t="s">
        <v>1</v>
      </c>
      <c r="F233" s="289" t="s">
        <v>664</v>
      </c>
      <c r="G233" s="287"/>
      <c r="H233" s="288" t="s">
        <v>1</v>
      </c>
      <c r="I233" s="290"/>
      <c r="J233" s="287"/>
      <c r="K233" s="287"/>
      <c r="L233" s="291"/>
      <c r="M233" s="292"/>
      <c r="N233" s="293"/>
      <c r="O233" s="293"/>
      <c r="P233" s="293"/>
      <c r="Q233" s="293"/>
      <c r="R233" s="293"/>
      <c r="S233" s="293"/>
      <c r="T233" s="29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5" t="s">
        <v>213</v>
      </c>
      <c r="AU233" s="295" t="s">
        <v>93</v>
      </c>
      <c r="AV233" s="15" t="s">
        <v>21</v>
      </c>
      <c r="AW233" s="15" t="s">
        <v>38</v>
      </c>
      <c r="AX233" s="15" t="s">
        <v>84</v>
      </c>
      <c r="AY233" s="295" t="s">
        <v>152</v>
      </c>
    </row>
    <row r="234" s="12" customFormat="1">
      <c r="A234" s="12"/>
      <c r="B234" s="252"/>
      <c r="C234" s="253"/>
      <c r="D234" s="248" t="s">
        <v>213</v>
      </c>
      <c r="E234" s="254" t="s">
        <v>1</v>
      </c>
      <c r="F234" s="255" t="s">
        <v>665</v>
      </c>
      <c r="G234" s="253"/>
      <c r="H234" s="256">
        <v>12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62" t="s">
        <v>213</v>
      </c>
      <c r="AU234" s="262" t="s">
        <v>93</v>
      </c>
      <c r="AV234" s="12" t="s">
        <v>93</v>
      </c>
      <c r="AW234" s="12" t="s">
        <v>38</v>
      </c>
      <c r="AX234" s="12" t="s">
        <v>84</v>
      </c>
      <c r="AY234" s="262" t="s">
        <v>152</v>
      </c>
    </row>
    <row r="235" s="13" customFormat="1">
      <c r="A235" s="13"/>
      <c r="B235" s="263"/>
      <c r="C235" s="264"/>
      <c r="D235" s="248" t="s">
        <v>213</v>
      </c>
      <c r="E235" s="265" t="s">
        <v>1</v>
      </c>
      <c r="F235" s="266" t="s">
        <v>223</v>
      </c>
      <c r="G235" s="264"/>
      <c r="H235" s="267">
        <v>12</v>
      </c>
      <c r="I235" s="268"/>
      <c r="J235" s="264"/>
      <c r="K235" s="264"/>
      <c r="L235" s="269"/>
      <c r="M235" s="270"/>
      <c r="N235" s="271"/>
      <c r="O235" s="271"/>
      <c r="P235" s="271"/>
      <c r="Q235" s="271"/>
      <c r="R235" s="271"/>
      <c r="S235" s="271"/>
      <c r="T235" s="27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3" t="s">
        <v>213</v>
      </c>
      <c r="AU235" s="273" t="s">
        <v>93</v>
      </c>
      <c r="AV235" s="13" t="s">
        <v>151</v>
      </c>
      <c r="AW235" s="13" t="s">
        <v>38</v>
      </c>
      <c r="AX235" s="13" t="s">
        <v>21</v>
      </c>
      <c r="AY235" s="273" t="s">
        <v>152</v>
      </c>
    </row>
    <row r="236" s="2" customFormat="1" ht="21.75" customHeight="1">
      <c r="A236" s="38"/>
      <c r="B236" s="39"/>
      <c r="C236" s="300" t="s">
        <v>340</v>
      </c>
      <c r="D236" s="300" t="s">
        <v>573</v>
      </c>
      <c r="E236" s="301" t="s">
        <v>666</v>
      </c>
      <c r="F236" s="302" t="s">
        <v>667</v>
      </c>
      <c r="G236" s="303" t="s">
        <v>211</v>
      </c>
      <c r="H236" s="304">
        <v>19</v>
      </c>
      <c r="I236" s="305"/>
      <c r="J236" s="306">
        <f>ROUND(I236*H236,2)</f>
        <v>0</v>
      </c>
      <c r="K236" s="302" t="s">
        <v>157</v>
      </c>
      <c r="L236" s="307"/>
      <c r="M236" s="308" t="s">
        <v>1</v>
      </c>
      <c r="N236" s="309" t="s">
        <v>49</v>
      </c>
      <c r="O236" s="91"/>
      <c r="P236" s="244">
        <f>O236*H236</f>
        <v>0</v>
      </c>
      <c r="Q236" s="244">
        <v>0.040000000000000001</v>
      </c>
      <c r="R236" s="244">
        <f>Q236*H236</f>
        <v>0.76000000000000001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190</v>
      </c>
      <c r="AT236" s="246" t="s">
        <v>573</v>
      </c>
      <c r="AU236" s="246" t="s">
        <v>93</v>
      </c>
      <c r="AY236" s="17" t="s">
        <v>152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21</v>
      </c>
      <c r="BK236" s="247">
        <f>ROUND(I236*H236,2)</f>
        <v>0</v>
      </c>
      <c r="BL236" s="17" t="s">
        <v>151</v>
      </c>
      <c r="BM236" s="246" t="s">
        <v>668</v>
      </c>
    </row>
    <row r="237" s="2" customFormat="1" ht="21.75" customHeight="1">
      <c r="A237" s="38"/>
      <c r="B237" s="39"/>
      <c r="C237" s="300" t="s">
        <v>345</v>
      </c>
      <c r="D237" s="300" t="s">
        <v>573</v>
      </c>
      <c r="E237" s="301" t="s">
        <v>669</v>
      </c>
      <c r="F237" s="302" t="s">
        <v>670</v>
      </c>
      <c r="G237" s="303" t="s">
        <v>211</v>
      </c>
      <c r="H237" s="304">
        <v>19</v>
      </c>
      <c r="I237" s="305"/>
      <c r="J237" s="306">
        <f>ROUND(I237*H237,2)</f>
        <v>0</v>
      </c>
      <c r="K237" s="302" t="s">
        <v>157</v>
      </c>
      <c r="L237" s="307"/>
      <c r="M237" s="308" t="s">
        <v>1</v>
      </c>
      <c r="N237" s="309" t="s">
        <v>49</v>
      </c>
      <c r="O237" s="91"/>
      <c r="P237" s="244">
        <f>O237*H237</f>
        <v>0</v>
      </c>
      <c r="Q237" s="244">
        <v>0.027</v>
      </c>
      <c r="R237" s="244">
        <f>Q237*H237</f>
        <v>0.51300000000000001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190</v>
      </c>
      <c r="AT237" s="246" t="s">
        <v>573</v>
      </c>
      <c r="AU237" s="246" t="s">
        <v>93</v>
      </c>
      <c r="AY237" s="17" t="s">
        <v>152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21</v>
      </c>
      <c r="BK237" s="247">
        <f>ROUND(I237*H237,2)</f>
        <v>0</v>
      </c>
      <c r="BL237" s="17" t="s">
        <v>151</v>
      </c>
      <c r="BM237" s="246" t="s">
        <v>671</v>
      </c>
    </row>
    <row r="238" s="2" customFormat="1" ht="16.5" customHeight="1">
      <c r="A238" s="38"/>
      <c r="B238" s="39"/>
      <c r="C238" s="300" t="s">
        <v>672</v>
      </c>
      <c r="D238" s="300" t="s">
        <v>573</v>
      </c>
      <c r="E238" s="301" t="s">
        <v>673</v>
      </c>
      <c r="F238" s="302" t="s">
        <v>674</v>
      </c>
      <c r="G238" s="303" t="s">
        <v>211</v>
      </c>
      <c r="H238" s="304">
        <v>19</v>
      </c>
      <c r="I238" s="305"/>
      <c r="J238" s="306">
        <f>ROUND(I238*H238,2)</f>
        <v>0</v>
      </c>
      <c r="K238" s="302" t="s">
        <v>157</v>
      </c>
      <c r="L238" s="307"/>
      <c r="M238" s="308" t="s">
        <v>1</v>
      </c>
      <c r="N238" s="309" t="s">
        <v>49</v>
      </c>
      <c r="O238" s="91"/>
      <c r="P238" s="244">
        <f>O238*H238</f>
        <v>0</v>
      </c>
      <c r="Q238" s="244">
        <v>0.10299999999999999</v>
      </c>
      <c r="R238" s="244">
        <f>Q238*H238</f>
        <v>1.9569999999999999</v>
      </c>
      <c r="S238" s="244">
        <v>0</v>
      </c>
      <c r="T238" s="24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6" t="s">
        <v>190</v>
      </c>
      <c r="AT238" s="246" t="s">
        <v>573</v>
      </c>
      <c r="AU238" s="246" t="s">
        <v>93</v>
      </c>
      <c r="AY238" s="17" t="s">
        <v>152</v>
      </c>
      <c r="BE238" s="247">
        <f>IF(N238="základní",J238,0)</f>
        <v>0</v>
      </c>
      <c r="BF238" s="247">
        <f>IF(N238="snížená",J238,0)</f>
        <v>0</v>
      </c>
      <c r="BG238" s="247">
        <f>IF(N238="zákl. přenesená",J238,0)</f>
        <v>0</v>
      </c>
      <c r="BH238" s="247">
        <f>IF(N238="sníž. přenesená",J238,0)</f>
        <v>0</v>
      </c>
      <c r="BI238" s="247">
        <f>IF(N238="nulová",J238,0)</f>
        <v>0</v>
      </c>
      <c r="BJ238" s="17" t="s">
        <v>21</v>
      </c>
      <c r="BK238" s="247">
        <f>ROUND(I238*H238,2)</f>
        <v>0</v>
      </c>
      <c r="BL238" s="17" t="s">
        <v>151</v>
      </c>
      <c r="BM238" s="246" t="s">
        <v>675</v>
      </c>
    </row>
    <row r="239" s="2" customFormat="1" ht="21.75" customHeight="1">
      <c r="A239" s="38"/>
      <c r="B239" s="39"/>
      <c r="C239" s="300" t="s">
        <v>676</v>
      </c>
      <c r="D239" s="300" t="s">
        <v>573</v>
      </c>
      <c r="E239" s="301" t="s">
        <v>677</v>
      </c>
      <c r="F239" s="302" t="s">
        <v>678</v>
      </c>
      <c r="G239" s="303" t="s">
        <v>211</v>
      </c>
      <c r="H239" s="304">
        <v>19</v>
      </c>
      <c r="I239" s="305"/>
      <c r="J239" s="306">
        <f>ROUND(I239*H239,2)</f>
        <v>0</v>
      </c>
      <c r="K239" s="302" t="s">
        <v>204</v>
      </c>
      <c r="L239" s="307"/>
      <c r="M239" s="308" t="s">
        <v>1</v>
      </c>
      <c r="N239" s="309" t="s">
        <v>49</v>
      </c>
      <c r="O239" s="91"/>
      <c r="P239" s="244">
        <f>O239*H239</f>
        <v>0</v>
      </c>
      <c r="Q239" s="244">
        <v>0.14499999999999999</v>
      </c>
      <c r="R239" s="244">
        <f>Q239*H239</f>
        <v>2.7549999999999999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190</v>
      </c>
      <c r="AT239" s="246" t="s">
        <v>573</v>
      </c>
      <c r="AU239" s="246" t="s">
        <v>93</v>
      </c>
      <c r="AY239" s="17" t="s">
        <v>152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21</v>
      </c>
      <c r="BK239" s="247">
        <f>ROUND(I239*H239,2)</f>
        <v>0</v>
      </c>
      <c r="BL239" s="17" t="s">
        <v>151</v>
      </c>
      <c r="BM239" s="246" t="s">
        <v>679</v>
      </c>
    </row>
    <row r="240" s="2" customFormat="1" ht="21.75" customHeight="1">
      <c r="A240" s="38"/>
      <c r="B240" s="39"/>
      <c r="C240" s="300" t="s">
        <v>680</v>
      </c>
      <c r="D240" s="300" t="s">
        <v>573</v>
      </c>
      <c r="E240" s="301" t="s">
        <v>681</v>
      </c>
      <c r="F240" s="302" t="s">
        <v>682</v>
      </c>
      <c r="G240" s="303" t="s">
        <v>211</v>
      </c>
      <c r="H240" s="304">
        <v>19</v>
      </c>
      <c r="I240" s="305"/>
      <c r="J240" s="306">
        <f>ROUND(I240*H240,2)</f>
        <v>0</v>
      </c>
      <c r="K240" s="302" t="s">
        <v>157</v>
      </c>
      <c r="L240" s="307"/>
      <c r="M240" s="308" t="s">
        <v>1</v>
      </c>
      <c r="N240" s="309" t="s">
        <v>49</v>
      </c>
      <c r="O240" s="91"/>
      <c r="P240" s="244">
        <f>O240*H240</f>
        <v>0</v>
      </c>
      <c r="Q240" s="244">
        <v>0.071999999999999995</v>
      </c>
      <c r="R240" s="244">
        <f>Q240*H240</f>
        <v>1.3679999999999999</v>
      </c>
      <c r="S240" s="244">
        <v>0</v>
      </c>
      <c r="T240" s="24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6" t="s">
        <v>190</v>
      </c>
      <c r="AT240" s="246" t="s">
        <v>573</v>
      </c>
      <c r="AU240" s="246" t="s">
        <v>93</v>
      </c>
      <c r="AY240" s="17" t="s">
        <v>152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17" t="s">
        <v>21</v>
      </c>
      <c r="BK240" s="247">
        <f>ROUND(I240*H240,2)</f>
        <v>0</v>
      </c>
      <c r="BL240" s="17" t="s">
        <v>151</v>
      </c>
      <c r="BM240" s="246" t="s">
        <v>683</v>
      </c>
    </row>
    <row r="241" s="2" customFormat="1" ht="16.5" customHeight="1">
      <c r="A241" s="38"/>
      <c r="B241" s="39"/>
      <c r="C241" s="300" t="s">
        <v>684</v>
      </c>
      <c r="D241" s="300" t="s">
        <v>573</v>
      </c>
      <c r="E241" s="301" t="s">
        <v>685</v>
      </c>
      <c r="F241" s="302" t="s">
        <v>686</v>
      </c>
      <c r="G241" s="303" t="s">
        <v>211</v>
      </c>
      <c r="H241" s="304">
        <v>19</v>
      </c>
      <c r="I241" s="305"/>
      <c r="J241" s="306">
        <f>ROUND(I241*H241,2)</f>
        <v>0</v>
      </c>
      <c r="K241" s="302" t="s">
        <v>157</v>
      </c>
      <c r="L241" s="307"/>
      <c r="M241" s="308" t="s">
        <v>1</v>
      </c>
      <c r="N241" s="309" t="s">
        <v>49</v>
      </c>
      <c r="O241" s="91"/>
      <c r="P241" s="244">
        <f>O241*H241</f>
        <v>0</v>
      </c>
      <c r="Q241" s="244">
        <v>0.058000000000000003</v>
      </c>
      <c r="R241" s="244">
        <f>Q241*H241</f>
        <v>1.1020000000000001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190</v>
      </c>
      <c r="AT241" s="246" t="s">
        <v>573</v>
      </c>
      <c r="AU241" s="246" t="s">
        <v>93</v>
      </c>
      <c r="AY241" s="17" t="s">
        <v>152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21</v>
      </c>
      <c r="BK241" s="247">
        <f>ROUND(I241*H241,2)</f>
        <v>0</v>
      </c>
      <c r="BL241" s="17" t="s">
        <v>151</v>
      </c>
      <c r="BM241" s="246" t="s">
        <v>687</v>
      </c>
    </row>
    <row r="242" s="2" customFormat="1" ht="21.75" customHeight="1">
      <c r="A242" s="38"/>
      <c r="B242" s="39"/>
      <c r="C242" s="235" t="s">
        <v>688</v>
      </c>
      <c r="D242" s="235" t="s">
        <v>153</v>
      </c>
      <c r="E242" s="236" t="s">
        <v>689</v>
      </c>
      <c r="F242" s="237" t="s">
        <v>690</v>
      </c>
      <c r="G242" s="238" t="s">
        <v>211</v>
      </c>
      <c r="H242" s="239">
        <v>19</v>
      </c>
      <c r="I242" s="240"/>
      <c r="J242" s="241">
        <f>ROUND(I242*H242,2)</f>
        <v>0</v>
      </c>
      <c r="K242" s="237" t="s">
        <v>157</v>
      </c>
      <c r="L242" s="44"/>
      <c r="M242" s="242" t="s">
        <v>1</v>
      </c>
      <c r="N242" s="243" t="s">
        <v>49</v>
      </c>
      <c r="O242" s="91"/>
      <c r="P242" s="244">
        <f>O242*H242</f>
        <v>0</v>
      </c>
      <c r="Q242" s="244">
        <v>0.21734000000000001</v>
      </c>
      <c r="R242" s="244">
        <f>Q242*H242</f>
        <v>4.1294599999999999</v>
      </c>
      <c r="S242" s="244">
        <v>0</v>
      </c>
      <c r="T242" s="24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6" t="s">
        <v>151</v>
      </c>
      <c r="AT242" s="246" t="s">
        <v>153</v>
      </c>
      <c r="AU242" s="246" t="s">
        <v>93</v>
      </c>
      <c r="AY242" s="17" t="s">
        <v>152</v>
      </c>
      <c r="BE242" s="247">
        <f>IF(N242="základní",J242,0)</f>
        <v>0</v>
      </c>
      <c r="BF242" s="247">
        <f>IF(N242="snížená",J242,0)</f>
        <v>0</v>
      </c>
      <c r="BG242" s="247">
        <f>IF(N242="zákl. přenesená",J242,0)</f>
        <v>0</v>
      </c>
      <c r="BH242" s="247">
        <f>IF(N242="sníž. přenesená",J242,0)</f>
        <v>0</v>
      </c>
      <c r="BI242" s="247">
        <f>IF(N242="nulová",J242,0)</f>
        <v>0</v>
      </c>
      <c r="BJ242" s="17" t="s">
        <v>21</v>
      </c>
      <c r="BK242" s="247">
        <f>ROUND(I242*H242,2)</f>
        <v>0</v>
      </c>
      <c r="BL242" s="17" t="s">
        <v>151</v>
      </c>
      <c r="BM242" s="246" t="s">
        <v>691</v>
      </c>
    </row>
    <row r="243" s="12" customFormat="1">
      <c r="A243" s="12"/>
      <c r="B243" s="252"/>
      <c r="C243" s="253"/>
      <c r="D243" s="248" t="s">
        <v>213</v>
      </c>
      <c r="E243" s="254" t="s">
        <v>1</v>
      </c>
      <c r="F243" s="255" t="s">
        <v>661</v>
      </c>
      <c r="G243" s="253"/>
      <c r="H243" s="256">
        <v>7</v>
      </c>
      <c r="I243" s="257"/>
      <c r="J243" s="253"/>
      <c r="K243" s="253"/>
      <c r="L243" s="258"/>
      <c r="M243" s="259"/>
      <c r="N243" s="260"/>
      <c r="O243" s="260"/>
      <c r="P243" s="260"/>
      <c r="Q243" s="260"/>
      <c r="R243" s="260"/>
      <c r="S243" s="260"/>
      <c r="T243" s="261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62" t="s">
        <v>213</v>
      </c>
      <c r="AU243" s="262" t="s">
        <v>93</v>
      </c>
      <c r="AV243" s="12" t="s">
        <v>93</v>
      </c>
      <c r="AW243" s="12" t="s">
        <v>38</v>
      </c>
      <c r="AX243" s="12" t="s">
        <v>84</v>
      </c>
      <c r="AY243" s="262" t="s">
        <v>152</v>
      </c>
    </row>
    <row r="244" s="12" customFormat="1">
      <c r="A244" s="12"/>
      <c r="B244" s="252"/>
      <c r="C244" s="253"/>
      <c r="D244" s="248" t="s">
        <v>213</v>
      </c>
      <c r="E244" s="254" t="s">
        <v>1</v>
      </c>
      <c r="F244" s="255" t="s">
        <v>692</v>
      </c>
      <c r="G244" s="253"/>
      <c r="H244" s="256">
        <v>12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62" t="s">
        <v>213</v>
      </c>
      <c r="AU244" s="262" t="s">
        <v>93</v>
      </c>
      <c r="AV244" s="12" t="s">
        <v>93</v>
      </c>
      <c r="AW244" s="12" t="s">
        <v>38</v>
      </c>
      <c r="AX244" s="12" t="s">
        <v>84</v>
      </c>
      <c r="AY244" s="262" t="s">
        <v>152</v>
      </c>
    </row>
    <row r="245" s="13" customFormat="1">
      <c r="A245" s="13"/>
      <c r="B245" s="263"/>
      <c r="C245" s="264"/>
      <c r="D245" s="248" t="s">
        <v>213</v>
      </c>
      <c r="E245" s="265" t="s">
        <v>1</v>
      </c>
      <c r="F245" s="266" t="s">
        <v>223</v>
      </c>
      <c r="G245" s="264"/>
      <c r="H245" s="267">
        <v>19</v>
      </c>
      <c r="I245" s="268"/>
      <c r="J245" s="264"/>
      <c r="K245" s="264"/>
      <c r="L245" s="269"/>
      <c r="M245" s="270"/>
      <c r="N245" s="271"/>
      <c r="O245" s="271"/>
      <c r="P245" s="271"/>
      <c r="Q245" s="271"/>
      <c r="R245" s="271"/>
      <c r="S245" s="271"/>
      <c r="T245" s="27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3" t="s">
        <v>213</v>
      </c>
      <c r="AU245" s="273" t="s">
        <v>93</v>
      </c>
      <c r="AV245" s="13" t="s">
        <v>151</v>
      </c>
      <c r="AW245" s="13" t="s">
        <v>38</v>
      </c>
      <c r="AX245" s="13" t="s">
        <v>21</v>
      </c>
      <c r="AY245" s="273" t="s">
        <v>152</v>
      </c>
    </row>
    <row r="246" s="2" customFormat="1" ht="21.75" customHeight="1">
      <c r="A246" s="38"/>
      <c r="B246" s="39"/>
      <c r="C246" s="300" t="s">
        <v>693</v>
      </c>
      <c r="D246" s="300" t="s">
        <v>573</v>
      </c>
      <c r="E246" s="301" t="s">
        <v>694</v>
      </c>
      <c r="F246" s="302" t="s">
        <v>695</v>
      </c>
      <c r="G246" s="303" t="s">
        <v>211</v>
      </c>
      <c r="H246" s="304">
        <v>19</v>
      </c>
      <c r="I246" s="305"/>
      <c r="J246" s="306">
        <f>ROUND(I246*H246,2)</f>
        <v>0</v>
      </c>
      <c r="K246" s="302" t="s">
        <v>204</v>
      </c>
      <c r="L246" s="307"/>
      <c r="M246" s="308" t="s">
        <v>1</v>
      </c>
      <c r="N246" s="309" t="s">
        <v>49</v>
      </c>
      <c r="O246" s="91"/>
      <c r="P246" s="244">
        <f>O246*H246</f>
        <v>0</v>
      </c>
      <c r="Q246" s="244">
        <v>0.064000000000000001</v>
      </c>
      <c r="R246" s="244">
        <f>Q246*H246</f>
        <v>1.216</v>
      </c>
      <c r="S246" s="244">
        <v>0</v>
      </c>
      <c r="T246" s="24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6" t="s">
        <v>190</v>
      </c>
      <c r="AT246" s="246" t="s">
        <v>573</v>
      </c>
      <c r="AU246" s="246" t="s">
        <v>93</v>
      </c>
      <c r="AY246" s="17" t="s">
        <v>152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7" t="s">
        <v>21</v>
      </c>
      <c r="BK246" s="247">
        <f>ROUND(I246*H246,2)</f>
        <v>0</v>
      </c>
      <c r="BL246" s="17" t="s">
        <v>151</v>
      </c>
      <c r="BM246" s="246" t="s">
        <v>696</v>
      </c>
    </row>
    <row r="247" s="2" customFormat="1" ht="16.5" customHeight="1">
      <c r="A247" s="38"/>
      <c r="B247" s="39"/>
      <c r="C247" s="300" t="s">
        <v>697</v>
      </c>
      <c r="D247" s="300" t="s">
        <v>573</v>
      </c>
      <c r="E247" s="301" t="s">
        <v>698</v>
      </c>
      <c r="F247" s="302" t="s">
        <v>699</v>
      </c>
      <c r="G247" s="303" t="s">
        <v>211</v>
      </c>
      <c r="H247" s="304">
        <v>19</v>
      </c>
      <c r="I247" s="305"/>
      <c r="J247" s="306">
        <f>ROUND(I247*H247,2)</f>
        <v>0</v>
      </c>
      <c r="K247" s="302" t="s">
        <v>204</v>
      </c>
      <c r="L247" s="307"/>
      <c r="M247" s="308" t="s">
        <v>1</v>
      </c>
      <c r="N247" s="309" t="s">
        <v>49</v>
      </c>
      <c r="O247" s="91"/>
      <c r="P247" s="244">
        <f>O247*H247</f>
        <v>0</v>
      </c>
      <c r="Q247" s="244">
        <v>0.0035000000000000001</v>
      </c>
      <c r="R247" s="244">
        <f>Q247*H247</f>
        <v>0.066500000000000004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190</v>
      </c>
      <c r="AT247" s="246" t="s">
        <v>573</v>
      </c>
      <c r="AU247" s="246" t="s">
        <v>93</v>
      </c>
      <c r="AY247" s="17" t="s">
        <v>152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21</v>
      </c>
      <c r="BK247" s="247">
        <f>ROUND(I247*H247,2)</f>
        <v>0</v>
      </c>
      <c r="BL247" s="17" t="s">
        <v>151</v>
      </c>
      <c r="BM247" s="246" t="s">
        <v>700</v>
      </c>
    </row>
    <row r="248" s="2" customFormat="1" ht="21.75" customHeight="1">
      <c r="A248" s="38"/>
      <c r="B248" s="39"/>
      <c r="C248" s="235" t="s">
        <v>701</v>
      </c>
      <c r="D248" s="235" t="s">
        <v>153</v>
      </c>
      <c r="E248" s="236" t="s">
        <v>702</v>
      </c>
      <c r="F248" s="237" t="s">
        <v>703</v>
      </c>
      <c r="G248" s="238" t="s">
        <v>211</v>
      </c>
      <c r="H248" s="239">
        <v>16</v>
      </c>
      <c r="I248" s="240"/>
      <c r="J248" s="241">
        <f>ROUND(I248*H248,2)</f>
        <v>0</v>
      </c>
      <c r="K248" s="237" t="s">
        <v>157</v>
      </c>
      <c r="L248" s="44"/>
      <c r="M248" s="242" t="s">
        <v>1</v>
      </c>
      <c r="N248" s="243" t="s">
        <v>49</v>
      </c>
      <c r="O248" s="91"/>
      <c r="P248" s="244">
        <f>O248*H248</f>
        <v>0</v>
      </c>
      <c r="Q248" s="244">
        <v>0.42080000000000001</v>
      </c>
      <c r="R248" s="244">
        <f>Q248*H248</f>
        <v>6.7328000000000001</v>
      </c>
      <c r="S248" s="244">
        <v>0</v>
      </c>
      <c r="T248" s="24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6" t="s">
        <v>151</v>
      </c>
      <c r="AT248" s="246" t="s">
        <v>153</v>
      </c>
      <c r="AU248" s="246" t="s">
        <v>93</v>
      </c>
      <c r="AY248" s="17" t="s">
        <v>152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17" t="s">
        <v>21</v>
      </c>
      <c r="BK248" s="247">
        <f>ROUND(I248*H248,2)</f>
        <v>0</v>
      </c>
      <c r="BL248" s="17" t="s">
        <v>151</v>
      </c>
      <c r="BM248" s="246" t="s">
        <v>704</v>
      </c>
    </row>
    <row r="249" s="12" customFormat="1">
      <c r="A249" s="12"/>
      <c r="B249" s="252"/>
      <c r="C249" s="253"/>
      <c r="D249" s="248" t="s">
        <v>213</v>
      </c>
      <c r="E249" s="254" t="s">
        <v>1</v>
      </c>
      <c r="F249" s="255" t="s">
        <v>705</v>
      </c>
      <c r="G249" s="253"/>
      <c r="H249" s="256">
        <v>16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62" t="s">
        <v>213</v>
      </c>
      <c r="AU249" s="262" t="s">
        <v>93</v>
      </c>
      <c r="AV249" s="12" t="s">
        <v>93</v>
      </c>
      <c r="AW249" s="12" t="s">
        <v>38</v>
      </c>
      <c r="AX249" s="12" t="s">
        <v>84</v>
      </c>
      <c r="AY249" s="262" t="s">
        <v>152</v>
      </c>
    </row>
    <row r="250" s="13" customFormat="1">
      <c r="A250" s="13"/>
      <c r="B250" s="263"/>
      <c r="C250" s="264"/>
      <c r="D250" s="248" t="s">
        <v>213</v>
      </c>
      <c r="E250" s="265" t="s">
        <v>1</v>
      </c>
      <c r="F250" s="266" t="s">
        <v>223</v>
      </c>
      <c r="G250" s="264"/>
      <c r="H250" s="267">
        <v>16</v>
      </c>
      <c r="I250" s="268"/>
      <c r="J250" s="264"/>
      <c r="K250" s="264"/>
      <c r="L250" s="269"/>
      <c r="M250" s="270"/>
      <c r="N250" s="271"/>
      <c r="O250" s="271"/>
      <c r="P250" s="271"/>
      <c r="Q250" s="271"/>
      <c r="R250" s="271"/>
      <c r="S250" s="271"/>
      <c r="T250" s="27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3" t="s">
        <v>213</v>
      </c>
      <c r="AU250" s="273" t="s">
        <v>93</v>
      </c>
      <c r="AV250" s="13" t="s">
        <v>151</v>
      </c>
      <c r="AW250" s="13" t="s">
        <v>38</v>
      </c>
      <c r="AX250" s="13" t="s">
        <v>21</v>
      </c>
      <c r="AY250" s="273" t="s">
        <v>152</v>
      </c>
    </row>
    <row r="251" s="2" customFormat="1" ht="21.75" customHeight="1">
      <c r="A251" s="38"/>
      <c r="B251" s="39"/>
      <c r="C251" s="235" t="s">
        <v>706</v>
      </c>
      <c r="D251" s="235" t="s">
        <v>153</v>
      </c>
      <c r="E251" s="236" t="s">
        <v>707</v>
      </c>
      <c r="F251" s="237" t="s">
        <v>708</v>
      </c>
      <c r="G251" s="238" t="s">
        <v>211</v>
      </c>
      <c r="H251" s="239">
        <v>5</v>
      </c>
      <c r="I251" s="240"/>
      <c r="J251" s="241">
        <f>ROUND(I251*H251,2)</f>
        <v>0</v>
      </c>
      <c r="K251" s="237" t="s">
        <v>157</v>
      </c>
      <c r="L251" s="44"/>
      <c r="M251" s="242" t="s">
        <v>1</v>
      </c>
      <c r="N251" s="243" t="s">
        <v>49</v>
      </c>
      <c r="O251" s="91"/>
      <c r="P251" s="244">
        <f>O251*H251</f>
        <v>0</v>
      </c>
      <c r="Q251" s="244">
        <v>0.31108000000000002</v>
      </c>
      <c r="R251" s="244">
        <f>Q251*H251</f>
        <v>1.5554000000000001</v>
      </c>
      <c r="S251" s="244">
        <v>0</v>
      </c>
      <c r="T251" s="24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6" t="s">
        <v>151</v>
      </c>
      <c r="AT251" s="246" t="s">
        <v>153</v>
      </c>
      <c r="AU251" s="246" t="s">
        <v>93</v>
      </c>
      <c r="AY251" s="17" t="s">
        <v>152</v>
      </c>
      <c r="BE251" s="247">
        <f>IF(N251="základní",J251,0)</f>
        <v>0</v>
      </c>
      <c r="BF251" s="247">
        <f>IF(N251="snížená",J251,0)</f>
        <v>0</v>
      </c>
      <c r="BG251" s="247">
        <f>IF(N251="zákl. přenesená",J251,0)</f>
        <v>0</v>
      </c>
      <c r="BH251" s="247">
        <f>IF(N251="sníž. přenesená",J251,0)</f>
        <v>0</v>
      </c>
      <c r="BI251" s="247">
        <f>IF(N251="nulová",J251,0)</f>
        <v>0</v>
      </c>
      <c r="BJ251" s="17" t="s">
        <v>21</v>
      </c>
      <c r="BK251" s="247">
        <f>ROUND(I251*H251,2)</f>
        <v>0</v>
      </c>
      <c r="BL251" s="17" t="s">
        <v>151</v>
      </c>
      <c r="BM251" s="246" t="s">
        <v>709</v>
      </c>
    </row>
    <row r="252" s="12" customFormat="1">
      <c r="A252" s="12"/>
      <c r="B252" s="252"/>
      <c r="C252" s="253"/>
      <c r="D252" s="248" t="s">
        <v>213</v>
      </c>
      <c r="E252" s="254" t="s">
        <v>1</v>
      </c>
      <c r="F252" s="255" t="s">
        <v>710</v>
      </c>
      <c r="G252" s="253"/>
      <c r="H252" s="256">
        <v>5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62" t="s">
        <v>213</v>
      </c>
      <c r="AU252" s="262" t="s">
        <v>93</v>
      </c>
      <c r="AV252" s="12" t="s">
        <v>93</v>
      </c>
      <c r="AW252" s="12" t="s">
        <v>38</v>
      </c>
      <c r="AX252" s="12" t="s">
        <v>84</v>
      </c>
      <c r="AY252" s="262" t="s">
        <v>152</v>
      </c>
    </row>
    <row r="253" s="13" customFormat="1">
      <c r="A253" s="13"/>
      <c r="B253" s="263"/>
      <c r="C253" s="264"/>
      <c r="D253" s="248" t="s">
        <v>213</v>
      </c>
      <c r="E253" s="265" t="s">
        <v>1</v>
      </c>
      <c r="F253" s="266" t="s">
        <v>223</v>
      </c>
      <c r="G253" s="264"/>
      <c r="H253" s="267">
        <v>5</v>
      </c>
      <c r="I253" s="268"/>
      <c r="J253" s="264"/>
      <c r="K253" s="264"/>
      <c r="L253" s="269"/>
      <c r="M253" s="270"/>
      <c r="N253" s="271"/>
      <c r="O253" s="271"/>
      <c r="P253" s="271"/>
      <c r="Q253" s="271"/>
      <c r="R253" s="271"/>
      <c r="S253" s="271"/>
      <c r="T253" s="27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3" t="s">
        <v>213</v>
      </c>
      <c r="AU253" s="273" t="s">
        <v>93</v>
      </c>
      <c r="AV253" s="13" t="s">
        <v>151</v>
      </c>
      <c r="AW253" s="13" t="s">
        <v>38</v>
      </c>
      <c r="AX253" s="13" t="s">
        <v>21</v>
      </c>
      <c r="AY253" s="273" t="s">
        <v>152</v>
      </c>
    </row>
    <row r="254" s="2" customFormat="1" ht="21.75" customHeight="1">
      <c r="A254" s="38"/>
      <c r="B254" s="39"/>
      <c r="C254" s="235" t="s">
        <v>711</v>
      </c>
      <c r="D254" s="235" t="s">
        <v>153</v>
      </c>
      <c r="E254" s="236" t="s">
        <v>712</v>
      </c>
      <c r="F254" s="237" t="s">
        <v>713</v>
      </c>
      <c r="G254" s="238" t="s">
        <v>406</v>
      </c>
      <c r="H254" s="239">
        <v>22.359999999999999</v>
      </c>
      <c r="I254" s="240"/>
      <c r="J254" s="241">
        <f>ROUND(I254*H254,2)</f>
        <v>0</v>
      </c>
      <c r="K254" s="237" t="s">
        <v>157</v>
      </c>
      <c r="L254" s="44"/>
      <c r="M254" s="242" t="s">
        <v>1</v>
      </c>
      <c r="N254" s="243" t="s">
        <v>49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151</v>
      </c>
      <c r="AT254" s="246" t="s">
        <v>153</v>
      </c>
      <c r="AU254" s="246" t="s">
        <v>93</v>
      </c>
      <c r="AY254" s="17" t="s">
        <v>152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21</v>
      </c>
      <c r="BK254" s="247">
        <f>ROUND(I254*H254,2)</f>
        <v>0</v>
      </c>
      <c r="BL254" s="17" t="s">
        <v>151</v>
      </c>
      <c r="BM254" s="246" t="s">
        <v>714</v>
      </c>
    </row>
    <row r="255" s="12" customFormat="1">
      <c r="A255" s="12"/>
      <c r="B255" s="252"/>
      <c r="C255" s="253"/>
      <c r="D255" s="248" t="s">
        <v>213</v>
      </c>
      <c r="E255" s="254" t="s">
        <v>1</v>
      </c>
      <c r="F255" s="255" t="s">
        <v>715</v>
      </c>
      <c r="G255" s="253"/>
      <c r="H255" s="256">
        <v>22.359999999999999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62" t="s">
        <v>213</v>
      </c>
      <c r="AU255" s="262" t="s">
        <v>93</v>
      </c>
      <c r="AV255" s="12" t="s">
        <v>93</v>
      </c>
      <c r="AW255" s="12" t="s">
        <v>38</v>
      </c>
      <c r="AX255" s="12" t="s">
        <v>84</v>
      </c>
      <c r="AY255" s="262" t="s">
        <v>152</v>
      </c>
    </row>
    <row r="256" s="13" customFormat="1">
      <c r="A256" s="13"/>
      <c r="B256" s="263"/>
      <c r="C256" s="264"/>
      <c r="D256" s="248" t="s">
        <v>213</v>
      </c>
      <c r="E256" s="265" t="s">
        <v>1</v>
      </c>
      <c r="F256" s="266" t="s">
        <v>223</v>
      </c>
      <c r="G256" s="264"/>
      <c r="H256" s="267">
        <v>22.359999999999999</v>
      </c>
      <c r="I256" s="268"/>
      <c r="J256" s="264"/>
      <c r="K256" s="264"/>
      <c r="L256" s="269"/>
      <c r="M256" s="270"/>
      <c r="N256" s="271"/>
      <c r="O256" s="271"/>
      <c r="P256" s="271"/>
      <c r="Q256" s="271"/>
      <c r="R256" s="271"/>
      <c r="S256" s="271"/>
      <c r="T256" s="27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3" t="s">
        <v>213</v>
      </c>
      <c r="AU256" s="273" t="s">
        <v>93</v>
      </c>
      <c r="AV256" s="13" t="s">
        <v>151</v>
      </c>
      <c r="AW256" s="13" t="s">
        <v>38</v>
      </c>
      <c r="AX256" s="13" t="s">
        <v>21</v>
      </c>
      <c r="AY256" s="273" t="s">
        <v>152</v>
      </c>
    </row>
    <row r="257" s="11" customFormat="1" ht="22.8" customHeight="1">
      <c r="A257" s="11"/>
      <c r="B257" s="221"/>
      <c r="C257" s="222"/>
      <c r="D257" s="223" t="s">
        <v>83</v>
      </c>
      <c r="E257" s="284" t="s">
        <v>195</v>
      </c>
      <c r="F257" s="284" t="s">
        <v>443</v>
      </c>
      <c r="G257" s="222"/>
      <c r="H257" s="222"/>
      <c r="I257" s="225"/>
      <c r="J257" s="285">
        <f>BK257</f>
        <v>0</v>
      </c>
      <c r="K257" s="222"/>
      <c r="L257" s="227"/>
      <c r="M257" s="228"/>
      <c r="N257" s="229"/>
      <c r="O257" s="229"/>
      <c r="P257" s="230">
        <f>SUM(P258:P327)</f>
        <v>0</v>
      </c>
      <c r="Q257" s="229"/>
      <c r="R257" s="230">
        <f>SUM(R258:R327)</f>
        <v>631.40313199999991</v>
      </c>
      <c r="S257" s="229"/>
      <c r="T257" s="231">
        <f>SUM(T258:T327)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232" t="s">
        <v>21</v>
      </c>
      <c r="AT257" s="233" t="s">
        <v>83</v>
      </c>
      <c r="AU257" s="233" t="s">
        <v>21</v>
      </c>
      <c r="AY257" s="232" t="s">
        <v>152</v>
      </c>
      <c r="BK257" s="234">
        <f>SUM(BK258:BK327)</f>
        <v>0</v>
      </c>
    </row>
    <row r="258" s="2" customFormat="1" ht="21.75" customHeight="1">
      <c r="A258" s="38"/>
      <c r="B258" s="39"/>
      <c r="C258" s="235" t="s">
        <v>716</v>
      </c>
      <c r="D258" s="235" t="s">
        <v>153</v>
      </c>
      <c r="E258" s="236" t="s">
        <v>717</v>
      </c>
      <c r="F258" s="237" t="s">
        <v>718</v>
      </c>
      <c r="G258" s="238" t="s">
        <v>211</v>
      </c>
      <c r="H258" s="239">
        <v>28</v>
      </c>
      <c r="I258" s="240"/>
      <c r="J258" s="241">
        <f>ROUND(I258*H258,2)</f>
        <v>0</v>
      </c>
      <c r="K258" s="237" t="s">
        <v>157</v>
      </c>
      <c r="L258" s="44"/>
      <c r="M258" s="242" t="s">
        <v>1</v>
      </c>
      <c r="N258" s="243" t="s">
        <v>49</v>
      </c>
      <c r="O258" s="91"/>
      <c r="P258" s="244">
        <f>O258*H258</f>
        <v>0</v>
      </c>
      <c r="Q258" s="244">
        <v>0.00069999999999999999</v>
      </c>
      <c r="R258" s="244">
        <f>Q258*H258</f>
        <v>0.019599999999999999</v>
      </c>
      <c r="S258" s="244">
        <v>0</v>
      </c>
      <c r="T258" s="24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6" t="s">
        <v>151</v>
      </c>
      <c r="AT258" s="246" t="s">
        <v>153</v>
      </c>
      <c r="AU258" s="246" t="s">
        <v>93</v>
      </c>
      <c r="AY258" s="17" t="s">
        <v>152</v>
      </c>
      <c r="BE258" s="247">
        <f>IF(N258="základní",J258,0)</f>
        <v>0</v>
      </c>
      <c r="BF258" s="247">
        <f>IF(N258="snížená",J258,0)</f>
        <v>0</v>
      </c>
      <c r="BG258" s="247">
        <f>IF(N258="zákl. přenesená",J258,0)</f>
        <v>0</v>
      </c>
      <c r="BH258" s="247">
        <f>IF(N258="sníž. přenesená",J258,0)</f>
        <v>0</v>
      </c>
      <c r="BI258" s="247">
        <f>IF(N258="nulová",J258,0)</f>
        <v>0</v>
      </c>
      <c r="BJ258" s="17" t="s">
        <v>21</v>
      </c>
      <c r="BK258" s="247">
        <f>ROUND(I258*H258,2)</f>
        <v>0</v>
      </c>
      <c r="BL258" s="17" t="s">
        <v>151</v>
      </c>
      <c r="BM258" s="246" t="s">
        <v>719</v>
      </c>
    </row>
    <row r="259" s="12" customFormat="1">
      <c r="A259" s="12"/>
      <c r="B259" s="252"/>
      <c r="C259" s="253"/>
      <c r="D259" s="248" t="s">
        <v>213</v>
      </c>
      <c r="E259" s="254" t="s">
        <v>1</v>
      </c>
      <c r="F259" s="255" t="s">
        <v>720</v>
      </c>
      <c r="G259" s="253"/>
      <c r="H259" s="256">
        <v>7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62" t="s">
        <v>213</v>
      </c>
      <c r="AU259" s="262" t="s">
        <v>93</v>
      </c>
      <c r="AV259" s="12" t="s">
        <v>93</v>
      </c>
      <c r="AW259" s="12" t="s">
        <v>38</v>
      </c>
      <c r="AX259" s="12" t="s">
        <v>84</v>
      </c>
      <c r="AY259" s="262" t="s">
        <v>152</v>
      </c>
    </row>
    <row r="260" s="12" customFormat="1">
      <c r="A260" s="12"/>
      <c r="B260" s="252"/>
      <c r="C260" s="253"/>
      <c r="D260" s="248" t="s">
        <v>213</v>
      </c>
      <c r="E260" s="254" t="s">
        <v>1</v>
      </c>
      <c r="F260" s="255" t="s">
        <v>721</v>
      </c>
      <c r="G260" s="253"/>
      <c r="H260" s="256">
        <v>7</v>
      </c>
      <c r="I260" s="257"/>
      <c r="J260" s="253"/>
      <c r="K260" s="253"/>
      <c r="L260" s="258"/>
      <c r="M260" s="259"/>
      <c r="N260" s="260"/>
      <c r="O260" s="260"/>
      <c r="P260" s="260"/>
      <c r="Q260" s="260"/>
      <c r="R260" s="260"/>
      <c r="S260" s="260"/>
      <c r="T260" s="261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62" t="s">
        <v>213</v>
      </c>
      <c r="AU260" s="262" t="s">
        <v>93</v>
      </c>
      <c r="AV260" s="12" t="s">
        <v>93</v>
      </c>
      <c r="AW260" s="12" t="s">
        <v>38</v>
      </c>
      <c r="AX260" s="12" t="s">
        <v>84</v>
      </c>
      <c r="AY260" s="262" t="s">
        <v>152</v>
      </c>
    </row>
    <row r="261" s="12" customFormat="1">
      <c r="A261" s="12"/>
      <c r="B261" s="252"/>
      <c r="C261" s="253"/>
      <c r="D261" s="248" t="s">
        <v>213</v>
      </c>
      <c r="E261" s="254" t="s">
        <v>1</v>
      </c>
      <c r="F261" s="255" t="s">
        <v>722</v>
      </c>
      <c r="G261" s="253"/>
      <c r="H261" s="256">
        <v>2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62" t="s">
        <v>213</v>
      </c>
      <c r="AU261" s="262" t="s">
        <v>93</v>
      </c>
      <c r="AV261" s="12" t="s">
        <v>93</v>
      </c>
      <c r="AW261" s="12" t="s">
        <v>38</v>
      </c>
      <c r="AX261" s="12" t="s">
        <v>84</v>
      </c>
      <c r="AY261" s="262" t="s">
        <v>152</v>
      </c>
    </row>
    <row r="262" s="12" customFormat="1">
      <c r="A262" s="12"/>
      <c r="B262" s="252"/>
      <c r="C262" s="253"/>
      <c r="D262" s="248" t="s">
        <v>213</v>
      </c>
      <c r="E262" s="254" t="s">
        <v>1</v>
      </c>
      <c r="F262" s="255" t="s">
        <v>723</v>
      </c>
      <c r="G262" s="253"/>
      <c r="H262" s="256">
        <v>3</v>
      </c>
      <c r="I262" s="257"/>
      <c r="J262" s="253"/>
      <c r="K262" s="253"/>
      <c r="L262" s="258"/>
      <c r="M262" s="259"/>
      <c r="N262" s="260"/>
      <c r="O262" s="260"/>
      <c r="P262" s="260"/>
      <c r="Q262" s="260"/>
      <c r="R262" s="260"/>
      <c r="S262" s="260"/>
      <c r="T262" s="261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62" t="s">
        <v>213</v>
      </c>
      <c r="AU262" s="262" t="s">
        <v>93</v>
      </c>
      <c r="AV262" s="12" t="s">
        <v>93</v>
      </c>
      <c r="AW262" s="12" t="s">
        <v>38</v>
      </c>
      <c r="AX262" s="12" t="s">
        <v>84</v>
      </c>
      <c r="AY262" s="262" t="s">
        <v>152</v>
      </c>
    </row>
    <row r="263" s="12" customFormat="1">
      <c r="A263" s="12"/>
      <c r="B263" s="252"/>
      <c r="C263" s="253"/>
      <c r="D263" s="248" t="s">
        <v>213</v>
      </c>
      <c r="E263" s="254" t="s">
        <v>1</v>
      </c>
      <c r="F263" s="255" t="s">
        <v>724</v>
      </c>
      <c r="G263" s="253"/>
      <c r="H263" s="256">
        <v>3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62" t="s">
        <v>213</v>
      </c>
      <c r="AU263" s="262" t="s">
        <v>93</v>
      </c>
      <c r="AV263" s="12" t="s">
        <v>93</v>
      </c>
      <c r="AW263" s="12" t="s">
        <v>38</v>
      </c>
      <c r="AX263" s="12" t="s">
        <v>84</v>
      </c>
      <c r="AY263" s="262" t="s">
        <v>152</v>
      </c>
    </row>
    <row r="264" s="12" customFormat="1">
      <c r="A264" s="12"/>
      <c r="B264" s="252"/>
      <c r="C264" s="253"/>
      <c r="D264" s="248" t="s">
        <v>213</v>
      </c>
      <c r="E264" s="254" t="s">
        <v>1</v>
      </c>
      <c r="F264" s="255" t="s">
        <v>725</v>
      </c>
      <c r="G264" s="253"/>
      <c r="H264" s="256">
        <v>6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62" t="s">
        <v>213</v>
      </c>
      <c r="AU264" s="262" t="s">
        <v>93</v>
      </c>
      <c r="AV264" s="12" t="s">
        <v>93</v>
      </c>
      <c r="AW264" s="12" t="s">
        <v>38</v>
      </c>
      <c r="AX264" s="12" t="s">
        <v>84</v>
      </c>
      <c r="AY264" s="262" t="s">
        <v>152</v>
      </c>
    </row>
    <row r="265" s="13" customFormat="1">
      <c r="A265" s="13"/>
      <c r="B265" s="263"/>
      <c r="C265" s="264"/>
      <c r="D265" s="248" t="s">
        <v>213</v>
      </c>
      <c r="E265" s="265" t="s">
        <v>1</v>
      </c>
      <c r="F265" s="266" t="s">
        <v>223</v>
      </c>
      <c r="G265" s="264"/>
      <c r="H265" s="267">
        <v>28</v>
      </c>
      <c r="I265" s="268"/>
      <c r="J265" s="264"/>
      <c r="K265" s="264"/>
      <c r="L265" s="269"/>
      <c r="M265" s="270"/>
      <c r="N265" s="271"/>
      <c r="O265" s="271"/>
      <c r="P265" s="271"/>
      <c r="Q265" s="271"/>
      <c r="R265" s="271"/>
      <c r="S265" s="271"/>
      <c r="T265" s="27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3" t="s">
        <v>213</v>
      </c>
      <c r="AU265" s="273" t="s">
        <v>93</v>
      </c>
      <c r="AV265" s="13" t="s">
        <v>151</v>
      </c>
      <c r="AW265" s="13" t="s">
        <v>38</v>
      </c>
      <c r="AX265" s="13" t="s">
        <v>21</v>
      </c>
      <c r="AY265" s="273" t="s">
        <v>152</v>
      </c>
    </row>
    <row r="266" s="2" customFormat="1" ht="21.75" customHeight="1">
      <c r="A266" s="38"/>
      <c r="B266" s="39"/>
      <c r="C266" s="300" t="s">
        <v>726</v>
      </c>
      <c r="D266" s="300" t="s">
        <v>573</v>
      </c>
      <c r="E266" s="301" t="s">
        <v>727</v>
      </c>
      <c r="F266" s="302" t="s">
        <v>728</v>
      </c>
      <c r="G266" s="303" t="s">
        <v>211</v>
      </c>
      <c r="H266" s="304">
        <v>13</v>
      </c>
      <c r="I266" s="305"/>
      <c r="J266" s="306">
        <f>ROUND(I266*H266,2)</f>
        <v>0</v>
      </c>
      <c r="K266" s="302" t="s">
        <v>157</v>
      </c>
      <c r="L266" s="307"/>
      <c r="M266" s="308" t="s">
        <v>1</v>
      </c>
      <c r="N266" s="309" t="s">
        <v>49</v>
      </c>
      <c r="O266" s="91"/>
      <c r="P266" s="244">
        <f>O266*H266</f>
        <v>0</v>
      </c>
      <c r="Q266" s="244">
        <v>0.0025999999999999999</v>
      </c>
      <c r="R266" s="244">
        <f>Q266*H266</f>
        <v>0.033799999999999997</v>
      </c>
      <c r="S266" s="244">
        <v>0</v>
      </c>
      <c r="T266" s="24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6" t="s">
        <v>190</v>
      </c>
      <c r="AT266" s="246" t="s">
        <v>573</v>
      </c>
      <c r="AU266" s="246" t="s">
        <v>93</v>
      </c>
      <c r="AY266" s="17" t="s">
        <v>152</v>
      </c>
      <c r="BE266" s="247">
        <f>IF(N266="základní",J266,0)</f>
        <v>0</v>
      </c>
      <c r="BF266" s="247">
        <f>IF(N266="snížená",J266,0)</f>
        <v>0</v>
      </c>
      <c r="BG266" s="247">
        <f>IF(N266="zákl. přenesená",J266,0)</f>
        <v>0</v>
      </c>
      <c r="BH266" s="247">
        <f>IF(N266="sníž. přenesená",J266,0)</f>
        <v>0</v>
      </c>
      <c r="BI266" s="247">
        <f>IF(N266="nulová",J266,0)</f>
        <v>0</v>
      </c>
      <c r="BJ266" s="17" t="s">
        <v>21</v>
      </c>
      <c r="BK266" s="247">
        <f>ROUND(I266*H266,2)</f>
        <v>0</v>
      </c>
      <c r="BL266" s="17" t="s">
        <v>151</v>
      </c>
      <c r="BM266" s="246" t="s">
        <v>729</v>
      </c>
    </row>
    <row r="267" s="12" customFormat="1">
      <c r="A267" s="12"/>
      <c r="B267" s="252"/>
      <c r="C267" s="253"/>
      <c r="D267" s="248" t="s">
        <v>213</v>
      </c>
      <c r="E267" s="254" t="s">
        <v>1</v>
      </c>
      <c r="F267" s="255" t="s">
        <v>721</v>
      </c>
      <c r="G267" s="253"/>
      <c r="H267" s="256">
        <v>7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62" t="s">
        <v>213</v>
      </c>
      <c r="AU267" s="262" t="s">
        <v>93</v>
      </c>
      <c r="AV267" s="12" t="s">
        <v>93</v>
      </c>
      <c r="AW267" s="12" t="s">
        <v>38</v>
      </c>
      <c r="AX267" s="12" t="s">
        <v>84</v>
      </c>
      <c r="AY267" s="262" t="s">
        <v>152</v>
      </c>
    </row>
    <row r="268" s="12" customFormat="1">
      <c r="A268" s="12"/>
      <c r="B268" s="252"/>
      <c r="C268" s="253"/>
      <c r="D268" s="248" t="s">
        <v>213</v>
      </c>
      <c r="E268" s="254" t="s">
        <v>1</v>
      </c>
      <c r="F268" s="255" t="s">
        <v>725</v>
      </c>
      <c r="G268" s="253"/>
      <c r="H268" s="256">
        <v>6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62" t="s">
        <v>213</v>
      </c>
      <c r="AU268" s="262" t="s">
        <v>93</v>
      </c>
      <c r="AV268" s="12" t="s">
        <v>93</v>
      </c>
      <c r="AW268" s="12" t="s">
        <v>38</v>
      </c>
      <c r="AX268" s="12" t="s">
        <v>84</v>
      </c>
      <c r="AY268" s="262" t="s">
        <v>152</v>
      </c>
    </row>
    <row r="269" s="13" customFormat="1">
      <c r="A269" s="13"/>
      <c r="B269" s="263"/>
      <c r="C269" s="264"/>
      <c r="D269" s="248" t="s">
        <v>213</v>
      </c>
      <c r="E269" s="265" t="s">
        <v>1</v>
      </c>
      <c r="F269" s="266" t="s">
        <v>223</v>
      </c>
      <c r="G269" s="264"/>
      <c r="H269" s="267">
        <v>13</v>
      </c>
      <c r="I269" s="268"/>
      <c r="J269" s="264"/>
      <c r="K269" s="264"/>
      <c r="L269" s="269"/>
      <c r="M269" s="270"/>
      <c r="N269" s="271"/>
      <c r="O269" s="271"/>
      <c r="P269" s="271"/>
      <c r="Q269" s="271"/>
      <c r="R269" s="271"/>
      <c r="S269" s="271"/>
      <c r="T269" s="27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3" t="s">
        <v>213</v>
      </c>
      <c r="AU269" s="273" t="s">
        <v>93</v>
      </c>
      <c r="AV269" s="13" t="s">
        <v>151</v>
      </c>
      <c r="AW269" s="13" t="s">
        <v>38</v>
      </c>
      <c r="AX269" s="13" t="s">
        <v>21</v>
      </c>
      <c r="AY269" s="273" t="s">
        <v>152</v>
      </c>
    </row>
    <row r="270" s="2" customFormat="1" ht="21.75" customHeight="1">
      <c r="A270" s="38"/>
      <c r="B270" s="39"/>
      <c r="C270" s="300" t="s">
        <v>730</v>
      </c>
      <c r="D270" s="300" t="s">
        <v>573</v>
      </c>
      <c r="E270" s="301" t="s">
        <v>731</v>
      </c>
      <c r="F270" s="302" t="s">
        <v>732</v>
      </c>
      <c r="G270" s="303" t="s">
        <v>211</v>
      </c>
      <c r="H270" s="304">
        <v>8</v>
      </c>
      <c r="I270" s="305"/>
      <c r="J270" s="306">
        <f>ROUND(I270*H270,2)</f>
        <v>0</v>
      </c>
      <c r="K270" s="302" t="s">
        <v>157</v>
      </c>
      <c r="L270" s="307"/>
      <c r="M270" s="308" t="s">
        <v>1</v>
      </c>
      <c r="N270" s="309" t="s">
        <v>49</v>
      </c>
      <c r="O270" s="91"/>
      <c r="P270" s="244">
        <f>O270*H270</f>
        <v>0</v>
      </c>
      <c r="Q270" s="244">
        <v>0.0035000000000000001</v>
      </c>
      <c r="R270" s="244">
        <f>Q270*H270</f>
        <v>0.028000000000000001</v>
      </c>
      <c r="S270" s="244">
        <v>0</v>
      </c>
      <c r="T270" s="24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6" t="s">
        <v>190</v>
      </c>
      <c r="AT270" s="246" t="s">
        <v>573</v>
      </c>
      <c r="AU270" s="246" t="s">
        <v>93</v>
      </c>
      <c r="AY270" s="17" t="s">
        <v>152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7" t="s">
        <v>21</v>
      </c>
      <c r="BK270" s="247">
        <f>ROUND(I270*H270,2)</f>
        <v>0</v>
      </c>
      <c r="BL270" s="17" t="s">
        <v>151</v>
      </c>
      <c r="BM270" s="246" t="s">
        <v>733</v>
      </c>
    </row>
    <row r="271" s="12" customFormat="1">
      <c r="A271" s="12"/>
      <c r="B271" s="252"/>
      <c r="C271" s="253"/>
      <c r="D271" s="248" t="s">
        <v>213</v>
      </c>
      <c r="E271" s="254" t="s">
        <v>1</v>
      </c>
      <c r="F271" s="255" t="s">
        <v>722</v>
      </c>
      <c r="G271" s="253"/>
      <c r="H271" s="256">
        <v>2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62" t="s">
        <v>213</v>
      </c>
      <c r="AU271" s="262" t="s">
        <v>93</v>
      </c>
      <c r="AV271" s="12" t="s">
        <v>93</v>
      </c>
      <c r="AW271" s="12" t="s">
        <v>38</v>
      </c>
      <c r="AX271" s="12" t="s">
        <v>84</v>
      </c>
      <c r="AY271" s="262" t="s">
        <v>152</v>
      </c>
    </row>
    <row r="272" s="12" customFormat="1">
      <c r="A272" s="12"/>
      <c r="B272" s="252"/>
      <c r="C272" s="253"/>
      <c r="D272" s="248" t="s">
        <v>213</v>
      </c>
      <c r="E272" s="254" t="s">
        <v>1</v>
      </c>
      <c r="F272" s="255" t="s">
        <v>723</v>
      </c>
      <c r="G272" s="253"/>
      <c r="H272" s="256">
        <v>3</v>
      </c>
      <c r="I272" s="257"/>
      <c r="J272" s="253"/>
      <c r="K272" s="253"/>
      <c r="L272" s="258"/>
      <c r="M272" s="259"/>
      <c r="N272" s="260"/>
      <c r="O272" s="260"/>
      <c r="P272" s="260"/>
      <c r="Q272" s="260"/>
      <c r="R272" s="260"/>
      <c r="S272" s="260"/>
      <c r="T272" s="261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62" t="s">
        <v>213</v>
      </c>
      <c r="AU272" s="262" t="s">
        <v>93</v>
      </c>
      <c r="AV272" s="12" t="s">
        <v>93</v>
      </c>
      <c r="AW272" s="12" t="s">
        <v>38</v>
      </c>
      <c r="AX272" s="12" t="s">
        <v>84</v>
      </c>
      <c r="AY272" s="262" t="s">
        <v>152</v>
      </c>
    </row>
    <row r="273" s="12" customFormat="1">
      <c r="A273" s="12"/>
      <c r="B273" s="252"/>
      <c r="C273" s="253"/>
      <c r="D273" s="248" t="s">
        <v>213</v>
      </c>
      <c r="E273" s="254" t="s">
        <v>1</v>
      </c>
      <c r="F273" s="255" t="s">
        <v>734</v>
      </c>
      <c r="G273" s="253"/>
      <c r="H273" s="256">
        <v>3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62" t="s">
        <v>213</v>
      </c>
      <c r="AU273" s="262" t="s">
        <v>93</v>
      </c>
      <c r="AV273" s="12" t="s">
        <v>93</v>
      </c>
      <c r="AW273" s="12" t="s">
        <v>38</v>
      </c>
      <c r="AX273" s="12" t="s">
        <v>84</v>
      </c>
      <c r="AY273" s="262" t="s">
        <v>152</v>
      </c>
    </row>
    <row r="274" s="13" customFormat="1">
      <c r="A274" s="13"/>
      <c r="B274" s="263"/>
      <c r="C274" s="264"/>
      <c r="D274" s="248" t="s">
        <v>213</v>
      </c>
      <c r="E274" s="265" t="s">
        <v>1</v>
      </c>
      <c r="F274" s="266" t="s">
        <v>223</v>
      </c>
      <c r="G274" s="264"/>
      <c r="H274" s="267">
        <v>8</v>
      </c>
      <c r="I274" s="268"/>
      <c r="J274" s="264"/>
      <c r="K274" s="264"/>
      <c r="L274" s="269"/>
      <c r="M274" s="270"/>
      <c r="N274" s="271"/>
      <c r="O274" s="271"/>
      <c r="P274" s="271"/>
      <c r="Q274" s="271"/>
      <c r="R274" s="271"/>
      <c r="S274" s="271"/>
      <c r="T274" s="27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3" t="s">
        <v>213</v>
      </c>
      <c r="AU274" s="273" t="s">
        <v>93</v>
      </c>
      <c r="AV274" s="13" t="s">
        <v>151</v>
      </c>
      <c r="AW274" s="13" t="s">
        <v>38</v>
      </c>
      <c r="AX274" s="13" t="s">
        <v>21</v>
      </c>
      <c r="AY274" s="273" t="s">
        <v>152</v>
      </c>
    </row>
    <row r="275" s="2" customFormat="1" ht="21.75" customHeight="1">
      <c r="A275" s="38"/>
      <c r="B275" s="39"/>
      <c r="C275" s="300" t="s">
        <v>735</v>
      </c>
      <c r="D275" s="300" t="s">
        <v>573</v>
      </c>
      <c r="E275" s="301" t="s">
        <v>736</v>
      </c>
      <c r="F275" s="302" t="s">
        <v>737</v>
      </c>
      <c r="G275" s="303" t="s">
        <v>211</v>
      </c>
      <c r="H275" s="304">
        <v>7</v>
      </c>
      <c r="I275" s="305"/>
      <c r="J275" s="306">
        <f>ROUND(I275*H275,2)</f>
        <v>0</v>
      </c>
      <c r="K275" s="302" t="s">
        <v>157</v>
      </c>
      <c r="L275" s="307"/>
      <c r="M275" s="308" t="s">
        <v>1</v>
      </c>
      <c r="N275" s="309" t="s">
        <v>49</v>
      </c>
      <c r="O275" s="91"/>
      <c r="P275" s="244">
        <f>O275*H275</f>
        <v>0</v>
      </c>
      <c r="Q275" s="244">
        <v>0.0012999999999999999</v>
      </c>
      <c r="R275" s="244">
        <f>Q275*H275</f>
        <v>0.0091000000000000004</v>
      </c>
      <c r="S275" s="244">
        <v>0</v>
      </c>
      <c r="T275" s="24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6" t="s">
        <v>190</v>
      </c>
      <c r="AT275" s="246" t="s">
        <v>573</v>
      </c>
      <c r="AU275" s="246" t="s">
        <v>93</v>
      </c>
      <c r="AY275" s="17" t="s">
        <v>152</v>
      </c>
      <c r="BE275" s="247">
        <f>IF(N275="základní",J275,0)</f>
        <v>0</v>
      </c>
      <c r="BF275" s="247">
        <f>IF(N275="snížená",J275,0)</f>
        <v>0</v>
      </c>
      <c r="BG275" s="247">
        <f>IF(N275="zákl. přenesená",J275,0)</f>
        <v>0</v>
      </c>
      <c r="BH275" s="247">
        <f>IF(N275="sníž. přenesená",J275,0)</f>
        <v>0</v>
      </c>
      <c r="BI275" s="247">
        <f>IF(N275="nulová",J275,0)</f>
        <v>0</v>
      </c>
      <c r="BJ275" s="17" t="s">
        <v>21</v>
      </c>
      <c r="BK275" s="247">
        <f>ROUND(I275*H275,2)</f>
        <v>0</v>
      </c>
      <c r="BL275" s="17" t="s">
        <v>151</v>
      </c>
      <c r="BM275" s="246" t="s">
        <v>738</v>
      </c>
    </row>
    <row r="276" s="12" customFormat="1">
      <c r="A276" s="12"/>
      <c r="B276" s="252"/>
      <c r="C276" s="253"/>
      <c r="D276" s="248" t="s">
        <v>213</v>
      </c>
      <c r="E276" s="254" t="s">
        <v>1</v>
      </c>
      <c r="F276" s="255" t="s">
        <v>720</v>
      </c>
      <c r="G276" s="253"/>
      <c r="H276" s="256">
        <v>7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62" t="s">
        <v>213</v>
      </c>
      <c r="AU276" s="262" t="s">
        <v>93</v>
      </c>
      <c r="AV276" s="12" t="s">
        <v>93</v>
      </c>
      <c r="AW276" s="12" t="s">
        <v>38</v>
      </c>
      <c r="AX276" s="12" t="s">
        <v>84</v>
      </c>
      <c r="AY276" s="262" t="s">
        <v>152</v>
      </c>
    </row>
    <row r="277" s="13" customFormat="1">
      <c r="A277" s="13"/>
      <c r="B277" s="263"/>
      <c r="C277" s="264"/>
      <c r="D277" s="248" t="s">
        <v>213</v>
      </c>
      <c r="E277" s="265" t="s">
        <v>1</v>
      </c>
      <c r="F277" s="266" t="s">
        <v>223</v>
      </c>
      <c r="G277" s="264"/>
      <c r="H277" s="267">
        <v>7</v>
      </c>
      <c r="I277" s="268"/>
      <c r="J277" s="264"/>
      <c r="K277" s="264"/>
      <c r="L277" s="269"/>
      <c r="M277" s="270"/>
      <c r="N277" s="271"/>
      <c r="O277" s="271"/>
      <c r="P277" s="271"/>
      <c r="Q277" s="271"/>
      <c r="R277" s="271"/>
      <c r="S277" s="271"/>
      <c r="T277" s="27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3" t="s">
        <v>213</v>
      </c>
      <c r="AU277" s="273" t="s">
        <v>93</v>
      </c>
      <c r="AV277" s="13" t="s">
        <v>151</v>
      </c>
      <c r="AW277" s="13" t="s">
        <v>38</v>
      </c>
      <c r="AX277" s="13" t="s">
        <v>21</v>
      </c>
      <c r="AY277" s="273" t="s">
        <v>152</v>
      </c>
    </row>
    <row r="278" s="2" customFormat="1" ht="21.75" customHeight="1">
      <c r="A278" s="38"/>
      <c r="B278" s="39"/>
      <c r="C278" s="235" t="s">
        <v>739</v>
      </c>
      <c r="D278" s="235" t="s">
        <v>153</v>
      </c>
      <c r="E278" s="236" t="s">
        <v>740</v>
      </c>
      <c r="F278" s="237" t="s">
        <v>741</v>
      </c>
      <c r="G278" s="238" t="s">
        <v>211</v>
      </c>
      <c r="H278" s="239">
        <v>22</v>
      </c>
      <c r="I278" s="240"/>
      <c r="J278" s="241">
        <f>ROUND(I278*H278,2)</f>
        <v>0</v>
      </c>
      <c r="K278" s="237" t="s">
        <v>157</v>
      </c>
      <c r="L278" s="44"/>
      <c r="M278" s="242" t="s">
        <v>1</v>
      </c>
      <c r="N278" s="243" t="s">
        <v>49</v>
      </c>
      <c r="O278" s="91"/>
      <c r="P278" s="244">
        <f>O278*H278</f>
        <v>0</v>
      </c>
      <c r="Q278" s="244">
        <v>0.11241</v>
      </c>
      <c r="R278" s="244">
        <f>Q278*H278</f>
        <v>2.47302</v>
      </c>
      <c r="S278" s="244">
        <v>0</v>
      </c>
      <c r="T278" s="24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6" t="s">
        <v>151</v>
      </c>
      <c r="AT278" s="246" t="s">
        <v>153</v>
      </c>
      <c r="AU278" s="246" t="s">
        <v>93</v>
      </c>
      <c r="AY278" s="17" t="s">
        <v>152</v>
      </c>
      <c r="BE278" s="247">
        <f>IF(N278="základní",J278,0)</f>
        <v>0</v>
      </c>
      <c r="BF278" s="247">
        <f>IF(N278="snížená",J278,0)</f>
        <v>0</v>
      </c>
      <c r="BG278" s="247">
        <f>IF(N278="zákl. přenesená",J278,0)</f>
        <v>0</v>
      </c>
      <c r="BH278" s="247">
        <f>IF(N278="sníž. přenesená",J278,0)</f>
        <v>0</v>
      </c>
      <c r="BI278" s="247">
        <f>IF(N278="nulová",J278,0)</f>
        <v>0</v>
      </c>
      <c r="BJ278" s="17" t="s">
        <v>21</v>
      </c>
      <c r="BK278" s="247">
        <f>ROUND(I278*H278,2)</f>
        <v>0</v>
      </c>
      <c r="BL278" s="17" t="s">
        <v>151</v>
      </c>
      <c r="BM278" s="246" t="s">
        <v>742</v>
      </c>
    </row>
    <row r="279" s="12" customFormat="1">
      <c r="A279" s="12"/>
      <c r="B279" s="252"/>
      <c r="C279" s="253"/>
      <c r="D279" s="248" t="s">
        <v>213</v>
      </c>
      <c r="E279" s="254" t="s">
        <v>1</v>
      </c>
      <c r="F279" s="255" t="s">
        <v>743</v>
      </c>
      <c r="G279" s="253"/>
      <c r="H279" s="256">
        <v>7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62" t="s">
        <v>213</v>
      </c>
      <c r="AU279" s="262" t="s">
        <v>93</v>
      </c>
      <c r="AV279" s="12" t="s">
        <v>93</v>
      </c>
      <c r="AW279" s="12" t="s">
        <v>38</v>
      </c>
      <c r="AX279" s="12" t="s">
        <v>84</v>
      </c>
      <c r="AY279" s="262" t="s">
        <v>152</v>
      </c>
    </row>
    <row r="280" s="12" customFormat="1">
      <c r="A280" s="12"/>
      <c r="B280" s="252"/>
      <c r="C280" s="253"/>
      <c r="D280" s="248" t="s">
        <v>213</v>
      </c>
      <c r="E280" s="254" t="s">
        <v>1</v>
      </c>
      <c r="F280" s="255" t="s">
        <v>744</v>
      </c>
      <c r="G280" s="253"/>
      <c r="H280" s="256">
        <v>7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62" t="s">
        <v>213</v>
      </c>
      <c r="AU280" s="262" t="s">
        <v>93</v>
      </c>
      <c r="AV280" s="12" t="s">
        <v>93</v>
      </c>
      <c r="AW280" s="12" t="s">
        <v>38</v>
      </c>
      <c r="AX280" s="12" t="s">
        <v>84</v>
      </c>
      <c r="AY280" s="262" t="s">
        <v>152</v>
      </c>
    </row>
    <row r="281" s="12" customFormat="1">
      <c r="A281" s="12"/>
      <c r="B281" s="252"/>
      <c r="C281" s="253"/>
      <c r="D281" s="248" t="s">
        <v>213</v>
      </c>
      <c r="E281" s="254" t="s">
        <v>1</v>
      </c>
      <c r="F281" s="255" t="s">
        <v>745</v>
      </c>
      <c r="G281" s="253"/>
      <c r="H281" s="256">
        <v>2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62" t="s">
        <v>213</v>
      </c>
      <c r="AU281" s="262" t="s">
        <v>93</v>
      </c>
      <c r="AV281" s="12" t="s">
        <v>93</v>
      </c>
      <c r="AW281" s="12" t="s">
        <v>38</v>
      </c>
      <c r="AX281" s="12" t="s">
        <v>84</v>
      </c>
      <c r="AY281" s="262" t="s">
        <v>152</v>
      </c>
    </row>
    <row r="282" s="12" customFormat="1">
      <c r="A282" s="12"/>
      <c r="B282" s="252"/>
      <c r="C282" s="253"/>
      <c r="D282" s="248" t="s">
        <v>213</v>
      </c>
      <c r="E282" s="254" t="s">
        <v>1</v>
      </c>
      <c r="F282" s="255" t="s">
        <v>746</v>
      </c>
      <c r="G282" s="253"/>
      <c r="H282" s="256">
        <v>3</v>
      </c>
      <c r="I282" s="257"/>
      <c r="J282" s="253"/>
      <c r="K282" s="253"/>
      <c r="L282" s="258"/>
      <c r="M282" s="259"/>
      <c r="N282" s="260"/>
      <c r="O282" s="260"/>
      <c r="P282" s="260"/>
      <c r="Q282" s="260"/>
      <c r="R282" s="260"/>
      <c r="S282" s="260"/>
      <c r="T282" s="261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62" t="s">
        <v>213</v>
      </c>
      <c r="AU282" s="262" t="s">
        <v>93</v>
      </c>
      <c r="AV282" s="12" t="s">
        <v>93</v>
      </c>
      <c r="AW282" s="12" t="s">
        <v>38</v>
      </c>
      <c r="AX282" s="12" t="s">
        <v>84</v>
      </c>
      <c r="AY282" s="262" t="s">
        <v>152</v>
      </c>
    </row>
    <row r="283" s="12" customFormat="1">
      <c r="A283" s="12"/>
      <c r="B283" s="252"/>
      <c r="C283" s="253"/>
      <c r="D283" s="248" t="s">
        <v>213</v>
      </c>
      <c r="E283" s="254" t="s">
        <v>1</v>
      </c>
      <c r="F283" s="255" t="s">
        <v>747</v>
      </c>
      <c r="G283" s="253"/>
      <c r="H283" s="256">
        <v>3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62" t="s">
        <v>213</v>
      </c>
      <c r="AU283" s="262" t="s">
        <v>93</v>
      </c>
      <c r="AV283" s="12" t="s">
        <v>93</v>
      </c>
      <c r="AW283" s="12" t="s">
        <v>38</v>
      </c>
      <c r="AX283" s="12" t="s">
        <v>84</v>
      </c>
      <c r="AY283" s="262" t="s">
        <v>152</v>
      </c>
    </row>
    <row r="284" s="13" customFormat="1">
      <c r="A284" s="13"/>
      <c r="B284" s="263"/>
      <c r="C284" s="264"/>
      <c r="D284" s="248" t="s">
        <v>213</v>
      </c>
      <c r="E284" s="265" t="s">
        <v>1</v>
      </c>
      <c r="F284" s="266" t="s">
        <v>223</v>
      </c>
      <c r="G284" s="264"/>
      <c r="H284" s="267">
        <v>22</v>
      </c>
      <c r="I284" s="268"/>
      <c r="J284" s="264"/>
      <c r="K284" s="264"/>
      <c r="L284" s="269"/>
      <c r="M284" s="270"/>
      <c r="N284" s="271"/>
      <c r="O284" s="271"/>
      <c r="P284" s="271"/>
      <c r="Q284" s="271"/>
      <c r="R284" s="271"/>
      <c r="S284" s="271"/>
      <c r="T284" s="27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3" t="s">
        <v>213</v>
      </c>
      <c r="AU284" s="273" t="s">
        <v>93</v>
      </c>
      <c r="AV284" s="13" t="s">
        <v>151</v>
      </c>
      <c r="AW284" s="13" t="s">
        <v>38</v>
      </c>
      <c r="AX284" s="13" t="s">
        <v>21</v>
      </c>
      <c r="AY284" s="273" t="s">
        <v>152</v>
      </c>
    </row>
    <row r="285" s="2" customFormat="1" ht="16.5" customHeight="1">
      <c r="A285" s="38"/>
      <c r="B285" s="39"/>
      <c r="C285" s="300" t="s">
        <v>748</v>
      </c>
      <c r="D285" s="300" t="s">
        <v>573</v>
      </c>
      <c r="E285" s="301" t="s">
        <v>749</v>
      </c>
      <c r="F285" s="302" t="s">
        <v>750</v>
      </c>
      <c r="G285" s="303" t="s">
        <v>211</v>
      </c>
      <c r="H285" s="304">
        <v>22</v>
      </c>
      <c r="I285" s="305"/>
      <c r="J285" s="306">
        <f>ROUND(I285*H285,2)</f>
        <v>0</v>
      </c>
      <c r="K285" s="302" t="s">
        <v>157</v>
      </c>
      <c r="L285" s="307"/>
      <c r="M285" s="308" t="s">
        <v>1</v>
      </c>
      <c r="N285" s="309" t="s">
        <v>49</v>
      </c>
      <c r="O285" s="91"/>
      <c r="P285" s="244">
        <f>O285*H285</f>
        <v>0</v>
      </c>
      <c r="Q285" s="244">
        <v>0.0061000000000000004</v>
      </c>
      <c r="R285" s="244">
        <f>Q285*H285</f>
        <v>0.13420000000000001</v>
      </c>
      <c r="S285" s="244">
        <v>0</v>
      </c>
      <c r="T285" s="24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6" t="s">
        <v>190</v>
      </c>
      <c r="AT285" s="246" t="s">
        <v>573</v>
      </c>
      <c r="AU285" s="246" t="s">
        <v>93</v>
      </c>
      <c r="AY285" s="17" t="s">
        <v>152</v>
      </c>
      <c r="BE285" s="247">
        <f>IF(N285="základní",J285,0)</f>
        <v>0</v>
      </c>
      <c r="BF285" s="247">
        <f>IF(N285="snížená",J285,0)</f>
        <v>0</v>
      </c>
      <c r="BG285" s="247">
        <f>IF(N285="zákl. přenesená",J285,0)</f>
        <v>0</v>
      </c>
      <c r="BH285" s="247">
        <f>IF(N285="sníž. přenesená",J285,0)</f>
        <v>0</v>
      </c>
      <c r="BI285" s="247">
        <f>IF(N285="nulová",J285,0)</f>
        <v>0</v>
      </c>
      <c r="BJ285" s="17" t="s">
        <v>21</v>
      </c>
      <c r="BK285" s="247">
        <f>ROUND(I285*H285,2)</f>
        <v>0</v>
      </c>
      <c r="BL285" s="17" t="s">
        <v>151</v>
      </c>
      <c r="BM285" s="246" t="s">
        <v>751</v>
      </c>
    </row>
    <row r="286" s="2" customFormat="1" ht="21.75" customHeight="1">
      <c r="A286" s="38"/>
      <c r="B286" s="39"/>
      <c r="C286" s="235" t="s">
        <v>752</v>
      </c>
      <c r="D286" s="235" t="s">
        <v>153</v>
      </c>
      <c r="E286" s="236" t="s">
        <v>753</v>
      </c>
      <c r="F286" s="237" t="s">
        <v>754</v>
      </c>
      <c r="G286" s="238" t="s">
        <v>392</v>
      </c>
      <c r="H286" s="239">
        <v>83.200000000000003</v>
      </c>
      <c r="I286" s="240"/>
      <c r="J286" s="241">
        <f>ROUND(I286*H286,2)</f>
        <v>0</v>
      </c>
      <c r="K286" s="237" t="s">
        <v>157</v>
      </c>
      <c r="L286" s="44"/>
      <c r="M286" s="242" t="s">
        <v>1</v>
      </c>
      <c r="N286" s="243" t="s">
        <v>49</v>
      </c>
      <c r="O286" s="91"/>
      <c r="P286" s="244">
        <f>O286*H286</f>
        <v>0</v>
      </c>
      <c r="Q286" s="244">
        <v>0.00011</v>
      </c>
      <c r="R286" s="244">
        <f>Q286*H286</f>
        <v>0.0091520000000000004</v>
      </c>
      <c r="S286" s="244">
        <v>0</v>
      </c>
      <c r="T286" s="24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6" t="s">
        <v>151</v>
      </c>
      <c r="AT286" s="246" t="s">
        <v>153</v>
      </c>
      <c r="AU286" s="246" t="s">
        <v>93</v>
      </c>
      <c r="AY286" s="17" t="s">
        <v>152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7" t="s">
        <v>21</v>
      </c>
      <c r="BK286" s="247">
        <f>ROUND(I286*H286,2)</f>
        <v>0</v>
      </c>
      <c r="BL286" s="17" t="s">
        <v>151</v>
      </c>
      <c r="BM286" s="246" t="s">
        <v>755</v>
      </c>
    </row>
    <row r="287" s="12" customFormat="1">
      <c r="A287" s="12"/>
      <c r="B287" s="252"/>
      <c r="C287" s="253"/>
      <c r="D287" s="248" t="s">
        <v>213</v>
      </c>
      <c r="E287" s="254" t="s">
        <v>1</v>
      </c>
      <c r="F287" s="255" t="s">
        <v>756</v>
      </c>
      <c r="G287" s="253"/>
      <c r="H287" s="256">
        <v>83.200000000000003</v>
      </c>
      <c r="I287" s="257"/>
      <c r="J287" s="253"/>
      <c r="K287" s="253"/>
      <c r="L287" s="258"/>
      <c r="M287" s="259"/>
      <c r="N287" s="260"/>
      <c r="O287" s="260"/>
      <c r="P287" s="260"/>
      <c r="Q287" s="260"/>
      <c r="R287" s="260"/>
      <c r="S287" s="260"/>
      <c r="T287" s="261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62" t="s">
        <v>213</v>
      </c>
      <c r="AU287" s="262" t="s">
        <v>93</v>
      </c>
      <c r="AV287" s="12" t="s">
        <v>93</v>
      </c>
      <c r="AW287" s="12" t="s">
        <v>38</v>
      </c>
      <c r="AX287" s="12" t="s">
        <v>84</v>
      </c>
      <c r="AY287" s="262" t="s">
        <v>152</v>
      </c>
    </row>
    <row r="288" s="13" customFormat="1">
      <c r="A288" s="13"/>
      <c r="B288" s="263"/>
      <c r="C288" s="264"/>
      <c r="D288" s="248" t="s">
        <v>213</v>
      </c>
      <c r="E288" s="265" t="s">
        <v>1</v>
      </c>
      <c r="F288" s="266" t="s">
        <v>223</v>
      </c>
      <c r="G288" s="264"/>
      <c r="H288" s="267">
        <v>83.200000000000003</v>
      </c>
      <c r="I288" s="268"/>
      <c r="J288" s="264"/>
      <c r="K288" s="264"/>
      <c r="L288" s="269"/>
      <c r="M288" s="270"/>
      <c r="N288" s="271"/>
      <c r="O288" s="271"/>
      <c r="P288" s="271"/>
      <c r="Q288" s="271"/>
      <c r="R288" s="271"/>
      <c r="S288" s="271"/>
      <c r="T288" s="27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3" t="s">
        <v>213</v>
      </c>
      <c r="AU288" s="273" t="s">
        <v>93</v>
      </c>
      <c r="AV288" s="13" t="s">
        <v>151</v>
      </c>
      <c r="AW288" s="13" t="s">
        <v>38</v>
      </c>
      <c r="AX288" s="13" t="s">
        <v>21</v>
      </c>
      <c r="AY288" s="273" t="s">
        <v>152</v>
      </c>
    </row>
    <row r="289" s="2" customFormat="1" ht="21.75" customHeight="1">
      <c r="A289" s="38"/>
      <c r="B289" s="39"/>
      <c r="C289" s="235" t="s">
        <v>757</v>
      </c>
      <c r="D289" s="235" t="s">
        <v>153</v>
      </c>
      <c r="E289" s="236" t="s">
        <v>758</v>
      </c>
      <c r="F289" s="237" t="s">
        <v>759</v>
      </c>
      <c r="G289" s="238" t="s">
        <v>392</v>
      </c>
      <c r="H289" s="239">
        <v>80</v>
      </c>
      <c r="I289" s="240"/>
      <c r="J289" s="241">
        <f>ROUND(I289*H289,2)</f>
        <v>0</v>
      </c>
      <c r="K289" s="237" t="s">
        <v>157</v>
      </c>
      <c r="L289" s="44"/>
      <c r="M289" s="242" t="s">
        <v>1</v>
      </c>
      <c r="N289" s="243" t="s">
        <v>49</v>
      </c>
      <c r="O289" s="91"/>
      <c r="P289" s="244">
        <f>O289*H289</f>
        <v>0</v>
      </c>
      <c r="Q289" s="244">
        <v>0.00011</v>
      </c>
      <c r="R289" s="244">
        <f>Q289*H289</f>
        <v>0.0088000000000000005</v>
      </c>
      <c r="S289" s="244">
        <v>0</v>
      </c>
      <c r="T289" s="245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6" t="s">
        <v>151</v>
      </c>
      <c r="AT289" s="246" t="s">
        <v>153</v>
      </c>
      <c r="AU289" s="246" t="s">
        <v>93</v>
      </c>
      <c r="AY289" s="17" t="s">
        <v>152</v>
      </c>
      <c r="BE289" s="247">
        <f>IF(N289="základní",J289,0)</f>
        <v>0</v>
      </c>
      <c r="BF289" s="247">
        <f>IF(N289="snížená",J289,0)</f>
        <v>0</v>
      </c>
      <c r="BG289" s="247">
        <f>IF(N289="zákl. přenesená",J289,0)</f>
        <v>0</v>
      </c>
      <c r="BH289" s="247">
        <f>IF(N289="sníž. přenesená",J289,0)</f>
        <v>0</v>
      </c>
      <c r="BI289" s="247">
        <f>IF(N289="nulová",J289,0)</f>
        <v>0</v>
      </c>
      <c r="BJ289" s="17" t="s">
        <v>21</v>
      </c>
      <c r="BK289" s="247">
        <f>ROUND(I289*H289,2)</f>
        <v>0</v>
      </c>
      <c r="BL289" s="17" t="s">
        <v>151</v>
      </c>
      <c r="BM289" s="246" t="s">
        <v>760</v>
      </c>
    </row>
    <row r="290" s="12" customFormat="1">
      <c r="A290" s="12"/>
      <c r="B290" s="252"/>
      <c r="C290" s="253"/>
      <c r="D290" s="248" t="s">
        <v>213</v>
      </c>
      <c r="E290" s="254" t="s">
        <v>1</v>
      </c>
      <c r="F290" s="255" t="s">
        <v>761</v>
      </c>
      <c r="G290" s="253"/>
      <c r="H290" s="256">
        <v>80</v>
      </c>
      <c r="I290" s="257"/>
      <c r="J290" s="253"/>
      <c r="K290" s="253"/>
      <c r="L290" s="258"/>
      <c r="M290" s="259"/>
      <c r="N290" s="260"/>
      <c r="O290" s="260"/>
      <c r="P290" s="260"/>
      <c r="Q290" s="260"/>
      <c r="R290" s="260"/>
      <c r="S290" s="260"/>
      <c r="T290" s="261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62" t="s">
        <v>213</v>
      </c>
      <c r="AU290" s="262" t="s">
        <v>93</v>
      </c>
      <c r="AV290" s="12" t="s">
        <v>93</v>
      </c>
      <c r="AW290" s="12" t="s">
        <v>38</v>
      </c>
      <c r="AX290" s="12" t="s">
        <v>84</v>
      </c>
      <c r="AY290" s="262" t="s">
        <v>152</v>
      </c>
    </row>
    <row r="291" s="13" customFormat="1">
      <c r="A291" s="13"/>
      <c r="B291" s="263"/>
      <c r="C291" s="264"/>
      <c r="D291" s="248" t="s">
        <v>213</v>
      </c>
      <c r="E291" s="265" t="s">
        <v>1</v>
      </c>
      <c r="F291" s="266" t="s">
        <v>223</v>
      </c>
      <c r="G291" s="264"/>
      <c r="H291" s="267">
        <v>80</v>
      </c>
      <c r="I291" s="268"/>
      <c r="J291" s="264"/>
      <c r="K291" s="264"/>
      <c r="L291" s="269"/>
      <c r="M291" s="270"/>
      <c r="N291" s="271"/>
      <c r="O291" s="271"/>
      <c r="P291" s="271"/>
      <c r="Q291" s="271"/>
      <c r="R291" s="271"/>
      <c r="S291" s="271"/>
      <c r="T291" s="27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3" t="s">
        <v>213</v>
      </c>
      <c r="AU291" s="273" t="s">
        <v>93</v>
      </c>
      <c r="AV291" s="13" t="s">
        <v>151</v>
      </c>
      <c r="AW291" s="13" t="s">
        <v>38</v>
      </c>
      <c r="AX291" s="13" t="s">
        <v>21</v>
      </c>
      <c r="AY291" s="273" t="s">
        <v>152</v>
      </c>
    </row>
    <row r="292" s="2" customFormat="1" ht="21.75" customHeight="1">
      <c r="A292" s="38"/>
      <c r="B292" s="39"/>
      <c r="C292" s="235" t="s">
        <v>762</v>
      </c>
      <c r="D292" s="235" t="s">
        <v>153</v>
      </c>
      <c r="E292" s="236" t="s">
        <v>763</v>
      </c>
      <c r="F292" s="237" t="s">
        <v>764</v>
      </c>
      <c r="G292" s="238" t="s">
        <v>392</v>
      </c>
      <c r="H292" s="239">
        <v>423</v>
      </c>
      <c r="I292" s="240"/>
      <c r="J292" s="241">
        <f>ROUND(I292*H292,2)</f>
        <v>0</v>
      </c>
      <c r="K292" s="237" t="s">
        <v>157</v>
      </c>
      <c r="L292" s="44"/>
      <c r="M292" s="242" t="s">
        <v>1</v>
      </c>
      <c r="N292" s="243" t="s">
        <v>49</v>
      </c>
      <c r="O292" s="91"/>
      <c r="P292" s="244">
        <f>O292*H292</f>
        <v>0</v>
      </c>
      <c r="Q292" s="244">
        <v>4.0000000000000003E-05</v>
      </c>
      <c r="R292" s="244">
        <f>Q292*H292</f>
        <v>0.016920000000000001</v>
      </c>
      <c r="S292" s="244">
        <v>0</v>
      </c>
      <c r="T292" s="24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6" t="s">
        <v>151</v>
      </c>
      <c r="AT292" s="246" t="s">
        <v>153</v>
      </c>
      <c r="AU292" s="246" t="s">
        <v>93</v>
      </c>
      <c r="AY292" s="17" t="s">
        <v>152</v>
      </c>
      <c r="BE292" s="247">
        <f>IF(N292="základní",J292,0)</f>
        <v>0</v>
      </c>
      <c r="BF292" s="247">
        <f>IF(N292="snížená",J292,0)</f>
        <v>0</v>
      </c>
      <c r="BG292" s="247">
        <f>IF(N292="zákl. přenesená",J292,0)</f>
        <v>0</v>
      </c>
      <c r="BH292" s="247">
        <f>IF(N292="sníž. přenesená",J292,0)</f>
        <v>0</v>
      </c>
      <c r="BI292" s="247">
        <f>IF(N292="nulová",J292,0)</f>
        <v>0</v>
      </c>
      <c r="BJ292" s="17" t="s">
        <v>21</v>
      </c>
      <c r="BK292" s="247">
        <f>ROUND(I292*H292,2)</f>
        <v>0</v>
      </c>
      <c r="BL292" s="17" t="s">
        <v>151</v>
      </c>
      <c r="BM292" s="246" t="s">
        <v>765</v>
      </c>
    </row>
    <row r="293" s="12" customFormat="1">
      <c r="A293" s="12"/>
      <c r="B293" s="252"/>
      <c r="C293" s="253"/>
      <c r="D293" s="248" t="s">
        <v>213</v>
      </c>
      <c r="E293" s="254" t="s">
        <v>1</v>
      </c>
      <c r="F293" s="255" t="s">
        <v>766</v>
      </c>
      <c r="G293" s="253"/>
      <c r="H293" s="256">
        <v>423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62" t="s">
        <v>213</v>
      </c>
      <c r="AU293" s="262" t="s">
        <v>93</v>
      </c>
      <c r="AV293" s="12" t="s">
        <v>93</v>
      </c>
      <c r="AW293" s="12" t="s">
        <v>38</v>
      </c>
      <c r="AX293" s="12" t="s">
        <v>84</v>
      </c>
      <c r="AY293" s="262" t="s">
        <v>152</v>
      </c>
    </row>
    <row r="294" s="13" customFormat="1">
      <c r="A294" s="13"/>
      <c r="B294" s="263"/>
      <c r="C294" s="264"/>
      <c r="D294" s="248" t="s">
        <v>213</v>
      </c>
      <c r="E294" s="265" t="s">
        <v>1</v>
      </c>
      <c r="F294" s="266" t="s">
        <v>223</v>
      </c>
      <c r="G294" s="264"/>
      <c r="H294" s="267">
        <v>423</v>
      </c>
      <c r="I294" s="268"/>
      <c r="J294" s="264"/>
      <c r="K294" s="264"/>
      <c r="L294" s="269"/>
      <c r="M294" s="270"/>
      <c r="N294" s="271"/>
      <c r="O294" s="271"/>
      <c r="P294" s="271"/>
      <c r="Q294" s="271"/>
      <c r="R294" s="271"/>
      <c r="S294" s="271"/>
      <c r="T294" s="27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3" t="s">
        <v>213</v>
      </c>
      <c r="AU294" s="273" t="s">
        <v>93</v>
      </c>
      <c r="AV294" s="13" t="s">
        <v>151</v>
      </c>
      <c r="AW294" s="13" t="s">
        <v>38</v>
      </c>
      <c r="AX294" s="13" t="s">
        <v>21</v>
      </c>
      <c r="AY294" s="273" t="s">
        <v>152</v>
      </c>
    </row>
    <row r="295" s="2" customFormat="1" ht="21.75" customHeight="1">
      <c r="A295" s="38"/>
      <c r="B295" s="39"/>
      <c r="C295" s="235" t="s">
        <v>767</v>
      </c>
      <c r="D295" s="235" t="s">
        <v>153</v>
      </c>
      <c r="E295" s="236" t="s">
        <v>768</v>
      </c>
      <c r="F295" s="237" t="s">
        <v>769</v>
      </c>
      <c r="G295" s="238" t="s">
        <v>361</v>
      </c>
      <c r="H295" s="239">
        <v>24.5</v>
      </c>
      <c r="I295" s="240"/>
      <c r="J295" s="241">
        <f>ROUND(I295*H295,2)</f>
        <v>0</v>
      </c>
      <c r="K295" s="237" t="s">
        <v>157</v>
      </c>
      <c r="L295" s="44"/>
      <c r="M295" s="242" t="s">
        <v>1</v>
      </c>
      <c r="N295" s="243" t="s">
        <v>49</v>
      </c>
      <c r="O295" s="91"/>
      <c r="P295" s="244">
        <f>O295*H295</f>
        <v>0</v>
      </c>
      <c r="Q295" s="244">
        <v>0.00084999999999999995</v>
      </c>
      <c r="R295" s="244">
        <f>Q295*H295</f>
        <v>0.020825</v>
      </c>
      <c r="S295" s="244">
        <v>0</v>
      </c>
      <c r="T295" s="245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6" t="s">
        <v>151</v>
      </c>
      <c r="AT295" s="246" t="s">
        <v>153</v>
      </c>
      <c r="AU295" s="246" t="s">
        <v>93</v>
      </c>
      <c r="AY295" s="17" t="s">
        <v>152</v>
      </c>
      <c r="BE295" s="247">
        <f>IF(N295="základní",J295,0)</f>
        <v>0</v>
      </c>
      <c r="BF295" s="247">
        <f>IF(N295="snížená",J295,0)</f>
        <v>0</v>
      </c>
      <c r="BG295" s="247">
        <f>IF(N295="zákl. přenesená",J295,0)</f>
        <v>0</v>
      </c>
      <c r="BH295" s="247">
        <f>IF(N295="sníž. přenesená",J295,0)</f>
        <v>0</v>
      </c>
      <c r="BI295" s="247">
        <f>IF(N295="nulová",J295,0)</f>
        <v>0</v>
      </c>
      <c r="BJ295" s="17" t="s">
        <v>21</v>
      </c>
      <c r="BK295" s="247">
        <f>ROUND(I295*H295,2)</f>
        <v>0</v>
      </c>
      <c r="BL295" s="17" t="s">
        <v>151</v>
      </c>
      <c r="BM295" s="246" t="s">
        <v>770</v>
      </c>
    </row>
    <row r="296" s="12" customFormat="1">
      <c r="A296" s="12"/>
      <c r="B296" s="252"/>
      <c r="C296" s="253"/>
      <c r="D296" s="248" t="s">
        <v>213</v>
      </c>
      <c r="E296" s="254" t="s">
        <v>1</v>
      </c>
      <c r="F296" s="255" t="s">
        <v>771</v>
      </c>
      <c r="G296" s="253"/>
      <c r="H296" s="256">
        <v>20</v>
      </c>
      <c r="I296" s="257"/>
      <c r="J296" s="253"/>
      <c r="K296" s="253"/>
      <c r="L296" s="258"/>
      <c r="M296" s="259"/>
      <c r="N296" s="260"/>
      <c r="O296" s="260"/>
      <c r="P296" s="260"/>
      <c r="Q296" s="260"/>
      <c r="R296" s="260"/>
      <c r="S296" s="260"/>
      <c r="T296" s="261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62" t="s">
        <v>213</v>
      </c>
      <c r="AU296" s="262" t="s">
        <v>93</v>
      </c>
      <c r="AV296" s="12" t="s">
        <v>93</v>
      </c>
      <c r="AW296" s="12" t="s">
        <v>38</v>
      </c>
      <c r="AX296" s="12" t="s">
        <v>84</v>
      </c>
      <c r="AY296" s="262" t="s">
        <v>152</v>
      </c>
    </row>
    <row r="297" s="12" customFormat="1">
      <c r="A297" s="12"/>
      <c r="B297" s="252"/>
      <c r="C297" s="253"/>
      <c r="D297" s="248" t="s">
        <v>213</v>
      </c>
      <c r="E297" s="254" t="s">
        <v>1</v>
      </c>
      <c r="F297" s="255" t="s">
        <v>772</v>
      </c>
      <c r="G297" s="253"/>
      <c r="H297" s="256">
        <v>4.5</v>
      </c>
      <c r="I297" s="257"/>
      <c r="J297" s="253"/>
      <c r="K297" s="253"/>
      <c r="L297" s="258"/>
      <c r="M297" s="259"/>
      <c r="N297" s="260"/>
      <c r="O297" s="260"/>
      <c r="P297" s="260"/>
      <c r="Q297" s="260"/>
      <c r="R297" s="260"/>
      <c r="S297" s="260"/>
      <c r="T297" s="261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62" t="s">
        <v>213</v>
      </c>
      <c r="AU297" s="262" t="s">
        <v>93</v>
      </c>
      <c r="AV297" s="12" t="s">
        <v>93</v>
      </c>
      <c r="AW297" s="12" t="s">
        <v>38</v>
      </c>
      <c r="AX297" s="12" t="s">
        <v>84</v>
      </c>
      <c r="AY297" s="262" t="s">
        <v>152</v>
      </c>
    </row>
    <row r="298" s="13" customFormat="1">
      <c r="A298" s="13"/>
      <c r="B298" s="263"/>
      <c r="C298" s="264"/>
      <c r="D298" s="248" t="s">
        <v>213</v>
      </c>
      <c r="E298" s="265" t="s">
        <v>1</v>
      </c>
      <c r="F298" s="266" t="s">
        <v>223</v>
      </c>
      <c r="G298" s="264"/>
      <c r="H298" s="267">
        <v>24.5</v>
      </c>
      <c r="I298" s="268"/>
      <c r="J298" s="264"/>
      <c r="K298" s="264"/>
      <c r="L298" s="269"/>
      <c r="M298" s="270"/>
      <c r="N298" s="271"/>
      <c r="O298" s="271"/>
      <c r="P298" s="271"/>
      <c r="Q298" s="271"/>
      <c r="R298" s="271"/>
      <c r="S298" s="271"/>
      <c r="T298" s="27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3" t="s">
        <v>213</v>
      </c>
      <c r="AU298" s="273" t="s">
        <v>93</v>
      </c>
      <c r="AV298" s="13" t="s">
        <v>151</v>
      </c>
      <c r="AW298" s="13" t="s">
        <v>38</v>
      </c>
      <c r="AX298" s="13" t="s">
        <v>21</v>
      </c>
      <c r="AY298" s="273" t="s">
        <v>152</v>
      </c>
    </row>
    <row r="299" s="2" customFormat="1" ht="16.5" customHeight="1">
      <c r="A299" s="38"/>
      <c r="B299" s="39"/>
      <c r="C299" s="235" t="s">
        <v>773</v>
      </c>
      <c r="D299" s="235" t="s">
        <v>153</v>
      </c>
      <c r="E299" s="236" t="s">
        <v>774</v>
      </c>
      <c r="F299" s="237" t="s">
        <v>775</v>
      </c>
      <c r="G299" s="238" t="s">
        <v>392</v>
      </c>
      <c r="H299" s="239">
        <v>586.20000000000005</v>
      </c>
      <c r="I299" s="240"/>
      <c r="J299" s="241">
        <f>ROUND(I299*H299,2)</f>
        <v>0</v>
      </c>
      <c r="K299" s="237" t="s">
        <v>157</v>
      </c>
      <c r="L299" s="44"/>
      <c r="M299" s="242" t="s">
        <v>1</v>
      </c>
      <c r="N299" s="243" t="s">
        <v>49</v>
      </c>
      <c r="O299" s="91"/>
      <c r="P299" s="244">
        <f>O299*H299</f>
        <v>0</v>
      </c>
      <c r="Q299" s="244">
        <v>0</v>
      </c>
      <c r="R299" s="244">
        <f>Q299*H299</f>
        <v>0</v>
      </c>
      <c r="S299" s="244">
        <v>0</v>
      </c>
      <c r="T299" s="24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6" t="s">
        <v>151</v>
      </c>
      <c r="AT299" s="246" t="s">
        <v>153</v>
      </c>
      <c r="AU299" s="246" t="s">
        <v>93</v>
      </c>
      <c r="AY299" s="17" t="s">
        <v>152</v>
      </c>
      <c r="BE299" s="247">
        <f>IF(N299="základní",J299,0)</f>
        <v>0</v>
      </c>
      <c r="BF299" s="247">
        <f>IF(N299="snížená",J299,0)</f>
        <v>0</v>
      </c>
      <c r="BG299" s="247">
        <f>IF(N299="zákl. přenesená",J299,0)</f>
        <v>0</v>
      </c>
      <c r="BH299" s="247">
        <f>IF(N299="sníž. přenesená",J299,0)</f>
        <v>0</v>
      </c>
      <c r="BI299" s="247">
        <f>IF(N299="nulová",J299,0)</f>
        <v>0</v>
      </c>
      <c r="BJ299" s="17" t="s">
        <v>21</v>
      </c>
      <c r="BK299" s="247">
        <f>ROUND(I299*H299,2)</f>
        <v>0</v>
      </c>
      <c r="BL299" s="17" t="s">
        <v>151</v>
      </c>
      <c r="BM299" s="246" t="s">
        <v>776</v>
      </c>
    </row>
    <row r="300" s="12" customFormat="1">
      <c r="A300" s="12"/>
      <c r="B300" s="252"/>
      <c r="C300" s="253"/>
      <c r="D300" s="248" t="s">
        <v>213</v>
      </c>
      <c r="E300" s="254" t="s">
        <v>1</v>
      </c>
      <c r="F300" s="255" t="s">
        <v>777</v>
      </c>
      <c r="G300" s="253"/>
      <c r="H300" s="256">
        <v>586.20000000000005</v>
      </c>
      <c r="I300" s="257"/>
      <c r="J300" s="253"/>
      <c r="K300" s="253"/>
      <c r="L300" s="258"/>
      <c r="M300" s="259"/>
      <c r="N300" s="260"/>
      <c r="O300" s="260"/>
      <c r="P300" s="260"/>
      <c r="Q300" s="260"/>
      <c r="R300" s="260"/>
      <c r="S300" s="260"/>
      <c r="T300" s="261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62" t="s">
        <v>213</v>
      </c>
      <c r="AU300" s="262" t="s">
        <v>93</v>
      </c>
      <c r="AV300" s="12" t="s">
        <v>93</v>
      </c>
      <c r="AW300" s="12" t="s">
        <v>38</v>
      </c>
      <c r="AX300" s="12" t="s">
        <v>84</v>
      </c>
      <c r="AY300" s="262" t="s">
        <v>152</v>
      </c>
    </row>
    <row r="301" s="13" customFormat="1">
      <c r="A301" s="13"/>
      <c r="B301" s="263"/>
      <c r="C301" s="264"/>
      <c r="D301" s="248" t="s">
        <v>213</v>
      </c>
      <c r="E301" s="265" t="s">
        <v>1</v>
      </c>
      <c r="F301" s="266" t="s">
        <v>223</v>
      </c>
      <c r="G301" s="264"/>
      <c r="H301" s="267">
        <v>586.20000000000005</v>
      </c>
      <c r="I301" s="268"/>
      <c r="J301" s="264"/>
      <c r="K301" s="264"/>
      <c r="L301" s="269"/>
      <c r="M301" s="270"/>
      <c r="N301" s="271"/>
      <c r="O301" s="271"/>
      <c r="P301" s="271"/>
      <c r="Q301" s="271"/>
      <c r="R301" s="271"/>
      <c r="S301" s="271"/>
      <c r="T301" s="27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3" t="s">
        <v>213</v>
      </c>
      <c r="AU301" s="273" t="s">
        <v>93</v>
      </c>
      <c r="AV301" s="13" t="s">
        <v>151</v>
      </c>
      <c r="AW301" s="13" t="s">
        <v>38</v>
      </c>
      <c r="AX301" s="13" t="s">
        <v>21</v>
      </c>
      <c r="AY301" s="273" t="s">
        <v>152</v>
      </c>
    </row>
    <row r="302" s="2" customFormat="1" ht="16.5" customHeight="1">
      <c r="A302" s="38"/>
      <c r="B302" s="39"/>
      <c r="C302" s="235" t="s">
        <v>778</v>
      </c>
      <c r="D302" s="235" t="s">
        <v>153</v>
      </c>
      <c r="E302" s="236" t="s">
        <v>779</v>
      </c>
      <c r="F302" s="237" t="s">
        <v>780</v>
      </c>
      <c r="G302" s="238" t="s">
        <v>361</v>
      </c>
      <c r="H302" s="239">
        <v>24.5</v>
      </c>
      <c r="I302" s="240"/>
      <c r="J302" s="241">
        <f>ROUND(I302*H302,2)</f>
        <v>0</v>
      </c>
      <c r="K302" s="237" t="s">
        <v>157</v>
      </c>
      <c r="L302" s="44"/>
      <c r="M302" s="242" t="s">
        <v>1</v>
      </c>
      <c r="N302" s="243" t="s">
        <v>49</v>
      </c>
      <c r="O302" s="91"/>
      <c r="P302" s="244">
        <f>O302*H302</f>
        <v>0</v>
      </c>
      <c r="Q302" s="244">
        <v>1.0000000000000001E-05</v>
      </c>
      <c r="R302" s="244">
        <f>Q302*H302</f>
        <v>0.00024500000000000005</v>
      </c>
      <c r="S302" s="244">
        <v>0</v>
      </c>
      <c r="T302" s="24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6" t="s">
        <v>151</v>
      </c>
      <c r="AT302" s="246" t="s">
        <v>153</v>
      </c>
      <c r="AU302" s="246" t="s">
        <v>93</v>
      </c>
      <c r="AY302" s="17" t="s">
        <v>152</v>
      </c>
      <c r="BE302" s="247">
        <f>IF(N302="základní",J302,0)</f>
        <v>0</v>
      </c>
      <c r="BF302" s="247">
        <f>IF(N302="snížená",J302,0)</f>
        <v>0</v>
      </c>
      <c r="BG302" s="247">
        <f>IF(N302="zákl. přenesená",J302,0)</f>
        <v>0</v>
      </c>
      <c r="BH302" s="247">
        <f>IF(N302="sníž. přenesená",J302,0)</f>
        <v>0</v>
      </c>
      <c r="BI302" s="247">
        <f>IF(N302="nulová",J302,0)</f>
        <v>0</v>
      </c>
      <c r="BJ302" s="17" t="s">
        <v>21</v>
      </c>
      <c r="BK302" s="247">
        <f>ROUND(I302*H302,2)</f>
        <v>0</v>
      </c>
      <c r="BL302" s="17" t="s">
        <v>151</v>
      </c>
      <c r="BM302" s="246" t="s">
        <v>781</v>
      </c>
    </row>
    <row r="303" s="2" customFormat="1" ht="21.75" customHeight="1">
      <c r="A303" s="38"/>
      <c r="B303" s="39"/>
      <c r="C303" s="235" t="s">
        <v>782</v>
      </c>
      <c r="D303" s="235" t="s">
        <v>153</v>
      </c>
      <c r="E303" s="236" t="s">
        <v>783</v>
      </c>
      <c r="F303" s="237" t="s">
        <v>784</v>
      </c>
      <c r="G303" s="238" t="s">
        <v>392</v>
      </c>
      <c r="H303" s="239">
        <v>1120</v>
      </c>
      <c r="I303" s="240"/>
      <c r="J303" s="241">
        <f>ROUND(I303*H303,2)</f>
        <v>0</v>
      </c>
      <c r="K303" s="237" t="s">
        <v>204</v>
      </c>
      <c r="L303" s="44"/>
      <c r="M303" s="242" t="s">
        <v>1</v>
      </c>
      <c r="N303" s="243" t="s">
        <v>49</v>
      </c>
      <c r="O303" s="91"/>
      <c r="P303" s="244">
        <f>O303*H303</f>
        <v>0</v>
      </c>
      <c r="Q303" s="244">
        <v>0.071900000000000006</v>
      </c>
      <c r="R303" s="244">
        <f>Q303*H303</f>
        <v>80.528000000000006</v>
      </c>
      <c r="S303" s="244">
        <v>0</v>
      </c>
      <c r="T303" s="245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6" t="s">
        <v>151</v>
      </c>
      <c r="AT303" s="246" t="s">
        <v>153</v>
      </c>
      <c r="AU303" s="246" t="s">
        <v>93</v>
      </c>
      <c r="AY303" s="17" t="s">
        <v>152</v>
      </c>
      <c r="BE303" s="247">
        <f>IF(N303="základní",J303,0)</f>
        <v>0</v>
      </c>
      <c r="BF303" s="247">
        <f>IF(N303="snížená",J303,0)</f>
        <v>0</v>
      </c>
      <c r="BG303" s="247">
        <f>IF(N303="zákl. přenesená",J303,0)</f>
        <v>0</v>
      </c>
      <c r="BH303" s="247">
        <f>IF(N303="sníž. přenesená",J303,0)</f>
        <v>0</v>
      </c>
      <c r="BI303" s="247">
        <f>IF(N303="nulová",J303,0)</f>
        <v>0</v>
      </c>
      <c r="BJ303" s="17" t="s">
        <v>21</v>
      </c>
      <c r="BK303" s="247">
        <f>ROUND(I303*H303,2)</f>
        <v>0</v>
      </c>
      <c r="BL303" s="17" t="s">
        <v>151</v>
      </c>
      <c r="BM303" s="246" t="s">
        <v>785</v>
      </c>
    </row>
    <row r="304" s="2" customFormat="1">
      <c r="A304" s="38"/>
      <c r="B304" s="39"/>
      <c r="C304" s="40"/>
      <c r="D304" s="248" t="s">
        <v>160</v>
      </c>
      <c r="E304" s="40"/>
      <c r="F304" s="249" t="s">
        <v>786</v>
      </c>
      <c r="G304" s="40"/>
      <c r="H304" s="40"/>
      <c r="I304" s="154"/>
      <c r="J304" s="40"/>
      <c r="K304" s="40"/>
      <c r="L304" s="44"/>
      <c r="M304" s="250"/>
      <c r="N304" s="251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160</v>
      </c>
      <c r="AU304" s="17" t="s">
        <v>93</v>
      </c>
    </row>
    <row r="305" s="12" customFormat="1">
      <c r="A305" s="12"/>
      <c r="B305" s="252"/>
      <c r="C305" s="253"/>
      <c r="D305" s="248" t="s">
        <v>213</v>
      </c>
      <c r="E305" s="254" t="s">
        <v>1</v>
      </c>
      <c r="F305" s="255" t="s">
        <v>787</v>
      </c>
      <c r="G305" s="253"/>
      <c r="H305" s="256">
        <v>1120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62" t="s">
        <v>213</v>
      </c>
      <c r="AU305" s="262" t="s">
        <v>93</v>
      </c>
      <c r="AV305" s="12" t="s">
        <v>93</v>
      </c>
      <c r="AW305" s="12" t="s">
        <v>38</v>
      </c>
      <c r="AX305" s="12" t="s">
        <v>84</v>
      </c>
      <c r="AY305" s="262" t="s">
        <v>152</v>
      </c>
    </row>
    <row r="306" s="13" customFormat="1">
      <c r="A306" s="13"/>
      <c r="B306" s="263"/>
      <c r="C306" s="264"/>
      <c r="D306" s="248" t="s">
        <v>213</v>
      </c>
      <c r="E306" s="265" t="s">
        <v>1</v>
      </c>
      <c r="F306" s="266" t="s">
        <v>223</v>
      </c>
      <c r="G306" s="264"/>
      <c r="H306" s="267">
        <v>1120</v>
      </c>
      <c r="I306" s="268"/>
      <c r="J306" s="264"/>
      <c r="K306" s="264"/>
      <c r="L306" s="269"/>
      <c r="M306" s="270"/>
      <c r="N306" s="271"/>
      <c r="O306" s="271"/>
      <c r="P306" s="271"/>
      <c r="Q306" s="271"/>
      <c r="R306" s="271"/>
      <c r="S306" s="271"/>
      <c r="T306" s="27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3" t="s">
        <v>213</v>
      </c>
      <c r="AU306" s="273" t="s">
        <v>93</v>
      </c>
      <c r="AV306" s="13" t="s">
        <v>151</v>
      </c>
      <c r="AW306" s="13" t="s">
        <v>38</v>
      </c>
      <c r="AX306" s="13" t="s">
        <v>21</v>
      </c>
      <c r="AY306" s="273" t="s">
        <v>152</v>
      </c>
    </row>
    <row r="307" s="2" customFormat="1" ht="21.75" customHeight="1">
      <c r="A307" s="38"/>
      <c r="B307" s="39"/>
      <c r="C307" s="235" t="s">
        <v>788</v>
      </c>
      <c r="D307" s="235" t="s">
        <v>153</v>
      </c>
      <c r="E307" s="236" t="s">
        <v>789</v>
      </c>
      <c r="F307" s="237" t="s">
        <v>790</v>
      </c>
      <c r="G307" s="238" t="s">
        <v>392</v>
      </c>
      <c r="H307" s="239">
        <v>1120</v>
      </c>
      <c r="I307" s="240"/>
      <c r="J307" s="241">
        <f>ROUND(I307*H307,2)</f>
        <v>0</v>
      </c>
      <c r="K307" s="237" t="s">
        <v>204</v>
      </c>
      <c r="L307" s="44"/>
      <c r="M307" s="242" t="s">
        <v>1</v>
      </c>
      <c r="N307" s="243" t="s">
        <v>49</v>
      </c>
      <c r="O307" s="91"/>
      <c r="P307" s="244">
        <f>O307*H307</f>
        <v>0</v>
      </c>
      <c r="Q307" s="244">
        <v>0.089779999999999999</v>
      </c>
      <c r="R307" s="244">
        <f>Q307*H307</f>
        <v>100.5536</v>
      </c>
      <c r="S307" s="244">
        <v>0</v>
      </c>
      <c r="T307" s="245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6" t="s">
        <v>151</v>
      </c>
      <c r="AT307" s="246" t="s">
        <v>153</v>
      </c>
      <c r="AU307" s="246" t="s">
        <v>93</v>
      </c>
      <c r="AY307" s="17" t="s">
        <v>152</v>
      </c>
      <c r="BE307" s="247">
        <f>IF(N307="základní",J307,0)</f>
        <v>0</v>
      </c>
      <c r="BF307" s="247">
        <f>IF(N307="snížená",J307,0)</f>
        <v>0</v>
      </c>
      <c r="BG307" s="247">
        <f>IF(N307="zákl. přenesená",J307,0)</f>
        <v>0</v>
      </c>
      <c r="BH307" s="247">
        <f>IF(N307="sníž. přenesená",J307,0)</f>
        <v>0</v>
      </c>
      <c r="BI307" s="247">
        <f>IF(N307="nulová",J307,0)</f>
        <v>0</v>
      </c>
      <c r="BJ307" s="17" t="s">
        <v>21</v>
      </c>
      <c r="BK307" s="247">
        <f>ROUND(I307*H307,2)</f>
        <v>0</v>
      </c>
      <c r="BL307" s="17" t="s">
        <v>151</v>
      </c>
      <c r="BM307" s="246" t="s">
        <v>791</v>
      </c>
    </row>
    <row r="308" s="2" customFormat="1" ht="16.5" customHeight="1">
      <c r="A308" s="38"/>
      <c r="B308" s="39"/>
      <c r="C308" s="300" t="s">
        <v>792</v>
      </c>
      <c r="D308" s="300" t="s">
        <v>573</v>
      </c>
      <c r="E308" s="301" t="s">
        <v>793</v>
      </c>
      <c r="F308" s="302" t="s">
        <v>794</v>
      </c>
      <c r="G308" s="303" t="s">
        <v>361</v>
      </c>
      <c r="H308" s="304">
        <v>226.24000000000001</v>
      </c>
      <c r="I308" s="305"/>
      <c r="J308" s="306">
        <f>ROUND(I308*H308,2)</f>
        <v>0</v>
      </c>
      <c r="K308" s="302" t="s">
        <v>157</v>
      </c>
      <c r="L308" s="307"/>
      <c r="M308" s="308" t="s">
        <v>1</v>
      </c>
      <c r="N308" s="309" t="s">
        <v>49</v>
      </c>
      <c r="O308" s="91"/>
      <c r="P308" s="244">
        <f>O308*H308</f>
        <v>0</v>
      </c>
      <c r="Q308" s="244">
        <v>0.222</v>
      </c>
      <c r="R308" s="244">
        <f>Q308*H308</f>
        <v>50.225280000000005</v>
      </c>
      <c r="S308" s="244">
        <v>0</v>
      </c>
      <c r="T308" s="24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6" t="s">
        <v>190</v>
      </c>
      <c r="AT308" s="246" t="s">
        <v>573</v>
      </c>
      <c r="AU308" s="246" t="s">
        <v>93</v>
      </c>
      <c r="AY308" s="17" t="s">
        <v>152</v>
      </c>
      <c r="BE308" s="247">
        <f>IF(N308="základní",J308,0)</f>
        <v>0</v>
      </c>
      <c r="BF308" s="247">
        <f>IF(N308="snížená",J308,0)</f>
        <v>0</v>
      </c>
      <c r="BG308" s="247">
        <f>IF(N308="zákl. přenesená",J308,0)</f>
        <v>0</v>
      </c>
      <c r="BH308" s="247">
        <f>IF(N308="sníž. přenesená",J308,0)</f>
        <v>0</v>
      </c>
      <c r="BI308" s="247">
        <f>IF(N308="nulová",J308,0)</f>
        <v>0</v>
      </c>
      <c r="BJ308" s="17" t="s">
        <v>21</v>
      </c>
      <c r="BK308" s="247">
        <f>ROUND(I308*H308,2)</f>
        <v>0</v>
      </c>
      <c r="BL308" s="17" t="s">
        <v>151</v>
      </c>
      <c r="BM308" s="246" t="s">
        <v>795</v>
      </c>
    </row>
    <row r="309" s="2" customFormat="1">
      <c r="A309" s="38"/>
      <c r="B309" s="39"/>
      <c r="C309" s="40"/>
      <c r="D309" s="248" t="s">
        <v>160</v>
      </c>
      <c r="E309" s="40"/>
      <c r="F309" s="249" t="s">
        <v>796</v>
      </c>
      <c r="G309" s="40"/>
      <c r="H309" s="40"/>
      <c r="I309" s="154"/>
      <c r="J309" s="40"/>
      <c r="K309" s="40"/>
      <c r="L309" s="44"/>
      <c r="M309" s="250"/>
      <c r="N309" s="251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160</v>
      </c>
      <c r="AU309" s="17" t="s">
        <v>93</v>
      </c>
    </row>
    <row r="310" s="12" customFormat="1">
      <c r="A310" s="12"/>
      <c r="B310" s="252"/>
      <c r="C310" s="253"/>
      <c r="D310" s="248" t="s">
        <v>213</v>
      </c>
      <c r="E310" s="254" t="s">
        <v>1</v>
      </c>
      <c r="F310" s="255" t="s">
        <v>797</v>
      </c>
      <c r="G310" s="253"/>
      <c r="H310" s="256">
        <v>226.24000000000001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62" t="s">
        <v>213</v>
      </c>
      <c r="AU310" s="262" t="s">
        <v>93</v>
      </c>
      <c r="AV310" s="12" t="s">
        <v>93</v>
      </c>
      <c r="AW310" s="12" t="s">
        <v>38</v>
      </c>
      <c r="AX310" s="12" t="s">
        <v>84</v>
      </c>
      <c r="AY310" s="262" t="s">
        <v>152</v>
      </c>
    </row>
    <row r="311" s="13" customFormat="1">
      <c r="A311" s="13"/>
      <c r="B311" s="263"/>
      <c r="C311" s="264"/>
      <c r="D311" s="248" t="s">
        <v>213</v>
      </c>
      <c r="E311" s="265" t="s">
        <v>1</v>
      </c>
      <c r="F311" s="266" t="s">
        <v>223</v>
      </c>
      <c r="G311" s="264"/>
      <c r="H311" s="267">
        <v>226.24000000000001</v>
      </c>
      <c r="I311" s="268"/>
      <c r="J311" s="264"/>
      <c r="K311" s="264"/>
      <c r="L311" s="269"/>
      <c r="M311" s="270"/>
      <c r="N311" s="271"/>
      <c r="O311" s="271"/>
      <c r="P311" s="271"/>
      <c r="Q311" s="271"/>
      <c r="R311" s="271"/>
      <c r="S311" s="271"/>
      <c r="T311" s="27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3" t="s">
        <v>213</v>
      </c>
      <c r="AU311" s="273" t="s">
        <v>93</v>
      </c>
      <c r="AV311" s="13" t="s">
        <v>151</v>
      </c>
      <c r="AW311" s="13" t="s">
        <v>38</v>
      </c>
      <c r="AX311" s="13" t="s">
        <v>21</v>
      </c>
      <c r="AY311" s="273" t="s">
        <v>152</v>
      </c>
    </row>
    <row r="312" s="2" customFormat="1" ht="33" customHeight="1">
      <c r="A312" s="38"/>
      <c r="B312" s="39"/>
      <c r="C312" s="235" t="s">
        <v>798</v>
      </c>
      <c r="D312" s="235" t="s">
        <v>153</v>
      </c>
      <c r="E312" s="236" t="s">
        <v>799</v>
      </c>
      <c r="F312" s="237" t="s">
        <v>800</v>
      </c>
      <c r="G312" s="238" t="s">
        <v>392</v>
      </c>
      <c r="H312" s="239">
        <v>348</v>
      </c>
      <c r="I312" s="240"/>
      <c r="J312" s="241">
        <f>ROUND(I312*H312,2)</f>
        <v>0</v>
      </c>
      <c r="K312" s="237" t="s">
        <v>204</v>
      </c>
      <c r="L312" s="44"/>
      <c r="M312" s="242" t="s">
        <v>1</v>
      </c>
      <c r="N312" s="243" t="s">
        <v>49</v>
      </c>
      <c r="O312" s="91"/>
      <c r="P312" s="244">
        <f>O312*H312</f>
        <v>0</v>
      </c>
      <c r="Q312" s="244">
        <v>0.1295</v>
      </c>
      <c r="R312" s="244">
        <f>Q312*H312</f>
        <v>45.066000000000002</v>
      </c>
      <c r="S312" s="244">
        <v>0</v>
      </c>
      <c r="T312" s="24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6" t="s">
        <v>151</v>
      </c>
      <c r="AT312" s="246" t="s">
        <v>153</v>
      </c>
      <c r="AU312" s="246" t="s">
        <v>93</v>
      </c>
      <c r="AY312" s="17" t="s">
        <v>152</v>
      </c>
      <c r="BE312" s="247">
        <f>IF(N312="základní",J312,0)</f>
        <v>0</v>
      </c>
      <c r="BF312" s="247">
        <f>IF(N312="snížená",J312,0)</f>
        <v>0</v>
      </c>
      <c r="BG312" s="247">
        <f>IF(N312="zákl. přenesená",J312,0)</f>
        <v>0</v>
      </c>
      <c r="BH312" s="247">
        <f>IF(N312="sníž. přenesená",J312,0)</f>
        <v>0</v>
      </c>
      <c r="BI312" s="247">
        <f>IF(N312="nulová",J312,0)</f>
        <v>0</v>
      </c>
      <c r="BJ312" s="17" t="s">
        <v>21</v>
      </c>
      <c r="BK312" s="247">
        <f>ROUND(I312*H312,2)</f>
        <v>0</v>
      </c>
      <c r="BL312" s="17" t="s">
        <v>151</v>
      </c>
      <c r="BM312" s="246" t="s">
        <v>801</v>
      </c>
    </row>
    <row r="313" s="2" customFormat="1" ht="16.5" customHeight="1">
      <c r="A313" s="38"/>
      <c r="B313" s="39"/>
      <c r="C313" s="300" t="s">
        <v>802</v>
      </c>
      <c r="D313" s="300" t="s">
        <v>573</v>
      </c>
      <c r="E313" s="301" t="s">
        <v>803</v>
      </c>
      <c r="F313" s="302" t="s">
        <v>804</v>
      </c>
      <c r="G313" s="303" t="s">
        <v>392</v>
      </c>
      <c r="H313" s="304">
        <v>348</v>
      </c>
      <c r="I313" s="305"/>
      <c r="J313" s="306">
        <f>ROUND(I313*H313,2)</f>
        <v>0</v>
      </c>
      <c r="K313" s="302" t="s">
        <v>157</v>
      </c>
      <c r="L313" s="307"/>
      <c r="M313" s="308" t="s">
        <v>1</v>
      </c>
      <c r="N313" s="309" t="s">
        <v>49</v>
      </c>
      <c r="O313" s="91"/>
      <c r="P313" s="244">
        <f>O313*H313</f>
        <v>0</v>
      </c>
      <c r="Q313" s="244">
        <v>0.058000000000000003</v>
      </c>
      <c r="R313" s="244">
        <f>Q313*H313</f>
        <v>20.184000000000001</v>
      </c>
      <c r="S313" s="244">
        <v>0</v>
      </c>
      <c r="T313" s="24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6" t="s">
        <v>190</v>
      </c>
      <c r="AT313" s="246" t="s">
        <v>573</v>
      </c>
      <c r="AU313" s="246" t="s">
        <v>93</v>
      </c>
      <c r="AY313" s="17" t="s">
        <v>152</v>
      </c>
      <c r="BE313" s="247">
        <f>IF(N313="základní",J313,0)</f>
        <v>0</v>
      </c>
      <c r="BF313" s="247">
        <f>IF(N313="snížená",J313,0)</f>
        <v>0</v>
      </c>
      <c r="BG313" s="247">
        <f>IF(N313="zákl. přenesená",J313,0)</f>
        <v>0</v>
      </c>
      <c r="BH313" s="247">
        <f>IF(N313="sníž. přenesená",J313,0)</f>
        <v>0</v>
      </c>
      <c r="BI313" s="247">
        <f>IF(N313="nulová",J313,0)</f>
        <v>0</v>
      </c>
      <c r="BJ313" s="17" t="s">
        <v>21</v>
      </c>
      <c r="BK313" s="247">
        <f>ROUND(I313*H313,2)</f>
        <v>0</v>
      </c>
      <c r="BL313" s="17" t="s">
        <v>151</v>
      </c>
      <c r="BM313" s="246" t="s">
        <v>805</v>
      </c>
    </row>
    <row r="314" s="2" customFormat="1" ht="21.75" customHeight="1">
      <c r="A314" s="38"/>
      <c r="B314" s="39"/>
      <c r="C314" s="235" t="s">
        <v>806</v>
      </c>
      <c r="D314" s="235" t="s">
        <v>153</v>
      </c>
      <c r="E314" s="236" t="s">
        <v>807</v>
      </c>
      <c r="F314" s="237" t="s">
        <v>808</v>
      </c>
      <c r="G314" s="238" t="s">
        <v>392</v>
      </c>
      <c r="H314" s="239">
        <v>1143</v>
      </c>
      <c r="I314" s="240"/>
      <c r="J314" s="241">
        <f>ROUND(I314*H314,2)</f>
        <v>0</v>
      </c>
      <c r="K314" s="237" t="s">
        <v>204</v>
      </c>
      <c r="L314" s="44"/>
      <c r="M314" s="242" t="s">
        <v>1</v>
      </c>
      <c r="N314" s="243" t="s">
        <v>49</v>
      </c>
      <c r="O314" s="91"/>
      <c r="P314" s="244">
        <f>O314*H314</f>
        <v>0</v>
      </c>
      <c r="Q314" s="244">
        <v>0.16849</v>
      </c>
      <c r="R314" s="244">
        <f>Q314*H314</f>
        <v>192.58407</v>
      </c>
      <c r="S314" s="244">
        <v>0</v>
      </c>
      <c r="T314" s="245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6" t="s">
        <v>151</v>
      </c>
      <c r="AT314" s="246" t="s">
        <v>153</v>
      </c>
      <c r="AU314" s="246" t="s">
        <v>93</v>
      </c>
      <c r="AY314" s="17" t="s">
        <v>152</v>
      </c>
      <c r="BE314" s="247">
        <f>IF(N314="základní",J314,0)</f>
        <v>0</v>
      </c>
      <c r="BF314" s="247">
        <f>IF(N314="snížená",J314,0)</f>
        <v>0</v>
      </c>
      <c r="BG314" s="247">
        <f>IF(N314="zákl. přenesená",J314,0)</f>
        <v>0</v>
      </c>
      <c r="BH314" s="247">
        <f>IF(N314="sníž. přenesená",J314,0)</f>
        <v>0</v>
      </c>
      <c r="BI314" s="247">
        <f>IF(N314="nulová",J314,0)</f>
        <v>0</v>
      </c>
      <c r="BJ314" s="17" t="s">
        <v>21</v>
      </c>
      <c r="BK314" s="247">
        <f>ROUND(I314*H314,2)</f>
        <v>0</v>
      </c>
      <c r="BL314" s="17" t="s">
        <v>151</v>
      </c>
      <c r="BM314" s="246" t="s">
        <v>809</v>
      </c>
    </row>
    <row r="315" s="12" customFormat="1">
      <c r="A315" s="12"/>
      <c r="B315" s="252"/>
      <c r="C315" s="253"/>
      <c r="D315" s="248" t="s">
        <v>213</v>
      </c>
      <c r="E315" s="254" t="s">
        <v>1</v>
      </c>
      <c r="F315" s="255" t="s">
        <v>810</v>
      </c>
      <c r="G315" s="253"/>
      <c r="H315" s="256">
        <v>982</v>
      </c>
      <c r="I315" s="257"/>
      <c r="J315" s="253"/>
      <c r="K315" s="253"/>
      <c r="L315" s="258"/>
      <c r="M315" s="259"/>
      <c r="N315" s="260"/>
      <c r="O315" s="260"/>
      <c r="P315" s="260"/>
      <c r="Q315" s="260"/>
      <c r="R315" s="260"/>
      <c r="S315" s="260"/>
      <c r="T315" s="261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62" t="s">
        <v>213</v>
      </c>
      <c r="AU315" s="262" t="s">
        <v>93</v>
      </c>
      <c r="AV315" s="12" t="s">
        <v>93</v>
      </c>
      <c r="AW315" s="12" t="s">
        <v>38</v>
      </c>
      <c r="AX315" s="12" t="s">
        <v>84</v>
      </c>
      <c r="AY315" s="262" t="s">
        <v>152</v>
      </c>
    </row>
    <row r="316" s="12" customFormat="1">
      <c r="A316" s="12"/>
      <c r="B316" s="252"/>
      <c r="C316" s="253"/>
      <c r="D316" s="248" t="s">
        <v>213</v>
      </c>
      <c r="E316" s="254" t="s">
        <v>1</v>
      </c>
      <c r="F316" s="255" t="s">
        <v>811</v>
      </c>
      <c r="G316" s="253"/>
      <c r="H316" s="256">
        <v>161</v>
      </c>
      <c r="I316" s="257"/>
      <c r="J316" s="253"/>
      <c r="K316" s="253"/>
      <c r="L316" s="258"/>
      <c r="M316" s="259"/>
      <c r="N316" s="260"/>
      <c r="O316" s="260"/>
      <c r="P316" s="260"/>
      <c r="Q316" s="260"/>
      <c r="R316" s="260"/>
      <c r="S316" s="260"/>
      <c r="T316" s="261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62" t="s">
        <v>213</v>
      </c>
      <c r="AU316" s="262" t="s">
        <v>93</v>
      </c>
      <c r="AV316" s="12" t="s">
        <v>93</v>
      </c>
      <c r="AW316" s="12" t="s">
        <v>38</v>
      </c>
      <c r="AX316" s="12" t="s">
        <v>84</v>
      </c>
      <c r="AY316" s="262" t="s">
        <v>152</v>
      </c>
    </row>
    <row r="317" s="13" customFormat="1">
      <c r="A317" s="13"/>
      <c r="B317" s="263"/>
      <c r="C317" s="264"/>
      <c r="D317" s="248" t="s">
        <v>213</v>
      </c>
      <c r="E317" s="265" t="s">
        <v>1</v>
      </c>
      <c r="F317" s="266" t="s">
        <v>223</v>
      </c>
      <c r="G317" s="264"/>
      <c r="H317" s="267">
        <v>1143</v>
      </c>
      <c r="I317" s="268"/>
      <c r="J317" s="264"/>
      <c r="K317" s="264"/>
      <c r="L317" s="269"/>
      <c r="M317" s="270"/>
      <c r="N317" s="271"/>
      <c r="O317" s="271"/>
      <c r="P317" s="271"/>
      <c r="Q317" s="271"/>
      <c r="R317" s="271"/>
      <c r="S317" s="271"/>
      <c r="T317" s="27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3" t="s">
        <v>213</v>
      </c>
      <c r="AU317" s="273" t="s">
        <v>93</v>
      </c>
      <c r="AV317" s="13" t="s">
        <v>151</v>
      </c>
      <c r="AW317" s="13" t="s">
        <v>38</v>
      </c>
      <c r="AX317" s="13" t="s">
        <v>21</v>
      </c>
      <c r="AY317" s="273" t="s">
        <v>152</v>
      </c>
    </row>
    <row r="318" s="2" customFormat="1" ht="21.75" customHeight="1">
      <c r="A318" s="38"/>
      <c r="B318" s="39"/>
      <c r="C318" s="300" t="s">
        <v>812</v>
      </c>
      <c r="D318" s="300" t="s">
        <v>573</v>
      </c>
      <c r="E318" s="301" t="s">
        <v>813</v>
      </c>
      <c r="F318" s="302" t="s">
        <v>814</v>
      </c>
      <c r="G318" s="303" t="s">
        <v>392</v>
      </c>
      <c r="H318" s="304">
        <v>161</v>
      </c>
      <c r="I318" s="305"/>
      <c r="J318" s="306">
        <f>ROUND(I318*H318,2)</f>
        <v>0</v>
      </c>
      <c r="K318" s="302" t="s">
        <v>157</v>
      </c>
      <c r="L318" s="307"/>
      <c r="M318" s="308" t="s">
        <v>1</v>
      </c>
      <c r="N318" s="309" t="s">
        <v>49</v>
      </c>
      <c r="O318" s="91"/>
      <c r="P318" s="244">
        <f>O318*H318</f>
        <v>0</v>
      </c>
      <c r="Q318" s="244">
        <v>0.125</v>
      </c>
      <c r="R318" s="244">
        <f>Q318*H318</f>
        <v>20.125</v>
      </c>
      <c r="S318" s="244">
        <v>0</v>
      </c>
      <c r="T318" s="245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6" t="s">
        <v>190</v>
      </c>
      <c r="AT318" s="246" t="s">
        <v>573</v>
      </c>
      <c r="AU318" s="246" t="s">
        <v>93</v>
      </c>
      <c r="AY318" s="17" t="s">
        <v>152</v>
      </c>
      <c r="BE318" s="247">
        <f>IF(N318="základní",J318,0)</f>
        <v>0</v>
      </c>
      <c r="BF318" s="247">
        <f>IF(N318="snížená",J318,0)</f>
        <v>0</v>
      </c>
      <c r="BG318" s="247">
        <f>IF(N318="zákl. přenesená",J318,0)</f>
        <v>0</v>
      </c>
      <c r="BH318" s="247">
        <f>IF(N318="sníž. přenesená",J318,0)</f>
        <v>0</v>
      </c>
      <c r="BI318" s="247">
        <f>IF(N318="nulová",J318,0)</f>
        <v>0</v>
      </c>
      <c r="BJ318" s="17" t="s">
        <v>21</v>
      </c>
      <c r="BK318" s="247">
        <f>ROUND(I318*H318,2)</f>
        <v>0</v>
      </c>
      <c r="BL318" s="17" t="s">
        <v>151</v>
      </c>
      <c r="BM318" s="246" t="s">
        <v>815</v>
      </c>
    </row>
    <row r="319" s="2" customFormat="1" ht="16.5" customHeight="1">
      <c r="A319" s="38"/>
      <c r="B319" s="39"/>
      <c r="C319" s="300" t="s">
        <v>816</v>
      </c>
      <c r="D319" s="300" t="s">
        <v>573</v>
      </c>
      <c r="E319" s="301" t="s">
        <v>817</v>
      </c>
      <c r="F319" s="302" t="s">
        <v>818</v>
      </c>
      <c r="G319" s="303" t="s">
        <v>392</v>
      </c>
      <c r="H319" s="304">
        <v>952</v>
      </c>
      <c r="I319" s="305"/>
      <c r="J319" s="306">
        <f>ROUND(I319*H319,2)</f>
        <v>0</v>
      </c>
      <c r="K319" s="302" t="s">
        <v>157</v>
      </c>
      <c r="L319" s="307"/>
      <c r="M319" s="308" t="s">
        <v>1</v>
      </c>
      <c r="N319" s="309" t="s">
        <v>49</v>
      </c>
      <c r="O319" s="91"/>
      <c r="P319" s="244">
        <f>O319*H319</f>
        <v>0</v>
      </c>
      <c r="Q319" s="244">
        <v>0.125</v>
      </c>
      <c r="R319" s="244">
        <f>Q319*H319</f>
        <v>119</v>
      </c>
      <c r="S319" s="244">
        <v>0</v>
      </c>
      <c r="T319" s="24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6" t="s">
        <v>190</v>
      </c>
      <c r="AT319" s="246" t="s">
        <v>573</v>
      </c>
      <c r="AU319" s="246" t="s">
        <v>93</v>
      </c>
      <c r="AY319" s="17" t="s">
        <v>152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7" t="s">
        <v>21</v>
      </c>
      <c r="BK319" s="247">
        <f>ROUND(I319*H319,2)</f>
        <v>0</v>
      </c>
      <c r="BL319" s="17" t="s">
        <v>151</v>
      </c>
      <c r="BM319" s="246" t="s">
        <v>819</v>
      </c>
    </row>
    <row r="320" s="12" customFormat="1">
      <c r="A320" s="12"/>
      <c r="B320" s="252"/>
      <c r="C320" s="253"/>
      <c r="D320" s="248" t="s">
        <v>213</v>
      </c>
      <c r="E320" s="254" t="s">
        <v>1</v>
      </c>
      <c r="F320" s="255" t="s">
        <v>820</v>
      </c>
      <c r="G320" s="253"/>
      <c r="H320" s="256">
        <v>982</v>
      </c>
      <c r="I320" s="257"/>
      <c r="J320" s="253"/>
      <c r="K320" s="253"/>
      <c r="L320" s="258"/>
      <c r="M320" s="259"/>
      <c r="N320" s="260"/>
      <c r="O320" s="260"/>
      <c r="P320" s="260"/>
      <c r="Q320" s="260"/>
      <c r="R320" s="260"/>
      <c r="S320" s="260"/>
      <c r="T320" s="261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62" t="s">
        <v>213</v>
      </c>
      <c r="AU320" s="262" t="s">
        <v>93</v>
      </c>
      <c r="AV320" s="12" t="s">
        <v>93</v>
      </c>
      <c r="AW320" s="12" t="s">
        <v>38</v>
      </c>
      <c r="AX320" s="12" t="s">
        <v>84</v>
      </c>
      <c r="AY320" s="262" t="s">
        <v>152</v>
      </c>
    </row>
    <row r="321" s="12" customFormat="1">
      <c r="A321" s="12"/>
      <c r="B321" s="252"/>
      <c r="C321" s="253"/>
      <c r="D321" s="248" t="s">
        <v>213</v>
      </c>
      <c r="E321" s="254" t="s">
        <v>1</v>
      </c>
      <c r="F321" s="255" t="s">
        <v>821</v>
      </c>
      <c r="G321" s="253"/>
      <c r="H321" s="256">
        <v>-30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62" t="s">
        <v>213</v>
      </c>
      <c r="AU321" s="262" t="s">
        <v>93</v>
      </c>
      <c r="AV321" s="12" t="s">
        <v>93</v>
      </c>
      <c r="AW321" s="12" t="s">
        <v>38</v>
      </c>
      <c r="AX321" s="12" t="s">
        <v>84</v>
      </c>
      <c r="AY321" s="262" t="s">
        <v>152</v>
      </c>
    </row>
    <row r="322" s="13" customFormat="1">
      <c r="A322" s="13"/>
      <c r="B322" s="263"/>
      <c r="C322" s="264"/>
      <c r="D322" s="248" t="s">
        <v>213</v>
      </c>
      <c r="E322" s="265" t="s">
        <v>1</v>
      </c>
      <c r="F322" s="266" t="s">
        <v>223</v>
      </c>
      <c r="G322" s="264"/>
      <c r="H322" s="267">
        <v>952</v>
      </c>
      <c r="I322" s="268"/>
      <c r="J322" s="264"/>
      <c r="K322" s="264"/>
      <c r="L322" s="269"/>
      <c r="M322" s="270"/>
      <c r="N322" s="271"/>
      <c r="O322" s="271"/>
      <c r="P322" s="271"/>
      <c r="Q322" s="271"/>
      <c r="R322" s="271"/>
      <c r="S322" s="271"/>
      <c r="T322" s="27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73" t="s">
        <v>213</v>
      </c>
      <c r="AU322" s="273" t="s">
        <v>93</v>
      </c>
      <c r="AV322" s="13" t="s">
        <v>151</v>
      </c>
      <c r="AW322" s="13" t="s">
        <v>38</v>
      </c>
      <c r="AX322" s="13" t="s">
        <v>21</v>
      </c>
      <c r="AY322" s="273" t="s">
        <v>152</v>
      </c>
    </row>
    <row r="323" s="2" customFormat="1" ht="21.75" customHeight="1">
      <c r="A323" s="38"/>
      <c r="B323" s="39"/>
      <c r="C323" s="235" t="s">
        <v>822</v>
      </c>
      <c r="D323" s="235" t="s">
        <v>153</v>
      </c>
      <c r="E323" s="236" t="s">
        <v>823</v>
      </c>
      <c r="F323" s="237" t="s">
        <v>824</v>
      </c>
      <c r="G323" s="238" t="s">
        <v>361</v>
      </c>
      <c r="H323" s="239">
        <v>816</v>
      </c>
      <c r="I323" s="240"/>
      <c r="J323" s="241">
        <f>ROUND(I323*H323,2)</f>
        <v>0</v>
      </c>
      <c r="K323" s="237" t="s">
        <v>157</v>
      </c>
      <c r="L323" s="44"/>
      <c r="M323" s="242" t="s">
        <v>1</v>
      </c>
      <c r="N323" s="243" t="s">
        <v>49</v>
      </c>
      <c r="O323" s="91"/>
      <c r="P323" s="244">
        <f>O323*H323</f>
        <v>0</v>
      </c>
      <c r="Q323" s="244">
        <v>0.00046999999999999999</v>
      </c>
      <c r="R323" s="244">
        <f>Q323*H323</f>
        <v>0.38351999999999997</v>
      </c>
      <c r="S323" s="244">
        <v>0</v>
      </c>
      <c r="T323" s="245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6" t="s">
        <v>151</v>
      </c>
      <c r="AT323" s="246" t="s">
        <v>153</v>
      </c>
      <c r="AU323" s="246" t="s">
        <v>93</v>
      </c>
      <c r="AY323" s="17" t="s">
        <v>152</v>
      </c>
      <c r="BE323" s="247">
        <f>IF(N323="základní",J323,0)</f>
        <v>0</v>
      </c>
      <c r="BF323" s="247">
        <f>IF(N323="snížená",J323,0)</f>
        <v>0</v>
      </c>
      <c r="BG323" s="247">
        <f>IF(N323="zákl. přenesená",J323,0)</f>
        <v>0</v>
      </c>
      <c r="BH323" s="247">
        <f>IF(N323="sníž. přenesená",J323,0)</f>
        <v>0</v>
      </c>
      <c r="BI323" s="247">
        <f>IF(N323="nulová",J323,0)</f>
        <v>0</v>
      </c>
      <c r="BJ323" s="17" t="s">
        <v>21</v>
      </c>
      <c r="BK323" s="247">
        <f>ROUND(I323*H323,2)</f>
        <v>0</v>
      </c>
      <c r="BL323" s="17" t="s">
        <v>151</v>
      </c>
      <c r="BM323" s="246" t="s">
        <v>825</v>
      </c>
    </row>
    <row r="324" s="2" customFormat="1" ht="16.5" customHeight="1">
      <c r="A324" s="38"/>
      <c r="B324" s="39"/>
      <c r="C324" s="235" t="s">
        <v>826</v>
      </c>
      <c r="D324" s="235" t="s">
        <v>153</v>
      </c>
      <c r="E324" s="236" t="s">
        <v>827</v>
      </c>
      <c r="F324" s="237" t="s">
        <v>828</v>
      </c>
      <c r="G324" s="238" t="s">
        <v>392</v>
      </c>
      <c r="H324" s="239">
        <v>30</v>
      </c>
      <c r="I324" s="240"/>
      <c r="J324" s="241">
        <f>ROUND(I324*H324,2)</f>
        <v>0</v>
      </c>
      <c r="K324" s="237" t="s">
        <v>157</v>
      </c>
      <c r="L324" s="44"/>
      <c r="M324" s="242" t="s">
        <v>1</v>
      </c>
      <c r="N324" s="243" t="s">
        <v>49</v>
      </c>
      <c r="O324" s="91"/>
      <c r="P324" s="244">
        <f>O324*H324</f>
        <v>0</v>
      </c>
      <c r="Q324" s="244">
        <v>0</v>
      </c>
      <c r="R324" s="244">
        <f>Q324*H324</f>
        <v>0</v>
      </c>
      <c r="S324" s="244">
        <v>0</v>
      </c>
      <c r="T324" s="245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6" t="s">
        <v>151</v>
      </c>
      <c r="AT324" s="246" t="s">
        <v>153</v>
      </c>
      <c r="AU324" s="246" t="s">
        <v>93</v>
      </c>
      <c r="AY324" s="17" t="s">
        <v>152</v>
      </c>
      <c r="BE324" s="247">
        <f>IF(N324="základní",J324,0)</f>
        <v>0</v>
      </c>
      <c r="BF324" s="247">
        <f>IF(N324="snížená",J324,0)</f>
        <v>0</v>
      </c>
      <c r="BG324" s="247">
        <f>IF(N324="zákl. přenesená",J324,0)</f>
        <v>0</v>
      </c>
      <c r="BH324" s="247">
        <f>IF(N324="sníž. přenesená",J324,0)</f>
        <v>0</v>
      </c>
      <c r="BI324" s="247">
        <f>IF(N324="nulová",J324,0)</f>
        <v>0</v>
      </c>
      <c r="BJ324" s="17" t="s">
        <v>21</v>
      </c>
      <c r="BK324" s="247">
        <f>ROUND(I324*H324,2)</f>
        <v>0</v>
      </c>
      <c r="BL324" s="17" t="s">
        <v>151</v>
      </c>
      <c r="BM324" s="246" t="s">
        <v>829</v>
      </c>
    </row>
    <row r="325" s="2" customFormat="1" ht="16.5" customHeight="1">
      <c r="A325" s="38"/>
      <c r="B325" s="39"/>
      <c r="C325" s="235" t="s">
        <v>830</v>
      </c>
      <c r="D325" s="235" t="s">
        <v>153</v>
      </c>
      <c r="E325" s="236" t="s">
        <v>831</v>
      </c>
      <c r="F325" s="237" t="s">
        <v>832</v>
      </c>
      <c r="G325" s="238" t="s">
        <v>392</v>
      </c>
      <c r="H325" s="239">
        <v>172</v>
      </c>
      <c r="I325" s="240"/>
      <c r="J325" s="241">
        <f>ROUND(I325*H325,2)</f>
        <v>0</v>
      </c>
      <c r="K325" s="237" t="s">
        <v>204</v>
      </c>
      <c r="L325" s="44"/>
      <c r="M325" s="242" t="s">
        <v>1</v>
      </c>
      <c r="N325" s="243" t="s">
        <v>49</v>
      </c>
      <c r="O325" s="91"/>
      <c r="P325" s="244">
        <f>O325*H325</f>
        <v>0</v>
      </c>
      <c r="Q325" s="244">
        <v>0</v>
      </c>
      <c r="R325" s="244">
        <f>Q325*H325</f>
        <v>0</v>
      </c>
      <c r="S325" s="244">
        <v>0</v>
      </c>
      <c r="T325" s="24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6" t="s">
        <v>151</v>
      </c>
      <c r="AT325" s="246" t="s">
        <v>153</v>
      </c>
      <c r="AU325" s="246" t="s">
        <v>93</v>
      </c>
      <c r="AY325" s="17" t="s">
        <v>152</v>
      </c>
      <c r="BE325" s="247">
        <f>IF(N325="základní",J325,0)</f>
        <v>0</v>
      </c>
      <c r="BF325" s="247">
        <f>IF(N325="snížená",J325,0)</f>
        <v>0</v>
      </c>
      <c r="BG325" s="247">
        <f>IF(N325="zákl. přenesená",J325,0)</f>
        <v>0</v>
      </c>
      <c r="BH325" s="247">
        <f>IF(N325="sníž. přenesená",J325,0)</f>
        <v>0</v>
      </c>
      <c r="BI325" s="247">
        <f>IF(N325="nulová",J325,0)</f>
        <v>0</v>
      </c>
      <c r="BJ325" s="17" t="s">
        <v>21</v>
      </c>
      <c r="BK325" s="247">
        <f>ROUND(I325*H325,2)</f>
        <v>0</v>
      </c>
      <c r="BL325" s="17" t="s">
        <v>151</v>
      </c>
      <c r="BM325" s="246" t="s">
        <v>833</v>
      </c>
    </row>
    <row r="326" s="12" customFormat="1">
      <c r="A326" s="12"/>
      <c r="B326" s="252"/>
      <c r="C326" s="253"/>
      <c r="D326" s="248" t="s">
        <v>213</v>
      </c>
      <c r="E326" s="254" t="s">
        <v>1</v>
      </c>
      <c r="F326" s="255" t="s">
        <v>834</v>
      </c>
      <c r="G326" s="253"/>
      <c r="H326" s="256">
        <v>172</v>
      </c>
      <c r="I326" s="257"/>
      <c r="J326" s="253"/>
      <c r="K326" s="253"/>
      <c r="L326" s="258"/>
      <c r="M326" s="259"/>
      <c r="N326" s="260"/>
      <c r="O326" s="260"/>
      <c r="P326" s="260"/>
      <c r="Q326" s="260"/>
      <c r="R326" s="260"/>
      <c r="S326" s="260"/>
      <c r="T326" s="261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62" t="s">
        <v>213</v>
      </c>
      <c r="AU326" s="262" t="s">
        <v>93</v>
      </c>
      <c r="AV326" s="12" t="s">
        <v>93</v>
      </c>
      <c r="AW326" s="12" t="s">
        <v>38</v>
      </c>
      <c r="AX326" s="12" t="s">
        <v>84</v>
      </c>
      <c r="AY326" s="262" t="s">
        <v>152</v>
      </c>
    </row>
    <row r="327" s="13" customFormat="1">
      <c r="A327" s="13"/>
      <c r="B327" s="263"/>
      <c r="C327" s="264"/>
      <c r="D327" s="248" t="s">
        <v>213</v>
      </c>
      <c r="E327" s="265" t="s">
        <v>1</v>
      </c>
      <c r="F327" s="266" t="s">
        <v>223</v>
      </c>
      <c r="G327" s="264"/>
      <c r="H327" s="267">
        <v>172</v>
      </c>
      <c r="I327" s="268"/>
      <c r="J327" s="264"/>
      <c r="K327" s="264"/>
      <c r="L327" s="269"/>
      <c r="M327" s="270"/>
      <c r="N327" s="271"/>
      <c r="O327" s="271"/>
      <c r="P327" s="271"/>
      <c r="Q327" s="271"/>
      <c r="R327" s="271"/>
      <c r="S327" s="271"/>
      <c r="T327" s="27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3" t="s">
        <v>213</v>
      </c>
      <c r="AU327" s="273" t="s">
        <v>93</v>
      </c>
      <c r="AV327" s="13" t="s">
        <v>151</v>
      </c>
      <c r="AW327" s="13" t="s">
        <v>38</v>
      </c>
      <c r="AX327" s="13" t="s">
        <v>21</v>
      </c>
      <c r="AY327" s="273" t="s">
        <v>152</v>
      </c>
    </row>
    <row r="328" s="11" customFormat="1" ht="22.8" customHeight="1">
      <c r="A328" s="11"/>
      <c r="B328" s="221"/>
      <c r="C328" s="222"/>
      <c r="D328" s="223" t="s">
        <v>83</v>
      </c>
      <c r="E328" s="284" t="s">
        <v>524</v>
      </c>
      <c r="F328" s="284" t="s">
        <v>525</v>
      </c>
      <c r="G328" s="222"/>
      <c r="H328" s="222"/>
      <c r="I328" s="225"/>
      <c r="J328" s="285">
        <f>BK328</f>
        <v>0</v>
      </c>
      <c r="K328" s="222"/>
      <c r="L328" s="227"/>
      <c r="M328" s="228"/>
      <c r="N328" s="229"/>
      <c r="O328" s="229"/>
      <c r="P328" s="230">
        <f>P329</f>
        <v>0</v>
      </c>
      <c r="Q328" s="229"/>
      <c r="R328" s="230">
        <f>R329</f>
        <v>0</v>
      </c>
      <c r="S328" s="229"/>
      <c r="T328" s="231">
        <f>T329</f>
        <v>0</v>
      </c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R328" s="232" t="s">
        <v>21</v>
      </c>
      <c r="AT328" s="233" t="s">
        <v>83</v>
      </c>
      <c r="AU328" s="233" t="s">
        <v>21</v>
      </c>
      <c r="AY328" s="232" t="s">
        <v>152</v>
      </c>
      <c r="BK328" s="234">
        <f>BK329</f>
        <v>0</v>
      </c>
    </row>
    <row r="329" s="2" customFormat="1" ht="21.75" customHeight="1">
      <c r="A329" s="38"/>
      <c r="B329" s="39"/>
      <c r="C329" s="235" t="s">
        <v>835</v>
      </c>
      <c r="D329" s="235" t="s">
        <v>153</v>
      </c>
      <c r="E329" s="236" t="s">
        <v>526</v>
      </c>
      <c r="F329" s="237" t="s">
        <v>527</v>
      </c>
      <c r="G329" s="238" t="s">
        <v>432</v>
      </c>
      <c r="H329" s="239">
        <v>1344.2950000000001</v>
      </c>
      <c r="I329" s="240"/>
      <c r="J329" s="241">
        <f>ROUND(I329*H329,2)</f>
        <v>0</v>
      </c>
      <c r="K329" s="237" t="s">
        <v>157</v>
      </c>
      <c r="L329" s="44"/>
      <c r="M329" s="242" t="s">
        <v>1</v>
      </c>
      <c r="N329" s="243" t="s">
        <v>49</v>
      </c>
      <c r="O329" s="91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6" t="s">
        <v>151</v>
      </c>
      <c r="AT329" s="246" t="s">
        <v>153</v>
      </c>
      <c r="AU329" s="246" t="s">
        <v>93</v>
      </c>
      <c r="AY329" s="17" t="s">
        <v>152</v>
      </c>
      <c r="BE329" s="247">
        <f>IF(N329="základní",J329,0)</f>
        <v>0</v>
      </c>
      <c r="BF329" s="247">
        <f>IF(N329="snížená",J329,0)</f>
        <v>0</v>
      </c>
      <c r="BG329" s="247">
        <f>IF(N329="zákl. přenesená",J329,0)</f>
        <v>0</v>
      </c>
      <c r="BH329" s="247">
        <f>IF(N329="sníž. přenesená",J329,0)</f>
        <v>0</v>
      </c>
      <c r="BI329" s="247">
        <f>IF(N329="nulová",J329,0)</f>
        <v>0</v>
      </c>
      <c r="BJ329" s="17" t="s">
        <v>21</v>
      </c>
      <c r="BK329" s="247">
        <f>ROUND(I329*H329,2)</f>
        <v>0</v>
      </c>
      <c r="BL329" s="17" t="s">
        <v>151</v>
      </c>
      <c r="BM329" s="246" t="s">
        <v>836</v>
      </c>
    </row>
    <row r="330" s="11" customFormat="1" ht="25.92" customHeight="1">
      <c r="A330" s="11"/>
      <c r="B330" s="221"/>
      <c r="C330" s="222"/>
      <c r="D330" s="223" t="s">
        <v>83</v>
      </c>
      <c r="E330" s="224" t="s">
        <v>837</v>
      </c>
      <c r="F330" s="224" t="s">
        <v>838</v>
      </c>
      <c r="G330" s="222"/>
      <c r="H330" s="222"/>
      <c r="I330" s="225"/>
      <c r="J330" s="226">
        <f>BK330</f>
        <v>0</v>
      </c>
      <c r="K330" s="222"/>
      <c r="L330" s="227"/>
      <c r="M330" s="228"/>
      <c r="N330" s="229"/>
      <c r="O330" s="229"/>
      <c r="P330" s="230">
        <f>P331</f>
        <v>0</v>
      </c>
      <c r="Q330" s="229"/>
      <c r="R330" s="230">
        <f>R331</f>
        <v>0.079899999999999999</v>
      </c>
      <c r="S330" s="229"/>
      <c r="T330" s="231">
        <f>T331</f>
        <v>0</v>
      </c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R330" s="232" t="s">
        <v>93</v>
      </c>
      <c r="AT330" s="233" t="s">
        <v>83</v>
      </c>
      <c r="AU330" s="233" t="s">
        <v>84</v>
      </c>
      <c r="AY330" s="232" t="s">
        <v>152</v>
      </c>
      <c r="BK330" s="234">
        <f>BK331</f>
        <v>0</v>
      </c>
    </row>
    <row r="331" s="11" customFormat="1" ht="22.8" customHeight="1">
      <c r="A331" s="11"/>
      <c r="B331" s="221"/>
      <c r="C331" s="222"/>
      <c r="D331" s="223" t="s">
        <v>83</v>
      </c>
      <c r="E331" s="284" t="s">
        <v>839</v>
      </c>
      <c r="F331" s="284" t="s">
        <v>840</v>
      </c>
      <c r="G331" s="222"/>
      <c r="H331" s="222"/>
      <c r="I331" s="225"/>
      <c r="J331" s="285">
        <f>BK331</f>
        <v>0</v>
      </c>
      <c r="K331" s="222"/>
      <c r="L331" s="227"/>
      <c r="M331" s="228"/>
      <c r="N331" s="229"/>
      <c r="O331" s="229"/>
      <c r="P331" s="230">
        <f>SUM(P332:P333)</f>
        <v>0</v>
      </c>
      <c r="Q331" s="229"/>
      <c r="R331" s="230">
        <f>SUM(R332:R333)</f>
        <v>0.079899999999999999</v>
      </c>
      <c r="S331" s="229"/>
      <c r="T331" s="231">
        <f>SUM(T332:T333)</f>
        <v>0</v>
      </c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R331" s="232" t="s">
        <v>93</v>
      </c>
      <c r="AT331" s="233" t="s">
        <v>83</v>
      </c>
      <c r="AU331" s="233" t="s">
        <v>21</v>
      </c>
      <c r="AY331" s="232" t="s">
        <v>152</v>
      </c>
      <c r="BK331" s="234">
        <f>SUM(BK332:BK333)</f>
        <v>0</v>
      </c>
    </row>
    <row r="332" s="2" customFormat="1" ht="21.75" customHeight="1">
      <c r="A332" s="38"/>
      <c r="B332" s="39"/>
      <c r="C332" s="235" t="s">
        <v>841</v>
      </c>
      <c r="D332" s="235" t="s">
        <v>153</v>
      </c>
      <c r="E332" s="236" t="s">
        <v>842</v>
      </c>
      <c r="F332" s="237" t="s">
        <v>843</v>
      </c>
      <c r="G332" s="238" t="s">
        <v>361</v>
      </c>
      <c r="H332" s="239">
        <v>85</v>
      </c>
      <c r="I332" s="240"/>
      <c r="J332" s="241">
        <f>ROUND(I332*H332,2)</f>
        <v>0</v>
      </c>
      <c r="K332" s="237" t="s">
        <v>157</v>
      </c>
      <c r="L332" s="44"/>
      <c r="M332" s="242" t="s">
        <v>1</v>
      </c>
      <c r="N332" s="243" t="s">
        <v>49</v>
      </c>
      <c r="O332" s="91"/>
      <c r="P332" s="244">
        <f>O332*H332</f>
        <v>0</v>
      </c>
      <c r="Q332" s="244">
        <v>0.00068000000000000005</v>
      </c>
      <c r="R332" s="244">
        <f>Q332*H332</f>
        <v>0.057800000000000004</v>
      </c>
      <c r="S332" s="244">
        <v>0</v>
      </c>
      <c r="T332" s="245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6" t="s">
        <v>257</v>
      </c>
      <c r="AT332" s="246" t="s">
        <v>153</v>
      </c>
      <c r="AU332" s="246" t="s">
        <v>93</v>
      </c>
      <c r="AY332" s="17" t="s">
        <v>152</v>
      </c>
      <c r="BE332" s="247">
        <f>IF(N332="základní",J332,0)</f>
        <v>0</v>
      </c>
      <c r="BF332" s="247">
        <f>IF(N332="snížená",J332,0)</f>
        <v>0</v>
      </c>
      <c r="BG332" s="247">
        <f>IF(N332="zákl. přenesená",J332,0)</f>
        <v>0</v>
      </c>
      <c r="BH332" s="247">
        <f>IF(N332="sníž. přenesená",J332,0)</f>
        <v>0</v>
      </c>
      <c r="BI332" s="247">
        <f>IF(N332="nulová",J332,0)</f>
        <v>0</v>
      </c>
      <c r="BJ332" s="17" t="s">
        <v>21</v>
      </c>
      <c r="BK332" s="247">
        <f>ROUND(I332*H332,2)</f>
        <v>0</v>
      </c>
      <c r="BL332" s="17" t="s">
        <v>257</v>
      </c>
      <c r="BM332" s="246" t="s">
        <v>844</v>
      </c>
    </row>
    <row r="333" s="2" customFormat="1" ht="21.75" customHeight="1">
      <c r="A333" s="38"/>
      <c r="B333" s="39"/>
      <c r="C333" s="235" t="s">
        <v>845</v>
      </c>
      <c r="D333" s="235" t="s">
        <v>153</v>
      </c>
      <c r="E333" s="236" t="s">
        <v>846</v>
      </c>
      <c r="F333" s="237" t="s">
        <v>847</v>
      </c>
      <c r="G333" s="238" t="s">
        <v>392</v>
      </c>
      <c r="H333" s="239">
        <v>85</v>
      </c>
      <c r="I333" s="240"/>
      <c r="J333" s="241">
        <f>ROUND(I333*H333,2)</f>
        <v>0</v>
      </c>
      <c r="K333" s="237" t="s">
        <v>157</v>
      </c>
      <c r="L333" s="44"/>
      <c r="M333" s="296" t="s">
        <v>1</v>
      </c>
      <c r="N333" s="297" t="s">
        <v>49</v>
      </c>
      <c r="O333" s="276"/>
      <c r="P333" s="298">
        <f>O333*H333</f>
        <v>0</v>
      </c>
      <c r="Q333" s="298">
        <v>0.00025999999999999998</v>
      </c>
      <c r="R333" s="298">
        <f>Q333*H333</f>
        <v>0.022099999999999998</v>
      </c>
      <c r="S333" s="298">
        <v>0</v>
      </c>
      <c r="T333" s="29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6" t="s">
        <v>257</v>
      </c>
      <c r="AT333" s="246" t="s">
        <v>153</v>
      </c>
      <c r="AU333" s="246" t="s">
        <v>93</v>
      </c>
      <c r="AY333" s="17" t="s">
        <v>152</v>
      </c>
      <c r="BE333" s="247">
        <f>IF(N333="základní",J333,0)</f>
        <v>0</v>
      </c>
      <c r="BF333" s="247">
        <f>IF(N333="snížená",J333,0)</f>
        <v>0</v>
      </c>
      <c r="BG333" s="247">
        <f>IF(N333="zákl. přenesená",J333,0)</f>
        <v>0</v>
      </c>
      <c r="BH333" s="247">
        <f>IF(N333="sníž. přenesená",J333,0)</f>
        <v>0</v>
      </c>
      <c r="BI333" s="247">
        <f>IF(N333="nulová",J333,0)</f>
        <v>0</v>
      </c>
      <c r="BJ333" s="17" t="s">
        <v>21</v>
      </c>
      <c r="BK333" s="247">
        <f>ROUND(I333*H333,2)</f>
        <v>0</v>
      </c>
      <c r="BL333" s="17" t="s">
        <v>257</v>
      </c>
      <c r="BM333" s="246" t="s">
        <v>848</v>
      </c>
    </row>
    <row r="334" s="2" customFormat="1" ht="6.96" customHeight="1">
      <c r="A334" s="38"/>
      <c r="B334" s="66"/>
      <c r="C334" s="67"/>
      <c r="D334" s="67"/>
      <c r="E334" s="67"/>
      <c r="F334" s="67"/>
      <c r="G334" s="67"/>
      <c r="H334" s="67"/>
      <c r="I334" s="192"/>
      <c r="J334" s="67"/>
      <c r="K334" s="67"/>
      <c r="L334" s="44"/>
      <c r="M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</row>
  </sheetData>
  <sheetProtection sheet="1" autoFilter="0" formatColumns="0" formatRows="0" objects="1" scenarios="1" spinCount="100000" saltValue="gRiQOk7+C5VaDKOu1BqggqbyUUqsSY2T4wEpdRzgg0YrjNV1sCPtCHyetFI784bNZ6Snlmd3JYxaedwSFhx8NA==" hashValue="vAnjvTa6JV5p6ETyYLHXWRz/FgB8l93Nhy7YWTWiSawBw8s/xPoHiWIppCKtEjY3cvQxS15aBg7imOsS9Rugiw==" algorithmName="SHA-512" password="CC35"/>
  <autoFilter ref="C129:K3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126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529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530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849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19</v>
      </c>
      <c r="E13" s="38"/>
      <c r="F13" s="141" t="s">
        <v>1</v>
      </c>
      <c r="G13" s="38"/>
      <c r="H13" s="38"/>
      <c r="I13" s="156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22</v>
      </c>
      <c r="E14" s="38"/>
      <c r="F14" s="141" t="s">
        <v>23</v>
      </c>
      <c r="G14" s="38"/>
      <c r="H14" s="38"/>
      <c r="I14" s="156" t="s">
        <v>24</v>
      </c>
      <c r="J14" s="157" t="str">
        <f>'Rekapitulace stavby'!AN8</f>
        <v>14. 1. 2020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28</v>
      </c>
      <c r="E16" s="38"/>
      <c r="F16" s="38"/>
      <c r="G16" s="38"/>
      <c r="H16" s="38"/>
      <c r="I16" s="156" t="s">
        <v>29</v>
      </c>
      <c r="J16" s="141" t="s">
        <v>30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31</v>
      </c>
      <c r="F17" s="38"/>
      <c r="G17" s="38"/>
      <c r="H17" s="38"/>
      <c r="I17" s="156" t="s">
        <v>32</v>
      </c>
      <c r="J17" s="141" t="s">
        <v>33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34</v>
      </c>
      <c r="E19" s="38"/>
      <c r="F19" s="38"/>
      <c r="G19" s="38"/>
      <c r="H19" s="38"/>
      <c r="I19" s="156" t="s">
        <v>29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32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36</v>
      </c>
      <c r="E22" s="38"/>
      <c r="F22" s="38"/>
      <c r="G22" s="38"/>
      <c r="H22" s="38"/>
      <c r="I22" s="156" t="s">
        <v>29</v>
      </c>
      <c r="J22" s="141" t="s">
        <v>37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6" t="s">
        <v>32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41</v>
      </c>
      <c r="E25" s="38"/>
      <c r="F25" s="38"/>
      <c r="G25" s="38"/>
      <c r="H25" s="38"/>
      <c r="I25" s="156" t="s">
        <v>29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32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43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44</v>
      </c>
      <c r="E32" s="38"/>
      <c r="F32" s="38"/>
      <c r="G32" s="38"/>
      <c r="H32" s="38"/>
      <c r="I32" s="154"/>
      <c r="J32" s="166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46</v>
      </c>
      <c r="G34" s="38"/>
      <c r="H34" s="38"/>
      <c r="I34" s="168" t="s">
        <v>45</v>
      </c>
      <c r="J34" s="167" t="s">
        <v>47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48</v>
      </c>
      <c r="E35" s="152" t="s">
        <v>49</v>
      </c>
      <c r="F35" s="170">
        <f>ROUND((SUM(BE125:BE151)),  2)</f>
        <v>0</v>
      </c>
      <c r="G35" s="38"/>
      <c r="H35" s="38"/>
      <c r="I35" s="171">
        <v>0.20999999999999999</v>
      </c>
      <c r="J35" s="170">
        <f>ROUND(((SUM(BE125:BE151))*I35),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50</v>
      </c>
      <c r="F36" s="170">
        <f>ROUND((SUM(BF125:BF151)),  2)</f>
        <v>0</v>
      </c>
      <c r="G36" s="38"/>
      <c r="H36" s="38"/>
      <c r="I36" s="171">
        <v>0.14999999999999999</v>
      </c>
      <c r="J36" s="170">
        <f>ROUND(((SUM(BF125:BF151))*I36),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51</v>
      </c>
      <c r="F37" s="170">
        <f>ROUND((SUM(BG125:BG151)),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52</v>
      </c>
      <c r="F38" s="170">
        <f>ROUND((SUM(BH125:BH151)),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53</v>
      </c>
      <c r="F39" s="170">
        <f>ROUND((SUM(BI125:BI151)),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54</v>
      </c>
      <c r="E41" s="174"/>
      <c r="F41" s="174"/>
      <c r="G41" s="175" t="s">
        <v>55</v>
      </c>
      <c r="H41" s="176" t="s">
        <v>56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126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529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530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2.2 - Sanace pláně se souhlasem investora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22</v>
      </c>
      <c r="D91" s="40"/>
      <c r="E91" s="40"/>
      <c r="F91" s="27" t="str">
        <f>F14</f>
        <v>Třinec</v>
      </c>
      <c r="G91" s="40"/>
      <c r="H91" s="40"/>
      <c r="I91" s="156" t="s">
        <v>24</v>
      </c>
      <c r="J91" s="79" t="str">
        <f>IF(J14="","",J14)</f>
        <v>14. 1. 2020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28</v>
      </c>
      <c r="D93" s="40"/>
      <c r="E93" s="40"/>
      <c r="F93" s="27" t="str">
        <f>E17</f>
        <v>Město Třinec</v>
      </c>
      <c r="G93" s="40"/>
      <c r="H93" s="40"/>
      <c r="I93" s="156" t="s">
        <v>36</v>
      </c>
      <c r="J93" s="36" t="str">
        <f>E23</f>
        <v>UDI MORAVA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34</v>
      </c>
      <c r="D94" s="40"/>
      <c r="E94" s="40"/>
      <c r="F94" s="27" t="str">
        <f>IF(E20="","",E20)</f>
        <v>Vyplň údaj</v>
      </c>
      <c r="G94" s="40"/>
      <c r="H94" s="40"/>
      <c r="I94" s="156" t="s">
        <v>41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129</v>
      </c>
      <c r="D96" s="198"/>
      <c r="E96" s="198"/>
      <c r="F96" s="198"/>
      <c r="G96" s="198"/>
      <c r="H96" s="198"/>
      <c r="I96" s="199"/>
      <c r="J96" s="200" t="s">
        <v>130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131</v>
      </c>
      <c r="D98" s="40"/>
      <c r="E98" s="40"/>
      <c r="F98" s="40"/>
      <c r="G98" s="40"/>
      <c r="H98" s="40"/>
      <c r="I98" s="154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132</v>
      </c>
    </row>
    <row r="99" s="9" customFormat="1" ht="24.96" customHeight="1">
      <c r="A99" s="9"/>
      <c r="B99" s="202"/>
      <c r="C99" s="203"/>
      <c r="D99" s="204" t="s">
        <v>351</v>
      </c>
      <c r="E99" s="205"/>
      <c r="F99" s="205"/>
      <c r="G99" s="205"/>
      <c r="H99" s="205"/>
      <c r="I99" s="206"/>
      <c r="J99" s="207">
        <f>J126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78"/>
      <c r="C100" s="133"/>
      <c r="D100" s="279" t="s">
        <v>352</v>
      </c>
      <c r="E100" s="280"/>
      <c r="F100" s="280"/>
      <c r="G100" s="280"/>
      <c r="H100" s="280"/>
      <c r="I100" s="281"/>
      <c r="J100" s="282">
        <f>J127</f>
        <v>0</v>
      </c>
      <c r="K100" s="133"/>
      <c r="L100" s="28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78"/>
      <c r="C101" s="133"/>
      <c r="D101" s="279" t="s">
        <v>534</v>
      </c>
      <c r="E101" s="280"/>
      <c r="F101" s="280"/>
      <c r="G101" s="280"/>
      <c r="H101" s="280"/>
      <c r="I101" s="281"/>
      <c r="J101" s="282">
        <f>J144</f>
        <v>0</v>
      </c>
      <c r="K101" s="133"/>
      <c r="L101" s="283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78"/>
      <c r="C102" s="133"/>
      <c r="D102" s="279" t="s">
        <v>353</v>
      </c>
      <c r="E102" s="280"/>
      <c r="F102" s="280"/>
      <c r="G102" s="280"/>
      <c r="H102" s="280"/>
      <c r="I102" s="281"/>
      <c r="J102" s="282">
        <f>J148</f>
        <v>0</v>
      </c>
      <c r="K102" s="133"/>
      <c r="L102" s="283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78"/>
      <c r="C103" s="133"/>
      <c r="D103" s="279" t="s">
        <v>355</v>
      </c>
      <c r="E103" s="280"/>
      <c r="F103" s="280"/>
      <c r="G103" s="280"/>
      <c r="H103" s="280"/>
      <c r="I103" s="281"/>
      <c r="J103" s="282">
        <f>J150</f>
        <v>0</v>
      </c>
      <c r="K103" s="133"/>
      <c r="L103" s="283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2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5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96" t="str">
        <f>E7</f>
        <v>Rekonstrukce ulice Malé Jablunkovské - 2.etapa</v>
      </c>
      <c r="F113" s="32"/>
      <c r="G113" s="32"/>
      <c r="H113" s="32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126</v>
      </c>
      <c r="D114" s="22"/>
      <c r="E114" s="22"/>
      <c r="F114" s="22"/>
      <c r="G114" s="22"/>
      <c r="H114" s="22"/>
      <c r="I114" s="146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96" t="s">
        <v>529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530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B 2.2 - Sanace pláně se souhlasem investora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22</v>
      </c>
      <c r="D119" s="40"/>
      <c r="E119" s="40"/>
      <c r="F119" s="27" t="str">
        <f>F14</f>
        <v>Třinec</v>
      </c>
      <c r="G119" s="40"/>
      <c r="H119" s="40"/>
      <c r="I119" s="156" t="s">
        <v>24</v>
      </c>
      <c r="J119" s="79" t="str">
        <f>IF(J14="","",J14)</f>
        <v>14. 1. 2020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E17</f>
        <v>Město Třinec</v>
      </c>
      <c r="G121" s="40"/>
      <c r="H121" s="40"/>
      <c r="I121" s="156" t="s">
        <v>36</v>
      </c>
      <c r="J121" s="36" t="str">
        <f>E23</f>
        <v>UDI MORAVA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34</v>
      </c>
      <c r="D122" s="40"/>
      <c r="E122" s="40"/>
      <c r="F122" s="27" t="str">
        <f>IF(E20="","",E20)</f>
        <v>Vyplň údaj</v>
      </c>
      <c r="G122" s="40"/>
      <c r="H122" s="40"/>
      <c r="I122" s="156" t="s">
        <v>41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209"/>
      <c r="B124" s="210"/>
      <c r="C124" s="211" t="s">
        <v>137</v>
      </c>
      <c r="D124" s="212" t="s">
        <v>69</v>
      </c>
      <c r="E124" s="212" t="s">
        <v>65</v>
      </c>
      <c r="F124" s="212" t="s">
        <v>66</v>
      </c>
      <c r="G124" s="212" t="s">
        <v>138</v>
      </c>
      <c r="H124" s="212" t="s">
        <v>139</v>
      </c>
      <c r="I124" s="213" t="s">
        <v>140</v>
      </c>
      <c r="J124" s="212" t="s">
        <v>130</v>
      </c>
      <c r="K124" s="214" t="s">
        <v>141</v>
      </c>
      <c r="L124" s="215"/>
      <c r="M124" s="100" t="s">
        <v>1</v>
      </c>
      <c r="N124" s="101" t="s">
        <v>48</v>
      </c>
      <c r="O124" s="101" t="s">
        <v>142</v>
      </c>
      <c r="P124" s="101" t="s">
        <v>143</v>
      </c>
      <c r="Q124" s="101" t="s">
        <v>144</v>
      </c>
      <c r="R124" s="101" t="s">
        <v>145</v>
      </c>
      <c r="S124" s="101" t="s">
        <v>146</v>
      </c>
      <c r="T124" s="102" t="s">
        <v>147</v>
      </c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</row>
    <row r="125" s="2" customFormat="1" ht="22.8" customHeight="1">
      <c r="A125" s="38"/>
      <c r="B125" s="39"/>
      <c r="C125" s="107" t="s">
        <v>148</v>
      </c>
      <c r="D125" s="40"/>
      <c r="E125" s="40"/>
      <c r="F125" s="40"/>
      <c r="G125" s="40"/>
      <c r="H125" s="40"/>
      <c r="I125" s="154"/>
      <c r="J125" s="216">
        <f>BK125</f>
        <v>0</v>
      </c>
      <c r="K125" s="40"/>
      <c r="L125" s="44"/>
      <c r="M125" s="103"/>
      <c r="N125" s="217"/>
      <c r="O125" s="104"/>
      <c r="P125" s="218">
        <f>P126</f>
        <v>0</v>
      </c>
      <c r="Q125" s="104"/>
      <c r="R125" s="218">
        <f>R126</f>
        <v>0.19175999999999999</v>
      </c>
      <c r="S125" s="104"/>
      <c r="T125" s="219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83</v>
      </c>
      <c r="AU125" s="17" t="s">
        <v>132</v>
      </c>
      <c r="BK125" s="220">
        <f>BK126</f>
        <v>0</v>
      </c>
    </row>
    <row r="126" s="11" customFormat="1" ht="25.92" customHeight="1">
      <c r="A126" s="11"/>
      <c r="B126" s="221"/>
      <c r="C126" s="222"/>
      <c r="D126" s="223" t="s">
        <v>83</v>
      </c>
      <c r="E126" s="224" t="s">
        <v>356</v>
      </c>
      <c r="F126" s="224" t="s">
        <v>357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P127+P144+P148+P150</f>
        <v>0</v>
      </c>
      <c r="Q126" s="229"/>
      <c r="R126" s="230">
        <f>R127+R144+R148+R150</f>
        <v>0.19175999999999999</v>
      </c>
      <c r="S126" s="229"/>
      <c r="T126" s="231">
        <f>T127+T144+T148+T150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2" t="s">
        <v>21</v>
      </c>
      <c r="AT126" s="233" t="s">
        <v>83</v>
      </c>
      <c r="AU126" s="233" t="s">
        <v>84</v>
      </c>
      <c r="AY126" s="232" t="s">
        <v>152</v>
      </c>
      <c r="BK126" s="234">
        <f>BK127+BK144+BK148+BK150</f>
        <v>0</v>
      </c>
    </row>
    <row r="127" s="11" customFormat="1" ht="22.8" customHeight="1">
      <c r="A127" s="11"/>
      <c r="B127" s="221"/>
      <c r="C127" s="222"/>
      <c r="D127" s="223" t="s">
        <v>83</v>
      </c>
      <c r="E127" s="284" t="s">
        <v>21</v>
      </c>
      <c r="F127" s="284" t="s">
        <v>358</v>
      </c>
      <c r="G127" s="222"/>
      <c r="H127" s="222"/>
      <c r="I127" s="225"/>
      <c r="J127" s="285">
        <f>BK127</f>
        <v>0</v>
      </c>
      <c r="K127" s="222"/>
      <c r="L127" s="227"/>
      <c r="M127" s="228"/>
      <c r="N127" s="229"/>
      <c r="O127" s="229"/>
      <c r="P127" s="230">
        <f>SUM(P128:P143)</f>
        <v>0</v>
      </c>
      <c r="Q127" s="229"/>
      <c r="R127" s="230">
        <f>SUM(R128:R143)</f>
        <v>0</v>
      </c>
      <c r="S127" s="229"/>
      <c r="T127" s="231">
        <f>SUM(T128:T143)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2" t="s">
        <v>21</v>
      </c>
      <c r="AT127" s="233" t="s">
        <v>83</v>
      </c>
      <c r="AU127" s="233" t="s">
        <v>21</v>
      </c>
      <c r="AY127" s="232" t="s">
        <v>152</v>
      </c>
      <c r="BK127" s="234">
        <f>SUM(BK128:BK143)</f>
        <v>0</v>
      </c>
    </row>
    <row r="128" s="2" customFormat="1" ht="21.75" customHeight="1">
      <c r="A128" s="38"/>
      <c r="B128" s="39"/>
      <c r="C128" s="235" t="s">
        <v>21</v>
      </c>
      <c r="D128" s="235" t="s">
        <v>153</v>
      </c>
      <c r="E128" s="236" t="s">
        <v>409</v>
      </c>
      <c r="F128" s="237" t="s">
        <v>410</v>
      </c>
      <c r="G128" s="238" t="s">
        <v>406</v>
      </c>
      <c r="H128" s="239">
        <v>163.19999999999999</v>
      </c>
      <c r="I128" s="240"/>
      <c r="J128" s="241">
        <f>ROUND(I128*H128,2)</f>
        <v>0</v>
      </c>
      <c r="K128" s="237" t="s">
        <v>157</v>
      </c>
      <c r="L128" s="44"/>
      <c r="M128" s="242" t="s">
        <v>1</v>
      </c>
      <c r="N128" s="243" t="s">
        <v>49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151</v>
      </c>
      <c r="AT128" s="246" t="s">
        <v>153</v>
      </c>
      <c r="AU128" s="246" t="s">
        <v>93</v>
      </c>
      <c r="AY128" s="17" t="s">
        <v>152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21</v>
      </c>
      <c r="BK128" s="247">
        <f>ROUND(I128*H128,2)</f>
        <v>0</v>
      </c>
      <c r="BL128" s="17" t="s">
        <v>151</v>
      </c>
      <c r="BM128" s="246" t="s">
        <v>850</v>
      </c>
    </row>
    <row r="129" s="15" customFormat="1">
      <c r="A129" s="15"/>
      <c r="B129" s="286"/>
      <c r="C129" s="287"/>
      <c r="D129" s="248" t="s">
        <v>213</v>
      </c>
      <c r="E129" s="288" t="s">
        <v>1</v>
      </c>
      <c r="F129" s="289" t="s">
        <v>851</v>
      </c>
      <c r="G129" s="287"/>
      <c r="H129" s="288" t="s">
        <v>1</v>
      </c>
      <c r="I129" s="290"/>
      <c r="J129" s="287"/>
      <c r="K129" s="287"/>
      <c r="L129" s="291"/>
      <c r="M129" s="292"/>
      <c r="N129" s="293"/>
      <c r="O129" s="293"/>
      <c r="P129" s="293"/>
      <c r="Q129" s="293"/>
      <c r="R129" s="293"/>
      <c r="S129" s="293"/>
      <c r="T129" s="29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95" t="s">
        <v>213</v>
      </c>
      <c r="AU129" s="295" t="s">
        <v>93</v>
      </c>
      <c r="AV129" s="15" t="s">
        <v>21</v>
      </c>
      <c r="AW129" s="15" t="s">
        <v>38</v>
      </c>
      <c r="AX129" s="15" t="s">
        <v>84</v>
      </c>
      <c r="AY129" s="295" t="s">
        <v>152</v>
      </c>
    </row>
    <row r="130" s="12" customFormat="1">
      <c r="A130" s="12"/>
      <c r="B130" s="252"/>
      <c r="C130" s="253"/>
      <c r="D130" s="248" t="s">
        <v>213</v>
      </c>
      <c r="E130" s="254" t="s">
        <v>1</v>
      </c>
      <c r="F130" s="255" t="s">
        <v>852</v>
      </c>
      <c r="G130" s="253"/>
      <c r="H130" s="256">
        <v>163.19999999999999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62" t="s">
        <v>213</v>
      </c>
      <c r="AU130" s="262" t="s">
        <v>93</v>
      </c>
      <c r="AV130" s="12" t="s">
        <v>93</v>
      </c>
      <c r="AW130" s="12" t="s">
        <v>38</v>
      </c>
      <c r="AX130" s="12" t="s">
        <v>84</v>
      </c>
      <c r="AY130" s="262" t="s">
        <v>152</v>
      </c>
    </row>
    <row r="131" s="13" customFormat="1">
      <c r="A131" s="13"/>
      <c r="B131" s="263"/>
      <c r="C131" s="264"/>
      <c r="D131" s="248" t="s">
        <v>213</v>
      </c>
      <c r="E131" s="265" t="s">
        <v>1</v>
      </c>
      <c r="F131" s="266" t="s">
        <v>223</v>
      </c>
      <c r="G131" s="264"/>
      <c r="H131" s="267">
        <v>163.19999999999999</v>
      </c>
      <c r="I131" s="268"/>
      <c r="J131" s="264"/>
      <c r="K131" s="264"/>
      <c r="L131" s="269"/>
      <c r="M131" s="270"/>
      <c r="N131" s="271"/>
      <c r="O131" s="271"/>
      <c r="P131" s="271"/>
      <c r="Q131" s="271"/>
      <c r="R131" s="271"/>
      <c r="S131" s="271"/>
      <c r="T131" s="27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3" t="s">
        <v>213</v>
      </c>
      <c r="AU131" s="273" t="s">
        <v>93</v>
      </c>
      <c r="AV131" s="13" t="s">
        <v>151</v>
      </c>
      <c r="AW131" s="13" t="s">
        <v>38</v>
      </c>
      <c r="AX131" s="13" t="s">
        <v>21</v>
      </c>
      <c r="AY131" s="273" t="s">
        <v>152</v>
      </c>
    </row>
    <row r="132" s="2" customFormat="1" ht="21.75" customHeight="1">
      <c r="A132" s="38"/>
      <c r="B132" s="39"/>
      <c r="C132" s="235" t="s">
        <v>93</v>
      </c>
      <c r="D132" s="235" t="s">
        <v>153</v>
      </c>
      <c r="E132" s="236" t="s">
        <v>413</v>
      </c>
      <c r="F132" s="237" t="s">
        <v>414</v>
      </c>
      <c r="G132" s="238" t="s">
        <v>406</v>
      </c>
      <c r="H132" s="239">
        <v>163.19999999999999</v>
      </c>
      <c r="I132" s="240"/>
      <c r="J132" s="241">
        <f>ROUND(I132*H132,2)</f>
        <v>0</v>
      </c>
      <c r="K132" s="237" t="s">
        <v>157</v>
      </c>
      <c r="L132" s="44"/>
      <c r="M132" s="242" t="s">
        <v>1</v>
      </c>
      <c r="N132" s="243" t="s">
        <v>49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151</v>
      </c>
      <c r="AT132" s="246" t="s">
        <v>153</v>
      </c>
      <c r="AU132" s="246" t="s">
        <v>93</v>
      </c>
      <c r="AY132" s="17" t="s">
        <v>152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21</v>
      </c>
      <c r="BK132" s="247">
        <f>ROUND(I132*H132,2)</f>
        <v>0</v>
      </c>
      <c r="BL132" s="17" t="s">
        <v>151</v>
      </c>
      <c r="BM132" s="246" t="s">
        <v>853</v>
      </c>
    </row>
    <row r="133" s="12" customFormat="1">
      <c r="A133" s="12"/>
      <c r="B133" s="252"/>
      <c r="C133" s="253"/>
      <c r="D133" s="248" t="s">
        <v>213</v>
      </c>
      <c r="E133" s="254" t="s">
        <v>1</v>
      </c>
      <c r="F133" s="255" t="s">
        <v>854</v>
      </c>
      <c r="G133" s="253"/>
      <c r="H133" s="256">
        <v>163.19999999999999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2" t="s">
        <v>213</v>
      </c>
      <c r="AU133" s="262" t="s">
        <v>93</v>
      </c>
      <c r="AV133" s="12" t="s">
        <v>93</v>
      </c>
      <c r="AW133" s="12" t="s">
        <v>38</v>
      </c>
      <c r="AX133" s="12" t="s">
        <v>84</v>
      </c>
      <c r="AY133" s="262" t="s">
        <v>152</v>
      </c>
    </row>
    <row r="134" s="13" customFormat="1">
      <c r="A134" s="13"/>
      <c r="B134" s="263"/>
      <c r="C134" s="264"/>
      <c r="D134" s="248" t="s">
        <v>213</v>
      </c>
      <c r="E134" s="265" t="s">
        <v>1</v>
      </c>
      <c r="F134" s="266" t="s">
        <v>223</v>
      </c>
      <c r="G134" s="264"/>
      <c r="H134" s="267">
        <v>163.19999999999999</v>
      </c>
      <c r="I134" s="268"/>
      <c r="J134" s="264"/>
      <c r="K134" s="264"/>
      <c r="L134" s="269"/>
      <c r="M134" s="270"/>
      <c r="N134" s="271"/>
      <c r="O134" s="271"/>
      <c r="P134" s="271"/>
      <c r="Q134" s="271"/>
      <c r="R134" s="271"/>
      <c r="S134" s="271"/>
      <c r="T134" s="27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3" t="s">
        <v>213</v>
      </c>
      <c r="AU134" s="273" t="s">
        <v>93</v>
      </c>
      <c r="AV134" s="13" t="s">
        <v>151</v>
      </c>
      <c r="AW134" s="13" t="s">
        <v>38</v>
      </c>
      <c r="AX134" s="13" t="s">
        <v>21</v>
      </c>
      <c r="AY134" s="273" t="s">
        <v>152</v>
      </c>
    </row>
    <row r="135" s="2" customFormat="1" ht="21.75" customHeight="1">
      <c r="A135" s="38"/>
      <c r="B135" s="39"/>
      <c r="C135" s="235" t="s">
        <v>166</v>
      </c>
      <c r="D135" s="235" t="s">
        <v>153</v>
      </c>
      <c r="E135" s="236" t="s">
        <v>421</v>
      </c>
      <c r="F135" s="237" t="s">
        <v>422</v>
      </c>
      <c r="G135" s="238" t="s">
        <v>406</v>
      </c>
      <c r="H135" s="239">
        <v>163.19999999999999</v>
      </c>
      <c r="I135" s="240"/>
      <c r="J135" s="241">
        <f>ROUND(I135*H135,2)</f>
        <v>0</v>
      </c>
      <c r="K135" s="237" t="s">
        <v>157</v>
      </c>
      <c r="L135" s="44"/>
      <c r="M135" s="242" t="s">
        <v>1</v>
      </c>
      <c r="N135" s="243" t="s">
        <v>49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151</v>
      </c>
      <c r="AT135" s="246" t="s">
        <v>153</v>
      </c>
      <c r="AU135" s="246" t="s">
        <v>93</v>
      </c>
      <c r="AY135" s="17" t="s">
        <v>152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21</v>
      </c>
      <c r="BK135" s="247">
        <f>ROUND(I135*H135,2)</f>
        <v>0</v>
      </c>
      <c r="BL135" s="17" t="s">
        <v>151</v>
      </c>
      <c r="BM135" s="246" t="s">
        <v>855</v>
      </c>
    </row>
    <row r="136" s="2" customFormat="1" ht="21.75" customHeight="1">
      <c r="A136" s="38"/>
      <c r="B136" s="39"/>
      <c r="C136" s="235" t="s">
        <v>151</v>
      </c>
      <c r="D136" s="235" t="s">
        <v>153</v>
      </c>
      <c r="E136" s="236" t="s">
        <v>425</v>
      </c>
      <c r="F136" s="237" t="s">
        <v>426</v>
      </c>
      <c r="G136" s="238" t="s">
        <v>406</v>
      </c>
      <c r="H136" s="239">
        <v>816</v>
      </c>
      <c r="I136" s="240"/>
      <c r="J136" s="241">
        <f>ROUND(I136*H136,2)</f>
        <v>0</v>
      </c>
      <c r="K136" s="237" t="s">
        <v>157</v>
      </c>
      <c r="L136" s="44"/>
      <c r="M136" s="242" t="s">
        <v>1</v>
      </c>
      <c r="N136" s="243" t="s">
        <v>49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151</v>
      </c>
      <c r="AT136" s="246" t="s">
        <v>153</v>
      </c>
      <c r="AU136" s="246" t="s">
        <v>93</v>
      </c>
      <c r="AY136" s="17" t="s">
        <v>152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21</v>
      </c>
      <c r="BK136" s="247">
        <f>ROUND(I136*H136,2)</f>
        <v>0</v>
      </c>
      <c r="BL136" s="17" t="s">
        <v>151</v>
      </c>
      <c r="BM136" s="246" t="s">
        <v>856</v>
      </c>
    </row>
    <row r="137" s="12" customFormat="1">
      <c r="A137" s="12"/>
      <c r="B137" s="252"/>
      <c r="C137" s="253"/>
      <c r="D137" s="248" t="s">
        <v>213</v>
      </c>
      <c r="E137" s="254" t="s">
        <v>1</v>
      </c>
      <c r="F137" s="255" t="s">
        <v>857</v>
      </c>
      <c r="G137" s="253"/>
      <c r="H137" s="256">
        <v>816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2" t="s">
        <v>213</v>
      </c>
      <c r="AU137" s="262" t="s">
        <v>93</v>
      </c>
      <c r="AV137" s="12" t="s">
        <v>93</v>
      </c>
      <c r="AW137" s="12" t="s">
        <v>38</v>
      </c>
      <c r="AX137" s="12" t="s">
        <v>84</v>
      </c>
      <c r="AY137" s="262" t="s">
        <v>152</v>
      </c>
    </row>
    <row r="138" s="13" customFormat="1">
      <c r="A138" s="13"/>
      <c r="B138" s="263"/>
      <c r="C138" s="264"/>
      <c r="D138" s="248" t="s">
        <v>213</v>
      </c>
      <c r="E138" s="265" t="s">
        <v>1</v>
      </c>
      <c r="F138" s="266" t="s">
        <v>223</v>
      </c>
      <c r="G138" s="264"/>
      <c r="H138" s="267">
        <v>816</v>
      </c>
      <c r="I138" s="268"/>
      <c r="J138" s="264"/>
      <c r="K138" s="264"/>
      <c r="L138" s="269"/>
      <c r="M138" s="270"/>
      <c r="N138" s="271"/>
      <c r="O138" s="271"/>
      <c r="P138" s="271"/>
      <c r="Q138" s="271"/>
      <c r="R138" s="271"/>
      <c r="S138" s="271"/>
      <c r="T138" s="27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3" t="s">
        <v>213</v>
      </c>
      <c r="AU138" s="273" t="s">
        <v>93</v>
      </c>
      <c r="AV138" s="13" t="s">
        <v>151</v>
      </c>
      <c r="AW138" s="13" t="s">
        <v>38</v>
      </c>
      <c r="AX138" s="13" t="s">
        <v>21</v>
      </c>
      <c r="AY138" s="273" t="s">
        <v>152</v>
      </c>
    </row>
    <row r="139" s="2" customFormat="1" ht="21.75" customHeight="1">
      <c r="A139" s="38"/>
      <c r="B139" s="39"/>
      <c r="C139" s="235" t="s">
        <v>174</v>
      </c>
      <c r="D139" s="235" t="s">
        <v>153</v>
      </c>
      <c r="E139" s="236" t="s">
        <v>430</v>
      </c>
      <c r="F139" s="237" t="s">
        <v>431</v>
      </c>
      <c r="G139" s="238" t="s">
        <v>432</v>
      </c>
      <c r="H139" s="239">
        <v>269.27999999999997</v>
      </c>
      <c r="I139" s="240"/>
      <c r="J139" s="241">
        <f>ROUND(I139*H139,2)</f>
        <v>0</v>
      </c>
      <c r="K139" s="237" t="s">
        <v>157</v>
      </c>
      <c r="L139" s="44"/>
      <c r="M139" s="242" t="s">
        <v>1</v>
      </c>
      <c r="N139" s="243" t="s">
        <v>49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151</v>
      </c>
      <c r="AT139" s="246" t="s">
        <v>153</v>
      </c>
      <c r="AU139" s="246" t="s">
        <v>93</v>
      </c>
      <c r="AY139" s="17" t="s">
        <v>152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21</v>
      </c>
      <c r="BK139" s="247">
        <f>ROUND(I139*H139,2)</f>
        <v>0</v>
      </c>
      <c r="BL139" s="17" t="s">
        <v>151</v>
      </c>
      <c r="BM139" s="246" t="s">
        <v>858</v>
      </c>
    </row>
    <row r="140" s="2" customFormat="1">
      <c r="A140" s="38"/>
      <c r="B140" s="39"/>
      <c r="C140" s="40"/>
      <c r="D140" s="248" t="s">
        <v>160</v>
      </c>
      <c r="E140" s="40"/>
      <c r="F140" s="249" t="s">
        <v>434</v>
      </c>
      <c r="G140" s="40"/>
      <c r="H140" s="40"/>
      <c r="I140" s="154"/>
      <c r="J140" s="40"/>
      <c r="K140" s="40"/>
      <c r="L140" s="44"/>
      <c r="M140" s="250"/>
      <c r="N140" s="25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93</v>
      </c>
    </row>
    <row r="141" s="12" customFormat="1">
      <c r="A141" s="12"/>
      <c r="B141" s="252"/>
      <c r="C141" s="253"/>
      <c r="D141" s="248" t="s">
        <v>213</v>
      </c>
      <c r="E141" s="254" t="s">
        <v>1</v>
      </c>
      <c r="F141" s="255" t="s">
        <v>859</v>
      </c>
      <c r="G141" s="253"/>
      <c r="H141" s="256">
        <v>269.27999999999997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93</v>
      </c>
      <c r="AV141" s="12" t="s">
        <v>93</v>
      </c>
      <c r="AW141" s="12" t="s">
        <v>38</v>
      </c>
      <c r="AX141" s="12" t="s">
        <v>84</v>
      </c>
      <c r="AY141" s="262" t="s">
        <v>152</v>
      </c>
    </row>
    <row r="142" s="13" customFormat="1">
      <c r="A142" s="13"/>
      <c r="B142" s="263"/>
      <c r="C142" s="264"/>
      <c r="D142" s="248" t="s">
        <v>213</v>
      </c>
      <c r="E142" s="265" t="s">
        <v>1</v>
      </c>
      <c r="F142" s="266" t="s">
        <v>223</v>
      </c>
      <c r="G142" s="264"/>
      <c r="H142" s="267">
        <v>269.27999999999997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3" t="s">
        <v>213</v>
      </c>
      <c r="AU142" s="273" t="s">
        <v>93</v>
      </c>
      <c r="AV142" s="13" t="s">
        <v>151</v>
      </c>
      <c r="AW142" s="13" t="s">
        <v>38</v>
      </c>
      <c r="AX142" s="13" t="s">
        <v>21</v>
      </c>
      <c r="AY142" s="273" t="s">
        <v>152</v>
      </c>
    </row>
    <row r="143" s="2" customFormat="1" ht="16.5" customHeight="1">
      <c r="A143" s="38"/>
      <c r="B143" s="39"/>
      <c r="C143" s="235" t="s">
        <v>179</v>
      </c>
      <c r="D143" s="235" t="s">
        <v>153</v>
      </c>
      <c r="E143" s="236" t="s">
        <v>579</v>
      </c>
      <c r="F143" s="237" t="s">
        <v>580</v>
      </c>
      <c r="G143" s="238" t="s">
        <v>361</v>
      </c>
      <c r="H143" s="239">
        <v>408</v>
      </c>
      <c r="I143" s="240"/>
      <c r="J143" s="241">
        <f>ROUND(I143*H143,2)</f>
        <v>0</v>
      </c>
      <c r="K143" s="237" t="s">
        <v>157</v>
      </c>
      <c r="L143" s="44"/>
      <c r="M143" s="242" t="s">
        <v>1</v>
      </c>
      <c r="N143" s="243" t="s">
        <v>49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151</v>
      </c>
      <c r="AT143" s="246" t="s">
        <v>153</v>
      </c>
      <c r="AU143" s="246" t="s">
        <v>93</v>
      </c>
      <c r="AY143" s="17" t="s">
        <v>152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21</v>
      </c>
      <c r="BK143" s="247">
        <f>ROUND(I143*H143,2)</f>
        <v>0</v>
      </c>
      <c r="BL143" s="17" t="s">
        <v>151</v>
      </c>
      <c r="BM143" s="246" t="s">
        <v>860</v>
      </c>
    </row>
    <row r="144" s="11" customFormat="1" ht="22.8" customHeight="1">
      <c r="A144" s="11"/>
      <c r="B144" s="221"/>
      <c r="C144" s="222"/>
      <c r="D144" s="223" t="s">
        <v>83</v>
      </c>
      <c r="E144" s="284" t="s">
        <v>174</v>
      </c>
      <c r="F144" s="284" t="s">
        <v>603</v>
      </c>
      <c r="G144" s="222"/>
      <c r="H144" s="222"/>
      <c r="I144" s="225"/>
      <c r="J144" s="285">
        <f>BK144</f>
        <v>0</v>
      </c>
      <c r="K144" s="222"/>
      <c r="L144" s="227"/>
      <c r="M144" s="228"/>
      <c r="N144" s="229"/>
      <c r="O144" s="229"/>
      <c r="P144" s="230">
        <f>SUM(P145:P147)</f>
        <v>0</v>
      </c>
      <c r="Q144" s="229"/>
      <c r="R144" s="230">
        <f>SUM(R145:R147)</f>
        <v>0</v>
      </c>
      <c r="S144" s="229"/>
      <c r="T144" s="231">
        <f>SUM(T145:T147)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32" t="s">
        <v>21</v>
      </c>
      <c r="AT144" s="233" t="s">
        <v>83</v>
      </c>
      <c r="AU144" s="233" t="s">
        <v>21</v>
      </c>
      <c r="AY144" s="232" t="s">
        <v>152</v>
      </c>
      <c r="BK144" s="234">
        <f>SUM(BK145:BK147)</f>
        <v>0</v>
      </c>
    </row>
    <row r="145" s="2" customFormat="1" ht="21.75" customHeight="1">
      <c r="A145" s="38"/>
      <c r="B145" s="39"/>
      <c r="C145" s="235" t="s">
        <v>184</v>
      </c>
      <c r="D145" s="235" t="s">
        <v>153</v>
      </c>
      <c r="E145" s="236" t="s">
        <v>861</v>
      </c>
      <c r="F145" s="237" t="s">
        <v>862</v>
      </c>
      <c r="G145" s="238" t="s">
        <v>406</v>
      </c>
      <c r="H145" s="239">
        <v>163.19999999999999</v>
      </c>
      <c r="I145" s="240"/>
      <c r="J145" s="241">
        <f>ROUND(I145*H145,2)</f>
        <v>0</v>
      </c>
      <c r="K145" s="237" t="s">
        <v>204</v>
      </c>
      <c r="L145" s="44"/>
      <c r="M145" s="242" t="s">
        <v>1</v>
      </c>
      <c r="N145" s="243" t="s">
        <v>49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151</v>
      </c>
      <c r="AT145" s="246" t="s">
        <v>153</v>
      </c>
      <c r="AU145" s="246" t="s">
        <v>93</v>
      </c>
      <c r="AY145" s="17" t="s">
        <v>152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21</v>
      </c>
      <c r="BK145" s="247">
        <f>ROUND(I145*H145,2)</f>
        <v>0</v>
      </c>
      <c r="BL145" s="17" t="s">
        <v>151</v>
      </c>
      <c r="BM145" s="246" t="s">
        <v>863</v>
      </c>
    </row>
    <row r="146" s="12" customFormat="1">
      <c r="A146" s="12"/>
      <c r="B146" s="252"/>
      <c r="C146" s="253"/>
      <c r="D146" s="248" t="s">
        <v>213</v>
      </c>
      <c r="E146" s="254" t="s">
        <v>1</v>
      </c>
      <c r="F146" s="255" t="s">
        <v>864</v>
      </c>
      <c r="G146" s="253"/>
      <c r="H146" s="256">
        <v>163.19999999999999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62" t="s">
        <v>213</v>
      </c>
      <c r="AU146" s="262" t="s">
        <v>93</v>
      </c>
      <c r="AV146" s="12" t="s">
        <v>93</v>
      </c>
      <c r="AW146" s="12" t="s">
        <v>38</v>
      </c>
      <c r="AX146" s="12" t="s">
        <v>84</v>
      </c>
      <c r="AY146" s="262" t="s">
        <v>152</v>
      </c>
    </row>
    <row r="147" s="13" customFormat="1">
      <c r="A147" s="13"/>
      <c r="B147" s="263"/>
      <c r="C147" s="264"/>
      <c r="D147" s="248" t="s">
        <v>213</v>
      </c>
      <c r="E147" s="265" t="s">
        <v>1</v>
      </c>
      <c r="F147" s="266" t="s">
        <v>223</v>
      </c>
      <c r="G147" s="264"/>
      <c r="H147" s="267">
        <v>163.19999999999999</v>
      </c>
      <c r="I147" s="268"/>
      <c r="J147" s="264"/>
      <c r="K147" s="264"/>
      <c r="L147" s="269"/>
      <c r="M147" s="270"/>
      <c r="N147" s="271"/>
      <c r="O147" s="271"/>
      <c r="P147" s="271"/>
      <c r="Q147" s="271"/>
      <c r="R147" s="271"/>
      <c r="S147" s="271"/>
      <c r="T147" s="27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3" t="s">
        <v>213</v>
      </c>
      <c r="AU147" s="273" t="s">
        <v>93</v>
      </c>
      <c r="AV147" s="13" t="s">
        <v>151</v>
      </c>
      <c r="AW147" s="13" t="s">
        <v>38</v>
      </c>
      <c r="AX147" s="13" t="s">
        <v>21</v>
      </c>
      <c r="AY147" s="273" t="s">
        <v>152</v>
      </c>
    </row>
    <row r="148" s="11" customFormat="1" ht="22.8" customHeight="1">
      <c r="A148" s="11"/>
      <c r="B148" s="221"/>
      <c r="C148" s="222"/>
      <c r="D148" s="223" t="s">
        <v>83</v>
      </c>
      <c r="E148" s="284" t="s">
        <v>195</v>
      </c>
      <c r="F148" s="284" t="s">
        <v>443</v>
      </c>
      <c r="G148" s="222"/>
      <c r="H148" s="222"/>
      <c r="I148" s="225"/>
      <c r="J148" s="285">
        <f>BK148</f>
        <v>0</v>
      </c>
      <c r="K148" s="222"/>
      <c r="L148" s="227"/>
      <c r="M148" s="228"/>
      <c r="N148" s="229"/>
      <c r="O148" s="229"/>
      <c r="P148" s="230">
        <f>P149</f>
        <v>0</v>
      </c>
      <c r="Q148" s="229"/>
      <c r="R148" s="230">
        <f>R149</f>
        <v>0.19175999999999999</v>
      </c>
      <c r="S148" s="229"/>
      <c r="T148" s="231">
        <f>T149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32" t="s">
        <v>21</v>
      </c>
      <c r="AT148" s="233" t="s">
        <v>83</v>
      </c>
      <c r="AU148" s="233" t="s">
        <v>21</v>
      </c>
      <c r="AY148" s="232" t="s">
        <v>152</v>
      </c>
      <c r="BK148" s="234">
        <f>BK149</f>
        <v>0</v>
      </c>
    </row>
    <row r="149" s="2" customFormat="1" ht="21.75" customHeight="1">
      <c r="A149" s="38"/>
      <c r="B149" s="39"/>
      <c r="C149" s="235" t="s">
        <v>190</v>
      </c>
      <c r="D149" s="235" t="s">
        <v>153</v>
      </c>
      <c r="E149" s="236" t="s">
        <v>823</v>
      </c>
      <c r="F149" s="237" t="s">
        <v>824</v>
      </c>
      <c r="G149" s="238" t="s">
        <v>361</v>
      </c>
      <c r="H149" s="239">
        <v>408</v>
      </c>
      <c r="I149" s="240"/>
      <c r="J149" s="241">
        <f>ROUND(I149*H149,2)</f>
        <v>0</v>
      </c>
      <c r="K149" s="237" t="s">
        <v>157</v>
      </c>
      <c r="L149" s="44"/>
      <c r="M149" s="242" t="s">
        <v>1</v>
      </c>
      <c r="N149" s="243" t="s">
        <v>49</v>
      </c>
      <c r="O149" s="91"/>
      <c r="P149" s="244">
        <f>O149*H149</f>
        <v>0</v>
      </c>
      <c r="Q149" s="244">
        <v>0.00046999999999999999</v>
      </c>
      <c r="R149" s="244">
        <f>Q149*H149</f>
        <v>0.19175999999999999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151</v>
      </c>
      <c r="AT149" s="246" t="s">
        <v>153</v>
      </c>
      <c r="AU149" s="246" t="s">
        <v>93</v>
      </c>
      <c r="AY149" s="17" t="s">
        <v>152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21</v>
      </c>
      <c r="BK149" s="247">
        <f>ROUND(I149*H149,2)</f>
        <v>0</v>
      </c>
      <c r="BL149" s="17" t="s">
        <v>151</v>
      </c>
      <c r="BM149" s="246" t="s">
        <v>865</v>
      </c>
    </row>
    <row r="150" s="11" customFormat="1" ht="22.8" customHeight="1">
      <c r="A150" s="11"/>
      <c r="B150" s="221"/>
      <c r="C150" s="222"/>
      <c r="D150" s="223" t="s">
        <v>83</v>
      </c>
      <c r="E150" s="284" t="s">
        <v>524</v>
      </c>
      <c r="F150" s="284" t="s">
        <v>525</v>
      </c>
      <c r="G150" s="222"/>
      <c r="H150" s="222"/>
      <c r="I150" s="225"/>
      <c r="J150" s="285">
        <f>BK150</f>
        <v>0</v>
      </c>
      <c r="K150" s="222"/>
      <c r="L150" s="227"/>
      <c r="M150" s="228"/>
      <c r="N150" s="229"/>
      <c r="O150" s="229"/>
      <c r="P150" s="230">
        <f>P151</f>
        <v>0</v>
      </c>
      <c r="Q150" s="229"/>
      <c r="R150" s="230">
        <f>R151</f>
        <v>0</v>
      </c>
      <c r="S150" s="229"/>
      <c r="T150" s="231">
        <f>T151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32" t="s">
        <v>21</v>
      </c>
      <c r="AT150" s="233" t="s">
        <v>83</v>
      </c>
      <c r="AU150" s="233" t="s">
        <v>21</v>
      </c>
      <c r="AY150" s="232" t="s">
        <v>152</v>
      </c>
      <c r="BK150" s="234">
        <f>BK151</f>
        <v>0</v>
      </c>
    </row>
    <row r="151" s="2" customFormat="1" ht="21.75" customHeight="1">
      <c r="A151" s="38"/>
      <c r="B151" s="39"/>
      <c r="C151" s="235" t="s">
        <v>195</v>
      </c>
      <c r="D151" s="235" t="s">
        <v>153</v>
      </c>
      <c r="E151" s="236" t="s">
        <v>866</v>
      </c>
      <c r="F151" s="237" t="s">
        <v>867</v>
      </c>
      <c r="G151" s="238" t="s">
        <v>432</v>
      </c>
      <c r="H151" s="239">
        <v>0.192</v>
      </c>
      <c r="I151" s="240"/>
      <c r="J151" s="241">
        <f>ROUND(I151*H151,2)</f>
        <v>0</v>
      </c>
      <c r="K151" s="237" t="s">
        <v>157</v>
      </c>
      <c r="L151" s="44"/>
      <c r="M151" s="296" t="s">
        <v>1</v>
      </c>
      <c r="N151" s="297" t="s">
        <v>49</v>
      </c>
      <c r="O151" s="276"/>
      <c r="P151" s="298">
        <f>O151*H151</f>
        <v>0</v>
      </c>
      <c r="Q151" s="298">
        <v>0</v>
      </c>
      <c r="R151" s="298">
        <f>Q151*H151</f>
        <v>0</v>
      </c>
      <c r="S151" s="298">
        <v>0</v>
      </c>
      <c r="T151" s="29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151</v>
      </c>
      <c r="AT151" s="246" t="s">
        <v>153</v>
      </c>
      <c r="AU151" s="246" t="s">
        <v>93</v>
      </c>
      <c r="AY151" s="17" t="s">
        <v>152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21</v>
      </c>
      <c r="BK151" s="247">
        <f>ROUND(I151*H151,2)</f>
        <v>0</v>
      </c>
      <c r="BL151" s="17" t="s">
        <v>151</v>
      </c>
      <c r="BM151" s="246" t="s">
        <v>868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192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01VZru8+5kAHrI2sDTLIWMbH4H/AFxDXHAFJbPWkV4S2qckln9n3ny7zngP35kKN9KgaVBDg8z+oEi+BK2A5bQ==" hashValue="2AD5FcSVO4pjhvMizxNlcttcTW0456ubxHFtx1TPMR4rvQQy78OtwNkAWvGsUyYp+5CA686zS7rEQ4O7TNdv5Q==" algorithmName="SHA-512" password="CC35"/>
  <autoFilter ref="C124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126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869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19</v>
      </c>
      <c r="E11" s="38"/>
      <c r="F11" s="141" t="s">
        <v>1</v>
      </c>
      <c r="G11" s="38"/>
      <c r="H11" s="38"/>
      <c r="I11" s="156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22</v>
      </c>
      <c r="E12" s="38"/>
      <c r="F12" s="141" t="s">
        <v>23</v>
      </c>
      <c r="G12" s="38"/>
      <c r="H12" s="38"/>
      <c r="I12" s="156" t="s">
        <v>24</v>
      </c>
      <c r="J12" s="157" t="str">
        <f>'Rekapitulace stavby'!AN8</f>
        <v>14. 1. 2020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28</v>
      </c>
      <c r="E14" s="38"/>
      <c r="F14" s="38"/>
      <c r="G14" s="38"/>
      <c r="H14" s="38"/>
      <c r="I14" s="156" t="s">
        <v>29</v>
      </c>
      <c r="J14" s="141" t="s">
        <v>30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31</v>
      </c>
      <c r="F15" s="38"/>
      <c r="G15" s="38"/>
      <c r="H15" s="38"/>
      <c r="I15" s="156" t="s">
        <v>32</v>
      </c>
      <c r="J15" s="141" t="s">
        <v>33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34</v>
      </c>
      <c r="E17" s="38"/>
      <c r="F17" s="38"/>
      <c r="G17" s="38"/>
      <c r="H17" s="38"/>
      <c r="I17" s="156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36</v>
      </c>
      <c r="E20" s="38"/>
      <c r="F20" s="38"/>
      <c r="G20" s="38"/>
      <c r="H20" s="38"/>
      <c r="I20" s="156" t="s">
        <v>29</v>
      </c>
      <c r="J20" s="141" t="s">
        <v>37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39</v>
      </c>
      <c r="F21" s="38"/>
      <c r="G21" s="38"/>
      <c r="H21" s="38"/>
      <c r="I21" s="156" t="s">
        <v>32</v>
      </c>
      <c r="J21" s="141" t="s">
        <v>40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41</v>
      </c>
      <c r="E23" s="38"/>
      <c r="F23" s="38"/>
      <c r="G23" s="38"/>
      <c r="H23" s="38"/>
      <c r="I23" s="156" t="s">
        <v>29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32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43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44</v>
      </c>
      <c r="E30" s="38"/>
      <c r="F30" s="38"/>
      <c r="G30" s="38"/>
      <c r="H30" s="38"/>
      <c r="I30" s="154"/>
      <c r="J30" s="166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46</v>
      </c>
      <c r="G32" s="38"/>
      <c r="H32" s="38"/>
      <c r="I32" s="168" t="s">
        <v>45</v>
      </c>
      <c r="J32" s="167" t="s">
        <v>47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48</v>
      </c>
      <c r="E33" s="152" t="s">
        <v>49</v>
      </c>
      <c r="F33" s="170">
        <f>ROUND((SUM(BE125:BE205)),  2)</f>
        <v>0</v>
      </c>
      <c r="G33" s="38"/>
      <c r="H33" s="38"/>
      <c r="I33" s="171">
        <v>0.20999999999999999</v>
      </c>
      <c r="J33" s="170">
        <f>ROUND(((SUM(BE125:BE205))*I33),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50</v>
      </c>
      <c r="F34" s="170">
        <f>ROUND((SUM(BF125:BF205)),  2)</f>
        <v>0</v>
      </c>
      <c r="G34" s="38"/>
      <c r="H34" s="38"/>
      <c r="I34" s="171">
        <v>0.14999999999999999</v>
      </c>
      <c r="J34" s="170">
        <f>ROUND(((SUM(BF125:BF205))*I34),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51</v>
      </c>
      <c r="F35" s="170">
        <f>ROUND((SUM(BG125:BG205)),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52</v>
      </c>
      <c r="F36" s="170">
        <f>ROUND((SUM(BH125:BH205)),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53</v>
      </c>
      <c r="F37" s="170">
        <f>ROUND((SUM(BI125:BI205)),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54</v>
      </c>
      <c r="E39" s="174"/>
      <c r="F39" s="174"/>
      <c r="G39" s="175" t="s">
        <v>55</v>
      </c>
      <c r="H39" s="176" t="s">
        <v>56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B 3 - SO 102.2  Přístupové chodníky - 2. etapa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Třinec</v>
      </c>
      <c r="G89" s="40"/>
      <c r="H89" s="40"/>
      <c r="I89" s="156" t="s">
        <v>24</v>
      </c>
      <c r="J89" s="79" t="str">
        <f>IF(J12="","",J12)</f>
        <v>14. 1. 2020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28</v>
      </c>
      <c r="D91" s="40"/>
      <c r="E91" s="40"/>
      <c r="F91" s="27" t="str">
        <f>E15</f>
        <v>Město Třinec</v>
      </c>
      <c r="G91" s="40"/>
      <c r="H91" s="40"/>
      <c r="I91" s="156" t="s">
        <v>36</v>
      </c>
      <c r="J91" s="36" t="str">
        <f>E21</f>
        <v>UDI MORAVA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34</v>
      </c>
      <c r="D92" s="40"/>
      <c r="E92" s="40"/>
      <c r="F92" s="27" t="str">
        <f>IF(E18="","",E18)</f>
        <v>Vyplň údaj</v>
      </c>
      <c r="G92" s="40"/>
      <c r="H92" s="40"/>
      <c r="I92" s="156" t="s">
        <v>41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129</v>
      </c>
      <c r="D94" s="198"/>
      <c r="E94" s="198"/>
      <c r="F94" s="198"/>
      <c r="G94" s="198"/>
      <c r="H94" s="198"/>
      <c r="I94" s="199"/>
      <c r="J94" s="200" t="s">
        <v>130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131</v>
      </c>
      <c r="D96" s="40"/>
      <c r="E96" s="40"/>
      <c r="F96" s="40"/>
      <c r="G96" s="40"/>
      <c r="H96" s="40"/>
      <c r="I96" s="15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202"/>
      <c r="C97" s="203"/>
      <c r="D97" s="204" t="s">
        <v>351</v>
      </c>
      <c r="E97" s="205"/>
      <c r="F97" s="205"/>
      <c r="G97" s="205"/>
      <c r="H97" s="205"/>
      <c r="I97" s="206"/>
      <c r="J97" s="207">
        <f>J126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78"/>
      <c r="C98" s="133"/>
      <c r="D98" s="279" t="s">
        <v>352</v>
      </c>
      <c r="E98" s="280"/>
      <c r="F98" s="280"/>
      <c r="G98" s="280"/>
      <c r="H98" s="280"/>
      <c r="I98" s="281"/>
      <c r="J98" s="282">
        <f>J127</f>
        <v>0</v>
      </c>
      <c r="K98" s="133"/>
      <c r="L98" s="28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78"/>
      <c r="C99" s="133"/>
      <c r="D99" s="279" t="s">
        <v>533</v>
      </c>
      <c r="E99" s="280"/>
      <c r="F99" s="280"/>
      <c r="G99" s="280"/>
      <c r="H99" s="280"/>
      <c r="I99" s="281"/>
      <c r="J99" s="282">
        <f>J179</f>
        <v>0</v>
      </c>
      <c r="K99" s="133"/>
      <c r="L99" s="28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78"/>
      <c r="C100" s="133"/>
      <c r="D100" s="279" t="s">
        <v>534</v>
      </c>
      <c r="E100" s="280"/>
      <c r="F100" s="280"/>
      <c r="G100" s="280"/>
      <c r="H100" s="280"/>
      <c r="I100" s="281"/>
      <c r="J100" s="282">
        <f>J183</f>
        <v>0</v>
      </c>
      <c r="K100" s="133"/>
      <c r="L100" s="28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78"/>
      <c r="C101" s="133"/>
      <c r="D101" s="279" t="s">
        <v>535</v>
      </c>
      <c r="E101" s="280"/>
      <c r="F101" s="280"/>
      <c r="G101" s="280"/>
      <c r="H101" s="280"/>
      <c r="I101" s="281"/>
      <c r="J101" s="282">
        <f>J189</f>
        <v>0</v>
      </c>
      <c r="K101" s="133"/>
      <c r="L101" s="283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78"/>
      <c r="C102" s="133"/>
      <c r="D102" s="279" t="s">
        <v>353</v>
      </c>
      <c r="E102" s="280"/>
      <c r="F102" s="280"/>
      <c r="G102" s="280"/>
      <c r="H102" s="280"/>
      <c r="I102" s="281"/>
      <c r="J102" s="282">
        <f>J194</f>
        <v>0</v>
      </c>
      <c r="K102" s="133"/>
      <c r="L102" s="283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78"/>
      <c r="C103" s="133"/>
      <c r="D103" s="279" t="s">
        <v>355</v>
      </c>
      <c r="E103" s="280"/>
      <c r="F103" s="280"/>
      <c r="G103" s="280"/>
      <c r="H103" s="280"/>
      <c r="I103" s="281"/>
      <c r="J103" s="282">
        <f>J200</f>
        <v>0</v>
      </c>
      <c r="K103" s="133"/>
      <c r="L103" s="283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202"/>
      <c r="C104" s="203"/>
      <c r="D104" s="204" t="s">
        <v>536</v>
      </c>
      <c r="E104" s="205"/>
      <c r="F104" s="205"/>
      <c r="G104" s="205"/>
      <c r="H104" s="205"/>
      <c r="I104" s="206"/>
      <c r="J104" s="207">
        <f>J202</f>
        <v>0</v>
      </c>
      <c r="K104" s="203"/>
      <c r="L104" s="20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78"/>
      <c r="C105" s="133"/>
      <c r="D105" s="279" t="s">
        <v>537</v>
      </c>
      <c r="E105" s="280"/>
      <c r="F105" s="280"/>
      <c r="G105" s="280"/>
      <c r="H105" s="280"/>
      <c r="I105" s="281"/>
      <c r="J105" s="282">
        <f>J203</f>
        <v>0</v>
      </c>
      <c r="K105" s="133"/>
      <c r="L105" s="283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92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95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96" t="str">
        <f>E7</f>
        <v>Rekonstrukce ulice Malé Jablunkovské - 2.etapa</v>
      </c>
      <c r="F115" s="32"/>
      <c r="G115" s="32"/>
      <c r="H115" s="32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126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 xml:space="preserve">B 3 - SO 102.2  Přístupové chodníky - 2. etapa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22</v>
      </c>
      <c r="D119" s="40"/>
      <c r="E119" s="40"/>
      <c r="F119" s="27" t="str">
        <f>F12</f>
        <v>Třinec</v>
      </c>
      <c r="G119" s="40"/>
      <c r="H119" s="40"/>
      <c r="I119" s="156" t="s">
        <v>24</v>
      </c>
      <c r="J119" s="79" t="str">
        <f>IF(J12="","",J12)</f>
        <v>14. 1. 2020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E15</f>
        <v>Město Třinec</v>
      </c>
      <c r="G121" s="40"/>
      <c r="H121" s="40"/>
      <c r="I121" s="156" t="s">
        <v>36</v>
      </c>
      <c r="J121" s="36" t="str">
        <f>E21</f>
        <v>UDI MORAVA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34</v>
      </c>
      <c r="D122" s="40"/>
      <c r="E122" s="40"/>
      <c r="F122" s="27" t="str">
        <f>IF(E18="","",E18)</f>
        <v>Vyplň údaj</v>
      </c>
      <c r="G122" s="40"/>
      <c r="H122" s="40"/>
      <c r="I122" s="156" t="s">
        <v>41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209"/>
      <c r="B124" s="210"/>
      <c r="C124" s="211" t="s">
        <v>137</v>
      </c>
      <c r="D124" s="212" t="s">
        <v>69</v>
      </c>
      <c r="E124" s="212" t="s">
        <v>65</v>
      </c>
      <c r="F124" s="212" t="s">
        <v>66</v>
      </c>
      <c r="G124" s="212" t="s">
        <v>138</v>
      </c>
      <c r="H124" s="212" t="s">
        <v>139</v>
      </c>
      <c r="I124" s="213" t="s">
        <v>140</v>
      </c>
      <c r="J124" s="212" t="s">
        <v>130</v>
      </c>
      <c r="K124" s="214" t="s">
        <v>141</v>
      </c>
      <c r="L124" s="215"/>
      <c r="M124" s="100" t="s">
        <v>1</v>
      </c>
      <c r="N124" s="101" t="s">
        <v>48</v>
      </c>
      <c r="O124" s="101" t="s">
        <v>142</v>
      </c>
      <c r="P124" s="101" t="s">
        <v>143</v>
      </c>
      <c r="Q124" s="101" t="s">
        <v>144</v>
      </c>
      <c r="R124" s="101" t="s">
        <v>145</v>
      </c>
      <c r="S124" s="101" t="s">
        <v>146</v>
      </c>
      <c r="T124" s="102" t="s">
        <v>147</v>
      </c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</row>
    <row r="125" s="2" customFormat="1" ht="22.8" customHeight="1">
      <c r="A125" s="38"/>
      <c r="B125" s="39"/>
      <c r="C125" s="107" t="s">
        <v>148</v>
      </c>
      <c r="D125" s="40"/>
      <c r="E125" s="40"/>
      <c r="F125" s="40"/>
      <c r="G125" s="40"/>
      <c r="H125" s="40"/>
      <c r="I125" s="154"/>
      <c r="J125" s="216">
        <f>BK125</f>
        <v>0</v>
      </c>
      <c r="K125" s="40"/>
      <c r="L125" s="44"/>
      <c r="M125" s="103"/>
      <c r="N125" s="217"/>
      <c r="O125" s="104"/>
      <c r="P125" s="218">
        <f>P126+P202</f>
        <v>0</v>
      </c>
      <c r="Q125" s="104"/>
      <c r="R125" s="218">
        <f>R126+R202</f>
        <v>111.58699</v>
      </c>
      <c r="S125" s="104"/>
      <c r="T125" s="219">
        <f>T126+T202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83</v>
      </c>
      <c r="AU125" s="17" t="s">
        <v>132</v>
      </c>
      <c r="BK125" s="220">
        <f>BK126+BK202</f>
        <v>0</v>
      </c>
    </row>
    <row r="126" s="11" customFormat="1" ht="25.92" customHeight="1">
      <c r="A126" s="11"/>
      <c r="B126" s="221"/>
      <c r="C126" s="222"/>
      <c r="D126" s="223" t="s">
        <v>83</v>
      </c>
      <c r="E126" s="224" t="s">
        <v>356</v>
      </c>
      <c r="F126" s="224" t="s">
        <v>357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P127+P179+P183+P189+P194+P200</f>
        <v>0</v>
      </c>
      <c r="Q126" s="229"/>
      <c r="R126" s="230">
        <f>R127+R179+R183+R189+R194+R200</f>
        <v>111.53999</v>
      </c>
      <c r="S126" s="229"/>
      <c r="T126" s="231">
        <f>T127+T179+T183+T189+T194+T200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2" t="s">
        <v>21</v>
      </c>
      <c r="AT126" s="233" t="s">
        <v>83</v>
      </c>
      <c r="AU126" s="233" t="s">
        <v>84</v>
      </c>
      <c r="AY126" s="232" t="s">
        <v>152</v>
      </c>
      <c r="BK126" s="234">
        <f>BK127+BK179+BK183+BK189+BK194+BK200</f>
        <v>0</v>
      </c>
    </row>
    <row r="127" s="11" customFormat="1" ht="22.8" customHeight="1">
      <c r="A127" s="11"/>
      <c r="B127" s="221"/>
      <c r="C127" s="222"/>
      <c r="D127" s="223" t="s">
        <v>83</v>
      </c>
      <c r="E127" s="284" t="s">
        <v>21</v>
      </c>
      <c r="F127" s="284" t="s">
        <v>358</v>
      </c>
      <c r="G127" s="222"/>
      <c r="H127" s="222"/>
      <c r="I127" s="225"/>
      <c r="J127" s="285">
        <f>BK127</f>
        <v>0</v>
      </c>
      <c r="K127" s="222"/>
      <c r="L127" s="227"/>
      <c r="M127" s="228"/>
      <c r="N127" s="229"/>
      <c r="O127" s="229"/>
      <c r="P127" s="230">
        <f>SUM(P128:P178)</f>
        <v>0</v>
      </c>
      <c r="Q127" s="229"/>
      <c r="R127" s="230">
        <f>SUM(R128:R178)</f>
        <v>0.021150000000000002</v>
      </c>
      <c r="S127" s="229"/>
      <c r="T127" s="231">
        <f>SUM(T128:T178)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2" t="s">
        <v>21</v>
      </c>
      <c r="AT127" s="233" t="s">
        <v>83</v>
      </c>
      <c r="AU127" s="233" t="s">
        <v>21</v>
      </c>
      <c r="AY127" s="232" t="s">
        <v>152</v>
      </c>
      <c r="BK127" s="234">
        <f>SUM(BK128:BK178)</f>
        <v>0</v>
      </c>
    </row>
    <row r="128" s="2" customFormat="1" ht="21.75" customHeight="1">
      <c r="A128" s="38"/>
      <c r="B128" s="39"/>
      <c r="C128" s="235" t="s">
        <v>21</v>
      </c>
      <c r="D128" s="235" t="s">
        <v>153</v>
      </c>
      <c r="E128" s="236" t="s">
        <v>870</v>
      </c>
      <c r="F128" s="237" t="s">
        <v>871</v>
      </c>
      <c r="G128" s="238" t="s">
        <v>211</v>
      </c>
      <c r="H128" s="239">
        <v>11</v>
      </c>
      <c r="I128" s="240"/>
      <c r="J128" s="241">
        <f>ROUND(I128*H128,2)</f>
        <v>0</v>
      </c>
      <c r="K128" s="237" t="s">
        <v>157</v>
      </c>
      <c r="L128" s="44"/>
      <c r="M128" s="242" t="s">
        <v>1</v>
      </c>
      <c r="N128" s="243" t="s">
        <v>49</v>
      </c>
      <c r="O128" s="91"/>
      <c r="P128" s="244">
        <f>O128*H128</f>
        <v>0</v>
      </c>
      <c r="Q128" s="244">
        <v>0.00064999999999999997</v>
      </c>
      <c r="R128" s="244">
        <f>Q128*H128</f>
        <v>0.0071500000000000001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151</v>
      </c>
      <c r="AT128" s="246" t="s">
        <v>153</v>
      </c>
      <c r="AU128" s="246" t="s">
        <v>93</v>
      </c>
      <c r="AY128" s="17" t="s">
        <v>152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21</v>
      </c>
      <c r="BK128" s="247">
        <f>ROUND(I128*H128,2)</f>
        <v>0</v>
      </c>
      <c r="BL128" s="17" t="s">
        <v>151</v>
      </c>
      <c r="BM128" s="246" t="s">
        <v>872</v>
      </c>
    </row>
    <row r="129" s="12" customFormat="1">
      <c r="A129" s="12"/>
      <c r="B129" s="252"/>
      <c r="C129" s="253"/>
      <c r="D129" s="248" t="s">
        <v>213</v>
      </c>
      <c r="E129" s="254" t="s">
        <v>1</v>
      </c>
      <c r="F129" s="255" t="s">
        <v>873</v>
      </c>
      <c r="G129" s="253"/>
      <c r="H129" s="256">
        <v>11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62" t="s">
        <v>213</v>
      </c>
      <c r="AU129" s="262" t="s">
        <v>93</v>
      </c>
      <c r="AV129" s="12" t="s">
        <v>93</v>
      </c>
      <c r="AW129" s="12" t="s">
        <v>38</v>
      </c>
      <c r="AX129" s="12" t="s">
        <v>84</v>
      </c>
      <c r="AY129" s="262" t="s">
        <v>152</v>
      </c>
    </row>
    <row r="130" s="13" customFormat="1">
      <c r="A130" s="13"/>
      <c r="B130" s="263"/>
      <c r="C130" s="264"/>
      <c r="D130" s="248" t="s">
        <v>213</v>
      </c>
      <c r="E130" s="265" t="s">
        <v>1</v>
      </c>
      <c r="F130" s="266" t="s">
        <v>223</v>
      </c>
      <c r="G130" s="264"/>
      <c r="H130" s="267">
        <v>11</v>
      </c>
      <c r="I130" s="268"/>
      <c r="J130" s="264"/>
      <c r="K130" s="264"/>
      <c r="L130" s="269"/>
      <c r="M130" s="270"/>
      <c r="N130" s="271"/>
      <c r="O130" s="271"/>
      <c r="P130" s="271"/>
      <c r="Q130" s="271"/>
      <c r="R130" s="271"/>
      <c r="S130" s="271"/>
      <c r="T130" s="27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3" t="s">
        <v>213</v>
      </c>
      <c r="AU130" s="273" t="s">
        <v>93</v>
      </c>
      <c r="AV130" s="13" t="s">
        <v>151</v>
      </c>
      <c r="AW130" s="13" t="s">
        <v>38</v>
      </c>
      <c r="AX130" s="13" t="s">
        <v>21</v>
      </c>
      <c r="AY130" s="273" t="s">
        <v>152</v>
      </c>
    </row>
    <row r="131" s="2" customFormat="1" ht="21.75" customHeight="1">
      <c r="A131" s="38"/>
      <c r="B131" s="39"/>
      <c r="C131" s="235" t="s">
        <v>93</v>
      </c>
      <c r="D131" s="235" t="s">
        <v>153</v>
      </c>
      <c r="E131" s="236" t="s">
        <v>874</v>
      </c>
      <c r="F131" s="237" t="s">
        <v>875</v>
      </c>
      <c r="G131" s="238" t="s">
        <v>211</v>
      </c>
      <c r="H131" s="239">
        <v>11</v>
      </c>
      <c r="I131" s="240"/>
      <c r="J131" s="241">
        <f>ROUND(I131*H131,2)</f>
        <v>0</v>
      </c>
      <c r="K131" s="237" t="s">
        <v>157</v>
      </c>
      <c r="L131" s="44"/>
      <c r="M131" s="242" t="s">
        <v>1</v>
      </c>
      <c r="N131" s="243" t="s">
        <v>49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151</v>
      </c>
      <c r="AT131" s="246" t="s">
        <v>153</v>
      </c>
      <c r="AU131" s="246" t="s">
        <v>93</v>
      </c>
      <c r="AY131" s="17" t="s">
        <v>152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21</v>
      </c>
      <c r="BK131" s="247">
        <f>ROUND(I131*H131,2)</f>
        <v>0</v>
      </c>
      <c r="BL131" s="17" t="s">
        <v>151</v>
      </c>
      <c r="BM131" s="246" t="s">
        <v>876</v>
      </c>
    </row>
    <row r="132" s="2" customFormat="1" ht="21.75" customHeight="1">
      <c r="A132" s="38"/>
      <c r="B132" s="39"/>
      <c r="C132" s="235" t="s">
        <v>166</v>
      </c>
      <c r="D132" s="235" t="s">
        <v>153</v>
      </c>
      <c r="E132" s="236" t="s">
        <v>409</v>
      </c>
      <c r="F132" s="237" t="s">
        <v>410</v>
      </c>
      <c r="G132" s="238" t="s">
        <v>406</v>
      </c>
      <c r="H132" s="239">
        <v>36.5</v>
      </c>
      <c r="I132" s="240"/>
      <c r="J132" s="241">
        <f>ROUND(I132*H132,2)</f>
        <v>0</v>
      </c>
      <c r="K132" s="237" t="s">
        <v>157</v>
      </c>
      <c r="L132" s="44"/>
      <c r="M132" s="242" t="s">
        <v>1</v>
      </c>
      <c r="N132" s="243" t="s">
        <v>49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151</v>
      </c>
      <c r="AT132" s="246" t="s">
        <v>153</v>
      </c>
      <c r="AU132" s="246" t="s">
        <v>93</v>
      </c>
      <c r="AY132" s="17" t="s">
        <v>152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21</v>
      </c>
      <c r="BK132" s="247">
        <f>ROUND(I132*H132,2)</f>
        <v>0</v>
      </c>
      <c r="BL132" s="17" t="s">
        <v>151</v>
      </c>
      <c r="BM132" s="246" t="s">
        <v>877</v>
      </c>
    </row>
    <row r="133" s="12" customFormat="1">
      <c r="A133" s="12"/>
      <c r="B133" s="252"/>
      <c r="C133" s="253"/>
      <c r="D133" s="248" t="s">
        <v>213</v>
      </c>
      <c r="E133" s="254" t="s">
        <v>1</v>
      </c>
      <c r="F133" s="255" t="s">
        <v>878</v>
      </c>
      <c r="G133" s="253"/>
      <c r="H133" s="256">
        <v>20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62" t="s">
        <v>213</v>
      </c>
      <c r="AU133" s="262" t="s">
        <v>93</v>
      </c>
      <c r="AV133" s="12" t="s">
        <v>93</v>
      </c>
      <c r="AW133" s="12" t="s">
        <v>38</v>
      </c>
      <c r="AX133" s="12" t="s">
        <v>84</v>
      </c>
      <c r="AY133" s="262" t="s">
        <v>152</v>
      </c>
    </row>
    <row r="134" s="12" customFormat="1">
      <c r="A134" s="12"/>
      <c r="B134" s="252"/>
      <c r="C134" s="253"/>
      <c r="D134" s="248" t="s">
        <v>213</v>
      </c>
      <c r="E134" s="254" t="s">
        <v>1</v>
      </c>
      <c r="F134" s="255" t="s">
        <v>879</v>
      </c>
      <c r="G134" s="253"/>
      <c r="H134" s="256">
        <v>16.5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62" t="s">
        <v>213</v>
      </c>
      <c r="AU134" s="262" t="s">
        <v>93</v>
      </c>
      <c r="AV134" s="12" t="s">
        <v>93</v>
      </c>
      <c r="AW134" s="12" t="s">
        <v>38</v>
      </c>
      <c r="AX134" s="12" t="s">
        <v>84</v>
      </c>
      <c r="AY134" s="262" t="s">
        <v>152</v>
      </c>
    </row>
    <row r="135" s="13" customFormat="1">
      <c r="A135" s="13"/>
      <c r="B135" s="263"/>
      <c r="C135" s="264"/>
      <c r="D135" s="248" t="s">
        <v>213</v>
      </c>
      <c r="E135" s="265" t="s">
        <v>1</v>
      </c>
      <c r="F135" s="266" t="s">
        <v>223</v>
      </c>
      <c r="G135" s="264"/>
      <c r="H135" s="267">
        <v>36.5</v>
      </c>
      <c r="I135" s="268"/>
      <c r="J135" s="264"/>
      <c r="K135" s="264"/>
      <c r="L135" s="269"/>
      <c r="M135" s="270"/>
      <c r="N135" s="271"/>
      <c r="O135" s="271"/>
      <c r="P135" s="271"/>
      <c r="Q135" s="271"/>
      <c r="R135" s="271"/>
      <c r="S135" s="271"/>
      <c r="T135" s="27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3" t="s">
        <v>213</v>
      </c>
      <c r="AU135" s="273" t="s">
        <v>93</v>
      </c>
      <c r="AV135" s="13" t="s">
        <v>151</v>
      </c>
      <c r="AW135" s="13" t="s">
        <v>38</v>
      </c>
      <c r="AX135" s="13" t="s">
        <v>21</v>
      </c>
      <c r="AY135" s="273" t="s">
        <v>152</v>
      </c>
    </row>
    <row r="136" s="2" customFormat="1" ht="21.75" customHeight="1">
      <c r="A136" s="38"/>
      <c r="B136" s="39"/>
      <c r="C136" s="235" t="s">
        <v>151</v>
      </c>
      <c r="D136" s="235" t="s">
        <v>153</v>
      </c>
      <c r="E136" s="236" t="s">
        <v>413</v>
      </c>
      <c r="F136" s="237" t="s">
        <v>414</v>
      </c>
      <c r="G136" s="238" t="s">
        <v>406</v>
      </c>
      <c r="H136" s="239">
        <v>29.25</v>
      </c>
      <c r="I136" s="240"/>
      <c r="J136" s="241">
        <f>ROUND(I136*H136,2)</f>
        <v>0</v>
      </c>
      <c r="K136" s="237" t="s">
        <v>157</v>
      </c>
      <c r="L136" s="44"/>
      <c r="M136" s="242" t="s">
        <v>1</v>
      </c>
      <c r="N136" s="243" t="s">
        <v>49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151</v>
      </c>
      <c r="AT136" s="246" t="s">
        <v>153</v>
      </c>
      <c r="AU136" s="246" t="s">
        <v>93</v>
      </c>
      <c r="AY136" s="17" t="s">
        <v>152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21</v>
      </c>
      <c r="BK136" s="247">
        <f>ROUND(I136*H136,2)</f>
        <v>0</v>
      </c>
      <c r="BL136" s="17" t="s">
        <v>151</v>
      </c>
      <c r="BM136" s="246" t="s">
        <v>880</v>
      </c>
    </row>
    <row r="137" s="12" customFormat="1">
      <c r="A137" s="12"/>
      <c r="B137" s="252"/>
      <c r="C137" s="253"/>
      <c r="D137" s="248" t="s">
        <v>213</v>
      </c>
      <c r="E137" s="254" t="s">
        <v>1</v>
      </c>
      <c r="F137" s="255" t="s">
        <v>881</v>
      </c>
      <c r="G137" s="253"/>
      <c r="H137" s="256">
        <v>12.25</v>
      </c>
      <c r="I137" s="257"/>
      <c r="J137" s="253"/>
      <c r="K137" s="253"/>
      <c r="L137" s="258"/>
      <c r="M137" s="259"/>
      <c r="N137" s="260"/>
      <c r="O137" s="260"/>
      <c r="P137" s="260"/>
      <c r="Q137" s="260"/>
      <c r="R137" s="260"/>
      <c r="S137" s="260"/>
      <c r="T137" s="26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62" t="s">
        <v>213</v>
      </c>
      <c r="AU137" s="262" t="s">
        <v>93</v>
      </c>
      <c r="AV137" s="12" t="s">
        <v>93</v>
      </c>
      <c r="AW137" s="12" t="s">
        <v>38</v>
      </c>
      <c r="AX137" s="12" t="s">
        <v>84</v>
      </c>
      <c r="AY137" s="262" t="s">
        <v>152</v>
      </c>
    </row>
    <row r="138" s="12" customFormat="1">
      <c r="A138" s="12"/>
      <c r="B138" s="252"/>
      <c r="C138" s="253"/>
      <c r="D138" s="248" t="s">
        <v>213</v>
      </c>
      <c r="E138" s="254" t="s">
        <v>1</v>
      </c>
      <c r="F138" s="255" t="s">
        <v>882</v>
      </c>
      <c r="G138" s="253"/>
      <c r="H138" s="256">
        <v>17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62" t="s">
        <v>213</v>
      </c>
      <c r="AU138" s="262" t="s">
        <v>93</v>
      </c>
      <c r="AV138" s="12" t="s">
        <v>93</v>
      </c>
      <c r="AW138" s="12" t="s">
        <v>38</v>
      </c>
      <c r="AX138" s="12" t="s">
        <v>84</v>
      </c>
      <c r="AY138" s="262" t="s">
        <v>152</v>
      </c>
    </row>
    <row r="139" s="13" customFormat="1">
      <c r="A139" s="13"/>
      <c r="B139" s="263"/>
      <c r="C139" s="264"/>
      <c r="D139" s="248" t="s">
        <v>213</v>
      </c>
      <c r="E139" s="265" t="s">
        <v>1</v>
      </c>
      <c r="F139" s="266" t="s">
        <v>223</v>
      </c>
      <c r="G139" s="264"/>
      <c r="H139" s="267">
        <v>29.25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3" t="s">
        <v>213</v>
      </c>
      <c r="AU139" s="273" t="s">
        <v>93</v>
      </c>
      <c r="AV139" s="13" t="s">
        <v>151</v>
      </c>
      <c r="AW139" s="13" t="s">
        <v>38</v>
      </c>
      <c r="AX139" s="13" t="s">
        <v>21</v>
      </c>
      <c r="AY139" s="273" t="s">
        <v>152</v>
      </c>
    </row>
    <row r="140" s="2" customFormat="1" ht="21.75" customHeight="1">
      <c r="A140" s="38"/>
      <c r="B140" s="39"/>
      <c r="C140" s="235" t="s">
        <v>174</v>
      </c>
      <c r="D140" s="235" t="s">
        <v>153</v>
      </c>
      <c r="E140" s="236" t="s">
        <v>541</v>
      </c>
      <c r="F140" s="237" t="s">
        <v>542</v>
      </c>
      <c r="G140" s="238" t="s">
        <v>406</v>
      </c>
      <c r="H140" s="239">
        <v>17</v>
      </c>
      <c r="I140" s="240"/>
      <c r="J140" s="241">
        <f>ROUND(I140*H140,2)</f>
        <v>0</v>
      </c>
      <c r="K140" s="237" t="s">
        <v>157</v>
      </c>
      <c r="L140" s="44"/>
      <c r="M140" s="242" t="s">
        <v>1</v>
      </c>
      <c r="N140" s="243" t="s">
        <v>49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151</v>
      </c>
      <c r="AT140" s="246" t="s">
        <v>153</v>
      </c>
      <c r="AU140" s="246" t="s">
        <v>93</v>
      </c>
      <c r="AY140" s="17" t="s">
        <v>152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21</v>
      </c>
      <c r="BK140" s="247">
        <f>ROUND(I140*H140,2)</f>
        <v>0</v>
      </c>
      <c r="BL140" s="17" t="s">
        <v>151</v>
      </c>
      <c r="BM140" s="246" t="s">
        <v>883</v>
      </c>
    </row>
    <row r="141" s="12" customFormat="1">
      <c r="A141" s="12"/>
      <c r="B141" s="252"/>
      <c r="C141" s="253"/>
      <c r="D141" s="248" t="s">
        <v>213</v>
      </c>
      <c r="E141" s="254" t="s">
        <v>1</v>
      </c>
      <c r="F141" s="255" t="s">
        <v>884</v>
      </c>
      <c r="G141" s="253"/>
      <c r="H141" s="256">
        <v>17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62" t="s">
        <v>213</v>
      </c>
      <c r="AU141" s="262" t="s">
        <v>93</v>
      </c>
      <c r="AV141" s="12" t="s">
        <v>93</v>
      </c>
      <c r="AW141" s="12" t="s">
        <v>38</v>
      </c>
      <c r="AX141" s="12" t="s">
        <v>84</v>
      </c>
      <c r="AY141" s="262" t="s">
        <v>152</v>
      </c>
    </row>
    <row r="142" s="13" customFormat="1">
      <c r="A142" s="13"/>
      <c r="B142" s="263"/>
      <c r="C142" s="264"/>
      <c r="D142" s="248" t="s">
        <v>213</v>
      </c>
      <c r="E142" s="265" t="s">
        <v>1</v>
      </c>
      <c r="F142" s="266" t="s">
        <v>223</v>
      </c>
      <c r="G142" s="264"/>
      <c r="H142" s="267">
        <v>17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3" t="s">
        <v>213</v>
      </c>
      <c r="AU142" s="273" t="s">
        <v>93</v>
      </c>
      <c r="AV142" s="13" t="s">
        <v>151</v>
      </c>
      <c r="AW142" s="13" t="s">
        <v>38</v>
      </c>
      <c r="AX142" s="13" t="s">
        <v>21</v>
      </c>
      <c r="AY142" s="273" t="s">
        <v>152</v>
      </c>
    </row>
    <row r="143" s="2" customFormat="1" ht="21.75" customHeight="1">
      <c r="A143" s="38"/>
      <c r="B143" s="39"/>
      <c r="C143" s="235" t="s">
        <v>179</v>
      </c>
      <c r="D143" s="235" t="s">
        <v>153</v>
      </c>
      <c r="E143" s="236" t="s">
        <v>417</v>
      </c>
      <c r="F143" s="237" t="s">
        <v>418</v>
      </c>
      <c r="G143" s="238" t="s">
        <v>406</v>
      </c>
      <c r="H143" s="239">
        <v>39</v>
      </c>
      <c r="I143" s="240"/>
      <c r="J143" s="241">
        <f>ROUND(I143*H143,2)</f>
        <v>0</v>
      </c>
      <c r="K143" s="237" t="s">
        <v>157</v>
      </c>
      <c r="L143" s="44"/>
      <c r="M143" s="242" t="s">
        <v>1</v>
      </c>
      <c r="N143" s="243" t="s">
        <v>49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151</v>
      </c>
      <c r="AT143" s="246" t="s">
        <v>153</v>
      </c>
      <c r="AU143" s="246" t="s">
        <v>93</v>
      </c>
      <c r="AY143" s="17" t="s">
        <v>152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21</v>
      </c>
      <c r="BK143" s="247">
        <f>ROUND(I143*H143,2)</f>
        <v>0</v>
      </c>
      <c r="BL143" s="17" t="s">
        <v>151</v>
      </c>
      <c r="BM143" s="246" t="s">
        <v>885</v>
      </c>
    </row>
    <row r="144" s="12" customFormat="1">
      <c r="A144" s="12"/>
      <c r="B144" s="252"/>
      <c r="C144" s="253"/>
      <c r="D144" s="248" t="s">
        <v>213</v>
      </c>
      <c r="E144" s="254" t="s">
        <v>1</v>
      </c>
      <c r="F144" s="255" t="s">
        <v>886</v>
      </c>
      <c r="G144" s="253"/>
      <c r="H144" s="256">
        <v>10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2" t="s">
        <v>213</v>
      </c>
      <c r="AU144" s="262" t="s">
        <v>93</v>
      </c>
      <c r="AV144" s="12" t="s">
        <v>93</v>
      </c>
      <c r="AW144" s="12" t="s">
        <v>38</v>
      </c>
      <c r="AX144" s="12" t="s">
        <v>84</v>
      </c>
      <c r="AY144" s="262" t="s">
        <v>152</v>
      </c>
    </row>
    <row r="145" s="12" customFormat="1">
      <c r="A145" s="12"/>
      <c r="B145" s="252"/>
      <c r="C145" s="253"/>
      <c r="D145" s="248" t="s">
        <v>213</v>
      </c>
      <c r="E145" s="254" t="s">
        <v>1</v>
      </c>
      <c r="F145" s="255" t="s">
        <v>887</v>
      </c>
      <c r="G145" s="253"/>
      <c r="H145" s="256">
        <v>10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62" t="s">
        <v>213</v>
      </c>
      <c r="AU145" s="262" t="s">
        <v>93</v>
      </c>
      <c r="AV145" s="12" t="s">
        <v>93</v>
      </c>
      <c r="AW145" s="12" t="s">
        <v>38</v>
      </c>
      <c r="AX145" s="12" t="s">
        <v>84</v>
      </c>
      <c r="AY145" s="262" t="s">
        <v>152</v>
      </c>
    </row>
    <row r="146" s="12" customFormat="1">
      <c r="A146" s="12"/>
      <c r="B146" s="252"/>
      <c r="C146" s="253"/>
      <c r="D146" s="248" t="s">
        <v>213</v>
      </c>
      <c r="E146" s="254" t="s">
        <v>1</v>
      </c>
      <c r="F146" s="255" t="s">
        <v>888</v>
      </c>
      <c r="G146" s="253"/>
      <c r="H146" s="256">
        <v>19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62" t="s">
        <v>213</v>
      </c>
      <c r="AU146" s="262" t="s">
        <v>93</v>
      </c>
      <c r="AV146" s="12" t="s">
        <v>93</v>
      </c>
      <c r="AW146" s="12" t="s">
        <v>38</v>
      </c>
      <c r="AX146" s="12" t="s">
        <v>84</v>
      </c>
      <c r="AY146" s="262" t="s">
        <v>152</v>
      </c>
    </row>
    <row r="147" s="13" customFormat="1">
      <c r="A147" s="13"/>
      <c r="B147" s="263"/>
      <c r="C147" s="264"/>
      <c r="D147" s="248" t="s">
        <v>213</v>
      </c>
      <c r="E147" s="265" t="s">
        <v>1</v>
      </c>
      <c r="F147" s="266" t="s">
        <v>223</v>
      </c>
      <c r="G147" s="264"/>
      <c r="H147" s="267">
        <v>39</v>
      </c>
      <c r="I147" s="268"/>
      <c r="J147" s="264"/>
      <c r="K147" s="264"/>
      <c r="L147" s="269"/>
      <c r="M147" s="270"/>
      <c r="N147" s="271"/>
      <c r="O147" s="271"/>
      <c r="P147" s="271"/>
      <c r="Q147" s="271"/>
      <c r="R147" s="271"/>
      <c r="S147" s="271"/>
      <c r="T147" s="27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3" t="s">
        <v>213</v>
      </c>
      <c r="AU147" s="273" t="s">
        <v>93</v>
      </c>
      <c r="AV147" s="13" t="s">
        <v>151</v>
      </c>
      <c r="AW147" s="13" t="s">
        <v>38</v>
      </c>
      <c r="AX147" s="13" t="s">
        <v>21</v>
      </c>
      <c r="AY147" s="273" t="s">
        <v>152</v>
      </c>
    </row>
    <row r="148" s="2" customFormat="1" ht="21.75" customHeight="1">
      <c r="A148" s="38"/>
      <c r="B148" s="39"/>
      <c r="C148" s="235" t="s">
        <v>184</v>
      </c>
      <c r="D148" s="235" t="s">
        <v>153</v>
      </c>
      <c r="E148" s="236" t="s">
        <v>421</v>
      </c>
      <c r="F148" s="237" t="s">
        <v>422</v>
      </c>
      <c r="G148" s="238" t="s">
        <v>406</v>
      </c>
      <c r="H148" s="239">
        <v>32.619999999999997</v>
      </c>
      <c r="I148" s="240"/>
      <c r="J148" s="241">
        <f>ROUND(I148*H148,2)</f>
        <v>0</v>
      </c>
      <c r="K148" s="237" t="s">
        <v>157</v>
      </c>
      <c r="L148" s="44"/>
      <c r="M148" s="242" t="s">
        <v>1</v>
      </c>
      <c r="N148" s="243" t="s">
        <v>49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151</v>
      </c>
      <c r="AT148" s="246" t="s">
        <v>153</v>
      </c>
      <c r="AU148" s="246" t="s">
        <v>93</v>
      </c>
      <c r="AY148" s="17" t="s">
        <v>152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21</v>
      </c>
      <c r="BK148" s="247">
        <f>ROUND(I148*H148,2)</f>
        <v>0</v>
      </c>
      <c r="BL148" s="17" t="s">
        <v>151</v>
      </c>
      <c r="BM148" s="246" t="s">
        <v>889</v>
      </c>
    </row>
    <row r="149" s="12" customFormat="1">
      <c r="A149" s="12"/>
      <c r="B149" s="252"/>
      <c r="C149" s="253"/>
      <c r="D149" s="248" t="s">
        <v>213</v>
      </c>
      <c r="E149" s="254" t="s">
        <v>1</v>
      </c>
      <c r="F149" s="255" t="s">
        <v>878</v>
      </c>
      <c r="G149" s="253"/>
      <c r="H149" s="256">
        <v>20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62" t="s">
        <v>213</v>
      </c>
      <c r="AU149" s="262" t="s">
        <v>93</v>
      </c>
      <c r="AV149" s="12" t="s">
        <v>93</v>
      </c>
      <c r="AW149" s="12" t="s">
        <v>38</v>
      </c>
      <c r="AX149" s="12" t="s">
        <v>84</v>
      </c>
      <c r="AY149" s="262" t="s">
        <v>152</v>
      </c>
    </row>
    <row r="150" s="12" customFormat="1">
      <c r="A150" s="12"/>
      <c r="B150" s="252"/>
      <c r="C150" s="253"/>
      <c r="D150" s="248" t="s">
        <v>213</v>
      </c>
      <c r="E150" s="254" t="s">
        <v>1</v>
      </c>
      <c r="F150" s="255" t="s">
        <v>879</v>
      </c>
      <c r="G150" s="253"/>
      <c r="H150" s="256">
        <v>16.5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2" t="s">
        <v>213</v>
      </c>
      <c r="AU150" s="262" t="s">
        <v>93</v>
      </c>
      <c r="AV150" s="12" t="s">
        <v>93</v>
      </c>
      <c r="AW150" s="12" t="s">
        <v>38</v>
      </c>
      <c r="AX150" s="12" t="s">
        <v>84</v>
      </c>
      <c r="AY150" s="262" t="s">
        <v>152</v>
      </c>
    </row>
    <row r="151" s="12" customFormat="1">
      <c r="A151" s="12"/>
      <c r="B151" s="252"/>
      <c r="C151" s="253"/>
      <c r="D151" s="248" t="s">
        <v>213</v>
      </c>
      <c r="E151" s="254" t="s">
        <v>1</v>
      </c>
      <c r="F151" s="255" t="s">
        <v>890</v>
      </c>
      <c r="G151" s="253"/>
      <c r="H151" s="256">
        <v>-10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62" t="s">
        <v>213</v>
      </c>
      <c r="AU151" s="262" t="s">
        <v>93</v>
      </c>
      <c r="AV151" s="12" t="s">
        <v>93</v>
      </c>
      <c r="AW151" s="12" t="s">
        <v>38</v>
      </c>
      <c r="AX151" s="12" t="s">
        <v>84</v>
      </c>
      <c r="AY151" s="262" t="s">
        <v>152</v>
      </c>
    </row>
    <row r="152" s="12" customFormat="1">
      <c r="A152" s="12"/>
      <c r="B152" s="252"/>
      <c r="C152" s="253"/>
      <c r="D152" s="248" t="s">
        <v>213</v>
      </c>
      <c r="E152" s="254" t="s">
        <v>1</v>
      </c>
      <c r="F152" s="255" t="s">
        <v>891</v>
      </c>
      <c r="G152" s="253"/>
      <c r="H152" s="256">
        <v>6.1200000000000001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62" t="s">
        <v>213</v>
      </c>
      <c r="AU152" s="262" t="s">
        <v>93</v>
      </c>
      <c r="AV152" s="12" t="s">
        <v>93</v>
      </c>
      <c r="AW152" s="12" t="s">
        <v>38</v>
      </c>
      <c r="AX152" s="12" t="s">
        <v>84</v>
      </c>
      <c r="AY152" s="262" t="s">
        <v>152</v>
      </c>
    </row>
    <row r="153" s="13" customFormat="1">
      <c r="A153" s="13"/>
      <c r="B153" s="263"/>
      <c r="C153" s="264"/>
      <c r="D153" s="248" t="s">
        <v>213</v>
      </c>
      <c r="E153" s="265" t="s">
        <v>1</v>
      </c>
      <c r="F153" s="266" t="s">
        <v>223</v>
      </c>
      <c r="G153" s="264"/>
      <c r="H153" s="267">
        <v>32.619999999999997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3" t="s">
        <v>213</v>
      </c>
      <c r="AU153" s="273" t="s">
        <v>93</v>
      </c>
      <c r="AV153" s="13" t="s">
        <v>151</v>
      </c>
      <c r="AW153" s="13" t="s">
        <v>38</v>
      </c>
      <c r="AX153" s="13" t="s">
        <v>21</v>
      </c>
      <c r="AY153" s="273" t="s">
        <v>152</v>
      </c>
    </row>
    <row r="154" s="2" customFormat="1" ht="21.75" customHeight="1">
      <c r="A154" s="38"/>
      <c r="B154" s="39"/>
      <c r="C154" s="235" t="s">
        <v>190</v>
      </c>
      <c r="D154" s="235" t="s">
        <v>153</v>
      </c>
      <c r="E154" s="236" t="s">
        <v>425</v>
      </c>
      <c r="F154" s="237" t="s">
        <v>426</v>
      </c>
      <c r="G154" s="238" t="s">
        <v>406</v>
      </c>
      <c r="H154" s="239">
        <v>163.09999999999999</v>
      </c>
      <c r="I154" s="240"/>
      <c r="J154" s="241">
        <f>ROUND(I154*H154,2)</f>
        <v>0</v>
      </c>
      <c r="K154" s="237" t="s">
        <v>157</v>
      </c>
      <c r="L154" s="44"/>
      <c r="M154" s="242" t="s">
        <v>1</v>
      </c>
      <c r="N154" s="243" t="s">
        <v>49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151</v>
      </c>
      <c r="AT154" s="246" t="s">
        <v>153</v>
      </c>
      <c r="AU154" s="246" t="s">
        <v>93</v>
      </c>
      <c r="AY154" s="17" t="s">
        <v>152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21</v>
      </c>
      <c r="BK154" s="247">
        <f>ROUND(I154*H154,2)</f>
        <v>0</v>
      </c>
      <c r="BL154" s="17" t="s">
        <v>151</v>
      </c>
      <c r="BM154" s="246" t="s">
        <v>892</v>
      </c>
    </row>
    <row r="155" s="15" customFormat="1">
      <c r="A155" s="15"/>
      <c r="B155" s="286"/>
      <c r="C155" s="287"/>
      <c r="D155" s="248" t="s">
        <v>213</v>
      </c>
      <c r="E155" s="288" t="s">
        <v>1</v>
      </c>
      <c r="F155" s="289" t="s">
        <v>428</v>
      </c>
      <c r="G155" s="287"/>
      <c r="H155" s="288" t="s">
        <v>1</v>
      </c>
      <c r="I155" s="290"/>
      <c r="J155" s="287"/>
      <c r="K155" s="287"/>
      <c r="L155" s="291"/>
      <c r="M155" s="292"/>
      <c r="N155" s="293"/>
      <c r="O155" s="293"/>
      <c r="P155" s="293"/>
      <c r="Q155" s="293"/>
      <c r="R155" s="293"/>
      <c r="S155" s="293"/>
      <c r="T155" s="29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95" t="s">
        <v>213</v>
      </c>
      <c r="AU155" s="295" t="s">
        <v>93</v>
      </c>
      <c r="AV155" s="15" t="s">
        <v>21</v>
      </c>
      <c r="AW155" s="15" t="s">
        <v>38</v>
      </c>
      <c r="AX155" s="15" t="s">
        <v>84</v>
      </c>
      <c r="AY155" s="295" t="s">
        <v>152</v>
      </c>
    </row>
    <row r="156" s="12" customFormat="1">
      <c r="A156" s="12"/>
      <c r="B156" s="252"/>
      <c r="C156" s="253"/>
      <c r="D156" s="248" t="s">
        <v>213</v>
      </c>
      <c r="E156" s="254" t="s">
        <v>1</v>
      </c>
      <c r="F156" s="255" t="s">
        <v>893</v>
      </c>
      <c r="G156" s="253"/>
      <c r="H156" s="256">
        <v>163.09999999999999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62" t="s">
        <v>213</v>
      </c>
      <c r="AU156" s="262" t="s">
        <v>93</v>
      </c>
      <c r="AV156" s="12" t="s">
        <v>93</v>
      </c>
      <c r="AW156" s="12" t="s">
        <v>38</v>
      </c>
      <c r="AX156" s="12" t="s">
        <v>84</v>
      </c>
      <c r="AY156" s="262" t="s">
        <v>152</v>
      </c>
    </row>
    <row r="157" s="13" customFormat="1">
      <c r="A157" s="13"/>
      <c r="B157" s="263"/>
      <c r="C157" s="264"/>
      <c r="D157" s="248" t="s">
        <v>213</v>
      </c>
      <c r="E157" s="265" t="s">
        <v>1</v>
      </c>
      <c r="F157" s="266" t="s">
        <v>223</v>
      </c>
      <c r="G157" s="264"/>
      <c r="H157" s="267">
        <v>163.09999999999999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3" t="s">
        <v>213</v>
      </c>
      <c r="AU157" s="273" t="s">
        <v>93</v>
      </c>
      <c r="AV157" s="13" t="s">
        <v>151</v>
      </c>
      <c r="AW157" s="13" t="s">
        <v>38</v>
      </c>
      <c r="AX157" s="13" t="s">
        <v>21</v>
      </c>
      <c r="AY157" s="273" t="s">
        <v>152</v>
      </c>
    </row>
    <row r="158" s="2" customFormat="1" ht="16.5" customHeight="1">
      <c r="A158" s="38"/>
      <c r="B158" s="39"/>
      <c r="C158" s="235" t="s">
        <v>195</v>
      </c>
      <c r="D158" s="235" t="s">
        <v>153</v>
      </c>
      <c r="E158" s="236" t="s">
        <v>556</v>
      </c>
      <c r="F158" s="237" t="s">
        <v>557</v>
      </c>
      <c r="G158" s="238" t="s">
        <v>406</v>
      </c>
      <c r="H158" s="239">
        <v>29</v>
      </c>
      <c r="I158" s="240"/>
      <c r="J158" s="241">
        <f>ROUND(I158*H158,2)</f>
        <v>0</v>
      </c>
      <c r="K158" s="237" t="s">
        <v>157</v>
      </c>
      <c r="L158" s="44"/>
      <c r="M158" s="242" t="s">
        <v>1</v>
      </c>
      <c r="N158" s="243" t="s">
        <v>49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151</v>
      </c>
      <c r="AT158" s="246" t="s">
        <v>153</v>
      </c>
      <c r="AU158" s="246" t="s">
        <v>93</v>
      </c>
      <c r="AY158" s="17" t="s">
        <v>152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21</v>
      </c>
      <c r="BK158" s="247">
        <f>ROUND(I158*H158,2)</f>
        <v>0</v>
      </c>
      <c r="BL158" s="17" t="s">
        <v>151</v>
      </c>
      <c r="BM158" s="246" t="s">
        <v>894</v>
      </c>
    </row>
    <row r="159" s="12" customFormat="1">
      <c r="A159" s="12"/>
      <c r="B159" s="252"/>
      <c r="C159" s="253"/>
      <c r="D159" s="248" t="s">
        <v>213</v>
      </c>
      <c r="E159" s="254" t="s">
        <v>1</v>
      </c>
      <c r="F159" s="255" t="s">
        <v>895</v>
      </c>
      <c r="G159" s="253"/>
      <c r="H159" s="256">
        <v>10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62" t="s">
        <v>213</v>
      </c>
      <c r="AU159" s="262" t="s">
        <v>93</v>
      </c>
      <c r="AV159" s="12" t="s">
        <v>93</v>
      </c>
      <c r="AW159" s="12" t="s">
        <v>38</v>
      </c>
      <c r="AX159" s="12" t="s">
        <v>84</v>
      </c>
      <c r="AY159" s="262" t="s">
        <v>152</v>
      </c>
    </row>
    <row r="160" s="12" customFormat="1">
      <c r="A160" s="12"/>
      <c r="B160" s="252"/>
      <c r="C160" s="253"/>
      <c r="D160" s="248" t="s">
        <v>213</v>
      </c>
      <c r="E160" s="254" t="s">
        <v>1</v>
      </c>
      <c r="F160" s="255" t="s">
        <v>888</v>
      </c>
      <c r="G160" s="253"/>
      <c r="H160" s="256">
        <v>19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62" t="s">
        <v>213</v>
      </c>
      <c r="AU160" s="262" t="s">
        <v>93</v>
      </c>
      <c r="AV160" s="12" t="s">
        <v>93</v>
      </c>
      <c r="AW160" s="12" t="s">
        <v>38</v>
      </c>
      <c r="AX160" s="12" t="s">
        <v>84</v>
      </c>
      <c r="AY160" s="262" t="s">
        <v>152</v>
      </c>
    </row>
    <row r="161" s="13" customFormat="1">
      <c r="A161" s="13"/>
      <c r="B161" s="263"/>
      <c r="C161" s="264"/>
      <c r="D161" s="248" t="s">
        <v>213</v>
      </c>
      <c r="E161" s="265" t="s">
        <v>1</v>
      </c>
      <c r="F161" s="266" t="s">
        <v>223</v>
      </c>
      <c r="G161" s="264"/>
      <c r="H161" s="267">
        <v>29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3" t="s">
        <v>213</v>
      </c>
      <c r="AU161" s="273" t="s">
        <v>93</v>
      </c>
      <c r="AV161" s="13" t="s">
        <v>151</v>
      </c>
      <c r="AW161" s="13" t="s">
        <v>38</v>
      </c>
      <c r="AX161" s="13" t="s">
        <v>21</v>
      </c>
      <c r="AY161" s="273" t="s">
        <v>152</v>
      </c>
    </row>
    <row r="162" s="2" customFormat="1" ht="21.75" customHeight="1">
      <c r="A162" s="38"/>
      <c r="B162" s="39"/>
      <c r="C162" s="235" t="s">
        <v>26</v>
      </c>
      <c r="D162" s="235" t="s">
        <v>153</v>
      </c>
      <c r="E162" s="236" t="s">
        <v>430</v>
      </c>
      <c r="F162" s="237" t="s">
        <v>431</v>
      </c>
      <c r="G162" s="238" t="s">
        <v>432</v>
      </c>
      <c r="H162" s="239">
        <v>53.823</v>
      </c>
      <c r="I162" s="240"/>
      <c r="J162" s="241">
        <f>ROUND(I162*H162,2)</f>
        <v>0</v>
      </c>
      <c r="K162" s="237" t="s">
        <v>157</v>
      </c>
      <c r="L162" s="44"/>
      <c r="M162" s="242" t="s">
        <v>1</v>
      </c>
      <c r="N162" s="243" t="s">
        <v>49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151</v>
      </c>
      <c r="AT162" s="246" t="s">
        <v>153</v>
      </c>
      <c r="AU162" s="246" t="s">
        <v>93</v>
      </c>
      <c r="AY162" s="17" t="s">
        <v>152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21</v>
      </c>
      <c r="BK162" s="247">
        <f>ROUND(I162*H162,2)</f>
        <v>0</v>
      </c>
      <c r="BL162" s="17" t="s">
        <v>151</v>
      </c>
      <c r="BM162" s="246" t="s">
        <v>896</v>
      </c>
    </row>
    <row r="163" s="2" customFormat="1">
      <c r="A163" s="38"/>
      <c r="B163" s="39"/>
      <c r="C163" s="40"/>
      <c r="D163" s="248" t="s">
        <v>160</v>
      </c>
      <c r="E163" s="40"/>
      <c r="F163" s="249" t="s">
        <v>434</v>
      </c>
      <c r="G163" s="40"/>
      <c r="H163" s="40"/>
      <c r="I163" s="15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93</v>
      </c>
    </row>
    <row r="164" s="12" customFormat="1">
      <c r="A164" s="12"/>
      <c r="B164" s="252"/>
      <c r="C164" s="253"/>
      <c r="D164" s="248" t="s">
        <v>213</v>
      </c>
      <c r="E164" s="254" t="s">
        <v>1</v>
      </c>
      <c r="F164" s="255" t="s">
        <v>897</v>
      </c>
      <c r="G164" s="253"/>
      <c r="H164" s="256">
        <v>53.823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62" t="s">
        <v>213</v>
      </c>
      <c r="AU164" s="262" t="s">
        <v>93</v>
      </c>
      <c r="AV164" s="12" t="s">
        <v>93</v>
      </c>
      <c r="AW164" s="12" t="s">
        <v>38</v>
      </c>
      <c r="AX164" s="12" t="s">
        <v>84</v>
      </c>
      <c r="AY164" s="262" t="s">
        <v>152</v>
      </c>
    </row>
    <row r="165" s="13" customFormat="1">
      <c r="A165" s="13"/>
      <c r="B165" s="263"/>
      <c r="C165" s="264"/>
      <c r="D165" s="248" t="s">
        <v>213</v>
      </c>
      <c r="E165" s="265" t="s">
        <v>1</v>
      </c>
      <c r="F165" s="266" t="s">
        <v>223</v>
      </c>
      <c r="G165" s="264"/>
      <c r="H165" s="267">
        <v>53.823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3" t="s">
        <v>213</v>
      </c>
      <c r="AU165" s="273" t="s">
        <v>93</v>
      </c>
      <c r="AV165" s="13" t="s">
        <v>151</v>
      </c>
      <c r="AW165" s="13" t="s">
        <v>38</v>
      </c>
      <c r="AX165" s="13" t="s">
        <v>21</v>
      </c>
      <c r="AY165" s="273" t="s">
        <v>152</v>
      </c>
    </row>
    <row r="166" s="2" customFormat="1" ht="21.75" customHeight="1">
      <c r="A166" s="38"/>
      <c r="B166" s="39"/>
      <c r="C166" s="235" t="s">
        <v>208</v>
      </c>
      <c r="D166" s="235" t="s">
        <v>153</v>
      </c>
      <c r="E166" s="236" t="s">
        <v>562</v>
      </c>
      <c r="F166" s="237" t="s">
        <v>563</v>
      </c>
      <c r="G166" s="238" t="s">
        <v>406</v>
      </c>
      <c r="H166" s="239">
        <v>20.879999999999999</v>
      </c>
      <c r="I166" s="240"/>
      <c r="J166" s="241">
        <f>ROUND(I166*H166,2)</f>
        <v>0</v>
      </c>
      <c r="K166" s="237" t="s">
        <v>157</v>
      </c>
      <c r="L166" s="44"/>
      <c r="M166" s="242" t="s">
        <v>1</v>
      </c>
      <c r="N166" s="243" t="s">
        <v>49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151</v>
      </c>
      <c r="AT166" s="246" t="s">
        <v>153</v>
      </c>
      <c r="AU166" s="246" t="s">
        <v>93</v>
      </c>
      <c r="AY166" s="17" t="s">
        <v>152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21</v>
      </c>
      <c r="BK166" s="247">
        <f>ROUND(I166*H166,2)</f>
        <v>0</v>
      </c>
      <c r="BL166" s="17" t="s">
        <v>151</v>
      </c>
      <c r="BM166" s="246" t="s">
        <v>898</v>
      </c>
    </row>
    <row r="167" s="12" customFormat="1">
      <c r="A167" s="12"/>
      <c r="B167" s="252"/>
      <c r="C167" s="253"/>
      <c r="D167" s="248" t="s">
        <v>213</v>
      </c>
      <c r="E167" s="254" t="s">
        <v>1</v>
      </c>
      <c r="F167" s="255" t="s">
        <v>899</v>
      </c>
      <c r="G167" s="253"/>
      <c r="H167" s="256">
        <v>10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62" t="s">
        <v>213</v>
      </c>
      <c r="AU167" s="262" t="s">
        <v>93</v>
      </c>
      <c r="AV167" s="12" t="s">
        <v>93</v>
      </c>
      <c r="AW167" s="12" t="s">
        <v>38</v>
      </c>
      <c r="AX167" s="12" t="s">
        <v>84</v>
      </c>
      <c r="AY167" s="262" t="s">
        <v>152</v>
      </c>
    </row>
    <row r="168" s="12" customFormat="1">
      <c r="A168" s="12"/>
      <c r="B168" s="252"/>
      <c r="C168" s="253"/>
      <c r="D168" s="248" t="s">
        <v>213</v>
      </c>
      <c r="E168" s="254" t="s">
        <v>1</v>
      </c>
      <c r="F168" s="255" t="s">
        <v>900</v>
      </c>
      <c r="G168" s="253"/>
      <c r="H168" s="256">
        <v>10.880000000000001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62" t="s">
        <v>213</v>
      </c>
      <c r="AU168" s="262" t="s">
        <v>93</v>
      </c>
      <c r="AV168" s="12" t="s">
        <v>93</v>
      </c>
      <c r="AW168" s="12" t="s">
        <v>38</v>
      </c>
      <c r="AX168" s="12" t="s">
        <v>84</v>
      </c>
      <c r="AY168" s="262" t="s">
        <v>152</v>
      </c>
    </row>
    <row r="169" s="13" customFormat="1">
      <c r="A169" s="13"/>
      <c r="B169" s="263"/>
      <c r="C169" s="264"/>
      <c r="D169" s="248" t="s">
        <v>213</v>
      </c>
      <c r="E169" s="265" t="s">
        <v>1</v>
      </c>
      <c r="F169" s="266" t="s">
        <v>223</v>
      </c>
      <c r="G169" s="264"/>
      <c r="H169" s="267">
        <v>20.879999999999999</v>
      </c>
      <c r="I169" s="268"/>
      <c r="J169" s="264"/>
      <c r="K169" s="264"/>
      <c r="L169" s="269"/>
      <c r="M169" s="270"/>
      <c r="N169" s="271"/>
      <c r="O169" s="271"/>
      <c r="P169" s="271"/>
      <c r="Q169" s="271"/>
      <c r="R169" s="271"/>
      <c r="S169" s="271"/>
      <c r="T169" s="27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3" t="s">
        <v>213</v>
      </c>
      <c r="AU169" s="273" t="s">
        <v>93</v>
      </c>
      <c r="AV169" s="13" t="s">
        <v>151</v>
      </c>
      <c r="AW169" s="13" t="s">
        <v>38</v>
      </c>
      <c r="AX169" s="13" t="s">
        <v>21</v>
      </c>
      <c r="AY169" s="273" t="s">
        <v>152</v>
      </c>
    </row>
    <row r="170" s="2" customFormat="1" ht="21.75" customHeight="1">
      <c r="A170" s="38"/>
      <c r="B170" s="39"/>
      <c r="C170" s="235" t="s">
        <v>224</v>
      </c>
      <c r="D170" s="235" t="s">
        <v>153</v>
      </c>
      <c r="E170" s="236" t="s">
        <v>567</v>
      </c>
      <c r="F170" s="237" t="s">
        <v>568</v>
      </c>
      <c r="G170" s="238" t="s">
        <v>361</v>
      </c>
      <c r="H170" s="239">
        <v>400</v>
      </c>
      <c r="I170" s="240"/>
      <c r="J170" s="241">
        <f>ROUND(I170*H170,2)</f>
        <v>0</v>
      </c>
      <c r="K170" s="237" t="s">
        <v>157</v>
      </c>
      <c r="L170" s="44"/>
      <c r="M170" s="242" t="s">
        <v>1</v>
      </c>
      <c r="N170" s="243" t="s">
        <v>49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151</v>
      </c>
      <c r="AT170" s="246" t="s">
        <v>153</v>
      </c>
      <c r="AU170" s="246" t="s">
        <v>93</v>
      </c>
      <c r="AY170" s="17" t="s">
        <v>152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21</v>
      </c>
      <c r="BK170" s="247">
        <f>ROUND(I170*H170,2)</f>
        <v>0</v>
      </c>
      <c r="BL170" s="17" t="s">
        <v>151</v>
      </c>
      <c r="BM170" s="246" t="s">
        <v>901</v>
      </c>
    </row>
    <row r="171" s="2" customFormat="1" ht="21.75" customHeight="1">
      <c r="A171" s="38"/>
      <c r="B171" s="39"/>
      <c r="C171" s="235" t="s">
        <v>237</v>
      </c>
      <c r="D171" s="235" t="s">
        <v>153</v>
      </c>
      <c r="E171" s="236" t="s">
        <v>570</v>
      </c>
      <c r="F171" s="237" t="s">
        <v>571</v>
      </c>
      <c r="G171" s="238" t="s">
        <v>361</v>
      </c>
      <c r="H171" s="239">
        <v>400</v>
      </c>
      <c r="I171" s="240"/>
      <c r="J171" s="241">
        <f>ROUND(I171*H171,2)</f>
        <v>0</v>
      </c>
      <c r="K171" s="237" t="s">
        <v>157</v>
      </c>
      <c r="L171" s="44"/>
      <c r="M171" s="242" t="s">
        <v>1</v>
      </c>
      <c r="N171" s="243" t="s">
        <v>49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151</v>
      </c>
      <c r="AT171" s="246" t="s">
        <v>153</v>
      </c>
      <c r="AU171" s="246" t="s">
        <v>93</v>
      </c>
      <c r="AY171" s="17" t="s">
        <v>152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21</v>
      </c>
      <c r="BK171" s="247">
        <f>ROUND(I171*H171,2)</f>
        <v>0</v>
      </c>
      <c r="BL171" s="17" t="s">
        <v>151</v>
      </c>
      <c r="BM171" s="246" t="s">
        <v>902</v>
      </c>
    </row>
    <row r="172" s="2" customFormat="1" ht="16.5" customHeight="1">
      <c r="A172" s="38"/>
      <c r="B172" s="39"/>
      <c r="C172" s="300" t="s">
        <v>244</v>
      </c>
      <c r="D172" s="300" t="s">
        <v>573</v>
      </c>
      <c r="E172" s="301" t="s">
        <v>574</v>
      </c>
      <c r="F172" s="302" t="s">
        <v>575</v>
      </c>
      <c r="G172" s="303" t="s">
        <v>576</v>
      </c>
      <c r="H172" s="304">
        <v>14</v>
      </c>
      <c r="I172" s="305"/>
      <c r="J172" s="306">
        <f>ROUND(I172*H172,2)</f>
        <v>0</v>
      </c>
      <c r="K172" s="302" t="s">
        <v>157</v>
      </c>
      <c r="L172" s="307"/>
      <c r="M172" s="308" t="s">
        <v>1</v>
      </c>
      <c r="N172" s="309" t="s">
        <v>49</v>
      </c>
      <c r="O172" s="91"/>
      <c r="P172" s="244">
        <f>O172*H172</f>
        <v>0</v>
      </c>
      <c r="Q172" s="244">
        <v>0.001</v>
      </c>
      <c r="R172" s="244">
        <f>Q172*H172</f>
        <v>0.014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190</v>
      </c>
      <c r="AT172" s="246" t="s">
        <v>573</v>
      </c>
      <c r="AU172" s="246" t="s">
        <v>93</v>
      </c>
      <c r="AY172" s="17" t="s">
        <v>152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21</v>
      </c>
      <c r="BK172" s="247">
        <f>ROUND(I172*H172,2)</f>
        <v>0</v>
      </c>
      <c r="BL172" s="17" t="s">
        <v>151</v>
      </c>
      <c r="BM172" s="246" t="s">
        <v>903</v>
      </c>
    </row>
    <row r="173" s="12" customFormat="1">
      <c r="A173" s="12"/>
      <c r="B173" s="252"/>
      <c r="C173" s="253"/>
      <c r="D173" s="248" t="s">
        <v>213</v>
      </c>
      <c r="E173" s="254" t="s">
        <v>1</v>
      </c>
      <c r="F173" s="255" t="s">
        <v>904</v>
      </c>
      <c r="G173" s="253"/>
      <c r="H173" s="256">
        <v>14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62" t="s">
        <v>213</v>
      </c>
      <c r="AU173" s="262" t="s">
        <v>93</v>
      </c>
      <c r="AV173" s="12" t="s">
        <v>93</v>
      </c>
      <c r="AW173" s="12" t="s">
        <v>38</v>
      </c>
      <c r="AX173" s="12" t="s">
        <v>84</v>
      </c>
      <c r="AY173" s="262" t="s">
        <v>152</v>
      </c>
    </row>
    <row r="174" s="13" customFormat="1">
      <c r="A174" s="13"/>
      <c r="B174" s="263"/>
      <c r="C174" s="264"/>
      <c r="D174" s="248" t="s">
        <v>213</v>
      </c>
      <c r="E174" s="265" t="s">
        <v>1</v>
      </c>
      <c r="F174" s="266" t="s">
        <v>223</v>
      </c>
      <c r="G174" s="264"/>
      <c r="H174" s="267">
        <v>14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3" t="s">
        <v>213</v>
      </c>
      <c r="AU174" s="273" t="s">
        <v>93</v>
      </c>
      <c r="AV174" s="13" t="s">
        <v>151</v>
      </c>
      <c r="AW174" s="13" t="s">
        <v>38</v>
      </c>
      <c r="AX174" s="13" t="s">
        <v>21</v>
      </c>
      <c r="AY174" s="273" t="s">
        <v>152</v>
      </c>
    </row>
    <row r="175" s="2" customFormat="1" ht="16.5" customHeight="1">
      <c r="A175" s="38"/>
      <c r="B175" s="39"/>
      <c r="C175" s="235" t="s">
        <v>8</v>
      </c>
      <c r="D175" s="235" t="s">
        <v>153</v>
      </c>
      <c r="E175" s="236" t="s">
        <v>579</v>
      </c>
      <c r="F175" s="237" t="s">
        <v>580</v>
      </c>
      <c r="G175" s="238" t="s">
        <v>361</v>
      </c>
      <c r="H175" s="239">
        <v>384</v>
      </c>
      <c r="I175" s="240"/>
      <c r="J175" s="241">
        <f>ROUND(I175*H175,2)</f>
        <v>0</v>
      </c>
      <c r="K175" s="237" t="s">
        <v>157</v>
      </c>
      <c r="L175" s="44"/>
      <c r="M175" s="242" t="s">
        <v>1</v>
      </c>
      <c r="N175" s="243" t="s">
        <v>49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151</v>
      </c>
      <c r="AT175" s="246" t="s">
        <v>153</v>
      </c>
      <c r="AU175" s="246" t="s">
        <v>93</v>
      </c>
      <c r="AY175" s="17" t="s">
        <v>152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21</v>
      </c>
      <c r="BK175" s="247">
        <f>ROUND(I175*H175,2)</f>
        <v>0</v>
      </c>
      <c r="BL175" s="17" t="s">
        <v>151</v>
      </c>
      <c r="BM175" s="246" t="s">
        <v>905</v>
      </c>
    </row>
    <row r="176" s="2" customFormat="1" ht="21.75" customHeight="1">
      <c r="A176" s="38"/>
      <c r="B176" s="39"/>
      <c r="C176" s="235" t="s">
        <v>257</v>
      </c>
      <c r="D176" s="235" t="s">
        <v>153</v>
      </c>
      <c r="E176" s="236" t="s">
        <v>585</v>
      </c>
      <c r="F176" s="237" t="s">
        <v>586</v>
      </c>
      <c r="G176" s="238" t="s">
        <v>361</v>
      </c>
      <c r="H176" s="239">
        <v>400</v>
      </c>
      <c r="I176" s="240"/>
      <c r="J176" s="241">
        <f>ROUND(I176*H176,2)</f>
        <v>0</v>
      </c>
      <c r="K176" s="237" t="s">
        <v>157</v>
      </c>
      <c r="L176" s="44"/>
      <c r="M176" s="242" t="s">
        <v>1</v>
      </c>
      <c r="N176" s="243" t="s">
        <v>49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151</v>
      </c>
      <c r="AT176" s="246" t="s">
        <v>153</v>
      </c>
      <c r="AU176" s="246" t="s">
        <v>93</v>
      </c>
      <c r="AY176" s="17" t="s">
        <v>152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21</v>
      </c>
      <c r="BK176" s="247">
        <f>ROUND(I176*H176,2)</f>
        <v>0</v>
      </c>
      <c r="BL176" s="17" t="s">
        <v>151</v>
      </c>
      <c r="BM176" s="246" t="s">
        <v>906</v>
      </c>
    </row>
    <row r="177" s="2" customFormat="1" ht="16.5" customHeight="1">
      <c r="A177" s="38"/>
      <c r="B177" s="39"/>
      <c r="C177" s="235" t="s">
        <v>261</v>
      </c>
      <c r="D177" s="235" t="s">
        <v>153</v>
      </c>
      <c r="E177" s="236" t="s">
        <v>588</v>
      </c>
      <c r="F177" s="237" t="s">
        <v>589</v>
      </c>
      <c r="G177" s="238" t="s">
        <v>361</v>
      </c>
      <c r="H177" s="239">
        <v>400</v>
      </c>
      <c r="I177" s="240"/>
      <c r="J177" s="241">
        <f>ROUND(I177*H177,2)</f>
        <v>0</v>
      </c>
      <c r="K177" s="237" t="s">
        <v>157</v>
      </c>
      <c r="L177" s="44"/>
      <c r="M177" s="242" t="s">
        <v>1</v>
      </c>
      <c r="N177" s="243" t="s">
        <v>49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151</v>
      </c>
      <c r="AT177" s="246" t="s">
        <v>153</v>
      </c>
      <c r="AU177" s="246" t="s">
        <v>93</v>
      </c>
      <c r="AY177" s="17" t="s">
        <v>152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21</v>
      </c>
      <c r="BK177" s="247">
        <f>ROUND(I177*H177,2)</f>
        <v>0</v>
      </c>
      <c r="BL177" s="17" t="s">
        <v>151</v>
      </c>
      <c r="BM177" s="246" t="s">
        <v>907</v>
      </c>
    </row>
    <row r="178" s="2" customFormat="1" ht="21.75" customHeight="1">
      <c r="A178" s="38"/>
      <c r="B178" s="39"/>
      <c r="C178" s="235" t="s">
        <v>268</v>
      </c>
      <c r="D178" s="235" t="s">
        <v>153</v>
      </c>
      <c r="E178" s="236" t="s">
        <v>591</v>
      </c>
      <c r="F178" s="237" t="s">
        <v>592</v>
      </c>
      <c r="G178" s="238" t="s">
        <v>361</v>
      </c>
      <c r="H178" s="239">
        <v>400</v>
      </c>
      <c r="I178" s="240"/>
      <c r="J178" s="241">
        <f>ROUND(I178*H178,2)</f>
        <v>0</v>
      </c>
      <c r="K178" s="237" t="s">
        <v>157</v>
      </c>
      <c r="L178" s="44"/>
      <c r="M178" s="242" t="s">
        <v>1</v>
      </c>
      <c r="N178" s="243" t="s">
        <v>49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151</v>
      </c>
      <c r="AT178" s="246" t="s">
        <v>153</v>
      </c>
      <c r="AU178" s="246" t="s">
        <v>93</v>
      </c>
      <c r="AY178" s="17" t="s">
        <v>152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21</v>
      </c>
      <c r="BK178" s="247">
        <f>ROUND(I178*H178,2)</f>
        <v>0</v>
      </c>
      <c r="BL178" s="17" t="s">
        <v>151</v>
      </c>
      <c r="BM178" s="246" t="s">
        <v>908</v>
      </c>
    </row>
    <row r="179" s="11" customFormat="1" ht="22.8" customHeight="1">
      <c r="A179" s="11"/>
      <c r="B179" s="221"/>
      <c r="C179" s="222"/>
      <c r="D179" s="223" t="s">
        <v>83</v>
      </c>
      <c r="E179" s="284" t="s">
        <v>151</v>
      </c>
      <c r="F179" s="284" t="s">
        <v>598</v>
      </c>
      <c r="G179" s="222"/>
      <c r="H179" s="222"/>
      <c r="I179" s="225"/>
      <c r="J179" s="285">
        <f>BK179</f>
        <v>0</v>
      </c>
      <c r="K179" s="222"/>
      <c r="L179" s="227"/>
      <c r="M179" s="228"/>
      <c r="N179" s="229"/>
      <c r="O179" s="229"/>
      <c r="P179" s="230">
        <f>SUM(P180:P182)</f>
        <v>0</v>
      </c>
      <c r="Q179" s="229"/>
      <c r="R179" s="230">
        <f>SUM(R180:R182)</f>
        <v>0</v>
      </c>
      <c r="S179" s="229"/>
      <c r="T179" s="231">
        <f>SUM(T180:T182)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32" t="s">
        <v>21</v>
      </c>
      <c r="AT179" s="233" t="s">
        <v>83</v>
      </c>
      <c r="AU179" s="233" t="s">
        <v>21</v>
      </c>
      <c r="AY179" s="232" t="s">
        <v>152</v>
      </c>
      <c r="BK179" s="234">
        <f>SUM(BK180:BK182)</f>
        <v>0</v>
      </c>
    </row>
    <row r="180" s="2" customFormat="1" ht="21.75" customHeight="1">
      <c r="A180" s="38"/>
      <c r="B180" s="39"/>
      <c r="C180" s="235" t="s">
        <v>275</v>
      </c>
      <c r="D180" s="235" t="s">
        <v>153</v>
      </c>
      <c r="E180" s="236" t="s">
        <v>599</v>
      </c>
      <c r="F180" s="237" t="s">
        <v>600</v>
      </c>
      <c r="G180" s="238" t="s">
        <v>406</v>
      </c>
      <c r="H180" s="239">
        <v>1.7</v>
      </c>
      <c r="I180" s="240"/>
      <c r="J180" s="241">
        <f>ROUND(I180*H180,2)</f>
        <v>0</v>
      </c>
      <c r="K180" s="237" t="s">
        <v>157</v>
      </c>
      <c r="L180" s="44"/>
      <c r="M180" s="242" t="s">
        <v>1</v>
      </c>
      <c r="N180" s="243" t="s">
        <v>49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151</v>
      </c>
      <c r="AT180" s="246" t="s">
        <v>153</v>
      </c>
      <c r="AU180" s="246" t="s">
        <v>93</v>
      </c>
      <c r="AY180" s="17" t="s">
        <v>152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21</v>
      </c>
      <c r="BK180" s="247">
        <f>ROUND(I180*H180,2)</f>
        <v>0</v>
      </c>
      <c r="BL180" s="17" t="s">
        <v>151</v>
      </c>
      <c r="BM180" s="246" t="s">
        <v>909</v>
      </c>
    </row>
    <row r="181" s="12" customFormat="1">
      <c r="A181" s="12"/>
      <c r="B181" s="252"/>
      <c r="C181" s="253"/>
      <c r="D181" s="248" t="s">
        <v>213</v>
      </c>
      <c r="E181" s="254" t="s">
        <v>1</v>
      </c>
      <c r="F181" s="255" t="s">
        <v>910</v>
      </c>
      <c r="G181" s="253"/>
      <c r="H181" s="256">
        <v>1.7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62" t="s">
        <v>213</v>
      </c>
      <c r="AU181" s="262" t="s">
        <v>93</v>
      </c>
      <c r="AV181" s="12" t="s">
        <v>93</v>
      </c>
      <c r="AW181" s="12" t="s">
        <v>38</v>
      </c>
      <c r="AX181" s="12" t="s">
        <v>84</v>
      </c>
      <c r="AY181" s="262" t="s">
        <v>152</v>
      </c>
    </row>
    <row r="182" s="13" customFormat="1">
      <c r="A182" s="13"/>
      <c r="B182" s="263"/>
      <c r="C182" s="264"/>
      <c r="D182" s="248" t="s">
        <v>213</v>
      </c>
      <c r="E182" s="265" t="s">
        <v>1</v>
      </c>
      <c r="F182" s="266" t="s">
        <v>223</v>
      </c>
      <c r="G182" s="264"/>
      <c r="H182" s="267">
        <v>1.7</v>
      </c>
      <c r="I182" s="268"/>
      <c r="J182" s="264"/>
      <c r="K182" s="264"/>
      <c r="L182" s="269"/>
      <c r="M182" s="270"/>
      <c r="N182" s="271"/>
      <c r="O182" s="271"/>
      <c r="P182" s="271"/>
      <c r="Q182" s="271"/>
      <c r="R182" s="271"/>
      <c r="S182" s="271"/>
      <c r="T182" s="27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3" t="s">
        <v>213</v>
      </c>
      <c r="AU182" s="273" t="s">
        <v>93</v>
      </c>
      <c r="AV182" s="13" t="s">
        <v>151</v>
      </c>
      <c r="AW182" s="13" t="s">
        <v>38</v>
      </c>
      <c r="AX182" s="13" t="s">
        <v>21</v>
      </c>
      <c r="AY182" s="273" t="s">
        <v>152</v>
      </c>
    </row>
    <row r="183" s="11" customFormat="1" ht="22.8" customHeight="1">
      <c r="A183" s="11"/>
      <c r="B183" s="221"/>
      <c r="C183" s="222"/>
      <c r="D183" s="223" t="s">
        <v>83</v>
      </c>
      <c r="E183" s="284" t="s">
        <v>174</v>
      </c>
      <c r="F183" s="284" t="s">
        <v>603</v>
      </c>
      <c r="G183" s="222"/>
      <c r="H183" s="222"/>
      <c r="I183" s="225"/>
      <c r="J183" s="285">
        <f>BK183</f>
        <v>0</v>
      </c>
      <c r="K183" s="222"/>
      <c r="L183" s="227"/>
      <c r="M183" s="228"/>
      <c r="N183" s="229"/>
      <c r="O183" s="229"/>
      <c r="P183" s="230">
        <f>SUM(P184:P188)</f>
        <v>0</v>
      </c>
      <c r="Q183" s="229"/>
      <c r="R183" s="230">
        <f>SUM(R184:R188)</f>
        <v>68.649519999999995</v>
      </c>
      <c r="S183" s="229"/>
      <c r="T183" s="231">
        <f>SUM(T184:T188)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32" t="s">
        <v>21</v>
      </c>
      <c r="AT183" s="233" t="s">
        <v>83</v>
      </c>
      <c r="AU183" s="233" t="s">
        <v>21</v>
      </c>
      <c r="AY183" s="232" t="s">
        <v>152</v>
      </c>
      <c r="BK183" s="234">
        <f>SUM(BK184:BK188)</f>
        <v>0</v>
      </c>
    </row>
    <row r="184" s="2" customFormat="1" ht="16.5" customHeight="1">
      <c r="A184" s="38"/>
      <c r="B184" s="39"/>
      <c r="C184" s="235" t="s">
        <v>282</v>
      </c>
      <c r="D184" s="235" t="s">
        <v>153</v>
      </c>
      <c r="E184" s="236" t="s">
        <v>604</v>
      </c>
      <c r="F184" s="237" t="s">
        <v>605</v>
      </c>
      <c r="G184" s="238" t="s">
        <v>361</v>
      </c>
      <c r="H184" s="239">
        <v>317</v>
      </c>
      <c r="I184" s="240"/>
      <c r="J184" s="241">
        <f>ROUND(I184*H184,2)</f>
        <v>0</v>
      </c>
      <c r="K184" s="237" t="s">
        <v>157</v>
      </c>
      <c r="L184" s="44"/>
      <c r="M184" s="242" t="s">
        <v>1</v>
      </c>
      <c r="N184" s="243" t="s">
        <v>49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151</v>
      </c>
      <c r="AT184" s="246" t="s">
        <v>153</v>
      </c>
      <c r="AU184" s="246" t="s">
        <v>93</v>
      </c>
      <c r="AY184" s="17" t="s">
        <v>152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21</v>
      </c>
      <c r="BK184" s="247">
        <f>ROUND(I184*H184,2)</f>
        <v>0</v>
      </c>
      <c r="BL184" s="17" t="s">
        <v>151</v>
      </c>
      <c r="BM184" s="246" t="s">
        <v>911</v>
      </c>
    </row>
    <row r="185" s="2" customFormat="1" ht="21.75" customHeight="1">
      <c r="A185" s="38"/>
      <c r="B185" s="39"/>
      <c r="C185" s="235" t="s">
        <v>7</v>
      </c>
      <c r="D185" s="235" t="s">
        <v>153</v>
      </c>
      <c r="E185" s="236" t="s">
        <v>912</v>
      </c>
      <c r="F185" s="237" t="s">
        <v>913</v>
      </c>
      <c r="G185" s="238" t="s">
        <v>361</v>
      </c>
      <c r="H185" s="239">
        <v>317</v>
      </c>
      <c r="I185" s="240"/>
      <c r="J185" s="241">
        <f>ROUND(I185*H185,2)</f>
        <v>0</v>
      </c>
      <c r="K185" s="237" t="s">
        <v>157</v>
      </c>
      <c r="L185" s="44"/>
      <c r="M185" s="242" t="s">
        <v>1</v>
      </c>
      <c r="N185" s="243" t="s">
        <v>49</v>
      </c>
      <c r="O185" s="91"/>
      <c r="P185" s="244">
        <f>O185*H185</f>
        <v>0</v>
      </c>
      <c r="Q185" s="244">
        <v>0.084250000000000005</v>
      </c>
      <c r="R185" s="244">
        <f>Q185*H185</f>
        <v>26.707250000000002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151</v>
      </c>
      <c r="AT185" s="246" t="s">
        <v>153</v>
      </c>
      <c r="AU185" s="246" t="s">
        <v>93</v>
      </c>
      <c r="AY185" s="17" t="s">
        <v>152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21</v>
      </c>
      <c r="BK185" s="247">
        <f>ROUND(I185*H185,2)</f>
        <v>0</v>
      </c>
      <c r="BL185" s="17" t="s">
        <v>151</v>
      </c>
      <c r="BM185" s="246" t="s">
        <v>914</v>
      </c>
    </row>
    <row r="186" s="2" customFormat="1" ht="16.5" customHeight="1">
      <c r="A186" s="38"/>
      <c r="B186" s="39"/>
      <c r="C186" s="300" t="s">
        <v>293</v>
      </c>
      <c r="D186" s="300" t="s">
        <v>573</v>
      </c>
      <c r="E186" s="301" t="s">
        <v>915</v>
      </c>
      <c r="F186" s="302" t="s">
        <v>916</v>
      </c>
      <c r="G186" s="303" t="s">
        <v>361</v>
      </c>
      <c r="H186" s="304">
        <v>320.17000000000002</v>
      </c>
      <c r="I186" s="305"/>
      <c r="J186" s="306">
        <f>ROUND(I186*H186,2)</f>
        <v>0</v>
      </c>
      <c r="K186" s="302" t="s">
        <v>157</v>
      </c>
      <c r="L186" s="307"/>
      <c r="M186" s="308" t="s">
        <v>1</v>
      </c>
      <c r="N186" s="309" t="s">
        <v>49</v>
      </c>
      <c r="O186" s="91"/>
      <c r="P186" s="244">
        <f>O186*H186</f>
        <v>0</v>
      </c>
      <c r="Q186" s="244">
        <v>0.13100000000000001</v>
      </c>
      <c r="R186" s="244">
        <f>Q186*H186</f>
        <v>41.942270000000001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190</v>
      </c>
      <c r="AT186" s="246" t="s">
        <v>573</v>
      </c>
      <c r="AU186" s="246" t="s">
        <v>93</v>
      </c>
      <c r="AY186" s="17" t="s">
        <v>152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21</v>
      </c>
      <c r="BK186" s="247">
        <f>ROUND(I186*H186,2)</f>
        <v>0</v>
      </c>
      <c r="BL186" s="17" t="s">
        <v>151</v>
      </c>
      <c r="BM186" s="246" t="s">
        <v>917</v>
      </c>
    </row>
    <row r="187" s="12" customFormat="1">
      <c r="A187" s="12"/>
      <c r="B187" s="252"/>
      <c r="C187" s="253"/>
      <c r="D187" s="248" t="s">
        <v>213</v>
      </c>
      <c r="E187" s="254" t="s">
        <v>1</v>
      </c>
      <c r="F187" s="255" t="s">
        <v>918</v>
      </c>
      <c r="G187" s="253"/>
      <c r="H187" s="256">
        <v>320.17000000000002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62" t="s">
        <v>213</v>
      </c>
      <c r="AU187" s="262" t="s">
        <v>93</v>
      </c>
      <c r="AV187" s="12" t="s">
        <v>93</v>
      </c>
      <c r="AW187" s="12" t="s">
        <v>38</v>
      </c>
      <c r="AX187" s="12" t="s">
        <v>84</v>
      </c>
      <c r="AY187" s="262" t="s">
        <v>152</v>
      </c>
    </row>
    <row r="188" s="13" customFormat="1">
      <c r="A188" s="13"/>
      <c r="B188" s="263"/>
      <c r="C188" s="264"/>
      <c r="D188" s="248" t="s">
        <v>213</v>
      </c>
      <c r="E188" s="265" t="s">
        <v>1</v>
      </c>
      <c r="F188" s="266" t="s">
        <v>223</v>
      </c>
      <c r="G188" s="264"/>
      <c r="H188" s="267">
        <v>320.17000000000002</v>
      </c>
      <c r="I188" s="268"/>
      <c r="J188" s="264"/>
      <c r="K188" s="264"/>
      <c r="L188" s="269"/>
      <c r="M188" s="270"/>
      <c r="N188" s="271"/>
      <c r="O188" s="271"/>
      <c r="P188" s="271"/>
      <c r="Q188" s="271"/>
      <c r="R188" s="271"/>
      <c r="S188" s="271"/>
      <c r="T188" s="27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3" t="s">
        <v>213</v>
      </c>
      <c r="AU188" s="273" t="s">
        <v>93</v>
      </c>
      <c r="AV188" s="13" t="s">
        <v>151</v>
      </c>
      <c r="AW188" s="13" t="s">
        <v>38</v>
      </c>
      <c r="AX188" s="13" t="s">
        <v>21</v>
      </c>
      <c r="AY188" s="273" t="s">
        <v>152</v>
      </c>
    </row>
    <row r="189" s="11" customFormat="1" ht="22.8" customHeight="1">
      <c r="A189" s="11"/>
      <c r="B189" s="221"/>
      <c r="C189" s="222"/>
      <c r="D189" s="223" t="s">
        <v>83</v>
      </c>
      <c r="E189" s="284" t="s">
        <v>190</v>
      </c>
      <c r="F189" s="284" t="s">
        <v>649</v>
      </c>
      <c r="G189" s="222"/>
      <c r="H189" s="222"/>
      <c r="I189" s="225"/>
      <c r="J189" s="285">
        <f>BK189</f>
        <v>0</v>
      </c>
      <c r="K189" s="222"/>
      <c r="L189" s="227"/>
      <c r="M189" s="228"/>
      <c r="N189" s="229"/>
      <c r="O189" s="229"/>
      <c r="P189" s="230">
        <f>SUM(P190:P193)</f>
        <v>0</v>
      </c>
      <c r="Q189" s="229"/>
      <c r="R189" s="230">
        <f>SUM(R190:R193)</f>
        <v>1.2443200000000001</v>
      </c>
      <c r="S189" s="229"/>
      <c r="T189" s="231">
        <f>SUM(T190:T193)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232" t="s">
        <v>21</v>
      </c>
      <c r="AT189" s="233" t="s">
        <v>83</v>
      </c>
      <c r="AU189" s="233" t="s">
        <v>21</v>
      </c>
      <c r="AY189" s="232" t="s">
        <v>152</v>
      </c>
      <c r="BK189" s="234">
        <f>SUM(BK190:BK193)</f>
        <v>0</v>
      </c>
    </row>
    <row r="190" s="2" customFormat="1" ht="21.75" customHeight="1">
      <c r="A190" s="38"/>
      <c r="B190" s="39"/>
      <c r="C190" s="235" t="s">
        <v>298</v>
      </c>
      <c r="D190" s="235" t="s">
        <v>153</v>
      </c>
      <c r="E190" s="236" t="s">
        <v>707</v>
      </c>
      <c r="F190" s="237" t="s">
        <v>708</v>
      </c>
      <c r="G190" s="238" t="s">
        <v>211</v>
      </c>
      <c r="H190" s="239">
        <v>4</v>
      </c>
      <c r="I190" s="240"/>
      <c r="J190" s="241">
        <f>ROUND(I190*H190,2)</f>
        <v>0</v>
      </c>
      <c r="K190" s="237" t="s">
        <v>157</v>
      </c>
      <c r="L190" s="44"/>
      <c r="M190" s="242" t="s">
        <v>1</v>
      </c>
      <c r="N190" s="243" t="s">
        <v>49</v>
      </c>
      <c r="O190" s="91"/>
      <c r="P190" s="244">
        <f>O190*H190</f>
        <v>0</v>
      </c>
      <c r="Q190" s="244">
        <v>0.31108000000000002</v>
      </c>
      <c r="R190" s="244">
        <f>Q190*H190</f>
        <v>1.2443200000000001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151</v>
      </c>
      <c r="AT190" s="246" t="s">
        <v>153</v>
      </c>
      <c r="AU190" s="246" t="s">
        <v>93</v>
      </c>
      <c r="AY190" s="17" t="s">
        <v>152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21</v>
      </c>
      <c r="BK190" s="247">
        <f>ROUND(I190*H190,2)</f>
        <v>0</v>
      </c>
      <c r="BL190" s="17" t="s">
        <v>151</v>
      </c>
      <c r="BM190" s="246" t="s">
        <v>919</v>
      </c>
    </row>
    <row r="191" s="2" customFormat="1" ht="21.75" customHeight="1">
      <c r="A191" s="38"/>
      <c r="B191" s="39"/>
      <c r="C191" s="235" t="s">
        <v>303</v>
      </c>
      <c r="D191" s="235" t="s">
        <v>153</v>
      </c>
      <c r="E191" s="236" t="s">
        <v>712</v>
      </c>
      <c r="F191" s="237" t="s">
        <v>713</v>
      </c>
      <c r="G191" s="238" t="s">
        <v>406</v>
      </c>
      <c r="H191" s="239">
        <v>4.4199999999999999</v>
      </c>
      <c r="I191" s="240"/>
      <c r="J191" s="241">
        <f>ROUND(I191*H191,2)</f>
        <v>0</v>
      </c>
      <c r="K191" s="237" t="s">
        <v>157</v>
      </c>
      <c r="L191" s="44"/>
      <c r="M191" s="242" t="s">
        <v>1</v>
      </c>
      <c r="N191" s="243" t="s">
        <v>49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151</v>
      </c>
      <c r="AT191" s="246" t="s">
        <v>153</v>
      </c>
      <c r="AU191" s="246" t="s">
        <v>93</v>
      </c>
      <c r="AY191" s="17" t="s">
        <v>152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21</v>
      </c>
      <c r="BK191" s="247">
        <f>ROUND(I191*H191,2)</f>
        <v>0</v>
      </c>
      <c r="BL191" s="17" t="s">
        <v>151</v>
      </c>
      <c r="BM191" s="246" t="s">
        <v>920</v>
      </c>
    </row>
    <row r="192" s="12" customFormat="1">
      <c r="A192" s="12"/>
      <c r="B192" s="252"/>
      <c r="C192" s="253"/>
      <c r="D192" s="248" t="s">
        <v>213</v>
      </c>
      <c r="E192" s="254" t="s">
        <v>1</v>
      </c>
      <c r="F192" s="255" t="s">
        <v>921</v>
      </c>
      <c r="G192" s="253"/>
      <c r="H192" s="256">
        <v>4.4199999999999999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62" t="s">
        <v>213</v>
      </c>
      <c r="AU192" s="262" t="s">
        <v>93</v>
      </c>
      <c r="AV192" s="12" t="s">
        <v>93</v>
      </c>
      <c r="AW192" s="12" t="s">
        <v>38</v>
      </c>
      <c r="AX192" s="12" t="s">
        <v>84</v>
      </c>
      <c r="AY192" s="262" t="s">
        <v>152</v>
      </c>
    </row>
    <row r="193" s="13" customFormat="1">
      <c r="A193" s="13"/>
      <c r="B193" s="263"/>
      <c r="C193" s="264"/>
      <c r="D193" s="248" t="s">
        <v>213</v>
      </c>
      <c r="E193" s="265" t="s">
        <v>1</v>
      </c>
      <c r="F193" s="266" t="s">
        <v>223</v>
      </c>
      <c r="G193" s="264"/>
      <c r="H193" s="267">
        <v>4.4199999999999999</v>
      </c>
      <c r="I193" s="268"/>
      <c r="J193" s="264"/>
      <c r="K193" s="264"/>
      <c r="L193" s="269"/>
      <c r="M193" s="270"/>
      <c r="N193" s="271"/>
      <c r="O193" s="271"/>
      <c r="P193" s="271"/>
      <c r="Q193" s="271"/>
      <c r="R193" s="271"/>
      <c r="S193" s="271"/>
      <c r="T193" s="27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3" t="s">
        <v>213</v>
      </c>
      <c r="AU193" s="273" t="s">
        <v>93</v>
      </c>
      <c r="AV193" s="13" t="s">
        <v>151</v>
      </c>
      <c r="AW193" s="13" t="s">
        <v>38</v>
      </c>
      <c r="AX193" s="13" t="s">
        <v>21</v>
      </c>
      <c r="AY193" s="273" t="s">
        <v>152</v>
      </c>
    </row>
    <row r="194" s="11" customFormat="1" ht="22.8" customHeight="1">
      <c r="A194" s="11"/>
      <c r="B194" s="221"/>
      <c r="C194" s="222"/>
      <c r="D194" s="223" t="s">
        <v>83</v>
      </c>
      <c r="E194" s="284" t="s">
        <v>195</v>
      </c>
      <c r="F194" s="284" t="s">
        <v>443</v>
      </c>
      <c r="G194" s="222"/>
      <c r="H194" s="222"/>
      <c r="I194" s="225"/>
      <c r="J194" s="285">
        <f>BK194</f>
        <v>0</v>
      </c>
      <c r="K194" s="222"/>
      <c r="L194" s="227"/>
      <c r="M194" s="228"/>
      <c r="N194" s="229"/>
      <c r="O194" s="229"/>
      <c r="P194" s="230">
        <f>SUM(P195:P199)</f>
        <v>0</v>
      </c>
      <c r="Q194" s="229"/>
      <c r="R194" s="230">
        <f>SUM(R195:R199)</f>
        <v>41.625</v>
      </c>
      <c r="S194" s="229"/>
      <c r="T194" s="231">
        <f>SUM(T195:T199)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32" t="s">
        <v>21</v>
      </c>
      <c r="AT194" s="233" t="s">
        <v>83</v>
      </c>
      <c r="AU194" s="233" t="s">
        <v>21</v>
      </c>
      <c r="AY194" s="232" t="s">
        <v>152</v>
      </c>
      <c r="BK194" s="234">
        <f>SUM(BK195:BK199)</f>
        <v>0</v>
      </c>
    </row>
    <row r="195" s="2" customFormat="1" ht="33" customHeight="1">
      <c r="A195" s="38"/>
      <c r="B195" s="39"/>
      <c r="C195" s="235" t="s">
        <v>308</v>
      </c>
      <c r="D195" s="235" t="s">
        <v>153</v>
      </c>
      <c r="E195" s="236" t="s">
        <v>799</v>
      </c>
      <c r="F195" s="237" t="s">
        <v>800</v>
      </c>
      <c r="G195" s="238" t="s">
        <v>392</v>
      </c>
      <c r="H195" s="239">
        <v>222</v>
      </c>
      <c r="I195" s="240"/>
      <c r="J195" s="241">
        <f>ROUND(I195*H195,2)</f>
        <v>0</v>
      </c>
      <c r="K195" s="237" t="s">
        <v>204</v>
      </c>
      <c r="L195" s="44"/>
      <c r="M195" s="242" t="s">
        <v>1</v>
      </c>
      <c r="N195" s="243" t="s">
        <v>49</v>
      </c>
      <c r="O195" s="91"/>
      <c r="P195" s="244">
        <f>O195*H195</f>
        <v>0</v>
      </c>
      <c r="Q195" s="244">
        <v>0.1295</v>
      </c>
      <c r="R195" s="244">
        <f>Q195*H195</f>
        <v>28.749000000000002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151</v>
      </c>
      <c r="AT195" s="246" t="s">
        <v>153</v>
      </c>
      <c r="AU195" s="246" t="s">
        <v>93</v>
      </c>
      <c r="AY195" s="17" t="s">
        <v>152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21</v>
      </c>
      <c r="BK195" s="247">
        <f>ROUND(I195*H195,2)</f>
        <v>0</v>
      </c>
      <c r="BL195" s="17" t="s">
        <v>151</v>
      </c>
      <c r="BM195" s="246" t="s">
        <v>922</v>
      </c>
    </row>
    <row r="196" s="2" customFormat="1" ht="16.5" customHeight="1">
      <c r="A196" s="38"/>
      <c r="B196" s="39"/>
      <c r="C196" s="300" t="s">
        <v>313</v>
      </c>
      <c r="D196" s="300" t="s">
        <v>573</v>
      </c>
      <c r="E196" s="301" t="s">
        <v>803</v>
      </c>
      <c r="F196" s="302" t="s">
        <v>804</v>
      </c>
      <c r="G196" s="303" t="s">
        <v>392</v>
      </c>
      <c r="H196" s="304">
        <v>222</v>
      </c>
      <c r="I196" s="305"/>
      <c r="J196" s="306">
        <f>ROUND(I196*H196,2)</f>
        <v>0</v>
      </c>
      <c r="K196" s="302" t="s">
        <v>157</v>
      </c>
      <c r="L196" s="307"/>
      <c r="M196" s="308" t="s">
        <v>1</v>
      </c>
      <c r="N196" s="309" t="s">
        <v>49</v>
      </c>
      <c r="O196" s="91"/>
      <c r="P196" s="244">
        <f>O196*H196</f>
        <v>0</v>
      </c>
      <c r="Q196" s="244">
        <v>0.058000000000000003</v>
      </c>
      <c r="R196" s="244">
        <f>Q196*H196</f>
        <v>12.876000000000001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190</v>
      </c>
      <c r="AT196" s="246" t="s">
        <v>573</v>
      </c>
      <c r="AU196" s="246" t="s">
        <v>93</v>
      </c>
      <c r="AY196" s="17" t="s">
        <v>152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21</v>
      </c>
      <c r="BK196" s="247">
        <f>ROUND(I196*H196,2)</f>
        <v>0</v>
      </c>
      <c r="BL196" s="17" t="s">
        <v>151</v>
      </c>
      <c r="BM196" s="246" t="s">
        <v>923</v>
      </c>
    </row>
    <row r="197" s="2" customFormat="1" ht="16.5" customHeight="1">
      <c r="A197" s="38"/>
      <c r="B197" s="39"/>
      <c r="C197" s="235" t="s">
        <v>317</v>
      </c>
      <c r="D197" s="235" t="s">
        <v>153</v>
      </c>
      <c r="E197" s="236" t="s">
        <v>831</v>
      </c>
      <c r="F197" s="237" t="s">
        <v>832</v>
      </c>
      <c r="G197" s="238" t="s">
        <v>392</v>
      </c>
      <c r="H197" s="239">
        <v>34</v>
      </c>
      <c r="I197" s="240"/>
      <c r="J197" s="241">
        <f>ROUND(I197*H197,2)</f>
        <v>0</v>
      </c>
      <c r="K197" s="237" t="s">
        <v>204</v>
      </c>
      <c r="L197" s="44"/>
      <c r="M197" s="242" t="s">
        <v>1</v>
      </c>
      <c r="N197" s="243" t="s">
        <v>49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151</v>
      </c>
      <c r="AT197" s="246" t="s">
        <v>153</v>
      </c>
      <c r="AU197" s="246" t="s">
        <v>93</v>
      </c>
      <c r="AY197" s="17" t="s">
        <v>152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21</v>
      </c>
      <c r="BK197" s="247">
        <f>ROUND(I197*H197,2)</f>
        <v>0</v>
      </c>
      <c r="BL197" s="17" t="s">
        <v>151</v>
      </c>
      <c r="BM197" s="246" t="s">
        <v>924</v>
      </c>
    </row>
    <row r="198" s="12" customFormat="1">
      <c r="A198" s="12"/>
      <c r="B198" s="252"/>
      <c r="C198" s="253"/>
      <c r="D198" s="248" t="s">
        <v>213</v>
      </c>
      <c r="E198" s="254" t="s">
        <v>1</v>
      </c>
      <c r="F198" s="255" t="s">
        <v>925</v>
      </c>
      <c r="G198" s="253"/>
      <c r="H198" s="256">
        <v>34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62" t="s">
        <v>213</v>
      </c>
      <c r="AU198" s="262" t="s">
        <v>93</v>
      </c>
      <c r="AV198" s="12" t="s">
        <v>93</v>
      </c>
      <c r="AW198" s="12" t="s">
        <v>38</v>
      </c>
      <c r="AX198" s="12" t="s">
        <v>84</v>
      </c>
      <c r="AY198" s="262" t="s">
        <v>152</v>
      </c>
    </row>
    <row r="199" s="13" customFormat="1">
      <c r="A199" s="13"/>
      <c r="B199" s="263"/>
      <c r="C199" s="264"/>
      <c r="D199" s="248" t="s">
        <v>213</v>
      </c>
      <c r="E199" s="265" t="s">
        <v>1</v>
      </c>
      <c r="F199" s="266" t="s">
        <v>223</v>
      </c>
      <c r="G199" s="264"/>
      <c r="H199" s="267">
        <v>34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3" t="s">
        <v>213</v>
      </c>
      <c r="AU199" s="273" t="s">
        <v>93</v>
      </c>
      <c r="AV199" s="13" t="s">
        <v>151</v>
      </c>
      <c r="AW199" s="13" t="s">
        <v>38</v>
      </c>
      <c r="AX199" s="13" t="s">
        <v>21</v>
      </c>
      <c r="AY199" s="273" t="s">
        <v>152</v>
      </c>
    </row>
    <row r="200" s="11" customFormat="1" ht="22.8" customHeight="1">
      <c r="A200" s="11"/>
      <c r="B200" s="221"/>
      <c r="C200" s="222"/>
      <c r="D200" s="223" t="s">
        <v>83</v>
      </c>
      <c r="E200" s="284" t="s">
        <v>524</v>
      </c>
      <c r="F200" s="284" t="s">
        <v>525</v>
      </c>
      <c r="G200" s="222"/>
      <c r="H200" s="222"/>
      <c r="I200" s="225"/>
      <c r="J200" s="285">
        <f>BK200</f>
        <v>0</v>
      </c>
      <c r="K200" s="222"/>
      <c r="L200" s="227"/>
      <c r="M200" s="228"/>
      <c r="N200" s="229"/>
      <c r="O200" s="229"/>
      <c r="P200" s="230">
        <f>P201</f>
        <v>0</v>
      </c>
      <c r="Q200" s="229"/>
      <c r="R200" s="230">
        <f>R201</f>
        <v>0</v>
      </c>
      <c r="S200" s="229"/>
      <c r="T200" s="231">
        <f>T201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32" t="s">
        <v>21</v>
      </c>
      <c r="AT200" s="233" t="s">
        <v>83</v>
      </c>
      <c r="AU200" s="233" t="s">
        <v>21</v>
      </c>
      <c r="AY200" s="232" t="s">
        <v>152</v>
      </c>
      <c r="BK200" s="234">
        <f>BK201</f>
        <v>0</v>
      </c>
    </row>
    <row r="201" s="2" customFormat="1" ht="21.75" customHeight="1">
      <c r="A201" s="38"/>
      <c r="B201" s="39"/>
      <c r="C201" s="235" t="s">
        <v>322</v>
      </c>
      <c r="D201" s="235" t="s">
        <v>153</v>
      </c>
      <c r="E201" s="236" t="s">
        <v>526</v>
      </c>
      <c r="F201" s="237" t="s">
        <v>527</v>
      </c>
      <c r="G201" s="238" t="s">
        <v>432</v>
      </c>
      <c r="H201" s="239">
        <v>111.54000000000001</v>
      </c>
      <c r="I201" s="240"/>
      <c r="J201" s="241">
        <f>ROUND(I201*H201,2)</f>
        <v>0</v>
      </c>
      <c r="K201" s="237" t="s">
        <v>157</v>
      </c>
      <c r="L201" s="44"/>
      <c r="M201" s="242" t="s">
        <v>1</v>
      </c>
      <c r="N201" s="243" t="s">
        <v>49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151</v>
      </c>
      <c r="AT201" s="246" t="s">
        <v>153</v>
      </c>
      <c r="AU201" s="246" t="s">
        <v>93</v>
      </c>
      <c r="AY201" s="17" t="s">
        <v>152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21</v>
      </c>
      <c r="BK201" s="247">
        <f>ROUND(I201*H201,2)</f>
        <v>0</v>
      </c>
      <c r="BL201" s="17" t="s">
        <v>151</v>
      </c>
      <c r="BM201" s="246" t="s">
        <v>926</v>
      </c>
    </row>
    <row r="202" s="11" customFormat="1" ht="25.92" customHeight="1">
      <c r="A202" s="11"/>
      <c r="B202" s="221"/>
      <c r="C202" s="222"/>
      <c r="D202" s="223" t="s">
        <v>83</v>
      </c>
      <c r="E202" s="224" t="s">
        <v>837</v>
      </c>
      <c r="F202" s="224" t="s">
        <v>838</v>
      </c>
      <c r="G202" s="222"/>
      <c r="H202" s="222"/>
      <c r="I202" s="225"/>
      <c r="J202" s="226">
        <f>BK202</f>
        <v>0</v>
      </c>
      <c r="K202" s="222"/>
      <c r="L202" s="227"/>
      <c r="M202" s="228"/>
      <c r="N202" s="229"/>
      <c r="O202" s="229"/>
      <c r="P202" s="230">
        <f>P203</f>
        <v>0</v>
      </c>
      <c r="Q202" s="229"/>
      <c r="R202" s="230">
        <f>R203</f>
        <v>0.047</v>
      </c>
      <c r="S202" s="229"/>
      <c r="T202" s="231">
        <f>T203</f>
        <v>0</v>
      </c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232" t="s">
        <v>93</v>
      </c>
      <c r="AT202" s="233" t="s">
        <v>83</v>
      </c>
      <c r="AU202" s="233" t="s">
        <v>84</v>
      </c>
      <c r="AY202" s="232" t="s">
        <v>152</v>
      </c>
      <c r="BK202" s="234">
        <f>BK203</f>
        <v>0</v>
      </c>
    </row>
    <row r="203" s="11" customFormat="1" ht="22.8" customHeight="1">
      <c r="A203" s="11"/>
      <c r="B203" s="221"/>
      <c r="C203" s="222"/>
      <c r="D203" s="223" t="s">
        <v>83</v>
      </c>
      <c r="E203" s="284" t="s">
        <v>839</v>
      </c>
      <c r="F203" s="284" t="s">
        <v>840</v>
      </c>
      <c r="G203" s="222"/>
      <c r="H203" s="222"/>
      <c r="I203" s="225"/>
      <c r="J203" s="285">
        <f>BK203</f>
        <v>0</v>
      </c>
      <c r="K203" s="222"/>
      <c r="L203" s="227"/>
      <c r="M203" s="228"/>
      <c r="N203" s="229"/>
      <c r="O203" s="229"/>
      <c r="P203" s="230">
        <f>SUM(P204:P205)</f>
        <v>0</v>
      </c>
      <c r="Q203" s="229"/>
      <c r="R203" s="230">
        <f>SUM(R204:R205)</f>
        <v>0.047</v>
      </c>
      <c r="S203" s="229"/>
      <c r="T203" s="231">
        <f>SUM(T204:T205)</f>
        <v>0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232" t="s">
        <v>93</v>
      </c>
      <c r="AT203" s="233" t="s">
        <v>83</v>
      </c>
      <c r="AU203" s="233" t="s">
        <v>21</v>
      </c>
      <c r="AY203" s="232" t="s">
        <v>152</v>
      </c>
      <c r="BK203" s="234">
        <f>SUM(BK204:BK205)</f>
        <v>0</v>
      </c>
    </row>
    <row r="204" s="2" customFormat="1" ht="21.75" customHeight="1">
      <c r="A204" s="38"/>
      <c r="B204" s="39"/>
      <c r="C204" s="235" t="s">
        <v>327</v>
      </c>
      <c r="D204" s="235" t="s">
        <v>153</v>
      </c>
      <c r="E204" s="236" t="s">
        <v>842</v>
      </c>
      <c r="F204" s="237" t="s">
        <v>843</v>
      </c>
      <c r="G204" s="238" t="s">
        <v>361</v>
      </c>
      <c r="H204" s="239">
        <v>50</v>
      </c>
      <c r="I204" s="240"/>
      <c r="J204" s="241">
        <f>ROUND(I204*H204,2)</f>
        <v>0</v>
      </c>
      <c r="K204" s="237" t="s">
        <v>157</v>
      </c>
      <c r="L204" s="44"/>
      <c r="M204" s="242" t="s">
        <v>1</v>
      </c>
      <c r="N204" s="243" t="s">
        <v>49</v>
      </c>
      <c r="O204" s="91"/>
      <c r="P204" s="244">
        <f>O204*H204</f>
        <v>0</v>
      </c>
      <c r="Q204" s="244">
        <v>0.00068000000000000005</v>
      </c>
      <c r="R204" s="244">
        <f>Q204*H204</f>
        <v>0.034000000000000002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257</v>
      </c>
      <c r="AT204" s="246" t="s">
        <v>153</v>
      </c>
      <c r="AU204" s="246" t="s">
        <v>93</v>
      </c>
      <c r="AY204" s="17" t="s">
        <v>152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21</v>
      </c>
      <c r="BK204" s="247">
        <f>ROUND(I204*H204,2)</f>
        <v>0</v>
      </c>
      <c r="BL204" s="17" t="s">
        <v>257</v>
      </c>
      <c r="BM204" s="246" t="s">
        <v>927</v>
      </c>
    </row>
    <row r="205" s="2" customFormat="1" ht="21.75" customHeight="1">
      <c r="A205" s="38"/>
      <c r="B205" s="39"/>
      <c r="C205" s="235" t="s">
        <v>334</v>
      </c>
      <c r="D205" s="235" t="s">
        <v>153</v>
      </c>
      <c r="E205" s="236" t="s">
        <v>846</v>
      </c>
      <c r="F205" s="237" t="s">
        <v>847</v>
      </c>
      <c r="G205" s="238" t="s">
        <v>392</v>
      </c>
      <c r="H205" s="239">
        <v>50</v>
      </c>
      <c r="I205" s="240"/>
      <c r="J205" s="241">
        <f>ROUND(I205*H205,2)</f>
        <v>0</v>
      </c>
      <c r="K205" s="237" t="s">
        <v>157</v>
      </c>
      <c r="L205" s="44"/>
      <c r="M205" s="296" t="s">
        <v>1</v>
      </c>
      <c r="N205" s="297" t="s">
        <v>49</v>
      </c>
      <c r="O205" s="276"/>
      <c r="P205" s="298">
        <f>O205*H205</f>
        <v>0</v>
      </c>
      <c r="Q205" s="298">
        <v>0.00025999999999999998</v>
      </c>
      <c r="R205" s="298">
        <f>Q205*H205</f>
        <v>0.012999999999999999</v>
      </c>
      <c r="S205" s="298">
        <v>0</v>
      </c>
      <c r="T205" s="29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257</v>
      </c>
      <c r="AT205" s="246" t="s">
        <v>153</v>
      </c>
      <c r="AU205" s="246" t="s">
        <v>93</v>
      </c>
      <c r="AY205" s="17" t="s">
        <v>152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21</v>
      </c>
      <c r="BK205" s="247">
        <f>ROUND(I205*H205,2)</f>
        <v>0</v>
      </c>
      <c r="BL205" s="17" t="s">
        <v>257</v>
      </c>
      <c r="BM205" s="246" t="s">
        <v>928</v>
      </c>
    </row>
    <row r="206" s="2" customFormat="1" ht="6.96" customHeight="1">
      <c r="A206" s="38"/>
      <c r="B206" s="66"/>
      <c r="C206" s="67"/>
      <c r="D206" s="67"/>
      <c r="E206" s="67"/>
      <c r="F206" s="67"/>
      <c r="G206" s="67"/>
      <c r="H206" s="67"/>
      <c r="I206" s="192"/>
      <c r="J206" s="67"/>
      <c r="K206" s="67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IZ3oC7yjAn/yWL0rKck9DDGqe2j6mvjYR1w6Cm+ceNkzOk50ZbhJ9Wxif7JKj6M/CHs1YSXTT6+3ge7wjWcTVw==" hashValue="hFDAKcNCfWXdWxUVy4oOFKxTvdn2Dc51nCpVNjJ2+ZvuRspLGZoiqQsxhKcMOS90dekeGeKBU1QkgQvzggCPrg==" algorithmName="SHA-512" password="CC35"/>
  <autoFilter ref="C124:K20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126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929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19</v>
      </c>
      <c r="E11" s="38"/>
      <c r="F11" s="141" t="s">
        <v>1</v>
      </c>
      <c r="G11" s="38"/>
      <c r="H11" s="38"/>
      <c r="I11" s="156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22</v>
      </c>
      <c r="E12" s="38"/>
      <c r="F12" s="141" t="s">
        <v>23</v>
      </c>
      <c r="G12" s="38"/>
      <c r="H12" s="38"/>
      <c r="I12" s="156" t="s">
        <v>24</v>
      </c>
      <c r="J12" s="157" t="str">
        <f>'Rekapitulace stavby'!AN8</f>
        <v>14. 1. 2020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28</v>
      </c>
      <c r="E14" s="38"/>
      <c r="F14" s="38"/>
      <c r="G14" s="38"/>
      <c r="H14" s="38"/>
      <c r="I14" s="156" t="s">
        <v>29</v>
      </c>
      <c r="J14" s="141" t="s">
        <v>30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31</v>
      </c>
      <c r="F15" s="38"/>
      <c r="G15" s="38"/>
      <c r="H15" s="38"/>
      <c r="I15" s="156" t="s">
        <v>32</v>
      </c>
      <c r="J15" s="141" t="s">
        <v>33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34</v>
      </c>
      <c r="E17" s="38"/>
      <c r="F17" s="38"/>
      <c r="G17" s="38"/>
      <c r="H17" s="38"/>
      <c r="I17" s="156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36</v>
      </c>
      <c r="E20" s="38"/>
      <c r="F20" s="38"/>
      <c r="G20" s="38"/>
      <c r="H20" s="38"/>
      <c r="I20" s="156" t="s">
        <v>29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930</v>
      </c>
      <c r="F21" s="38"/>
      <c r="G21" s="38"/>
      <c r="H21" s="38"/>
      <c r="I21" s="156" t="s">
        <v>32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41</v>
      </c>
      <c r="E23" s="38"/>
      <c r="F23" s="38"/>
      <c r="G23" s="38"/>
      <c r="H23" s="38"/>
      <c r="I23" s="156" t="s">
        <v>29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32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43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44</v>
      </c>
      <c r="E30" s="38"/>
      <c r="F30" s="38"/>
      <c r="G30" s="38"/>
      <c r="H30" s="38"/>
      <c r="I30" s="154"/>
      <c r="J30" s="166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46</v>
      </c>
      <c r="G32" s="38"/>
      <c r="H32" s="38"/>
      <c r="I32" s="168" t="s">
        <v>45</v>
      </c>
      <c r="J32" s="167" t="s">
        <v>47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48</v>
      </c>
      <c r="E33" s="152" t="s">
        <v>49</v>
      </c>
      <c r="F33" s="170">
        <f>ROUND((SUM(BE121:BE178)),  2)</f>
        <v>0</v>
      </c>
      <c r="G33" s="38"/>
      <c r="H33" s="38"/>
      <c r="I33" s="171">
        <v>0.20999999999999999</v>
      </c>
      <c r="J33" s="170">
        <f>ROUND(((SUM(BE121:BE178))*I33),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50</v>
      </c>
      <c r="F34" s="170">
        <f>ROUND((SUM(BF121:BF178)),  2)</f>
        <v>0</v>
      </c>
      <c r="G34" s="38"/>
      <c r="H34" s="38"/>
      <c r="I34" s="171">
        <v>0.14999999999999999</v>
      </c>
      <c r="J34" s="170">
        <f>ROUND(((SUM(BF121:BF178))*I34),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51</v>
      </c>
      <c r="F35" s="170">
        <f>ROUND((SUM(BG121:BG178)),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52</v>
      </c>
      <c r="F36" s="170">
        <f>ROUND((SUM(BH121:BH178)),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53</v>
      </c>
      <c r="F37" s="170">
        <f>ROUND((SUM(BI121:BI178)),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54</v>
      </c>
      <c r="E39" s="174"/>
      <c r="F39" s="174"/>
      <c r="G39" s="175" t="s">
        <v>55</v>
      </c>
      <c r="H39" s="176" t="s">
        <v>56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B 4 - SO 401.2  Veřejné osvětlení – 2.etapa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Třinec</v>
      </c>
      <c r="G89" s="40"/>
      <c r="H89" s="40"/>
      <c r="I89" s="156" t="s">
        <v>24</v>
      </c>
      <c r="J89" s="79" t="str">
        <f>IF(J12="","",J12)</f>
        <v>14. 1. 2020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Město Třinec</v>
      </c>
      <c r="G91" s="40"/>
      <c r="H91" s="40"/>
      <c r="I91" s="156" t="s">
        <v>36</v>
      </c>
      <c r="J91" s="36" t="str">
        <f>E21</f>
        <v>Ing. Milan Černocký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34</v>
      </c>
      <c r="D92" s="40"/>
      <c r="E92" s="40"/>
      <c r="F92" s="27" t="str">
        <f>IF(E18="","",E18)</f>
        <v>Vyplň údaj</v>
      </c>
      <c r="G92" s="40"/>
      <c r="H92" s="40"/>
      <c r="I92" s="156" t="s">
        <v>41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129</v>
      </c>
      <c r="D94" s="198"/>
      <c r="E94" s="198"/>
      <c r="F94" s="198"/>
      <c r="G94" s="198"/>
      <c r="H94" s="198"/>
      <c r="I94" s="199"/>
      <c r="J94" s="200" t="s">
        <v>130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131</v>
      </c>
      <c r="D96" s="40"/>
      <c r="E96" s="40"/>
      <c r="F96" s="40"/>
      <c r="G96" s="40"/>
      <c r="H96" s="40"/>
      <c r="I96" s="15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202"/>
      <c r="C97" s="203"/>
      <c r="D97" s="204" t="s">
        <v>536</v>
      </c>
      <c r="E97" s="205"/>
      <c r="F97" s="205"/>
      <c r="G97" s="205"/>
      <c r="H97" s="205"/>
      <c r="I97" s="206"/>
      <c r="J97" s="207">
        <f>J122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78"/>
      <c r="C98" s="133"/>
      <c r="D98" s="279" t="s">
        <v>931</v>
      </c>
      <c r="E98" s="280"/>
      <c r="F98" s="280"/>
      <c r="G98" s="280"/>
      <c r="H98" s="280"/>
      <c r="I98" s="281"/>
      <c r="J98" s="282">
        <f>J123</f>
        <v>0</v>
      </c>
      <c r="K98" s="133"/>
      <c r="L98" s="28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78"/>
      <c r="C99" s="133"/>
      <c r="D99" s="279" t="s">
        <v>932</v>
      </c>
      <c r="E99" s="280"/>
      <c r="F99" s="280"/>
      <c r="G99" s="280"/>
      <c r="H99" s="280"/>
      <c r="I99" s="281"/>
      <c r="J99" s="282">
        <f>J125</f>
        <v>0</v>
      </c>
      <c r="K99" s="133"/>
      <c r="L99" s="28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78"/>
      <c r="C100" s="133"/>
      <c r="D100" s="279" t="s">
        <v>933</v>
      </c>
      <c r="E100" s="280"/>
      <c r="F100" s="280"/>
      <c r="G100" s="280"/>
      <c r="H100" s="280"/>
      <c r="I100" s="281"/>
      <c r="J100" s="282">
        <f>J153</f>
        <v>0</v>
      </c>
      <c r="K100" s="133"/>
      <c r="L100" s="283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78"/>
      <c r="C101" s="133"/>
      <c r="D101" s="279" t="s">
        <v>934</v>
      </c>
      <c r="E101" s="280"/>
      <c r="F101" s="280"/>
      <c r="G101" s="280"/>
      <c r="H101" s="280"/>
      <c r="I101" s="281"/>
      <c r="J101" s="282">
        <f>J157</f>
        <v>0</v>
      </c>
      <c r="K101" s="133"/>
      <c r="L101" s="283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96" t="str">
        <f>E7</f>
        <v>Rekonstrukce ulice Malé Jablunkovské - 2.etapa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 xml:space="preserve">B 4 - SO 401.2  Veřejné osvětlení – 2.etapa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22</v>
      </c>
      <c r="D115" s="40"/>
      <c r="E115" s="40"/>
      <c r="F115" s="27" t="str">
        <f>F12</f>
        <v>Třinec</v>
      </c>
      <c r="G115" s="40"/>
      <c r="H115" s="40"/>
      <c r="I115" s="156" t="s">
        <v>24</v>
      </c>
      <c r="J115" s="79" t="str">
        <f>IF(J12="","",J12)</f>
        <v>14. 1. 2020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E15</f>
        <v>Město Třinec</v>
      </c>
      <c r="G117" s="40"/>
      <c r="H117" s="40"/>
      <c r="I117" s="156" t="s">
        <v>36</v>
      </c>
      <c r="J117" s="36" t="str">
        <f>E21</f>
        <v>Ing. Milan Černocký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34</v>
      </c>
      <c r="D118" s="40"/>
      <c r="E118" s="40"/>
      <c r="F118" s="27" t="str">
        <f>IF(E18="","",E18)</f>
        <v>Vyplň údaj</v>
      </c>
      <c r="G118" s="40"/>
      <c r="H118" s="40"/>
      <c r="I118" s="156" t="s">
        <v>41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209"/>
      <c r="B120" s="210"/>
      <c r="C120" s="211" t="s">
        <v>137</v>
      </c>
      <c r="D120" s="212" t="s">
        <v>69</v>
      </c>
      <c r="E120" s="212" t="s">
        <v>65</v>
      </c>
      <c r="F120" s="212" t="s">
        <v>66</v>
      </c>
      <c r="G120" s="212" t="s">
        <v>138</v>
      </c>
      <c r="H120" s="212" t="s">
        <v>139</v>
      </c>
      <c r="I120" s="213" t="s">
        <v>140</v>
      </c>
      <c r="J120" s="212" t="s">
        <v>130</v>
      </c>
      <c r="K120" s="214" t="s">
        <v>141</v>
      </c>
      <c r="L120" s="215"/>
      <c r="M120" s="100" t="s">
        <v>1</v>
      </c>
      <c r="N120" s="101" t="s">
        <v>48</v>
      </c>
      <c r="O120" s="101" t="s">
        <v>142</v>
      </c>
      <c r="P120" s="101" t="s">
        <v>143</v>
      </c>
      <c r="Q120" s="101" t="s">
        <v>144</v>
      </c>
      <c r="R120" s="101" t="s">
        <v>145</v>
      </c>
      <c r="S120" s="101" t="s">
        <v>146</v>
      </c>
      <c r="T120" s="102" t="s">
        <v>147</v>
      </c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</row>
    <row r="121" s="2" customFormat="1" ht="22.8" customHeight="1">
      <c r="A121" s="38"/>
      <c r="B121" s="39"/>
      <c r="C121" s="107" t="s">
        <v>148</v>
      </c>
      <c r="D121" s="40"/>
      <c r="E121" s="40"/>
      <c r="F121" s="40"/>
      <c r="G121" s="40"/>
      <c r="H121" s="40"/>
      <c r="I121" s="154"/>
      <c r="J121" s="216">
        <f>BK121</f>
        <v>0</v>
      </c>
      <c r="K121" s="40"/>
      <c r="L121" s="44"/>
      <c r="M121" s="103"/>
      <c r="N121" s="217"/>
      <c r="O121" s="104"/>
      <c r="P121" s="218">
        <f>P122</f>
        <v>0</v>
      </c>
      <c r="Q121" s="104"/>
      <c r="R121" s="218">
        <f>R122</f>
        <v>0</v>
      </c>
      <c r="S121" s="104"/>
      <c r="T121" s="219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83</v>
      </c>
      <c r="AU121" s="17" t="s">
        <v>132</v>
      </c>
      <c r="BK121" s="220">
        <f>BK122</f>
        <v>0</v>
      </c>
    </row>
    <row r="122" s="11" customFormat="1" ht="25.92" customHeight="1">
      <c r="A122" s="11"/>
      <c r="B122" s="221"/>
      <c r="C122" s="222"/>
      <c r="D122" s="223" t="s">
        <v>83</v>
      </c>
      <c r="E122" s="224" t="s">
        <v>837</v>
      </c>
      <c r="F122" s="224" t="s">
        <v>838</v>
      </c>
      <c r="G122" s="222"/>
      <c r="H122" s="222"/>
      <c r="I122" s="225"/>
      <c r="J122" s="226">
        <f>BK122</f>
        <v>0</v>
      </c>
      <c r="K122" s="222"/>
      <c r="L122" s="227"/>
      <c r="M122" s="228"/>
      <c r="N122" s="229"/>
      <c r="O122" s="229"/>
      <c r="P122" s="230">
        <f>P123+P125+P153+P157</f>
        <v>0</v>
      </c>
      <c r="Q122" s="229"/>
      <c r="R122" s="230">
        <f>R123+R125+R153+R157</f>
        <v>0</v>
      </c>
      <c r="S122" s="229"/>
      <c r="T122" s="231">
        <f>T123+T125+T153+T157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32" t="s">
        <v>93</v>
      </c>
      <c r="AT122" s="233" t="s">
        <v>83</v>
      </c>
      <c r="AU122" s="233" t="s">
        <v>84</v>
      </c>
      <c r="AY122" s="232" t="s">
        <v>152</v>
      </c>
      <c r="BK122" s="234">
        <f>BK123+BK125+BK153+BK157</f>
        <v>0</v>
      </c>
    </row>
    <row r="123" s="11" customFormat="1" ht="22.8" customHeight="1">
      <c r="A123" s="11"/>
      <c r="B123" s="221"/>
      <c r="C123" s="222"/>
      <c r="D123" s="223" t="s">
        <v>83</v>
      </c>
      <c r="E123" s="284" t="s">
        <v>935</v>
      </c>
      <c r="F123" s="284" t="s">
        <v>936</v>
      </c>
      <c r="G123" s="222"/>
      <c r="H123" s="222"/>
      <c r="I123" s="225"/>
      <c r="J123" s="285">
        <f>BK123</f>
        <v>0</v>
      </c>
      <c r="K123" s="222"/>
      <c r="L123" s="227"/>
      <c r="M123" s="228"/>
      <c r="N123" s="229"/>
      <c r="O123" s="229"/>
      <c r="P123" s="230">
        <f>P124</f>
        <v>0</v>
      </c>
      <c r="Q123" s="229"/>
      <c r="R123" s="230">
        <f>R124</f>
        <v>0</v>
      </c>
      <c r="S123" s="229"/>
      <c r="T123" s="231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32" t="s">
        <v>21</v>
      </c>
      <c r="AT123" s="233" t="s">
        <v>83</v>
      </c>
      <c r="AU123" s="233" t="s">
        <v>21</v>
      </c>
      <c r="AY123" s="232" t="s">
        <v>152</v>
      </c>
      <c r="BK123" s="234">
        <f>BK124</f>
        <v>0</v>
      </c>
    </row>
    <row r="124" s="2" customFormat="1" ht="55.5" customHeight="1">
      <c r="A124" s="38"/>
      <c r="B124" s="39"/>
      <c r="C124" s="235" t="s">
        <v>21</v>
      </c>
      <c r="D124" s="235" t="s">
        <v>153</v>
      </c>
      <c r="E124" s="236" t="s">
        <v>937</v>
      </c>
      <c r="F124" s="237" t="s">
        <v>938</v>
      </c>
      <c r="G124" s="238" t="s">
        <v>939</v>
      </c>
      <c r="H124" s="239">
        <v>4</v>
      </c>
      <c r="I124" s="240"/>
      <c r="J124" s="241">
        <f>ROUND(I124*H124,2)</f>
        <v>0</v>
      </c>
      <c r="K124" s="237" t="s">
        <v>940</v>
      </c>
      <c r="L124" s="44"/>
      <c r="M124" s="242" t="s">
        <v>1</v>
      </c>
      <c r="N124" s="243" t="s">
        <v>49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151</v>
      </c>
      <c r="AT124" s="246" t="s">
        <v>153</v>
      </c>
      <c r="AU124" s="246" t="s">
        <v>93</v>
      </c>
      <c r="AY124" s="17" t="s">
        <v>152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21</v>
      </c>
      <c r="BK124" s="247">
        <f>ROUND(I124*H124,2)</f>
        <v>0</v>
      </c>
      <c r="BL124" s="17" t="s">
        <v>151</v>
      </c>
      <c r="BM124" s="246" t="s">
        <v>93</v>
      </c>
    </row>
    <row r="125" s="11" customFormat="1" ht="22.8" customHeight="1">
      <c r="A125" s="11"/>
      <c r="B125" s="221"/>
      <c r="C125" s="222"/>
      <c r="D125" s="223" t="s">
        <v>83</v>
      </c>
      <c r="E125" s="284" t="s">
        <v>941</v>
      </c>
      <c r="F125" s="284" t="s">
        <v>942</v>
      </c>
      <c r="G125" s="222"/>
      <c r="H125" s="222"/>
      <c r="I125" s="225"/>
      <c r="J125" s="285">
        <f>BK125</f>
        <v>0</v>
      </c>
      <c r="K125" s="222"/>
      <c r="L125" s="227"/>
      <c r="M125" s="228"/>
      <c r="N125" s="229"/>
      <c r="O125" s="229"/>
      <c r="P125" s="230">
        <f>SUM(P126:P152)</f>
        <v>0</v>
      </c>
      <c r="Q125" s="229"/>
      <c r="R125" s="230">
        <f>SUM(R126:R152)</f>
        <v>0</v>
      </c>
      <c r="S125" s="229"/>
      <c r="T125" s="231">
        <f>SUM(T126:T152)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2" t="s">
        <v>21</v>
      </c>
      <c r="AT125" s="233" t="s">
        <v>83</v>
      </c>
      <c r="AU125" s="233" t="s">
        <v>21</v>
      </c>
      <c r="AY125" s="232" t="s">
        <v>152</v>
      </c>
      <c r="BK125" s="234">
        <f>SUM(BK126:BK152)</f>
        <v>0</v>
      </c>
    </row>
    <row r="126" s="2" customFormat="1" ht="21.75" customHeight="1">
      <c r="A126" s="38"/>
      <c r="B126" s="39"/>
      <c r="C126" s="235" t="s">
        <v>93</v>
      </c>
      <c r="D126" s="235" t="s">
        <v>153</v>
      </c>
      <c r="E126" s="236" t="s">
        <v>943</v>
      </c>
      <c r="F126" s="237" t="s">
        <v>944</v>
      </c>
      <c r="G126" s="238" t="s">
        <v>939</v>
      </c>
      <c r="H126" s="239">
        <v>17</v>
      </c>
      <c r="I126" s="240"/>
      <c r="J126" s="241">
        <f>ROUND(I126*H126,2)</f>
        <v>0</v>
      </c>
      <c r="K126" s="237" t="s">
        <v>940</v>
      </c>
      <c r="L126" s="44"/>
      <c r="M126" s="242" t="s">
        <v>1</v>
      </c>
      <c r="N126" s="243" t="s">
        <v>49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151</v>
      </c>
      <c r="AT126" s="246" t="s">
        <v>153</v>
      </c>
      <c r="AU126" s="246" t="s">
        <v>93</v>
      </c>
      <c r="AY126" s="17" t="s">
        <v>152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21</v>
      </c>
      <c r="BK126" s="247">
        <f>ROUND(I126*H126,2)</f>
        <v>0</v>
      </c>
      <c r="BL126" s="17" t="s">
        <v>151</v>
      </c>
      <c r="BM126" s="246" t="s">
        <v>151</v>
      </c>
    </row>
    <row r="127" s="2" customFormat="1" ht="33" customHeight="1">
      <c r="A127" s="38"/>
      <c r="B127" s="39"/>
      <c r="C127" s="235" t="s">
        <v>166</v>
      </c>
      <c r="D127" s="235" t="s">
        <v>153</v>
      </c>
      <c r="E127" s="236" t="s">
        <v>945</v>
      </c>
      <c r="F127" s="237" t="s">
        <v>946</v>
      </c>
      <c r="G127" s="238" t="s">
        <v>939</v>
      </c>
      <c r="H127" s="239">
        <v>17</v>
      </c>
      <c r="I127" s="240"/>
      <c r="J127" s="241">
        <f>ROUND(I127*H127,2)</f>
        <v>0</v>
      </c>
      <c r="K127" s="237" t="s">
        <v>940</v>
      </c>
      <c r="L127" s="44"/>
      <c r="M127" s="242" t="s">
        <v>1</v>
      </c>
      <c r="N127" s="243" t="s">
        <v>49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151</v>
      </c>
      <c r="AT127" s="246" t="s">
        <v>153</v>
      </c>
      <c r="AU127" s="246" t="s">
        <v>93</v>
      </c>
      <c r="AY127" s="17" t="s">
        <v>152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21</v>
      </c>
      <c r="BK127" s="247">
        <f>ROUND(I127*H127,2)</f>
        <v>0</v>
      </c>
      <c r="BL127" s="17" t="s">
        <v>151</v>
      </c>
      <c r="BM127" s="246" t="s">
        <v>179</v>
      </c>
    </row>
    <row r="128" s="2" customFormat="1" ht="44.25" customHeight="1">
      <c r="A128" s="38"/>
      <c r="B128" s="39"/>
      <c r="C128" s="235" t="s">
        <v>151</v>
      </c>
      <c r="D128" s="235" t="s">
        <v>153</v>
      </c>
      <c r="E128" s="236" t="s">
        <v>947</v>
      </c>
      <c r="F128" s="237" t="s">
        <v>948</v>
      </c>
      <c r="G128" s="238" t="s">
        <v>939</v>
      </c>
      <c r="H128" s="239">
        <v>20</v>
      </c>
      <c r="I128" s="240"/>
      <c r="J128" s="241">
        <f>ROUND(I128*H128,2)</f>
        <v>0</v>
      </c>
      <c r="K128" s="237" t="s">
        <v>940</v>
      </c>
      <c r="L128" s="44"/>
      <c r="M128" s="242" t="s">
        <v>1</v>
      </c>
      <c r="N128" s="243" t="s">
        <v>49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151</v>
      </c>
      <c r="AT128" s="246" t="s">
        <v>153</v>
      </c>
      <c r="AU128" s="246" t="s">
        <v>93</v>
      </c>
      <c r="AY128" s="17" t="s">
        <v>152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21</v>
      </c>
      <c r="BK128" s="247">
        <f>ROUND(I128*H128,2)</f>
        <v>0</v>
      </c>
      <c r="BL128" s="17" t="s">
        <v>151</v>
      </c>
      <c r="BM128" s="246" t="s">
        <v>190</v>
      </c>
    </row>
    <row r="129" s="2" customFormat="1">
      <c r="A129" s="38"/>
      <c r="B129" s="39"/>
      <c r="C129" s="40"/>
      <c r="D129" s="248" t="s">
        <v>160</v>
      </c>
      <c r="E129" s="40"/>
      <c r="F129" s="249" t="s">
        <v>949</v>
      </c>
      <c r="G129" s="40"/>
      <c r="H129" s="40"/>
      <c r="I129" s="15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93</v>
      </c>
    </row>
    <row r="130" s="2" customFormat="1" ht="21.75" customHeight="1">
      <c r="A130" s="38"/>
      <c r="B130" s="39"/>
      <c r="C130" s="235" t="s">
        <v>174</v>
      </c>
      <c r="D130" s="235" t="s">
        <v>153</v>
      </c>
      <c r="E130" s="236" t="s">
        <v>950</v>
      </c>
      <c r="F130" s="237" t="s">
        <v>951</v>
      </c>
      <c r="G130" s="238" t="s">
        <v>939</v>
      </c>
      <c r="H130" s="239">
        <v>1</v>
      </c>
      <c r="I130" s="240"/>
      <c r="J130" s="241">
        <f>ROUND(I130*H130,2)</f>
        <v>0</v>
      </c>
      <c r="K130" s="237" t="s">
        <v>940</v>
      </c>
      <c r="L130" s="44"/>
      <c r="M130" s="242" t="s">
        <v>1</v>
      </c>
      <c r="N130" s="243" t="s">
        <v>49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151</v>
      </c>
      <c r="AT130" s="246" t="s">
        <v>153</v>
      </c>
      <c r="AU130" s="246" t="s">
        <v>93</v>
      </c>
      <c r="AY130" s="17" t="s">
        <v>152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21</v>
      </c>
      <c r="BK130" s="247">
        <f>ROUND(I130*H130,2)</f>
        <v>0</v>
      </c>
      <c r="BL130" s="17" t="s">
        <v>151</v>
      </c>
      <c r="BM130" s="246" t="s">
        <v>26</v>
      </c>
    </row>
    <row r="131" s="2" customFormat="1" ht="21.75" customHeight="1">
      <c r="A131" s="38"/>
      <c r="B131" s="39"/>
      <c r="C131" s="235" t="s">
        <v>179</v>
      </c>
      <c r="D131" s="235" t="s">
        <v>153</v>
      </c>
      <c r="E131" s="236" t="s">
        <v>952</v>
      </c>
      <c r="F131" s="237" t="s">
        <v>953</v>
      </c>
      <c r="G131" s="238" t="s">
        <v>939</v>
      </c>
      <c r="H131" s="239">
        <v>1</v>
      </c>
      <c r="I131" s="240"/>
      <c r="J131" s="241">
        <f>ROUND(I131*H131,2)</f>
        <v>0</v>
      </c>
      <c r="K131" s="237" t="s">
        <v>940</v>
      </c>
      <c r="L131" s="44"/>
      <c r="M131" s="242" t="s">
        <v>1</v>
      </c>
      <c r="N131" s="243" t="s">
        <v>49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151</v>
      </c>
      <c r="AT131" s="246" t="s">
        <v>153</v>
      </c>
      <c r="AU131" s="246" t="s">
        <v>93</v>
      </c>
      <c r="AY131" s="17" t="s">
        <v>152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21</v>
      </c>
      <c r="BK131" s="247">
        <f>ROUND(I131*H131,2)</f>
        <v>0</v>
      </c>
      <c r="BL131" s="17" t="s">
        <v>151</v>
      </c>
      <c r="BM131" s="246" t="s">
        <v>224</v>
      </c>
    </row>
    <row r="132" s="2" customFormat="1" ht="21.75" customHeight="1">
      <c r="A132" s="38"/>
      <c r="B132" s="39"/>
      <c r="C132" s="235" t="s">
        <v>184</v>
      </c>
      <c r="D132" s="235" t="s">
        <v>153</v>
      </c>
      <c r="E132" s="236" t="s">
        <v>954</v>
      </c>
      <c r="F132" s="237" t="s">
        <v>955</v>
      </c>
      <c r="G132" s="238" t="s">
        <v>939</v>
      </c>
      <c r="H132" s="239">
        <v>15</v>
      </c>
      <c r="I132" s="240"/>
      <c r="J132" s="241">
        <f>ROUND(I132*H132,2)</f>
        <v>0</v>
      </c>
      <c r="K132" s="237" t="s">
        <v>940</v>
      </c>
      <c r="L132" s="44"/>
      <c r="M132" s="242" t="s">
        <v>1</v>
      </c>
      <c r="N132" s="243" t="s">
        <v>49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151</v>
      </c>
      <c r="AT132" s="246" t="s">
        <v>153</v>
      </c>
      <c r="AU132" s="246" t="s">
        <v>93</v>
      </c>
      <c r="AY132" s="17" t="s">
        <v>152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21</v>
      </c>
      <c r="BK132" s="247">
        <f>ROUND(I132*H132,2)</f>
        <v>0</v>
      </c>
      <c r="BL132" s="17" t="s">
        <v>151</v>
      </c>
      <c r="BM132" s="246" t="s">
        <v>244</v>
      </c>
    </row>
    <row r="133" s="2" customFormat="1" ht="16.5" customHeight="1">
      <c r="A133" s="38"/>
      <c r="B133" s="39"/>
      <c r="C133" s="235" t="s">
        <v>190</v>
      </c>
      <c r="D133" s="235" t="s">
        <v>153</v>
      </c>
      <c r="E133" s="236" t="s">
        <v>956</v>
      </c>
      <c r="F133" s="237" t="s">
        <v>957</v>
      </c>
      <c r="G133" s="238" t="s">
        <v>939</v>
      </c>
      <c r="H133" s="239">
        <v>18</v>
      </c>
      <c r="I133" s="240"/>
      <c r="J133" s="241">
        <f>ROUND(I133*H133,2)</f>
        <v>0</v>
      </c>
      <c r="K133" s="237" t="s">
        <v>940</v>
      </c>
      <c r="L133" s="44"/>
      <c r="M133" s="242" t="s">
        <v>1</v>
      </c>
      <c r="N133" s="243" t="s">
        <v>49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151</v>
      </c>
      <c r="AT133" s="246" t="s">
        <v>153</v>
      </c>
      <c r="AU133" s="246" t="s">
        <v>93</v>
      </c>
      <c r="AY133" s="17" t="s">
        <v>152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21</v>
      </c>
      <c r="BK133" s="247">
        <f>ROUND(I133*H133,2)</f>
        <v>0</v>
      </c>
      <c r="BL133" s="17" t="s">
        <v>151</v>
      </c>
      <c r="BM133" s="246" t="s">
        <v>257</v>
      </c>
    </row>
    <row r="134" s="2" customFormat="1" ht="21.75" customHeight="1">
      <c r="A134" s="38"/>
      <c r="B134" s="39"/>
      <c r="C134" s="235" t="s">
        <v>195</v>
      </c>
      <c r="D134" s="235" t="s">
        <v>153</v>
      </c>
      <c r="E134" s="236" t="s">
        <v>958</v>
      </c>
      <c r="F134" s="237" t="s">
        <v>959</v>
      </c>
      <c r="G134" s="238" t="s">
        <v>392</v>
      </c>
      <c r="H134" s="239">
        <v>170</v>
      </c>
      <c r="I134" s="240"/>
      <c r="J134" s="241">
        <f>ROUND(I134*H134,2)</f>
        <v>0</v>
      </c>
      <c r="K134" s="237" t="s">
        <v>940</v>
      </c>
      <c r="L134" s="44"/>
      <c r="M134" s="242" t="s">
        <v>1</v>
      </c>
      <c r="N134" s="243" t="s">
        <v>49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151</v>
      </c>
      <c r="AT134" s="246" t="s">
        <v>153</v>
      </c>
      <c r="AU134" s="246" t="s">
        <v>93</v>
      </c>
      <c r="AY134" s="17" t="s">
        <v>152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21</v>
      </c>
      <c r="BK134" s="247">
        <f>ROUND(I134*H134,2)</f>
        <v>0</v>
      </c>
      <c r="BL134" s="17" t="s">
        <v>151</v>
      </c>
      <c r="BM134" s="246" t="s">
        <v>268</v>
      </c>
    </row>
    <row r="135" s="2" customFormat="1" ht="21.75" customHeight="1">
      <c r="A135" s="38"/>
      <c r="B135" s="39"/>
      <c r="C135" s="235" t="s">
        <v>26</v>
      </c>
      <c r="D135" s="235" t="s">
        <v>153</v>
      </c>
      <c r="E135" s="236" t="s">
        <v>960</v>
      </c>
      <c r="F135" s="237" t="s">
        <v>961</v>
      </c>
      <c r="G135" s="238" t="s">
        <v>392</v>
      </c>
      <c r="H135" s="239">
        <v>820</v>
      </c>
      <c r="I135" s="240"/>
      <c r="J135" s="241">
        <f>ROUND(I135*H135,2)</f>
        <v>0</v>
      </c>
      <c r="K135" s="237" t="s">
        <v>940</v>
      </c>
      <c r="L135" s="44"/>
      <c r="M135" s="242" t="s">
        <v>1</v>
      </c>
      <c r="N135" s="243" t="s">
        <v>49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151</v>
      </c>
      <c r="AT135" s="246" t="s">
        <v>153</v>
      </c>
      <c r="AU135" s="246" t="s">
        <v>93</v>
      </c>
      <c r="AY135" s="17" t="s">
        <v>152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21</v>
      </c>
      <c r="BK135" s="247">
        <f>ROUND(I135*H135,2)</f>
        <v>0</v>
      </c>
      <c r="BL135" s="17" t="s">
        <v>151</v>
      </c>
      <c r="BM135" s="246" t="s">
        <v>282</v>
      </c>
    </row>
    <row r="136" s="2" customFormat="1" ht="21.75" customHeight="1">
      <c r="A136" s="38"/>
      <c r="B136" s="39"/>
      <c r="C136" s="235" t="s">
        <v>208</v>
      </c>
      <c r="D136" s="235" t="s">
        <v>153</v>
      </c>
      <c r="E136" s="236" t="s">
        <v>962</v>
      </c>
      <c r="F136" s="237" t="s">
        <v>963</v>
      </c>
      <c r="G136" s="238" t="s">
        <v>392</v>
      </c>
      <c r="H136" s="239">
        <v>20</v>
      </c>
      <c r="I136" s="240"/>
      <c r="J136" s="241">
        <f>ROUND(I136*H136,2)</f>
        <v>0</v>
      </c>
      <c r="K136" s="237" t="s">
        <v>940</v>
      </c>
      <c r="L136" s="44"/>
      <c r="M136" s="242" t="s">
        <v>1</v>
      </c>
      <c r="N136" s="243" t="s">
        <v>49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151</v>
      </c>
      <c r="AT136" s="246" t="s">
        <v>153</v>
      </c>
      <c r="AU136" s="246" t="s">
        <v>93</v>
      </c>
      <c r="AY136" s="17" t="s">
        <v>152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21</v>
      </c>
      <c r="BK136" s="247">
        <f>ROUND(I136*H136,2)</f>
        <v>0</v>
      </c>
      <c r="BL136" s="17" t="s">
        <v>151</v>
      </c>
      <c r="BM136" s="246" t="s">
        <v>293</v>
      </c>
    </row>
    <row r="137" s="2" customFormat="1" ht="21.75" customHeight="1">
      <c r="A137" s="38"/>
      <c r="B137" s="39"/>
      <c r="C137" s="235" t="s">
        <v>224</v>
      </c>
      <c r="D137" s="235" t="s">
        <v>153</v>
      </c>
      <c r="E137" s="236" t="s">
        <v>964</v>
      </c>
      <c r="F137" s="237" t="s">
        <v>965</v>
      </c>
      <c r="G137" s="238" t="s">
        <v>939</v>
      </c>
      <c r="H137" s="239">
        <v>44</v>
      </c>
      <c r="I137" s="240"/>
      <c r="J137" s="241">
        <f>ROUND(I137*H137,2)</f>
        <v>0</v>
      </c>
      <c r="K137" s="237" t="s">
        <v>940</v>
      </c>
      <c r="L137" s="44"/>
      <c r="M137" s="242" t="s">
        <v>1</v>
      </c>
      <c r="N137" s="243" t="s">
        <v>49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151</v>
      </c>
      <c r="AT137" s="246" t="s">
        <v>153</v>
      </c>
      <c r="AU137" s="246" t="s">
        <v>93</v>
      </c>
      <c r="AY137" s="17" t="s">
        <v>152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21</v>
      </c>
      <c r="BK137" s="247">
        <f>ROUND(I137*H137,2)</f>
        <v>0</v>
      </c>
      <c r="BL137" s="17" t="s">
        <v>151</v>
      </c>
      <c r="BM137" s="246" t="s">
        <v>303</v>
      </c>
    </row>
    <row r="138" s="2" customFormat="1" ht="21.75" customHeight="1">
      <c r="A138" s="38"/>
      <c r="B138" s="39"/>
      <c r="C138" s="235" t="s">
        <v>237</v>
      </c>
      <c r="D138" s="235" t="s">
        <v>153</v>
      </c>
      <c r="E138" s="236" t="s">
        <v>966</v>
      </c>
      <c r="F138" s="237" t="s">
        <v>967</v>
      </c>
      <c r="G138" s="238" t="s">
        <v>939</v>
      </c>
      <c r="H138" s="239">
        <v>6</v>
      </c>
      <c r="I138" s="240"/>
      <c r="J138" s="241">
        <f>ROUND(I138*H138,2)</f>
        <v>0</v>
      </c>
      <c r="K138" s="237" t="s">
        <v>940</v>
      </c>
      <c r="L138" s="44"/>
      <c r="M138" s="242" t="s">
        <v>1</v>
      </c>
      <c r="N138" s="243" t="s">
        <v>49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151</v>
      </c>
      <c r="AT138" s="246" t="s">
        <v>153</v>
      </c>
      <c r="AU138" s="246" t="s">
        <v>93</v>
      </c>
      <c r="AY138" s="17" t="s">
        <v>152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21</v>
      </c>
      <c r="BK138" s="247">
        <f>ROUND(I138*H138,2)</f>
        <v>0</v>
      </c>
      <c r="BL138" s="17" t="s">
        <v>151</v>
      </c>
      <c r="BM138" s="246" t="s">
        <v>313</v>
      </c>
    </row>
    <row r="139" s="2" customFormat="1" ht="16.5" customHeight="1">
      <c r="A139" s="38"/>
      <c r="B139" s="39"/>
      <c r="C139" s="235" t="s">
        <v>244</v>
      </c>
      <c r="D139" s="235" t="s">
        <v>153</v>
      </c>
      <c r="E139" s="236" t="s">
        <v>968</v>
      </c>
      <c r="F139" s="237" t="s">
        <v>969</v>
      </c>
      <c r="G139" s="238" t="s">
        <v>939</v>
      </c>
      <c r="H139" s="239">
        <v>176</v>
      </c>
      <c r="I139" s="240"/>
      <c r="J139" s="241">
        <f>ROUND(I139*H139,2)</f>
        <v>0</v>
      </c>
      <c r="K139" s="237" t="s">
        <v>940</v>
      </c>
      <c r="L139" s="44"/>
      <c r="M139" s="242" t="s">
        <v>1</v>
      </c>
      <c r="N139" s="243" t="s">
        <v>49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151</v>
      </c>
      <c r="AT139" s="246" t="s">
        <v>153</v>
      </c>
      <c r="AU139" s="246" t="s">
        <v>93</v>
      </c>
      <c r="AY139" s="17" t="s">
        <v>152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21</v>
      </c>
      <c r="BK139" s="247">
        <f>ROUND(I139*H139,2)</f>
        <v>0</v>
      </c>
      <c r="BL139" s="17" t="s">
        <v>151</v>
      </c>
      <c r="BM139" s="246" t="s">
        <v>322</v>
      </c>
    </row>
    <row r="140" s="2" customFormat="1" ht="16.5" customHeight="1">
      <c r="A140" s="38"/>
      <c r="B140" s="39"/>
      <c r="C140" s="235" t="s">
        <v>8</v>
      </c>
      <c r="D140" s="235" t="s">
        <v>153</v>
      </c>
      <c r="E140" s="236" t="s">
        <v>970</v>
      </c>
      <c r="F140" s="237" t="s">
        <v>971</v>
      </c>
      <c r="G140" s="238" t="s">
        <v>939</v>
      </c>
      <c r="H140" s="239">
        <v>108</v>
      </c>
      <c r="I140" s="240"/>
      <c r="J140" s="241">
        <f>ROUND(I140*H140,2)</f>
        <v>0</v>
      </c>
      <c r="K140" s="237" t="s">
        <v>940</v>
      </c>
      <c r="L140" s="44"/>
      <c r="M140" s="242" t="s">
        <v>1</v>
      </c>
      <c r="N140" s="243" t="s">
        <v>49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151</v>
      </c>
      <c r="AT140" s="246" t="s">
        <v>153</v>
      </c>
      <c r="AU140" s="246" t="s">
        <v>93</v>
      </c>
      <c r="AY140" s="17" t="s">
        <v>152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21</v>
      </c>
      <c r="BK140" s="247">
        <f>ROUND(I140*H140,2)</f>
        <v>0</v>
      </c>
      <c r="BL140" s="17" t="s">
        <v>151</v>
      </c>
      <c r="BM140" s="246" t="s">
        <v>334</v>
      </c>
    </row>
    <row r="141" s="2" customFormat="1" ht="16.5" customHeight="1">
      <c r="A141" s="38"/>
      <c r="B141" s="39"/>
      <c r="C141" s="235" t="s">
        <v>257</v>
      </c>
      <c r="D141" s="235" t="s">
        <v>153</v>
      </c>
      <c r="E141" s="236" t="s">
        <v>972</v>
      </c>
      <c r="F141" s="237" t="s">
        <v>973</v>
      </c>
      <c r="G141" s="238" t="s">
        <v>939</v>
      </c>
      <c r="H141" s="239">
        <v>24</v>
      </c>
      <c r="I141" s="240"/>
      <c r="J141" s="241">
        <f>ROUND(I141*H141,2)</f>
        <v>0</v>
      </c>
      <c r="K141" s="237" t="s">
        <v>940</v>
      </c>
      <c r="L141" s="44"/>
      <c r="M141" s="242" t="s">
        <v>1</v>
      </c>
      <c r="N141" s="243" t="s">
        <v>49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151</v>
      </c>
      <c r="AT141" s="246" t="s">
        <v>153</v>
      </c>
      <c r="AU141" s="246" t="s">
        <v>93</v>
      </c>
      <c r="AY141" s="17" t="s">
        <v>152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21</v>
      </c>
      <c r="BK141" s="247">
        <f>ROUND(I141*H141,2)</f>
        <v>0</v>
      </c>
      <c r="BL141" s="17" t="s">
        <v>151</v>
      </c>
      <c r="BM141" s="246" t="s">
        <v>345</v>
      </c>
    </row>
    <row r="142" s="2" customFormat="1" ht="21.75" customHeight="1">
      <c r="A142" s="38"/>
      <c r="B142" s="39"/>
      <c r="C142" s="235" t="s">
        <v>261</v>
      </c>
      <c r="D142" s="235" t="s">
        <v>153</v>
      </c>
      <c r="E142" s="236" t="s">
        <v>974</v>
      </c>
      <c r="F142" s="237" t="s">
        <v>975</v>
      </c>
      <c r="G142" s="238" t="s">
        <v>392</v>
      </c>
      <c r="H142" s="239">
        <v>650</v>
      </c>
      <c r="I142" s="240"/>
      <c r="J142" s="241">
        <f>ROUND(I142*H142,2)</f>
        <v>0</v>
      </c>
      <c r="K142" s="237" t="s">
        <v>940</v>
      </c>
      <c r="L142" s="44"/>
      <c r="M142" s="242" t="s">
        <v>1</v>
      </c>
      <c r="N142" s="243" t="s">
        <v>49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151</v>
      </c>
      <c r="AT142" s="246" t="s">
        <v>153</v>
      </c>
      <c r="AU142" s="246" t="s">
        <v>93</v>
      </c>
      <c r="AY142" s="17" t="s">
        <v>152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21</v>
      </c>
      <c r="BK142" s="247">
        <f>ROUND(I142*H142,2)</f>
        <v>0</v>
      </c>
      <c r="BL142" s="17" t="s">
        <v>151</v>
      </c>
      <c r="BM142" s="246" t="s">
        <v>676</v>
      </c>
    </row>
    <row r="143" s="2" customFormat="1" ht="16.5" customHeight="1">
      <c r="A143" s="38"/>
      <c r="B143" s="39"/>
      <c r="C143" s="235" t="s">
        <v>268</v>
      </c>
      <c r="D143" s="235" t="s">
        <v>153</v>
      </c>
      <c r="E143" s="236" t="s">
        <v>976</v>
      </c>
      <c r="F143" s="237" t="s">
        <v>977</v>
      </c>
      <c r="G143" s="238" t="s">
        <v>939</v>
      </c>
      <c r="H143" s="239">
        <v>21</v>
      </c>
      <c r="I143" s="240"/>
      <c r="J143" s="241">
        <f>ROUND(I143*H143,2)</f>
        <v>0</v>
      </c>
      <c r="K143" s="237" t="s">
        <v>940</v>
      </c>
      <c r="L143" s="44"/>
      <c r="M143" s="242" t="s">
        <v>1</v>
      </c>
      <c r="N143" s="243" t="s">
        <v>49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151</v>
      </c>
      <c r="AT143" s="246" t="s">
        <v>153</v>
      </c>
      <c r="AU143" s="246" t="s">
        <v>93</v>
      </c>
      <c r="AY143" s="17" t="s">
        <v>152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21</v>
      </c>
      <c r="BK143" s="247">
        <f>ROUND(I143*H143,2)</f>
        <v>0</v>
      </c>
      <c r="BL143" s="17" t="s">
        <v>151</v>
      </c>
      <c r="BM143" s="246" t="s">
        <v>684</v>
      </c>
    </row>
    <row r="144" s="2" customFormat="1" ht="16.5" customHeight="1">
      <c r="A144" s="38"/>
      <c r="B144" s="39"/>
      <c r="C144" s="235" t="s">
        <v>275</v>
      </c>
      <c r="D144" s="235" t="s">
        <v>153</v>
      </c>
      <c r="E144" s="236" t="s">
        <v>978</v>
      </c>
      <c r="F144" s="237" t="s">
        <v>979</v>
      </c>
      <c r="G144" s="238" t="s">
        <v>392</v>
      </c>
      <c r="H144" s="239">
        <v>21</v>
      </c>
      <c r="I144" s="240"/>
      <c r="J144" s="241">
        <f>ROUND(I144*H144,2)</f>
        <v>0</v>
      </c>
      <c r="K144" s="237" t="s">
        <v>940</v>
      </c>
      <c r="L144" s="44"/>
      <c r="M144" s="242" t="s">
        <v>1</v>
      </c>
      <c r="N144" s="243" t="s">
        <v>49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151</v>
      </c>
      <c r="AT144" s="246" t="s">
        <v>153</v>
      </c>
      <c r="AU144" s="246" t="s">
        <v>93</v>
      </c>
      <c r="AY144" s="17" t="s">
        <v>152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21</v>
      </c>
      <c r="BK144" s="247">
        <f>ROUND(I144*H144,2)</f>
        <v>0</v>
      </c>
      <c r="BL144" s="17" t="s">
        <v>151</v>
      </c>
      <c r="BM144" s="246" t="s">
        <v>693</v>
      </c>
    </row>
    <row r="145" s="2" customFormat="1" ht="16.5" customHeight="1">
      <c r="A145" s="38"/>
      <c r="B145" s="39"/>
      <c r="C145" s="235" t="s">
        <v>282</v>
      </c>
      <c r="D145" s="235" t="s">
        <v>153</v>
      </c>
      <c r="E145" s="236" t="s">
        <v>980</v>
      </c>
      <c r="F145" s="237" t="s">
        <v>981</v>
      </c>
      <c r="G145" s="238" t="s">
        <v>939</v>
      </c>
      <c r="H145" s="239">
        <v>21</v>
      </c>
      <c r="I145" s="240"/>
      <c r="J145" s="241">
        <f>ROUND(I145*H145,2)</f>
        <v>0</v>
      </c>
      <c r="K145" s="237" t="s">
        <v>940</v>
      </c>
      <c r="L145" s="44"/>
      <c r="M145" s="242" t="s">
        <v>1</v>
      </c>
      <c r="N145" s="243" t="s">
        <v>49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151</v>
      </c>
      <c r="AT145" s="246" t="s">
        <v>153</v>
      </c>
      <c r="AU145" s="246" t="s">
        <v>93</v>
      </c>
      <c r="AY145" s="17" t="s">
        <v>152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21</v>
      </c>
      <c r="BK145" s="247">
        <f>ROUND(I145*H145,2)</f>
        <v>0</v>
      </c>
      <c r="BL145" s="17" t="s">
        <v>151</v>
      </c>
      <c r="BM145" s="246" t="s">
        <v>701</v>
      </c>
    </row>
    <row r="146" s="2" customFormat="1" ht="21.75" customHeight="1">
      <c r="A146" s="38"/>
      <c r="B146" s="39"/>
      <c r="C146" s="235" t="s">
        <v>7</v>
      </c>
      <c r="D146" s="235" t="s">
        <v>153</v>
      </c>
      <c r="E146" s="236" t="s">
        <v>982</v>
      </c>
      <c r="F146" s="237" t="s">
        <v>983</v>
      </c>
      <c r="G146" s="238" t="s">
        <v>939</v>
      </c>
      <c r="H146" s="239">
        <v>42</v>
      </c>
      <c r="I146" s="240"/>
      <c r="J146" s="241">
        <f>ROUND(I146*H146,2)</f>
        <v>0</v>
      </c>
      <c r="K146" s="237" t="s">
        <v>940</v>
      </c>
      <c r="L146" s="44"/>
      <c r="M146" s="242" t="s">
        <v>1</v>
      </c>
      <c r="N146" s="243" t="s">
        <v>49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151</v>
      </c>
      <c r="AT146" s="246" t="s">
        <v>153</v>
      </c>
      <c r="AU146" s="246" t="s">
        <v>93</v>
      </c>
      <c r="AY146" s="17" t="s">
        <v>152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21</v>
      </c>
      <c r="BK146" s="247">
        <f>ROUND(I146*H146,2)</f>
        <v>0</v>
      </c>
      <c r="BL146" s="17" t="s">
        <v>151</v>
      </c>
      <c r="BM146" s="246" t="s">
        <v>711</v>
      </c>
    </row>
    <row r="147" s="2" customFormat="1" ht="21.75" customHeight="1">
      <c r="A147" s="38"/>
      <c r="B147" s="39"/>
      <c r="C147" s="235" t="s">
        <v>293</v>
      </c>
      <c r="D147" s="235" t="s">
        <v>153</v>
      </c>
      <c r="E147" s="236" t="s">
        <v>984</v>
      </c>
      <c r="F147" s="237" t="s">
        <v>985</v>
      </c>
      <c r="G147" s="238" t="s">
        <v>986</v>
      </c>
      <c r="H147" s="239">
        <v>60</v>
      </c>
      <c r="I147" s="240"/>
      <c r="J147" s="241">
        <f>ROUND(I147*H147,2)</f>
        <v>0</v>
      </c>
      <c r="K147" s="237" t="s">
        <v>940</v>
      </c>
      <c r="L147" s="44"/>
      <c r="M147" s="242" t="s">
        <v>1</v>
      </c>
      <c r="N147" s="243" t="s">
        <v>49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151</v>
      </c>
      <c r="AT147" s="246" t="s">
        <v>153</v>
      </c>
      <c r="AU147" s="246" t="s">
        <v>93</v>
      </c>
      <c r="AY147" s="17" t="s">
        <v>152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21</v>
      </c>
      <c r="BK147" s="247">
        <f>ROUND(I147*H147,2)</f>
        <v>0</v>
      </c>
      <c r="BL147" s="17" t="s">
        <v>151</v>
      </c>
      <c r="BM147" s="246" t="s">
        <v>726</v>
      </c>
    </row>
    <row r="148" s="2" customFormat="1" ht="21.75" customHeight="1">
      <c r="A148" s="38"/>
      <c r="B148" s="39"/>
      <c r="C148" s="235" t="s">
        <v>298</v>
      </c>
      <c r="D148" s="235" t="s">
        <v>153</v>
      </c>
      <c r="E148" s="236" t="s">
        <v>987</v>
      </c>
      <c r="F148" s="237" t="s">
        <v>988</v>
      </c>
      <c r="G148" s="238" t="s">
        <v>986</v>
      </c>
      <c r="H148" s="239">
        <v>20</v>
      </c>
      <c r="I148" s="240"/>
      <c r="J148" s="241">
        <f>ROUND(I148*H148,2)</f>
        <v>0</v>
      </c>
      <c r="K148" s="237" t="s">
        <v>940</v>
      </c>
      <c r="L148" s="44"/>
      <c r="M148" s="242" t="s">
        <v>1</v>
      </c>
      <c r="N148" s="243" t="s">
        <v>49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151</v>
      </c>
      <c r="AT148" s="246" t="s">
        <v>153</v>
      </c>
      <c r="AU148" s="246" t="s">
        <v>93</v>
      </c>
      <c r="AY148" s="17" t="s">
        <v>152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21</v>
      </c>
      <c r="BK148" s="247">
        <f>ROUND(I148*H148,2)</f>
        <v>0</v>
      </c>
      <c r="BL148" s="17" t="s">
        <v>151</v>
      </c>
      <c r="BM148" s="246" t="s">
        <v>735</v>
      </c>
    </row>
    <row r="149" s="2" customFormat="1" ht="33" customHeight="1">
      <c r="A149" s="38"/>
      <c r="B149" s="39"/>
      <c r="C149" s="235" t="s">
        <v>303</v>
      </c>
      <c r="D149" s="235" t="s">
        <v>153</v>
      </c>
      <c r="E149" s="236" t="s">
        <v>989</v>
      </c>
      <c r="F149" s="237" t="s">
        <v>990</v>
      </c>
      <c r="G149" s="238" t="s">
        <v>986</v>
      </c>
      <c r="H149" s="239">
        <v>40</v>
      </c>
      <c r="I149" s="240"/>
      <c r="J149" s="241">
        <f>ROUND(I149*H149,2)</f>
        <v>0</v>
      </c>
      <c r="K149" s="237" t="s">
        <v>940</v>
      </c>
      <c r="L149" s="44"/>
      <c r="M149" s="242" t="s">
        <v>1</v>
      </c>
      <c r="N149" s="243" t="s">
        <v>49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151</v>
      </c>
      <c r="AT149" s="246" t="s">
        <v>153</v>
      </c>
      <c r="AU149" s="246" t="s">
        <v>93</v>
      </c>
      <c r="AY149" s="17" t="s">
        <v>152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21</v>
      </c>
      <c r="BK149" s="247">
        <f>ROUND(I149*H149,2)</f>
        <v>0</v>
      </c>
      <c r="BL149" s="17" t="s">
        <v>151</v>
      </c>
      <c r="BM149" s="246" t="s">
        <v>748</v>
      </c>
    </row>
    <row r="150" s="2" customFormat="1" ht="16.5" customHeight="1">
      <c r="A150" s="38"/>
      <c r="B150" s="39"/>
      <c r="C150" s="235" t="s">
        <v>308</v>
      </c>
      <c r="D150" s="235" t="s">
        <v>153</v>
      </c>
      <c r="E150" s="236" t="s">
        <v>991</v>
      </c>
      <c r="F150" s="237" t="s">
        <v>992</v>
      </c>
      <c r="G150" s="238" t="s">
        <v>986</v>
      </c>
      <c r="H150" s="239">
        <v>6</v>
      </c>
      <c r="I150" s="240"/>
      <c r="J150" s="241">
        <f>ROUND(I150*H150,2)</f>
        <v>0</v>
      </c>
      <c r="K150" s="237" t="s">
        <v>940</v>
      </c>
      <c r="L150" s="44"/>
      <c r="M150" s="242" t="s">
        <v>1</v>
      </c>
      <c r="N150" s="243" t="s">
        <v>49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151</v>
      </c>
      <c r="AT150" s="246" t="s">
        <v>153</v>
      </c>
      <c r="AU150" s="246" t="s">
        <v>93</v>
      </c>
      <c r="AY150" s="17" t="s">
        <v>152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21</v>
      </c>
      <c r="BK150" s="247">
        <f>ROUND(I150*H150,2)</f>
        <v>0</v>
      </c>
      <c r="BL150" s="17" t="s">
        <v>151</v>
      </c>
      <c r="BM150" s="246" t="s">
        <v>757</v>
      </c>
    </row>
    <row r="151" s="2" customFormat="1" ht="21.75" customHeight="1">
      <c r="A151" s="38"/>
      <c r="B151" s="39"/>
      <c r="C151" s="235" t="s">
        <v>313</v>
      </c>
      <c r="D151" s="235" t="s">
        <v>153</v>
      </c>
      <c r="E151" s="236" t="s">
        <v>993</v>
      </c>
      <c r="F151" s="237" t="s">
        <v>994</v>
      </c>
      <c r="G151" s="238" t="s">
        <v>986</v>
      </c>
      <c r="H151" s="239">
        <v>15</v>
      </c>
      <c r="I151" s="240"/>
      <c r="J151" s="241">
        <f>ROUND(I151*H151,2)</f>
        <v>0</v>
      </c>
      <c r="K151" s="237" t="s">
        <v>940</v>
      </c>
      <c r="L151" s="44"/>
      <c r="M151" s="242" t="s">
        <v>1</v>
      </c>
      <c r="N151" s="243" t="s">
        <v>49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151</v>
      </c>
      <c r="AT151" s="246" t="s">
        <v>153</v>
      </c>
      <c r="AU151" s="246" t="s">
        <v>93</v>
      </c>
      <c r="AY151" s="17" t="s">
        <v>152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21</v>
      </c>
      <c r="BK151" s="247">
        <f>ROUND(I151*H151,2)</f>
        <v>0</v>
      </c>
      <c r="BL151" s="17" t="s">
        <v>151</v>
      </c>
      <c r="BM151" s="246" t="s">
        <v>767</v>
      </c>
    </row>
    <row r="152" s="2" customFormat="1" ht="21.75" customHeight="1">
      <c r="A152" s="38"/>
      <c r="B152" s="39"/>
      <c r="C152" s="235" t="s">
        <v>317</v>
      </c>
      <c r="D152" s="235" t="s">
        <v>153</v>
      </c>
      <c r="E152" s="236" t="s">
        <v>995</v>
      </c>
      <c r="F152" s="237" t="s">
        <v>996</v>
      </c>
      <c r="G152" s="238" t="s">
        <v>986</v>
      </c>
      <c r="H152" s="239">
        <v>5</v>
      </c>
      <c r="I152" s="240"/>
      <c r="J152" s="241">
        <f>ROUND(I152*H152,2)</f>
        <v>0</v>
      </c>
      <c r="K152" s="237" t="s">
        <v>940</v>
      </c>
      <c r="L152" s="44"/>
      <c r="M152" s="242" t="s">
        <v>1</v>
      </c>
      <c r="N152" s="243" t="s">
        <v>49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151</v>
      </c>
      <c r="AT152" s="246" t="s">
        <v>153</v>
      </c>
      <c r="AU152" s="246" t="s">
        <v>93</v>
      </c>
      <c r="AY152" s="17" t="s">
        <v>152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21</v>
      </c>
      <c r="BK152" s="247">
        <f>ROUND(I152*H152,2)</f>
        <v>0</v>
      </c>
      <c r="BL152" s="17" t="s">
        <v>151</v>
      </c>
      <c r="BM152" s="246" t="s">
        <v>778</v>
      </c>
    </row>
    <row r="153" s="11" customFormat="1" ht="22.8" customHeight="1">
      <c r="A153" s="11"/>
      <c r="B153" s="221"/>
      <c r="C153" s="222"/>
      <c r="D153" s="223" t="s">
        <v>83</v>
      </c>
      <c r="E153" s="284" t="s">
        <v>997</v>
      </c>
      <c r="F153" s="284" t="s">
        <v>998</v>
      </c>
      <c r="G153" s="222"/>
      <c r="H153" s="222"/>
      <c r="I153" s="225"/>
      <c r="J153" s="285">
        <f>BK153</f>
        <v>0</v>
      </c>
      <c r="K153" s="222"/>
      <c r="L153" s="227"/>
      <c r="M153" s="228"/>
      <c r="N153" s="229"/>
      <c r="O153" s="229"/>
      <c r="P153" s="230">
        <f>SUM(P154:P156)</f>
        <v>0</v>
      </c>
      <c r="Q153" s="229"/>
      <c r="R153" s="230">
        <f>SUM(R154:R156)</f>
        <v>0</v>
      </c>
      <c r="S153" s="229"/>
      <c r="T153" s="231">
        <f>SUM(T154:T156)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32" t="s">
        <v>21</v>
      </c>
      <c r="AT153" s="233" t="s">
        <v>83</v>
      </c>
      <c r="AU153" s="233" t="s">
        <v>21</v>
      </c>
      <c r="AY153" s="232" t="s">
        <v>152</v>
      </c>
      <c r="BK153" s="234">
        <f>SUM(BK154:BK156)</f>
        <v>0</v>
      </c>
    </row>
    <row r="154" s="2" customFormat="1" ht="16.5" customHeight="1">
      <c r="A154" s="38"/>
      <c r="B154" s="39"/>
      <c r="C154" s="235" t="s">
        <v>322</v>
      </c>
      <c r="D154" s="235" t="s">
        <v>153</v>
      </c>
      <c r="E154" s="236" t="s">
        <v>999</v>
      </c>
      <c r="F154" s="237" t="s">
        <v>1000</v>
      </c>
      <c r="G154" s="238" t="s">
        <v>939</v>
      </c>
      <c r="H154" s="239">
        <v>65</v>
      </c>
      <c r="I154" s="240"/>
      <c r="J154" s="241">
        <f>ROUND(I154*H154,2)</f>
        <v>0</v>
      </c>
      <c r="K154" s="237" t="s">
        <v>940</v>
      </c>
      <c r="L154" s="44"/>
      <c r="M154" s="242" t="s">
        <v>1</v>
      </c>
      <c r="N154" s="243" t="s">
        <v>49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151</v>
      </c>
      <c r="AT154" s="246" t="s">
        <v>153</v>
      </c>
      <c r="AU154" s="246" t="s">
        <v>93</v>
      </c>
      <c r="AY154" s="17" t="s">
        <v>152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21</v>
      </c>
      <c r="BK154" s="247">
        <f>ROUND(I154*H154,2)</f>
        <v>0</v>
      </c>
      <c r="BL154" s="17" t="s">
        <v>151</v>
      </c>
      <c r="BM154" s="246" t="s">
        <v>788</v>
      </c>
    </row>
    <row r="155" s="2" customFormat="1" ht="16.5" customHeight="1">
      <c r="A155" s="38"/>
      <c r="B155" s="39"/>
      <c r="C155" s="235" t="s">
        <v>327</v>
      </c>
      <c r="D155" s="235" t="s">
        <v>153</v>
      </c>
      <c r="E155" s="236" t="s">
        <v>1001</v>
      </c>
      <c r="F155" s="237" t="s">
        <v>1002</v>
      </c>
      <c r="G155" s="238" t="s">
        <v>576</v>
      </c>
      <c r="H155" s="239">
        <v>1</v>
      </c>
      <c r="I155" s="240"/>
      <c r="J155" s="241">
        <f>ROUND(I155*H155,2)</f>
        <v>0</v>
      </c>
      <c r="K155" s="237" t="s">
        <v>940</v>
      </c>
      <c r="L155" s="44"/>
      <c r="M155" s="242" t="s">
        <v>1</v>
      </c>
      <c r="N155" s="243" t="s">
        <v>49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151</v>
      </c>
      <c r="AT155" s="246" t="s">
        <v>153</v>
      </c>
      <c r="AU155" s="246" t="s">
        <v>93</v>
      </c>
      <c r="AY155" s="17" t="s">
        <v>152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21</v>
      </c>
      <c r="BK155" s="247">
        <f>ROUND(I155*H155,2)</f>
        <v>0</v>
      </c>
      <c r="BL155" s="17" t="s">
        <v>151</v>
      </c>
      <c r="BM155" s="246" t="s">
        <v>798</v>
      </c>
    </row>
    <row r="156" s="2" customFormat="1" ht="16.5" customHeight="1">
      <c r="A156" s="38"/>
      <c r="B156" s="39"/>
      <c r="C156" s="235" t="s">
        <v>334</v>
      </c>
      <c r="D156" s="235" t="s">
        <v>153</v>
      </c>
      <c r="E156" s="236" t="s">
        <v>1003</v>
      </c>
      <c r="F156" s="237" t="s">
        <v>1004</v>
      </c>
      <c r="G156" s="238" t="s">
        <v>576</v>
      </c>
      <c r="H156" s="239">
        <v>1</v>
      </c>
      <c r="I156" s="240"/>
      <c r="J156" s="241">
        <f>ROUND(I156*H156,2)</f>
        <v>0</v>
      </c>
      <c r="K156" s="237" t="s">
        <v>940</v>
      </c>
      <c r="L156" s="44"/>
      <c r="M156" s="242" t="s">
        <v>1</v>
      </c>
      <c r="N156" s="243" t="s">
        <v>49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151</v>
      </c>
      <c r="AT156" s="246" t="s">
        <v>153</v>
      </c>
      <c r="AU156" s="246" t="s">
        <v>93</v>
      </c>
      <c r="AY156" s="17" t="s">
        <v>152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21</v>
      </c>
      <c r="BK156" s="247">
        <f>ROUND(I156*H156,2)</f>
        <v>0</v>
      </c>
      <c r="BL156" s="17" t="s">
        <v>151</v>
      </c>
      <c r="BM156" s="246" t="s">
        <v>806</v>
      </c>
    </row>
    <row r="157" s="11" customFormat="1" ht="22.8" customHeight="1">
      <c r="A157" s="11"/>
      <c r="B157" s="221"/>
      <c r="C157" s="222"/>
      <c r="D157" s="223" t="s">
        <v>83</v>
      </c>
      <c r="E157" s="284" t="s">
        <v>1005</v>
      </c>
      <c r="F157" s="284" t="s">
        <v>358</v>
      </c>
      <c r="G157" s="222"/>
      <c r="H157" s="222"/>
      <c r="I157" s="225"/>
      <c r="J157" s="285">
        <f>BK157</f>
        <v>0</v>
      </c>
      <c r="K157" s="222"/>
      <c r="L157" s="227"/>
      <c r="M157" s="228"/>
      <c r="N157" s="229"/>
      <c r="O157" s="229"/>
      <c r="P157" s="230">
        <f>SUM(P158:P178)</f>
        <v>0</v>
      </c>
      <c r="Q157" s="229"/>
      <c r="R157" s="230">
        <f>SUM(R158:R178)</f>
        <v>0</v>
      </c>
      <c r="S157" s="229"/>
      <c r="T157" s="231">
        <f>SUM(T158:T178)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32" t="s">
        <v>21</v>
      </c>
      <c r="AT157" s="233" t="s">
        <v>83</v>
      </c>
      <c r="AU157" s="233" t="s">
        <v>21</v>
      </c>
      <c r="AY157" s="232" t="s">
        <v>152</v>
      </c>
      <c r="BK157" s="234">
        <f>SUM(BK158:BK178)</f>
        <v>0</v>
      </c>
    </row>
    <row r="158" s="2" customFormat="1" ht="21.75" customHeight="1">
      <c r="A158" s="38"/>
      <c r="B158" s="39"/>
      <c r="C158" s="235" t="s">
        <v>340</v>
      </c>
      <c r="D158" s="235" t="s">
        <v>153</v>
      </c>
      <c r="E158" s="236" t="s">
        <v>1006</v>
      </c>
      <c r="F158" s="237" t="s">
        <v>1007</v>
      </c>
      <c r="G158" s="238" t="s">
        <v>406</v>
      </c>
      <c r="H158" s="239">
        <v>10.199999999999999</v>
      </c>
      <c r="I158" s="240"/>
      <c r="J158" s="241">
        <f>ROUND(I158*H158,2)</f>
        <v>0</v>
      </c>
      <c r="K158" s="237" t="s">
        <v>940</v>
      </c>
      <c r="L158" s="44"/>
      <c r="M158" s="242" t="s">
        <v>1</v>
      </c>
      <c r="N158" s="243" t="s">
        <v>49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151</v>
      </c>
      <c r="AT158" s="246" t="s">
        <v>153</v>
      </c>
      <c r="AU158" s="246" t="s">
        <v>93</v>
      </c>
      <c r="AY158" s="17" t="s">
        <v>152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21</v>
      </c>
      <c r="BK158" s="247">
        <f>ROUND(I158*H158,2)</f>
        <v>0</v>
      </c>
      <c r="BL158" s="17" t="s">
        <v>151</v>
      </c>
      <c r="BM158" s="246" t="s">
        <v>835</v>
      </c>
    </row>
    <row r="159" s="2" customFormat="1" ht="21.75" customHeight="1">
      <c r="A159" s="38"/>
      <c r="B159" s="39"/>
      <c r="C159" s="235" t="s">
        <v>345</v>
      </c>
      <c r="D159" s="235" t="s">
        <v>153</v>
      </c>
      <c r="E159" s="236" t="s">
        <v>1008</v>
      </c>
      <c r="F159" s="237" t="s">
        <v>1009</v>
      </c>
      <c r="G159" s="238" t="s">
        <v>406</v>
      </c>
      <c r="H159" s="239">
        <v>9</v>
      </c>
      <c r="I159" s="240"/>
      <c r="J159" s="241">
        <f>ROUND(I159*H159,2)</f>
        <v>0</v>
      </c>
      <c r="K159" s="237" t="s">
        <v>940</v>
      </c>
      <c r="L159" s="44"/>
      <c r="M159" s="242" t="s">
        <v>1</v>
      </c>
      <c r="N159" s="243" t="s">
        <v>49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151</v>
      </c>
      <c r="AT159" s="246" t="s">
        <v>153</v>
      </c>
      <c r="AU159" s="246" t="s">
        <v>93</v>
      </c>
      <c r="AY159" s="17" t="s">
        <v>152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21</v>
      </c>
      <c r="BK159" s="247">
        <f>ROUND(I159*H159,2)</f>
        <v>0</v>
      </c>
      <c r="BL159" s="17" t="s">
        <v>151</v>
      </c>
      <c r="BM159" s="246" t="s">
        <v>845</v>
      </c>
    </row>
    <row r="160" s="2" customFormat="1" ht="44.25" customHeight="1">
      <c r="A160" s="38"/>
      <c r="B160" s="39"/>
      <c r="C160" s="235" t="s">
        <v>672</v>
      </c>
      <c r="D160" s="235" t="s">
        <v>153</v>
      </c>
      <c r="E160" s="236" t="s">
        <v>1010</v>
      </c>
      <c r="F160" s="237" t="s">
        <v>1011</v>
      </c>
      <c r="G160" s="238" t="s">
        <v>939</v>
      </c>
      <c r="H160" s="239">
        <v>17</v>
      </c>
      <c r="I160" s="240"/>
      <c r="J160" s="241">
        <f>ROUND(I160*H160,2)</f>
        <v>0</v>
      </c>
      <c r="K160" s="237" t="s">
        <v>940</v>
      </c>
      <c r="L160" s="44"/>
      <c r="M160" s="242" t="s">
        <v>1</v>
      </c>
      <c r="N160" s="243" t="s">
        <v>49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151</v>
      </c>
      <c r="AT160" s="246" t="s">
        <v>153</v>
      </c>
      <c r="AU160" s="246" t="s">
        <v>93</v>
      </c>
      <c r="AY160" s="17" t="s">
        <v>152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21</v>
      </c>
      <c r="BK160" s="247">
        <f>ROUND(I160*H160,2)</f>
        <v>0</v>
      </c>
      <c r="BL160" s="17" t="s">
        <v>151</v>
      </c>
      <c r="BM160" s="246" t="s">
        <v>1012</v>
      </c>
    </row>
    <row r="161" s="2" customFormat="1" ht="21.75" customHeight="1">
      <c r="A161" s="38"/>
      <c r="B161" s="39"/>
      <c r="C161" s="235" t="s">
        <v>676</v>
      </c>
      <c r="D161" s="235" t="s">
        <v>153</v>
      </c>
      <c r="E161" s="236" t="s">
        <v>1013</v>
      </c>
      <c r="F161" s="237" t="s">
        <v>1014</v>
      </c>
      <c r="G161" s="238" t="s">
        <v>406</v>
      </c>
      <c r="H161" s="239">
        <v>5.0999999999999996</v>
      </c>
      <c r="I161" s="240"/>
      <c r="J161" s="241">
        <f>ROUND(I161*H161,2)</f>
        <v>0</v>
      </c>
      <c r="K161" s="237" t="s">
        <v>940</v>
      </c>
      <c r="L161" s="44"/>
      <c r="M161" s="242" t="s">
        <v>1</v>
      </c>
      <c r="N161" s="243" t="s">
        <v>49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151</v>
      </c>
      <c r="AT161" s="246" t="s">
        <v>153</v>
      </c>
      <c r="AU161" s="246" t="s">
        <v>93</v>
      </c>
      <c r="AY161" s="17" t="s">
        <v>152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21</v>
      </c>
      <c r="BK161" s="247">
        <f>ROUND(I161*H161,2)</f>
        <v>0</v>
      </c>
      <c r="BL161" s="17" t="s">
        <v>151</v>
      </c>
      <c r="BM161" s="246" t="s">
        <v>1015</v>
      </c>
    </row>
    <row r="162" s="2" customFormat="1" ht="16.5" customHeight="1">
      <c r="A162" s="38"/>
      <c r="B162" s="39"/>
      <c r="C162" s="235" t="s">
        <v>680</v>
      </c>
      <c r="D162" s="235" t="s">
        <v>153</v>
      </c>
      <c r="E162" s="236" t="s">
        <v>1016</v>
      </c>
      <c r="F162" s="237" t="s">
        <v>1017</v>
      </c>
      <c r="G162" s="238" t="s">
        <v>406</v>
      </c>
      <c r="H162" s="239">
        <v>14.1</v>
      </c>
      <c r="I162" s="240"/>
      <c r="J162" s="241">
        <f>ROUND(I162*H162,2)</f>
        <v>0</v>
      </c>
      <c r="K162" s="237" t="s">
        <v>940</v>
      </c>
      <c r="L162" s="44"/>
      <c r="M162" s="242" t="s">
        <v>1</v>
      </c>
      <c r="N162" s="243" t="s">
        <v>49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151</v>
      </c>
      <c r="AT162" s="246" t="s">
        <v>153</v>
      </c>
      <c r="AU162" s="246" t="s">
        <v>93</v>
      </c>
      <c r="AY162" s="17" t="s">
        <v>152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21</v>
      </c>
      <c r="BK162" s="247">
        <f>ROUND(I162*H162,2)</f>
        <v>0</v>
      </c>
      <c r="BL162" s="17" t="s">
        <v>151</v>
      </c>
      <c r="BM162" s="246" t="s">
        <v>1018</v>
      </c>
    </row>
    <row r="163" s="2" customFormat="1" ht="16.5" customHeight="1">
      <c r="A163" s="38"/>
      <c r="B163" s="39"/>
      <c r="C163" s="235" t="s">
        <v>684</v>
      </c>
      <c r="D163" s="235" t="s">
        <v>153</v>
      </c>
      <c r="E163" s="236" t="s">
        <v>1019</v>
      </c>
      <c r="F163" s="237" t="s">
        <v>1020</v>
      </c>
      <c r="G163" s="238" t="s">
        <v>361</v>
      </c>
      <c r="H163" s="239">
        <v>28</v>
      </c>
      <c r="I163" s="240"/>
      <c r="J163" s="241">
        <f>ROUND(I163*H163,2)</f>
        <v>0</v>
      </c>
      <c r="K163" s="237" t="s">
        <v>940</v>
      </c>
      <c r="L163" s="44"/>
      <c r="M163" s="242" t="s">
        <v>1</v>
      </c>
      <c r="N163" s="243" t="s">
        <v>49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151</v>
      </c>
      <c r="AT163" s="246" t="s">
        <v>153</v>
      </c>
      <c r="AU163" s="246" t="s">
        <v>93</v>
      </c>
      <c r="AY163" s="17" t="s">
        <v>152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21</v>
      </c>
      <c r="BK163" s="247">
        <f>ROUND(I163*H163,2)</f>
        <v>0</v>
      </c>
      <c r="BL163" s="17" t="s">
        <v>151</v>
      </c>
      <c r="BM163" s="246" t="s">
        <v>1021</v>
      </c>
    </row>
    <row r="164" s="2" customFormat="1" ht="21.75" customHeight="1">
      <c r="A164" s="38"/>
      <c r="B164" s="39"/>
      <c r="C164" s="235" t="s">
        <v>688</v>
      </c>
      <c r="D164" s="235" t="s">
        <v>153</v>
      </c>
      <c r="E164" s="236" t="s">
        <v>1022</v>
      </c>
      <c r="F164" s="237" t="s">
        <v>1023</v>
      </c>
      <c r="G164" s="238" t="s">
        <v>392</v>
      </c>
      <c r="H164" s="239">
        <v>40</v>
      </c>
      <c r="I164" s="240"/>
      <c r="J164" s="241">
        <f>ROUND(I164*H164,2)</f>
        <v>0</v>
      </c>
      <c r="K164" s="237" t="s">
        <v>940</v>
      </c>
      <c r="L164" s="44"/>
      <c r="M164" s="242" t="s">
        <v>1</v>
      </c>
      <c r="N164" s="243" t="s">
        <v>49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151</v>
      </c>
      <c r="AT164" s="246" t="s">
        <v>153</v>
      </c>
      <c r="AU164" s="246" t="s">
        <v>93</v>
      </c>
      <c r="AY164" s="17" t="s">
        <v>152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21</v>
      </c>
      <c r="BK164" s="247">
        <f>ROUND(I164*H164,2)</f>
        <v>0</v>
      </c>
      <c r="BL164" s="17" t="s">
        <v>151</v>
      </c>
      <c r="BM164" s="246" t="s">
        <v>1024</v>
      </c>
    </row>
    <row r="165" s="2" customFormat="1" ht="21.75" customHeight="1">
      <c r="A165" s="38"/>
      <c r="B165" s="39"/>
      <c r="C165" s="235" t="s">
        <v>693</v>
      </c>
      <c r="D165" s="235" t="s">
        <v>153</v>
      </c>
      <c r="E165" s="236" t="s">
        <v>1025</v>
      </c>
      <c r="F165" s="237" t="s">
        <v>1026</v>
      </c>
      <c r="G165" s="238" t="s">
        <v>392</v>
      </c>
      <c r="H165" s="239">
        <v>505</v>
      </c>
      <c r="I165" s="240"/>
      <c r="J165" s="241">
        <f>ROUND(I165*H165,2)</f>
        <v>0</v>
      </c>
      <c r="K165" s="237" t="s">
        <v>940</v>
      </c>
      <c r="L165" s="44"/>
      <c r="M165" s="242" t="s">
        <v>1</v>
      </c>
      <c r="N165" s="243" t="s">
        <v>49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151</v>
      </c>
      <c r="AT165" s="246" t="s">
        <v>153</v>
      </c>
      <c r="AU165" s="246" t="s">
        <v>93</v>
      </c>
      <c r="AY165" s="17" t="s">
        <v>152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21</v>
      </c>
      <c r="BK165" s="247">
        <f>ROUND(I165*H165,2)</f>
        <v>0</v>
      </c>
      <c r="BL165" s="17" t="s">
        <v>151</v>
      </c>
      <c r="BM165" s="246" t="s">
        <v>1027</v>
      </c>
    </row>
    <row r="166" s="2" customFormat="1" ht="21.75" customHeight="1">
      <c r="A166" s="38"/>
      <c r="B166" s="39"/>
      <c r="C166" s="235" t="s">
        <v>697</v>
      </c>
      <c r="D166" s="235" t="s">
        <v>153</v>
      </c>
      <c r="E166" s="236" t="s">
        <v>1028</v>
      </c>
      <c r="F166" s="237" t="s">
        <v>1029</v>
      </c>
      <c r="G166" s="238" t="s">
        <v>392</v>
      </c>
      <c r="H166" s="239">
        <v>45</v>
      </c>
      <c r="I166" s="240"/>
      <c r="J166" s="241">
        <f>ROUND(I166*H166,2)</f>
        <v>0</v>
      </c>
      <c r="K166" s="237" t="s">
        <v>940</v>
      </c>
      <c r="L166" s="44"/>
      <c r="M166" s="242" t="s">
        <v>1</v>
      </c>
      <c r="N166" s="243" t="s">
        <v>49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151</v>
      </c>
      <c r="AT166" s="246" t="s">
        <v>153</v>
      </c>
      <c r="AU166" s="246" t="s">
        <v>93</v>
      </c>
      <c r="AY166" s="17" t="s">
        <v>152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21</v>
      </c>
      <c r="BK166" s="247">
        <f>ROUND(I166*H166,2)</f>
        <v>0</v>
      </c>
      <c r="BL166" s="17" t="s">
        <v>151</v>
      </c>
      <c r="BM166" s="246" t="s">
        <v>1030</v>
      </c>
    </row>
    <row r="167" s="2" customFormat="1" ht="21.75" customHeight="1">
      <c r="A167" s="38"/>
      <c r="B167" s="39"/>
      <c r="C167" s="235" t="s">
        <v>701</v>
      </c>
      <c r="D167" s="235" t="s">
        <v>153</v>
      </c>
      <c r="E167" s="236" t="s">
        <v>1031</v>
      </c>
      <c r="F167" s="237" t="s">
        <v>1032</v>
      </c>
      <c r="G167" s="238" t="s">
        <v>392</v>
      </c>
      <c r="H167" s="239">
        <v>545</v>
      </c>
      <c r="I167" s="240"/>
      <c r="J167" s="241">
        <f>ROUND(I167*H167,2)</f>
        <v>0</v>
      </c>
      <c r="K167" s="237" t="s">
        <v>940</v>
      </c>
      <c r="L167" s="44"/>
      <c r="M167" s="242" t="s">
        <v>1</v>
      </c>
      <c r="N167" s="243" t="s">
        <v>49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151</v>
      </c>
      <c r="AT167" s="246" t="s">
        <v>153</v>
      </c>
      <c r="AU167" s="246" t="s">
        <v>93</v>
      </c>
      <c r="AY167" s="17" t="s">
        <v>152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21</v>
      </c>
      <c r="BK167" s="247">
        <f>ROUND(I167*H167,2)</f>
        <v>0</v>
      </c>
      <c r="BL167" s="17" t="s">
        <v>151</v>
      </c>
      <c r="BM167" s="246" t="s">
        <v>1033</v>
      </c>
    </row>
    <row r="168" s="2" customFormat="1" ht="16.5" customHeight="1">
      <c r="A168" s="38"/>
      <c r="B168" s="39"/>
      <c r="C168" s="235" t="s">
        <v>706</v>
      </c>
      <c r="D168" s="235" t="s">
        <v>153</v>
      </c>
      <c r="E168" s="236" t="s">
        <v>1034</v>
      </c>
      <c r="F168" s="237" t="s">
        <v>1035</v>
      </c>
      <c r="G168" s="238" t="s">
        <v>392</v>
      </c>
      <c r="H168" s="239">
        <v>590</v>
      </c>
      <c r="I168" s="240"/>
      <c r="J168" s="241">
        <f>ROUND(I168*H168,2)</f>
        <v>0</v>
      </c>
      <c r="K168" s="237" t="s">
        <v>940</v>
      </c>
      <c r="L168" s="44"/>
      <c r="M168" s="242" t="s">
        <v>1</v>
      </c>
      <c r="N168" s="243" t="s">
        <v>49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151</v>
      </c>
      <c r="AT168" s="246" t="s">
        <v>153</v>
      </c>
      <c r="AU168" s="246" t="s">
        <v>93</v>
      </c>
      <c r="AY168" s="17" t="s">
        <v>152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21</v>
      </c>
      <c r="BK168" s="247">
        <f>ROUND(I168*H168,2)</f>
        <v>0</v>
      </c>
      <c r="BL168" s="17" t="s">
        <v>151</v>
      </c>
      <c r="BM168" s="246" t="s">
        <v>1036</v>
      </c>
    </row>
    <row r="169" s="2" customFormat="1" ht="16.5" customHeight="1">
      <c r="A169" s="38"/>
      <c r="B169" s="39"/>
      <c r="C169" s="235" t="s">
        <v>711</v>
      </c>
      <c r="D169" s="235" t="s">
        <v>153</v>
      </c>
      <c r="E169" s="236" t="s">
        <v>1037</v>
      </c>
      <c r="F169" s="237" t="s">
        <v>1038</v>
      </c>
      <c r="G169" s="238" t="s">
        <v>392</v>
      </c>
      <c r="H169" s="239">
        <v>90</v>
      </c>
      <c r="I169" s="240"/>
      <c r="J169" s="241">
        <f>ROUND(I169*H169,2)</f>
        <v>0</v>
      </c>
      <c r="K169" s="237" t="s">
        <v>940</v>
      </c>
      <c r="L169" s="44"/>
      <c r="M169" s="242" t="s">
        <v>1</v>
      </c>
      <c r="N169" s="243" t="s">
        <v>49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151</v>
      </c>
      <c r="AT169" s="246" t="s">
        <v>153</v>
      </c>
      <c r="AU169" s="246" t="s">
        <v>93</v>
      </c>
      <c r="AY169" s="17" t="s">
        <v>152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21</v>
      </c>
      <c r="BK169" s="247">
        <f>ROUND(I169*H169,2)</f>
        <v>0</v>
      </c>
      <c r="BL169" s="17" t="s">
        <v>151</v>
      </c>
      <c r="BM169" s="246" t="s">
        <v>1039</v>
      </c>
    </row>
    <row r="170" s="2" customFormat="1" ht="21.75" customHeight="1">
      <c r="A170" s="38"/>
      <c r="B170" s="39"/>
      <c r="C170" s="235" t="s">
        <v>716</v>
      </c>
      <c r="D170" s="235" t="s">
        <v>153</v>
      </c>
      <c r="E170" s="236" t="s">
        <v>1040</v>
      </c>
      <c r="F170" s="237" t="s">
        <v>1041</v>
      </c>
      <c r="G170" s="238" t="s">
        <v>392</v>
      </c>
      <c r="H170" s="239">
        <v>100</v>
      </c>
      <c r="I170" s="240"/>
      <c r="J170" s="241">
        <f>ROUND(I170*H170,2)</f>
        <v>0</v>
      </c>
      <c r="K170" s="237" t="s">
        <v>940</v>
      </c>
      <c r="L170" s="44"/>
      <c r="M170" s="242" t="s">
        <v>1</v>
      </c>
      <c r="N170" s="243" t="s">
        <v>49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151</v>
      </c>
      <c r="AT170" s="246" t="s">
        <v>153</v>
      </c>
      <c r="AU170" s="246" t="s">
        <v>93</v>
      </c>
      <c r="AY170" s="17" t="s">
        <v>152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21</v>
      </c>
      <c r="BK170" s="247">
        <f>ROUND(I170*H170,2)</f>
        <v>0</v>
      </c>
      <c r="BL170" s="17" t="s">
        <v>151</v>
      </c>
      <c r="BM170" s="246" t="s">
        <v>1042</v>
      </c>
    </row>
    <row r="171" s="2" customFormat="1" ht="21.75" customHeight="1">
      <c r="A171" s="38"/>
      <c r="B171" s="39"/>
      <c r="C171" s="235" t="s">
        <v>726</v>
      </c>
      <c r="D171" s="235" t="s">
        <v>153</v>
      </c>
      <c r="E171" s="236" t="s">
        <v>1043</v>
      </c>
      <c r="F171" s="237" t="s">
        <v>1044</v>
      </c>
      <c r="G171" s="238" t="s">
        <v>392</v>
      </c>
      <c r="H171" s="239">
        <v>15</v>
      </c>
      <c r="I171" s="240"/>
      <c r="J171" s="241">
        <f>ROUND(I171*H171,2)</f>
        <v>0</v>
      </c>
      <c r="K171" s="237" t="s">
        <v>940</v>
      </c>
      <c r="L171" s="44"/>
      <c r="M171" s="242" t="s">
        <v>1</v>
      </c>
      <c r="N171" s="243" t="s">
        <v>49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151</v>
      </c>
      <c r="AT171" s="246" t="s">
        <v>153</v>
      </c>
      <c r="AU171" s="246" t="s">
        <v>93</v>
      </c>
      <c r="AY171" s="17" t="s">
        <v>152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21</v>
      </c>
      <c r="BK171" s="247">
        <f>ROUND(I171*H171,2)</f>
        <v>0</v>
      </c>
      <c r="BL171" s="17" t="s">
        <v>151</v>
      </c>
      <c r="BM171" s="246" t="s">
        <v>1045</v>
      </c>
    </row>
    <row r="172" s="2" customFormat="1" ht="21.75" customHeight="1">
      <c r="A172" s="38"/>
      <c r="B172" s="39"/>
      <c r="C172" s="235" t="s">
        <v>730</v>
      </c>
      <c r="D172" s="235" t="s">
        <v>153</v>
      </c>
      <c r="E172" s="236" t="s">
        <v>1046</v>
      </c>
      <c r="F172" s="237" t="s">
        <v>1047</v>
      </c>
      <c r="G172" s="238" t="s">
        <v>392</v>
      </c>
      <c r="H172" s="239">
        <v>545</v>
      </c>
      <c r="I172" s="240"/>
      <c r="J172" s="241">
        <f>ROUND(I172*H172,2)</f>
        <v>0</v>
      </c>
      <c r="K172" s="237" t="s">
        <v>940</v>
      </c>
      <c r="L172" s="44"/>
      <c r="M172" s="242" t="s">
        <v>1</v>
      </c>
      <c r="N172" s="243" t="s">
        <v>49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151</v>
      </c>
      <c r="AT172" s="246" t="s">
        <v>153</v>
      </c>
      <c r="AU172" s="246" t="s">
        <v>93</v>
      </c>
      <c r="AY172" s="17" t="s">
        <v>152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21</v>
      </c>
      <c r="BK172" s="247">
        <f>ROUND(I172*H172,2)</f>
        <v>0</v>
      </c>
      <c r="BL172" s="17" t="s">
        <v>151</v>
      </c>
      <c r="BM172" s="246" t="s">
        <v>1048</v>
      </c>
    </row>
    <row r="173" s="2" customFormat="1" ht="21.75" customHeight="1">
      <c r="A173" s="38"/>
      <c r="B173" s="39"/>
      <c r="C173" s="235" t="s">
        <v>735</v>
      </c>
      <c r="D173" s="235" t="s">
        <v>153</v>
      </c>
      <c r="E173" s="236" t="s">
        <v>1049</v>
      </c>
      <c r="F173" s="237" t="s">
        <v>1050</v>
      </c>
      <c r="G173" s="238" t="s">
        <v>392</v>
      </c>
      <c r="H173" s="239">
        <v>40</v>
      </c>
      <c r="I173" s="240"/>
      <c r="J173" s="241">
        <f>ROUND(I173*H173,2)</f>
        <v>0</v>
      </c>
      <c r="K173" s="237" t="s">
        <v>940</v>
      </c>
      <c r="L173" s="44"/>
      <c r="M173" s="242" t="s">
        <v>1</v>
      </c>
      <c r="N173" s="243" t="s">
        <v>49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151</v>
      </c>
      <c r="AT173" s="246" t="s">
        <v>153</v>
      </c>
      <c r="AU173" s="246" t="s">
        <v>93</v>
      </c>
      <c r="AY173" s="17" t="s">
        <v>152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21</v>
      </c>
      <c r="BK173" s="247">
        <f>ROUND(I173*H173,2)</f>
        <v>0</v>
      </c>
      <c r="BL173" s="17" t="s">
        <v>151</v>
      </c>
      <c r="BM173" s="246" t="s">
        <v>1051</v>
      </c>
    </row>
    <row r="174" s="2" customFormat="1" ht="21.75" customHeight="1">
      <c r="A174" s="38"/>
      <c r="B174" s="39"/>
      <c r="C174" s="235" t="s">
        <v>739</v>
      </c>
      <c r="D174" s="235" t="s">
        <v>153</v>
      </c>
      <c r="E174" s="236" t="s">
        <v>1052</v>
      </c>
      <c r="F174" s="237" t="s">
        <v>1053</v>
      </c>
      <c r="G174" s="238" t="s">
        <v>392</v>
      </c>
      <c r="H174" s="239">
        <v>505</v>
      </c>
      <c r="I174" s="240"/>
      <c r="J174" s="241">
        <f>ROUND(I174*H174,2)</f>
        <v>0</v>
      </c>
      <c r="K174" s="237" t="s">
        <v>940</v>
      </c>
      <c r="L174" s="44"/>
      <c r="M174" s="242" t="s">
        <v>1</v>
      </c>
      <c r="N174" s="243" t="s">
        <v>49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151</v>
      </c>
      <c r="AT174" s="246" t="s">
        <v>153</v>
      </c>
      <c r="AU174" s="246" t="s">
        <v>93</v>
      </c>
      <c r="AY174" s="17" t="s">
        <v>152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21</v>
      </c>
      <c r="BK174" s="247">
        <f>ROUND(I174*H174,2)</f>
        <v>0</v>
      </c>
      <c r="BL174" s="17" t="s">
        <v>151</v>
      </c>
      <c r="BM174" s="246" t="s">
        <v>1054</v>
      </c>
    </row>
    <row r="175" s="2" customFormat="1" ht="21.75" customHeight="1">
      <c r="A175" s="38"/>
      <c r="B175" s="39"/>
      <c r="C175" s="235" t="s">
        <v>748</v>
      </c>
      <c r="D175" s="235" t="s">
        <v>153</v>
      </c>
      <c r="E175" s="236" t="s">
        <v>1055</v>
      </c>
      <c r="F175" s="237" t="s">
        <v>1056</v>
      </c>
      <c r="G175" s="238" t="s">
        <v>392</v>
      </c>
      <c r="H175" s="239">
        <v>45</v>
      </c>
      <c r="I175" s="240"/>
      <c r="J175" s="241">
        <f>ROUND(I175*H175,2)</f>
        <v>0</v>
      </c>
      <c r="K175" s="237" t="s">
        <v>940</v>
      </c>
      <c r="L175" s="44"/>
      <c r="M175" s="242" t="s">
        <v>1</v>
      </c>
      <c r="N175" s="243" t="s">
        <v>49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151</v>
      </c>
      <c r="AT175" s="246" t="s">
        <v>153</v>
      </c>
      <c r="AU175" s="246" t="s">
        <v>93</v>
      </c>
      <c r="AY175" s="17" t="s">
        <v>152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21</v>
      </c>
      <c r="BK175" s="247">
        <f>ROUND(I175*H175,2)</f>
        <v>0</v>
      </c>
      <c r="BL175" s="17" t="s">
        <v>151</v>
      </c>
      <c r="BM175" s="246" t="s">
        <v>27</v>
      </c>
    </row>
    <row r="176" s="2" customFormat="1" ht="21.75" customHeight="1">
      <c r="A176" s="38"/>
      <c r="B176" s="39"/>
      <c r="C176" s="235" t="s">
        <v>752</v>
      </c>
      <c r="D176" s="235" t="s">
        <v>153</v>
      </c>
      <c r="E176" s="236" t="s">
        <v>1057</v>
      </c>
      <c r="F176" s="237" t="s">
        <v>1058</v>
      </c>
      <c r="G176" s="238" t="s">
        <v>361</v>
      </c>
      <c r="H176" s="239">
        <v>354</v>
      </c>
      <c r="I176" s="240"/>
      <c r="J176" s="241">
        <f>ROUND(I176*H176,2)</f>
        <v>0</v>
      </c>
      <c r="K176" s="237" t="s">
        <v>940</v>
      </c>
      <c r="L176" s="44"/>
      <c r="M176" s="242" t="s">
        <v>1</v>
      </c>
      <c r="N176" s="243" t="s">
        <v>49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151</v>
      </c>
      <c r="AT176" s="246" t="s">
        <v>153</v>
      </c>
      <c r="AU176" s="246" t="s">
        <v>93</v>
      </c>
      <c r="AY176" s="17" t="s">
        <v>152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21</v>
      </c>
      <c r="BK176" s="247">
        <f>ROUND(I176*H176,2)</f>
        <v>0</v>
      </c>
      <c r="BL176" s="17" t="s">
        <v>151</v>
      </c>
      <c r="BM176" s="246" t="s">
        <v>1059</v>
      </c>
    </row>
    <row r="177" s="2" customFormat="1" ht="16.5" customHeight="1">
      <c r="A177" s="38"/>
      <c r="B177" s="39"/>
      <c r="C177" s="235" t="s">
        <v>757</v>
      </c>
      <c r="D177" s="235" t="s">
        <v>153</v>
      </c>
      <c r="E177" s="236" t="s">
        <v>1060</v>
      </c>
      <c r="F177" s="237" t="s">
        <v>1061</v>
      </c>
      <c r="G177" s="238" t="s">
        <v>406</v>
      </c>
      <c r="H177" s="239">
        <v>14.1</v>
      </c>
      <c r="I177" s="240"/>
      <c r="J177" s="241">
        <f>ROUND(I177*H177,2)</f>
        <v>0</v>
      </c>
      <c r="K177" s="237" t="s">
        <v>940</v>
      </c>
      <c r="L177" s="44"/>
      <c r="M177" s="242" t="s">
        <v>1</v>
      </c>
      <c r="N177" s="243" t="s">
        <v>49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151</v>
      </c>
      <c r="AT177" s="246" t="s">
        <v>153</v>
      </c>
      <c r="AU177" s="246" t="s">
        <v>93</v>
      </c>
      <c r="AY177" s="17" t="s">
        <v>152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21</v>
      </c>
      <c r="BK177" s="247">
        <f>ROUND(I177*H177,2)</f>
        <v>0</v>
      </c>
      <c r="BL177" s="17" t="s">
        <v>151</v>
      </c>
      <c r="BM177" s="246" t="s">
        <v>1062</v>
      </c>
    </row>
    <row r="178" s="2" customFormat="1" ht="16.5" customHeight="1">
      <c r="A178" s="38"/>
      <c r="B178" s="39"/>
      <c r="C178" s="235" t="s">
        <v>762</v>
      </c>
      <c r="D178" s="235" t="s">
        <v>153</v>
      </c>
      <c r="E178" s="236" t="s">
        <v>1063</v>
      </c>
      <c r="F178" s="237" t="s">
        <v>1064</v>
      </c>
      <c r="G178" s="238" t="s">
        <v>406</v>
      </c>
      <c r="H178" s="239">
        <v>211.5</v>
      </c>
      <c r="I178" s="240"/>
      <c r="J178" s="241">
        <f>ROUND(I178*H178,2)</f>
        <v>0</v>
      </c>
      <c r="K178" s="237" t="s">
        <v>940</v>
      </c>
      <c r="L178" s="44"/>
      <c r="M178" s="296" t="s">
        <v>1</v>
      </c>
      <c r="N178" s="297" t="s">
        <v>49</v>
      </c>
      <c r="O178" s="276"/>
      <c r="P178" s="298">
        <f>O178*H178</f>
        <v>0</v>
      </c>
      <c r="Q178" s="298">
        <v>0</v>
      </c>
      <c r="R178" s="298">
        <f>Q178*H178</f>
        <v>0</v>
      </c>
      <c r="S178" s="298">
        <v>0</v>
      </c>
      <c r="T178" s="29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151</v>
      </c>
      <c r="AT178" s="246" t="s">
        <v>153</v>
      </c>
      <c r="AU178" s="246" t="s">
        <v>93</v>
      </c>
      <c r="AY178" s="17" t="s">
        <v>152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21</v>
      </c>
      <c r="BK178" s="247">
        <f>ROUND(I178*H178,2)</f>
        <v>0</v>
      </c>
      <c r="BL178" s="17" t="s">
        <v>151</v>
      </c>
      <c r="BM178" s="246" t="s">
        <v>1065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192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hmCe+ZJ/ttzdToyGR+3rbCbIVnI8t3zFEGR3YfVm+uCt9iaK2R+Wo5+Mc6g7J/04dQTAfrYsr/UHs30EfI9m9A==" hashValue="y4GY0jF0MQ2wqBjaPGvvIVUqPjQpEZlAp9GmoE8uyNzHEfqzLd5DrdRCUpzgZwkhMvoMtLOJ3YS5uQbHb5/JyA==" algorithmName="SHA-512" password="CC35"/>
  <autoFilter ref="C120:K17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126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1066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19</v>
      </c>
      <c r="E11" s="38"/>
      <c r="F11" s="141" t="s">
        <v>1</v>
      </c>
      <c r="G11" s="38"/>
      <c r="H11" s="38"/>
      <c r="I11" s="156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22</v>
      </c>
      <c r="E12" s="38"/>
      <c r="F12" s="141" t="s">
        <v>23</v>
      </c>
      <c r="G12" s="38"/>
      <c r="H12" s="38"/>
      <c r="I12" s="156" t="s">
        <v>24</v>
      </c>
      <c r="J12" s="157" t="str">
        <f>'Rekapitulace stavby'!AN8</f>
        <v>14. 1. 2020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28</v>
      </c>
      <c r="E14" s="38"/>
      <c r="F14" s="38"/>
      <c r="G14" s="38"/>
      <c r="H14" s="38"/>
      <c r="I14" s="156" t="s">
        <v>29</v>
      </c>
      <c r="J14" s="141" t="s">
        <v>30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31</v>
      </c>
      <c r="F15" s="38"/>
      <c r="G15" s="38"/>
      <c r="H15" s="38"/>
      <c r="I15" s="156" t="s">
        <v>32</v>
      </c>
      <c r="J15" s="141" t="s">
        <v>33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34</v>
      </c>
      <c r="E17" s="38"/>
      <c r="F17" s="38"/>
      <c r="G17" s="38"/>
      <c r="H17" s="38"/>
      <c r="I17" s="156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36</v>
      </c>
      <c r="E20" s="38"/>
      <c r="F20" s="38"/>
      <c r="G20" s="38"/>
      <c r="H20" s="38"/>
      <c r="I20" s="156" t="s">
        <v>29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930</v>
      </c>
      <c r="F21" s="38"/>
      <c r="G21" s="38"/>
      <c r="H21" s="38"/>
      <c r="I21" s="156" t="s">
        <v>32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41</v>
      </c>
      <c r="E23" s="38"/>
      <c r="F23" s="38"/>
      <c r="G23" s="38"/>
      <c r="H23" s="38"/>
      <c r="I23" s="156" t="s">
        <v>29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32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43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44</v>
      </c>
      <c r="E30" s="38"/>
      <c r="F30" s="38"/>
      <c r="G30" s="38"/>
      <c r="H30" s="38"/>
      <c r="I30" s="154"/>
      <c r="J30" s="166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46</v>
      </c>
      <c r="G32" s="38"/>
      <c r="H32" s="38"/>
      <c r="I32" s="168" t="s">
        <v>45</v>
      </c>
      <c r="J32" s="167" t="s">
        <v>47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48</v>
      </c>
      <c r="E33" s="152" t="s">
        <v>49</v>
      </c>
      <c r="F33" s="170">
        <f>ROUND((SUM(BE119:BE134)),  2)</f>
        <v>0</v>
      </c>
      <c r="G33" s="38"/>
      <c r="H33" s="38"/>
      <c r="I33" s="171">
        <v>0.20999999999999999</v>
      </c>
      <c r="J33" s="170">
        <f>ROUND(((SUM(BE119:BE134))*I33),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50</v>
      </c>
      <c r="F34" s="170">
        <f>ROUND((SUM(BF119:BF134)),  2)</f>
        <v>0</v>
      </c>
      <c r="G34" s="38"/>
      <c r="H34" s="38"/>
      <c r="I34" s="171">
        <v>0.14999999999999999</v>
      </c>
      <c r="J34" s="170">
        <f>ROUND(((SUM(BF119:BF134))*I34),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51</v>
      </c>
      <c r="F35" s="170">
        <f>ROUND((SUM(BG119:BG134)),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52</v>
      </c>
      <c r="F36" s="170">
        <f>ROUND((SUM(BH119:BH134)),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53</v>
      </c>
      <c r="F37" s="170">
        <f>ROUND((SUM(BI119:BI134)),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54</v>
      </c>
      <c r="E39" s="174"/>
      <c r="F39" s="174"/>
      <c r="G39" s="175" t="s">
        <v>55</v>
      </c>
      <c r="H39" s="176" t="s">
        <v>56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B 5 - SO 403.2  Ochrana sdělovacích kabelů - 2. etapa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Třinec</v>
      </c>
      <c r="G89" s="40"/>
      <c r="H89" s="40"/>
      <c r="I89" s="156" t="s">
        <v>24</v>
      </c>
      <c r="J89" s="79" t="str">
        <f>IF(J12="","",J12)</f>
        <v>14. 1. 2020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Město Třinec</v>
      </c>
      <c r="G91" s="40"/>
      <c r="H91" s="40"/>
      <c r="I91" s="156" t="s">
        <v>36</v>
      </c>
      <c r="J91" s="36" t="str">
        <f>E21</f>
        <v>Ing. Milan Černocký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34</v>
      </c>
      <c r="D92" s="40"/>
      <c r="E92" s="40"/>
      <c r="F92" s="27" t="str">
        <f>IF(E18="","",E18)</f>
        <v>Vyplň údaj</v>
      </c>
      <c r="G92" s="40"/>
      <c r="H92" s="40"/>
      <c r="I92" s="156" t="s">
        <v>41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129</v>
      </c>
      <c r="D94" s="198"/>
      <c r="E94" s="198"/>
      <c r="F94" s="198"/>
      <c r="G94" s="198"/>
      <c r="H94" s="198"/>
      <c r="I94" s="199"/>
      <c r="J94" s="200" t="s">
        <v>130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131</v>
      </c>
      <c r="D96" s="40"/>
      <c r="E96" s="40"/>
      <c r="F96" s="40"/>
      <c r="G96" s="40"/>
      <c r="H96" s="40"/>
      <c r="I96" s="15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202"/>
      <c r="C97" s="203"/>
      <c r="D97" s="204" t="s">
        <v>536</v>
      </c>
      <c r="E97" s="205"/>
      <c r="F97" s="205"/>
      <c r="G97" s="205"/>
      <c r="H97" s="205"/>
      <c r="I97" s="206"/>
      <c r="J97" s="207">
        <f>J120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78"/>
      <c r="C98" s="133"/>
      <c r="D98" s="279" t="s">
        <v>1067</v>
      </c>
      <c r="E98" s="280"/>
      <c r="F98" s="280"/>
      <c r="G98" s="280"/>
      <c r="H98" s="280"/>
      <c r="I98" s="281"/>
      <c r="J98" s="282">
        <f>J121</f>
        <v>0</v>
      </c>
      <c r="K98" s="133"/>
      <c r="L98" s="28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78"/>
      <c r="C99" s="133"/>
      <c r="D99" s="279" t="s">
        <v>1068</v>
      </c>
      <c r="E99" s="280"/>
      <c r="F99" s="280"/>
      <c r="G99" s="280"/>
      <c r="H99" s="280"/>
      <c r="I99" s="281"/>
      <c r="J99" s="282">
        <f>J124</f>
        <v>0</v>
      </c>
      <c r="K99" s="133"/>
      <c r="L99" s="28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2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5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136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96" t="str">
        <f>E7</f>
        <v>Rekonstrukce ulice Malé Jablunkovské - 2.etapa</v>
      </c>
      <c r="F109" s="32"/>
      <c r="G109" s="32"/>
      <c r="H109" s="32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126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 xml:space="preserve">B 5 - SO 403.2  Ochrana sdělovacích kabelů - 2. etapa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22</v>
      </c>
      <c r="D113" s="40"/>
      <c r="E113" s="40"/>
      <c r="F113" s="27" t="str">
        <f>F12</f>
        <v>Třinec</v>
      </c>
      <c r="G113" s="40"/>
      <c r="H113" s="40"/>
      <c r="I113" s="156" t="s">
        <v>24</v>
      </c>
      <c r="J113" s="79" t="str">
        <f>IF(J12="","",J12)</f>
        <v>14. 1. 2020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E15</f>
        <v>Město Třinec</v>
      </c>
      <c r="G115" s="40"/>
      <c r="H115" s="40"/>
      <c r="I115" s="156" t="s">
        <v>36</v>
      </c>
      <c r="J115" s="36" t="str">
        <f>E21</f>
        <v>Ing. Milan Černocký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34</v>
      </c>
      <c r="D116" s="40"/>
      <c r="E116" s="40"/>
      <c r="F116" s="27" t="str">
        <f>IF(E18="","",E18)</f>
        <v>Vyplň údaj</v>
      </c>
      <c r="G116" s="40"/>
      <c r="H116" s="40"/>
      <c r="I116" s="156" t="s">
        <v>41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209"/>
      <c r="B118" s="210"/>
      <c r="C118" s="211" t="s">
        <v>137</v>
      </c>
      <c r="D118" s="212" t="s">
        <v>69</v>
      </c>
      <c r="E118" s="212" t="s">
        <v>65</v>
      </c>
      <c r="F118" s="212" t="s">
        <v>66</v>
      </c>
      <c r="G118" s="212" t="s">
        <v>138</v>
      </c>
      <c r="H118" s="212" t="s">
        <v>139</v>
      </c>
      <c r="I118" s="213" t="s">
        <v>140</v>
      </c>
      <c r="J118" s="212" t="s">
        <v>130</v>
      </c>
      <c r="K118" s="214" t="s">
        <v>141</v>
      </c>
      <c r="L118" s="215"/>
      <c r="M118" s="100" t="s">
        <v>1</v>
      </c>
      <c r="N118" s="101" t="s">
        <v>48</v>
      </c>
      <c r="O118" s="101" t="s">
        <v>142</v>
      </c>
      <c r="P118" s="101" t="s">
        <v>143</v>
      </c>
      <c r="Q118" s="101" t="s">
        <v>144</v>
      </c>
      <c r="R118" s="101" t="s">
        <v>145</v>
      </c>
      <c r="S118" s="101" t="s">
        <v>146</v>
      </c>
      <c r="T118" s="102" t="s">
        <v>147</v>
      </c>
      <c r="U118" s="209"/>
      <c r="V118" s="209"/>
      <c r="W118" s="209"/>
      <c r="X118" s="209"/>
      <c r="Y118" s="209"/>
      <c r="Z118" s="209"/>
      <c r="AA118" s="209"/>
      <c r="AB118" s="209"/>
      <c r="AC118" s="209"/>
      <c r="AD118" s="209"/>
      <c r="AE118" s="209"/>
    </row>
    <row r="119" s="2" customFormat="1" ht="22.8" customHeight="1">
      <c r="A119" s="38"/>
      <c r="B119" s="39"/>
      <c r="C119" s="107" t="s">
        <v>148</v>
      </c>
      <c r="D119" s="40"/>
      <c r="E119" s="40"/>
      <c r="F119" s="40"/>
      <c r="G119" s="40"/>
      <c r="H119" s="40"/>
      <c r="I119" s="154"/>
      <c r="J119" s="216">
        <f>BK119</f>
        <v>0</v>
      </c>
      <c r="K119" s="40"/>
      <c r="L119" s="44"/>
      <c r="M119" s="103"/>
      <c r="N119" s="217"/>
      <c r="O119" s="104"/>
      <c r="P119" s="218">
        <f>P120</f>
        <v>0</v>
      </c>
      <c r="Q119" s="104"/>
      <c r="R119" s="218">
        <f>R120</f>
        <v>0</v>
      </c>
      <c r="S119" s="104"/>
      <c r="T119" s="219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83</v>
      </c>
      <c r="AU119" s="17" t="s">
        <v>132</v>
      </c>
      <c r="BK119" s="220">
        <f>BK120</f>
        <v>0</v>
      </c>
    </row>
    <row r="120" s="11" customFormat="1" ht="25.92" customHeight="1">
      <c r="A120" s="11"/>
      <c r="B120" s="221"/>
      <c r="C120" s="222"/>
      <c r="D120" s="223" t="s">
        <v>83</v>
      </c>
      <c r="E120" s="224" t="s">
        <v>837</v>
      </c>
      <c r="F120" s="224" t="s">
        <v>838</v>
      </c>
      <c r="G120" s="222"/>
      <c r="H120" s="222"/>
      <c r="I120" s="225"/>
      <c r="J120" s="226">
        <f>BK120</f>
        <v>0</v>
      </c>
      <c r="K120" s="222"/>
      <c r="L120" s="227"/>
      <c r="M120" s="228"/>
      <c r="N120" s="229"/>
      <c r="O120" s="229"/>
      <c r="P120" s="230">
        <f>P121+P124</f>
        <v>0</v>
      </c>
      <c r="Q120" s="229"/>
      <c r="R120" s="230">
        <f>R121+R124</f>
        <v>0</v>
      </c>
      <c r="S120" s="229"/>
      <c r="T120" s="231">
        <f>T121+T124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32" t="s">
        <v>93</v>
      </c>
      <c r="AT120" s="233" t="s">
        <v>83</v>
      </c>
      <c r="AU120" s="233" t="s">
        <v>84</v>
      </c>
      <c r="AY120" s="232" t="s">
        <v>152</v>
      </c>
      <c r="BK120" s="234">
        <f>BK121+BK124</f>
        <v>0</v>
      </c>
    </row>
    <row r="121" s="11" customFormat="1" ht="22.8" customHeight="1">
      <c r="A121" s="11"/>
      <c r="B121" s="221"/>
      <c r="C121" s="222"/>
      <c r="D121" s="223" t="s">
        <v>83</v>
      </c>
      <c r="E121" s="284" t="s">
        <v>935</v>
      </c>
      <c r="F121" s="284" t="s">
        <v>942</v>
      </c>
      <c r="G121" s="222"/>
      <c r="H121" s="222"/>
      <c r="I121" s="225"/>
      <c r="J121" s="285">
        <f>BK121</f>
        <v>0</v>
      </c>
      <c r="K121" s="222"/>
      <c r="L121" s="227"/>
      <c r="M121" s="228"/>
      <c r="N121" s="229"/>
      <c r="O121" s="229"/>
      <c r="P121" s="230">
        <f>SUM(P122:P123)</f>
        <v>0</v>
      </c>
      <c r="Q121" s="229"/>
      <c r="R121" s="230">
        <f>SUM(R122:R123)</f>
        <v>0</v>
      </c>
      <c r="S121" s="229"/>
      <c r="T121" s="231">
        <f>SUM(T122:T123)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32" t="s">
        <v>21</v>
      </c>
      <c r="AT121" s="233" t="s">
        <v>83</v>
      </c>
      <c r="AU121" s="233" t="s">
        <v>21</v>
      </c>
      <c r="AY121" s="232" t="s">
        <v>152</v>
      </c>
      <c r="BK121" s="234">
        <f>SUM(BK122:BK123)</f>
        <v>0</v>
      </c>
    </row>
    <row r="122" s="2" customFormat="1" ht="16.5" customHeight="1">
      <c r="A122" s="38"/>
      <c r="B122" s="39"/>
      <c r="C122" s="235" t="s">
        <v>21</v>
      </c>
      <c r="D122" s="235" t="s">
        <v>153</v>
      </c>
      <c r="E122" s="236" t="s">
        <v>950</v>
      </c>
      <c r="F122" s="237" t="s">
        <v>1069</v>
      </c>
      <c r="G122" s="238" t="s">
        <v>939</v>
      </c>
      <c r="H122" s="239">
        <v>12</v>
      </c>
      <c r="I122" s="240"/>
      <c r="J122" s="241">
        <f>ROUND(I122*H122,2)</f>
        <v>0</v>
      </c>
      <c r="K122" s="237" t="s">
        <v>1070</v>
      </c>
      <c r="L122" s="44"/>
      <c r="M122" s="242" t="s">
        <v>1</v>
      </c>
      <c r="N122" s="243" t="s">
        <v>49</v>
      </c>
      <c r="O122" s="91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6" t="s">
        <v>151</v>
      </c>
      <c r="AT122" s="246" t="s">
        <v>153</v>
      </c>
      <c r="AU122" s="246" t="s">
        <v>93</v>
      </c>
      <c r="AY122" s="17" t="s">
        <v>152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7" t="s">
        <v>21</v>
      </c>
      <c r="BK122" s="247">
        <f>ROUND(I122*H122,2)</f>
        <v>0</v>
      </c>
      <c r="BL122" s="17" t="s">
        <v>151</v>
      </c>
      <c r="BM122" s="246" t="s">
        <v>93</v>
      </c>
    </row>
    <row r="123" s="2" customFormat="1" ht="33" customHeight="1">
      <c r="A123" s="38"/>
      <c r="B123" s="39"/>
      <c r="C123" s="235" t="s">
        <v>93</v>
      </c>
      <c r="D123" s="235" t="s">
        <v>153</v>
      </c>
      <c r="E123" s="236" t="s">
        <v>1071</v>
      </c>
      <c r="F123" s="237" t="s">
        <v>1072</v>
      </c>
      <c r="G123" s="238" t="s">
        <v>392</v>
      </c>
      <c r="H123" s="239">
        <v>20</v>
      </c>
      <c r="I123" s="240"/>
      <c r="J123" s="241">
        <f>ROUND(I123*H123,2)</f>
        <v>0</v>
      </c>
      <c r="K123" s="237" t="s">
        <v>1070</v>
      </c>
      <c r="L123" s="44"/>
      <c r="M123" s="242" t="s">
        <v>1</v>
      </c>
      <c r="N123" s="243" t="s">
        <v>49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151</v>
      </c>
      <c r="AT123" s="246" t="s">
        <v>153</v>
      </c>
      <c r="AU123" s="246" t="s">
        <v>93</v>
      </c>
      <c r="AY123" s="17" t="s">
        <v>152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21</v>
      </c>
      <c r="BK123" s="247">
        <f>ROUND(I123*H123,2)</f>
        <v>0</v>
      </c>
      <c r="BL123" s="17" t="s">
        <v>151</v>
      </c>
      <c r="BM123" s="246" t="s">
        <v>151</v>
      </c>
    </row>
    <row r="124" s="11" customFormat="1" ht="22.8" customHeight="1">
      <c r="A124" s="11"/>
      <c r="B124" s="221"/>
      <c r="C124" s="222"/>
      <c r="D124" s="223" t="s">
        <v>83</v>
      </c>
      <c r="E124" s="284" t="s">
        <v>941</v>
      </c>
      <c r="F124" s="284" t="s">
        <v>358</v>
      </c>
      <c r="G124" s="222"/>
      <c r="H124" s="222"/>
      <c r="I124" s="225"/>
      <c r="J124" s="285">
        <f>BK124</f>
        <v>0</v>
      </c>
      <c r="K124" s="222"/>
      <c r="L124" s="227"/>
      <c r="M124" s="228"/>
      <c r="N124" s="229"/>
      <c r="O124" s="229"/>
      <c r="P124" s="230">
        <f>SUM(P125:P134)</f>
        <v>0</v>
      </c>
      <c r="Q124" s="229"/>
      <c r="R124" s="230">
        <f>SUM(R125:R134)</f>
        <v>0</v>
      </c>
      <c r="S124" s="229"/>
      <c r="T124" s="231">
        <f>SUM(T125:T134)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2" t="s">
        <v>21</v>
      </c>
      <c r="AT124" s="233" t="s">
        <v>83</v>
      </c>
      <c r="AU124" s="233" t="s">
        <v>21</v>
      </c>
      <c r="AY124" s="232" t="s">
        <v>152</v>
      </c>
      <c r="BK124" s="234">
        <f>SUM(BK125:BK134)</f>
        <v>0</v>
      </c>
    </row>
    <row r="125" s="2" customFormat="1" ht="16.5" customHeight="1">
      <c r="A125" s="38"/>
      <c r="B125" s="39"/>
      <c r="C125" s="235" t="s">
        <v>166</v>
      </c>
      <c r="D125" s="235" t="s">
        <v>153</v>
      </c>
      <c r="E125" s="236" t="s">
        <v>1022</v>
      </c>
      <c r="F125" s="237" t="s">
        <v>1073</v>
      </c>
      <c r="G125" s="238" t="s">
        <v>392</v>
      </c>
      <c r="H125" s="239">
        <v>52</v>
      </c>
      <c r="I125" s="240"/>
      <c r="J125" s="241">
        <f>ROUND(I125*H125,2)</f>
        <v>0</v>
      </c>
      <c r="K125" s="237" t="s">
        <v>1070</v>
      </c>
      <c r="L125" s="44"/>
      <c r="M125" s="242" t="s">
        <v>1</v>
      </c>
      <c r="N125" s="243" t="s">
        <v>49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151</v>
      </c>
      <c r="AT125" s="246" t="s">
        <v>153</v>
      </c>
      <c r="AU125" s="246" t="s">
        <v>93</v>
      </c>
      <c r="AY125" s="17" t="s">
        <v>152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21</v>
      </c>
      <c r="BK125" s="247">
        <f>ROUND(I125*H125,2)</f>
        <v>0</v>
      </c>
      <c r="BL125" s="17" t="s">
        <v>151</v>
      </c>
      <c r="BM125" s="246" t="s">
        <v>26</v>
      </c>
    </row>
    <row r="126" s="2" customFormat="1" ht="16.5" customHeight="1">
      <c r="A126" s="38"/>
      <c r="B126" s="39"/>
      <c r="C126" s="235" t="s">
        <v>151</v>
      </c>
      <c r="D126" s="235" t="s">
        <v>153</v>
      </c>
      <c r="E126" s="236" t="s">
        <v>1034</v>
      </c>
      <c r="F126" s="237" t="s">
        <v>1035</v>
      </c>
      <c r="G126" s="238" t="s">
        <v>392</v>
      </c>
      <c r="H126" s="239">
        <v>52</v>
      </c>
      <c r="I126" s="240"/>
      <c r="J126" s="241">
        <f>ROUND(I126*H126,2)</f>
        <v>0</v>
      </c>
      <c r="K126" s="237" t="s">
        <v>1070</v>
      </c>
      <c r="L126" s="44"/>
      <c r="M126" s="242" t="s">
        <v>1</v>
      </c>
      <c r="N126" s="243" t="s">
        <v>49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151</v>
      </c>
      <c r="AT126" s="246" t="s">
        <v>153</v>
      </c>
      <c r="AU126" s="246" t="s">
        <v>93</v>
      </c>
      <c r="AY126" s="17" t="s">
        <v>152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21</v>
      </c>
      <c r="BK126" s="247">
        <f>ROUND(I126*H126,2)</f>
        <v>0</v>
      </c>
      <c r="BL126" s="17" t="s">
        <v>151</v>
      </c>
      <c r="BM126" s="246" t="s">
        <v>224</v>
      </c>
    </row>
    <row r="127" s="2" customFormat="1" ht="21.75" customHeight="1">
      <c r="A127" s="38"/>
      <c r="B127" s="39"/>
      <c r="C127" s="235" t="s">
        <v>174</v>
      </c>
      <c r="D127" s="235" t="s">
        <v>153</v>
      </c>
      <c r="E127" s="236" t="s">
        <v>1037</v>
      </c>
      <c r="F127" s="237" t="s">
        <v>1074</v>
      </c>
      <c r="G127" s="238" t="s">
        <v>392</v>
      </c>
      <c r="H127" s="239">
        <v>14</v>
      </c>
      <c r="I127" s="240"/>
      <c r="J127" s="241">
        <f>ROUND(I127*H127,2)</f>
        <v>0</v>
      </c>
      <c r="K127" s="237" t="s">
        <v>1070</v>
      </c>
      <c r="L127" s="44"/>
      <c r="M127" s="242" t="s">
        <v>1</v>
      </c>
      <c r="N127" s="243" t="s">
        <v>49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151</v>
      </c>
      <c r="AT127" s="246" t="s">
        <v>153</v>
      </c>
      <c r="AU127" s="246" t="s">
        <v>93</v>
      </c>
      <c r="AY127" s="17" t="s">
        <v>152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21</v>
      </c>
      <c r="BK127" s="247">
        <f>ROUND(I127*H127,2)</f>
        <v>0</v>
      </c>
      <c r="BL127" s="17" t="s">
        <v>151</v>
      </c>
      <c r="BM127" s="246" t="s">
        <v>244</v>
      </c>
    </row>
    <row r="128" s="2" customFormat="1" ht="21.75" customHeight="1">
      <c r="A128" s="38"/>
      <c r="B128" s="39"/>
      <c r="C128" s="235" t="s">
        <v>179</v>
      </c>
      <c r="D128" s="235" t="s">
        <v>153</v>
      </c>
      <c r="E128" s="236" t="s">
        <v>1075</v>
      </c>
      <c r="F128" s="237" t="s">
        <v>1076</v>
      </c>
      <c r="G128" s="238" t="s">
        <v>939</v>
      </c>
      <c r="H128" s="239">
        <v>12</v>
      </c>
      <c r="I128" s="240"/>
      <c r="J128" s="241">
        <f>ROUND(I128*H128,2)</f>
        <v>0</v>
      </c>
      <c r="K128" s="237" t="s">
        <v>1070</v>
      </c>
      <c r="L128" s="44"/>
      <c r="M128" s="242" t="s">
        <v>1</v>
      </c>
      <c r="N128" s="243" t="s">
        <v>49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151</v>
      </c>
      <c r="AT128" s="246" t="s">
        <v>153</v>
      </c>
      <c r="AU128" s="246" t="s">
        <v>93</v>
      </c>
      <c r="AY128" s="17" t="s">
        <v>152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21</v>
      </c>
      <c r="BK128" s="247">
        <f>ROUND(I128*H128,2)</f>
        <v>0</v>
      </c>
      <c r="BL128" s="17" t="s">
        <v>151</v>
      </c>
      <c r="BM128" s="246" t="s">
        <v>257</v>
      </c>
    </row>
    <row r="129" s="2" customFormat="1" ht="21.75" customHeight="1">
      <c r="A129" s="38"/>
      <c r="B129" s="39"/>
      <c r="C129" s="235" t="s">
        <v>184</v>
      </c>
      <c r="D129" s="235" t="s">
        <v>153</v>
      </c>
      <c r="E129" s="236" t="s">
        <v>1008</v>
      </c>
      <c r="F129" s="237" t="s">
        <v>1009</v>
      </c>
      <c r="G129" s="238" t="s">
        <v>406</v>
      </c>
      <c r="H129" s="239">
        <v>6.25</v>
      </c>
      <c r="I129" s="240"/>
      <c r="J129" s="241">
        <f>ROUND(I129*H129,2)</f>
        <v>0</v>
      </c>
      <c r="K129" s="237" t="s">
        <v>1070</v>
      </c>
      <c r="L129" s="44"/>
      <c r="M129" s="242" t="s">
        <v>1</v>
      </c>
      <c r="N129" s="243" t="s">
        <v>49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151</v>
      </c>
      <c r="AT129" s="246" t="s">
        <v>153</v>
      </c>
      <c r="AU129" s="246" t="s">
        <v>93</v>
      </c>
      <c r="AY129" s="17" t="s">
        <v>152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21</v>
      </c>
      <c r="BK129" s="247">
        <f>ROUND(I129*H129,2)</f>
        <v>0</v>
      </c>
      <c r="BL129" s="17" t="s">
        <v>151</v>
      </c>
      <c r="BM129" s="246" t="s">
        <v>268</v>
      </c>
    </row>
    <row r="130" s="2" customFormat="1" ht="21.75" customHeight="1">
      <c r="A130" s="38"/>
      <c r="B130" s="39"/>
      <c r="C130" s="235" t="s">
        <v>190</v>
      </c>
      <c r="D130" s="235" t="s">
        <v>153</v>
      </c>
      <c r="E130" s="236" t="s">
        <v>1049</v>
      </c>
      <c r="F130" s="237" t="s">
        <v>1056</v>
      </c>
      <c r="G130" s="238" t="s">
        <v>392</v>
      </c>
      <c r="H130" s="239">
        <v>37</v>
      </c>
      <c r="I130" s="240"/>
      <c r="J130" s="241">
        <f>ROUND(I130*H130,2)</f>
        <v>0</v>
      </c>
      <c r="K130" s="237" t="s">
        <v>1070</v>
      </c>
      <c r="L130" s="44"/>
      <c r="M130" s="242" t="s">
        <v>1</v>
      </c>
      <c r="N130" s="243" t="s">
        <v>49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151</v>
      </c>
      <c r="AT130" s="246" t="s">
        <v>153</v>
      </c>
      <c r="AU130" s="246" t="s">
        <v>93</v>
      </c>
      <c r="AY130" s="17" t="s">
        <v>152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21</v>
      </c>
      <c r="BK130" s="247">
        <f>ROUND(I130*H130,2)</f>
        <v>0</v>
      </c>
      <c r="BL130" s="17" t="s">
        <v>151</v>
      </c>
      <c r="BM130" s="246" t="s">
        <v>282</v>
      </c>
    </row>
    <row r="131" s="2" customFormat="1" ht="21.75" customHeight="1">
      <c r="A131" s="38"/>
      <c r="B131" s="39"/>
      <c r="C131" s="235" t="s">
        <v>195</v>
      </c>
      <c r="D131" s="235" t="s">
        <v>153</v>
      </c>
      <c r="E131" s="236" t="s">
        <v>1057</v>
      </c>
      <c r="F131" s="237" t="s">
        <v>1058</v>
      </c>
      <c r="G131" s="238" t="s">
        <v>361</v>
      </c>
      <c r="H131" s="239">
        <v>26</v>
      </c>
      <c r="I131" s="240"/>
      <c r="J131" s="241">
        <f>ROUND(I131*H131,2)</f>
        <v>0</v>
      </c>
      <c r="K131" s="237" t="s">
        <v>1070</v>
      </c>
      <c r="L131" s="44"/>
      <c r="M131" s="242" t="s">
        <v>1</v>
      </c>
      <c r="N131" s="243" t="s">
        <v>49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151</v>
      </c>
      <c r="AT131" s="246" t="s">
        <v>153</v>
      </c>
      <c r="AU131" s="246" t="s">
        <v>93</v>
      </c>
      <c r="AY131" s="17" t="s">
        <v>152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21</v>
      </c>
      <c r="BK131" s="247">
        <f>ROUND(I131*H131,2)</f>
        <v>0</v>
      </c>
      <c r="BL131" s="17" t="s">
        <v>151</v>
      </c>
      <c r="BM131" s="246" t="s">
        <v>293</v>
      </c>
    </row>
    <row r="132" s="2" customFormat="1" ht="16.5" customHeight="1">
      <c r="A132" s="38"/>
      <c r="B132" s="39"/>
      <c r="C132" s="235" t="s">
        <v>26</v>
      </c>
      <c r="D132" s="235" t="s">
        <v>153</v>
      </c>
      <c r="E132" s="236" t="s">
        <v>1016</v>
      </c>
      <c r="F132" s="237" t="s">
        <v>1077</v>
      </c>
      <c r="G132" s="238" t="s">
        <v>406</v>
      </c>
      <c r="H132" s="239">
        <v>6.25</v>
      </c>
      <c r="I132" s="240"/>
      <c r="J132" s="241">
        <f>ROUND(I132*H132,2)</f>
        <v>0</v>
      </c>
      <c r="K132" s="237" t="s">
        <v>1070</v>
      </c>
      <c r="L132" s="44"/>
      <c r="M132" s="242" t="s">
        <v>1</v>
      </c>
      <c r="N132" s="243" t="s">
        <v>49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151</v>
      </c>
      <c r="AT132" s="246" t="s">
        <v>153</v>
      </c>
      <c r="AU132" s="246" t="s">
        <v>93</v>
      </c>
      <c r="AY132" s="17" t="s">
        <v>152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21</v>
      </c>
      <c r="BK132" s="247">
        <f>ROUND(I132*H132,2)</f>
        <v>0</v>
      </c>
      <c r="BL132" s="17" t="s">
        <v>151</v>
      </c>
      <c r="BM132" s="246" t="s">
        <v>303</v>
      </c>
    </row>
    <row r="133" s="2" customFormat="1" ht="16.5" customHeight="1">
      <c r="A133" s="38"/>
      <c r="B133" s="39"/>
      <c r="C133" s="235" t="s">
        <v>208</v>
      </c>
      <c r="D133" s="235" t="s">
        <v>153</v>
      </c>
      <c r="E133" s="236" t="s">
        <v>1060</v>
      </c>
      <c r="F133" s="237" t="s">
        <v>1061</v>
      </c>
      <c r="G133" s="238" t="s">
        <v>406</v>
      </c>
      <c r="H133" s="239">
        <v>6.25</v>
      </c>
      <c r="I133" s="240"/>
      <c r="J133" s="241">
        <f>ROUND(I133*H133,2)</f>
        <v>0</v>
      </c>
      <c r="K133" s="237" t="s">
        <v>1070</v>
      </c>
      <c r="L133" s="44"/>
      <c r="M133" s="242" t="s">
        <v>1</v>
      </c>
      <c r="N133" s="243" t="s">
        <v>49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151</v>
      </c>
      <c r="AT133" s="246" t="s">
        <v>153</v>
      </c>
      <c r="AU133" s="246" t="s">
        <v>93</v>
      </c>
      <c r="AY133" s="17" t="s">
        <v>152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21</v>
      </c>
      <c r="BK133" s="247">
        <f>ROUND(I133*H133,2)</f>
        <v>0</v>
      </c>
      <c r="BL133" s="17" t="s">
        <v>151</v>
      </c>
      <c r="BM133" s="246" t="s">
        <v>313</v>
      </c>
    </row>
    <row r="134" s="2" customFormat="1" ht="16.5" customHeight="1">
      <c r="A134" s="38"/>
      <c r="B134" s="39"/>
      <c r="C134" s="235" t="s">
        <v>224</v>
      </c>
      <c r="D134" s="235" t="s">
        <v>153</v>
      </c>
      <c r="E134" s="236" t="s">
        <v>1063</v>
      </c>
      <c r="F134" s="237" t="s">
        <v>1078</v>
      </c>
      <c r="G134" s="238" t="s">
        <v>406</v>
      </c>
      <c r="H134" s="239">
        <v>93.75</v>
      </c>
      <c r="I134" s="240"/>
      <c r="J134" s="241">
        <f>ROUND(I134*H134,2)</f>
        <v>0</v>
      </c>
      <c r="K134" s="237" t="s">
        <v>1070</v>
      </c>
      <c r="L134" s="44"/>
      <c r="M134" s="296" t="s">
        <v>1</v>
      </c>
      <c r="N134" s="297" t="s">
        <v>49</v>
      </c>
      <c r="O134" s="276"/>
      <c r="P134" s="298">
        <f>O134*H134</f>
        <v>0</v>
      </c>
      <c r="Q134" s="298">
        <v>0</v>
      </c>
      <c r="R134" s="298">
        <f>Q134*H134</f>
        <v>0</v>
      </c>
      <c r="S134" s="298">
        <v>0</v>
      </c>
      <c r="T134" s="29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151</v>
      </c>
      <c r="AT134" s="246" t="s">
        <v>153</v>
      </c>
      <c r="AU134" s="246" t="s">
        <v>93</v>
      </c>
      <c r="AY134" s="17" t="s">
        <v>152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21</v>
      </c>
      <c r="BK134" s="247">
        <f>ROUND(I134*H134,2)</f>
        <v>0</v>
      </c>
      <c r="BL134" s="17" t="s">
        <v>151</v>
      </c>
      <c r="BM134" s="246" t="s">
        <v>322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192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VP+KDkDUhNQQXhmJMvzYQdvb2Z+SQDvMhV0eozIMRxYb59eZ6lLTuLoVGKSqCd2Ipw1xaUUxWvpNWrOneDs3KA==" hashValue="AUcvdI1T+jtqR2nnfnx+cgDsdDN4aq78BPZNd2GXz6wScE4HszxEiaG9ijc2Bb9hDCH6zqlIFdCocD/0Wx/5Wg==" algorithmName="SHA-512" password="CC35"/>
  <autoFilter ref="C118:K13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93</v>
      </c>
    </row>
    <row r="4" s="1" customFormat="1" ht="24.96" customHeight="1">
      <c r="B4" s="20"/>
      <c r="D4" s="150" t="s">
        <v>125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Rekonstrukce ulice Malé Jablunkovské - 2.etapa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126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1079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19</v>
      </c>
      <c r="E11" s="38"/>
      <c r="F11" s="141" t="s">
        <v>1</v>
      </c>
      <c r="G11" s="38"/>
      <c r="H11" s="38"/>
      <c r="I11" s="156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22</v>
      </c>
      <c r="E12" s="38"/>
      <c r="F12" s="141" t="s">
        <v>23</v>
      </c>
      <c r="G12" s="38"/>
      <c r="H12" s="38"/>
      <c r="I12" s="156" t="s">
        <v>24</v>
      </c>
      <c r="J12" s="157" t="str">
        <f>'Rekapitulace stavby'!AN8</f>
        <v>14. 1. 2020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28</v>
      </c>
      <c r="E14" s="38"/>
      <c r="F14" s="38"/>
      <c r="G14" s="38"/>
      <c r="H14" s="38"/>
      <c r="I14" s="156" t="s">
        <v>29</v>
      </c>
      <c r="J14" s="141" t="s">
        <v>30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31</v>
      </c>
      <c r="F15" s="38"/>
      <c r="G15" s="38"/>
      <c r="H15" s="38"/>
      <c r="I15" s="156" t="s">
        <v>32</v>
      </c>
      <c r="J15" s="141" t="s">
        <v>33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34</v>
      </c>
      <c r="E17" s="38"/>
      <c r="F17" s="38"/>
      <c r="G17" s="38"/>
      <c r="H17" s="38"/>
      <c r="I17" s="156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36</v>
      </c>
      <c r="E20" s="38"/>
      <c r="F20" s="38"/>
      <c r="G20" s="38"/>
      <c r="H20" s="38"/>
      <c r="I20" s="156" t="s">
        <v>29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930</v>
      </c>
      <c r="F21" s="38"/>
      <c r="G21" s="38"/>
      <c r="H21" s="38"/>
      <c r="I21" s="156" t="s">
        <v>32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41</v>
      </c>
      <c r="E23" s="38"/>
      <c r="F23" s="38"/>
      <c r="G23" s="38"/>
      <c r="H23" s="38"/>
      <c r="I23" s="156" t="s">
        <v>29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32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43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44</v>
      </c>
      <c r="E30" s="38"/>
      <c r="F30" s="38"/>
      <c r="G30" s="38"/>
      <c r="H30" s="38"/>
      <c r="I30" s="154"/>
      <c r="J30" s="166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46</v>
      </c>
      <c r="G32" s="38"/>
      <c r="H32" s="38"/>
      <c r="I32" s="168" t="s">
        <v>45</v>
      </c>
      <c r="J32" s="167" t="s">
        <v>47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48</v>
      </c>
      <c r="E33" s="152" t="s">
        <v>49</v>
      </c>
      <c r="F33" s="170">
        <f>ROUND((SUM(BE119:BE136)),  2)</f>
        <v>0</v>
      </c>
      <c r="G33" s="38"/>
      <c r="H33" s="38"/>
      <c r="I33" s="171">
        <v>0.20999999999999999</v>
      </c>
      <c r="J33" s="170">
        <f>ROUND(((SUM(BE119:BE136))*I33),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50</v>
      </c>
      <c r="F34" s="170">
        <f>ROUND((SUM(BF119:BF136)),  2)</f>
        <v>0</v>
      </c>
      <c r="G34" s="38"/>
      <c r="H34" s="38"/>
      <c r="I34" s="171">
        <v>0.14999999999999999</v>
      </c>
      <c r="J34" s="170">
        <f>ROUND(((SUM(BF119:BF136))*I34),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51</v>
      </c>
      <c r="F35" s="170">
        <f>ROUND((SUM(BG119:BG136)),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52</v>
      </c>
      <c r="F36" s="170">
        <f>ROUND((SUM(BH119:BH136)),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53</v>
      </c>
      <c r="F37" s="170">
        <f>ROUND((SUM(BI119:BI136)),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54</v>
      </c>
      <c r="E39" s="174"/>
      <c r="F39" s="174"/>
      <c r="G39" s="175" t="s">
        <v>55</v>
      </c>
      <c r="H39" s="176" t="s">
        <v>56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57</v>
      </c>
      <c r="E50" s="181"/>
      <c r="F50" s="181"/>
      <c r="G50" s="180" t="s">
        <v>58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59</v>
      </c>
      <c r="E61" s="184"/>
      <c r="F61" s="185" t="s">
        <v>60</v>
      </c>
      <c r="G61" s="183" t="s">
        <v>59</v>
      </c>
      <c r="H61" s="184"/>
      <c r="I61" s="186"/>
      <c r="J61" s="187" t="s">
        <v>60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61</v>
      </c>
      <c r="E65" s="188"/>
      <c r="F65" s="188"/>
      <c r="G65" s="180" t="s">
        <v>62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59</v>
      </c>
      <c r="E76" s="184"/>
      <c r="F76" s="185" t="s">
        <v>60</v>
      </c>
      <c r="G76" s="183" t="s">
        <v>59</v>
      </c>
      <c r="H76" s="184"/>
      <c r="I76" s="186"/>
      <c r="J76" s="187" t="s">
        <v>60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Rekonstrukce ulice Malé Jablunkovské - 2.etapa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B 6 - SO 404  Ochrana kabelů Nej TV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Třinec</v>
      </c>
      <c r="G89" s="40"/>
      <c r="H89" s="40"/>
      <c r="I89" s="156" t="s">
        <v>24</v>
      </c>
      <c r="J89" s="79" t="str">
        <f>IF(J12="","",J12)</f>
        <v>14. 1. 2020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Město Třinec</v>
      </c>
      <c r="G91" s="40"/>
      <c r="H91" s="40"/>
      <c r="I91" s="156" t="s">
        <v>36</v>
      </c>
      <c r="J91" s="36" t="str">
        <f>E21</f>
        <v>Ing. Milan Černocký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34</v>
      </c>
      <c r="D92" s="40"/>
      <c r="E92" s="40"/>
      <c r="F92" s="27" t="str">
        <f>IF(E18="","",E18)</f>
        <v>Vyplň údaj</v>
      </c>
      <c r="G92" s="40"/>
      <c r="H92" s="40"/>
      <c r="I92" s="156" t="s">
        <v>41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129</v>
      </c>
      <c r="D94" s="198"/>
      <c r="E94" s="198"/>
      <c r="F94" s="198"/>
      <c r="G94" s="198"/>
      <c r="H94" s="198"/>
      <c r="I94" s="199"/>
      <c r="J94" s="200" t="s">
        <v>130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131</v>
      </c>
      <c r="D96" s="40"/>
      <c r="E96" s="40"/>
      <c r="F96" s="40"/>
      <c r="G96" s="40"/>
      <c r="H96" s="40"/>
      <c r="I96" s="15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202"/>
      <c r="C97" s="203"/>
      <c r="D97" s="204" t="s">
        <v>536</v>
      </c>
      <c r="E97" s="205"/>
      <c r="F97" s="205"/>
      <c r="G97" s="205"/>
      <c r="H97" s="205"/>
      <c r="I97" s="206"/>
      <c r="J97" s="207">
        <f>J120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78"/>
      <c r="C98" s="133"/>
      <c r="D98" s="279" t="s">
        <v>1067</v>
      </c>
      <c r="E98" s="280"/>
      <c r="F98" s="280"/>
      <c r="G98" s="280"/>
      <c r="H98" s="280"/>
      <c r="I98" s="281"/>
      <c r="J98" s="282">
        <f>J121</f>
        <v>0</v>
      </c>
      <c r="K98" s="133"/>
      <c r="L98" s="283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78"/>
      <c r="C99" s="133"/>
      <c r="D99" s="279" t="s">
        <v>1068</v>
      </c>
      <c r="E99" s="280"/>
      <c r="F99" s="280"/>
      <c r="G99" s="280"/>
      <c r="H99" s="280"/>
      <c r="I99" s="281"/>
      <c r="J99" s="282">
        <f>J124</f>
        <v>0</v>
      </c>
      <c r="K99" s="133"/>
      <c r="L99" s="283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5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92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95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136</v>
      </c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96" t="str">
        <f>E7</f>
        <v>Rekonstrukce ulice Malé Jablunkovské - 2.etapa</v>
      </c>
      <c r="F109" s="32"/>
      <c r="G109" s="32"/>
      <c r="H109" s="32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126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 xml:space="preserve">B 6 - SO 404  Ochrana kabelů Nej TV</v>
      </c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22</v>
      </c>
      <c r="D113" s="40"/>
      <c r="E113" s="40"/>
      <c r="F113" s="27" t="str">
        <f>F12</f>
        <v>Třinec</v>
      </c>
      <c r="G113" s="40"/>
      <c r="H113" s="40"/>
      <c r="I113" s="156" t="s">
        <v>24</v>
      </c>
      <c r="J113" s="79" t="str">
        <f>IF(J12="","",J12)</f>
        <v>14. 1. 2020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E15</f>
        <v>Město Třinec</v>
      </c>
      <c r="G115" s="40"/>
      <c r="H115" s="40"/>
      <c r="I115" s="156" t="s">
        <v>36</v>
      </c>
      <c r="J115" s="36" t="str">
        <f>E21</f>
        <v>Ing. Milan Černocký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34</v>
      </c>
      <c r="D116" s="40"/>
      <c r="E116" s="40"/>
      <c r="F116" s="27" t="str">
        <f>IF(E18="","",E18)</f>
        <v>Vyplň údaj</v>
      </c>
      <c r="G116" s="40"/>
      <c r="H116" s="40"/>
      <c r="I116" s="156" t="s">
        <v>41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209"/>
      <c r="B118" s="210"/>
      <c r="C118" s="211" t="s">
        <v>137</v>
      </c>
      <c r="D118" s="212" t="s">
        <v>69</v>
      </c>
      <c r="E118" s="212" t="s">
        <v>65</v>
      </c>
      <c r="F118" s="212" t="s">
        <v>66</v>
      </c>
      <c r="G118" s="212" t="s">
        <v>138</v>
      </c>
      <c r="H118" s="212" t="s">
        <v>139</v>
      </c>
      <c r="I118" s="213" t="s">
        <v>140</v>
      </c>
      <c r="J118" s="212" t="s">
        <v>130</v>
      </c>
      <c r="K118" s="214" t="s">
        <v>141</v>
      </c>
      <c r="L118" s="215"/>
      <c r="M118" s="100" t="s">
        <v>1</v>
      </c>
      <c r="N118" s="101" t="s">
        <v>48</v>
      </c>
      <c r="O118" s="101" t="s">
        <v>142</v>
      </c>
      <c r="P118" s="101" t="s">
        <v>143</v>
      </c>
      <c r="Q118" s="101" t="s">
        <v>144</v>
      </c>
      <c r="R118" s="101" t="s">
        <v>145</v>
      </c>
      <c r="S118" s="101" t="s">
        <v>146</v>
      </c>
      <c r="T118" s="102" t="s">
        <v>147</v>
      </c>
      <c r="U118" s="209"/>
      <c r="V118" s="209"/>
      <c r="W118" s="209"/>
      <c r="X118" s="209"/>
      <c r="Y118" s="209"/>
      <c r="Z118" s="209"/>
      <c r="AA118" s="209"/>
      <c r="AB118" s="209"/>
      <c r="AC118" s="209"/>
      <c r="AD118" s="209"/>
      <c r="AE118" s="209"/>
    </row>
    <row r="119" s="2" customFormat="1" ht="22.8" customHeight="1">
      <c r="A119" s="38"/>
      <c r="B119" s="39"/>
      <c r="C119" s="107" t="s">
        <v>148</v>
      </c>
      <c r="D119" s="40"/>
      <c r="E119" s="40"/>
      <c r="F119" s="40"/>
      <c r="G119" s="40"/>
      <c r="H119" s="40"/>
      <c r="I119" s="154"/>
      <c r="J119" s="216">
        <f>BK119</f>
        <v>0</v>
      </c>
      <c r="K119" s="40"/>
      <c r="L119" s="44"/>
      <c r="M119" s="103"/>
      <c r="N119" s="217"/>
      <c r="O119" s="104"/>
      <c r="P119" s="218">
        <f>P120</f>
        <v>0</v>
      </c>
      <c r="Q119" s="104"/>
      <c r="R119" s="218">
        <f>R120</f>
        <v>0</v>
      </c>
      <c r="S119" s="104"/>
      <c r="T119" s="219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83</v>
      </c>
      <c r="AU119" s="17" t="s">
        <v>132</v>
      </c>
      <c r="BK119" s="220">
        <f>BK120</f>
        <v>0</v>
      </c>
    </row>
    <row r="120" s="11" customFormat="1" ht="25.92" customHeight="1">
      <c r="A120" s="11"/>
      <c r="B120" s="221"/>
      <c r="C120" s="222"/>
      <c r="D120" s="223" t="s">
        <v>83</v>
      </c>
      <c r="E120" s="224" t="s">
        <v>837</v>
      </c>
      <c r="F120" s="224" t="s">
        <v>838</v>
      </c>
      <c r="G120" s="222"/>
      <c r="H120" s="222"/>
      <c r="I120" s="225"/>
      <c r="J120" s="226">
        <f>BK120</f>
        <v>0</v>
      </c>
      <c r="K120" s="222"/>
      <c r="L120" s="227"/>
      <c r="M120" s="228"/>
      <c r="N120" s="229"/>
      <c r="O120" s="229"/>
      <c r="P120" s="230">
        <f>P121+P124</f>
        <v>0</v>
      </c>
      <c r="Q120" s="229"/>
      <c r="R120" s="230">
        <f>R121+R124</f>
        <v>0</v>
      </c>
      <c r="S120" s="229"/>
      <c r="T120" s="231">
        <f>T121+T124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32" t="s">
        <v>93</v>
      </c>
      <c r="AT120" s="233" t="s">
        <v>83</v>
      </c>
      <c r="AU120" s="233" t="s">
        <v>84</v>
      </c>
      <c r="AY120" s="232" t="s">
        <v>152</v>
      </c>
      <c r="BK120" s="234">
        <f>BK121+BK124</f>
        <v>0</v>
      </c>
    </row>
    <row r="121" s="11" customFormat="1" ht="22.8" customHeight="1">
      <c r="A121" s="11"/>
      <c r="B121" s="221"/>
      <c r="C121" s="222"/>
      <c r="D121" s="223" t="s">
        <v>83</v>
      </c>
      <c r="E121" s="284" t="s">
        <v>935</v>
      </c>
      <c r="F121" s="284" t="s">
        <v>942</v>
      </c>
      <c r="G121" s="222"/>
      <c r="H121" s="222"/>
      <c r="I121" s="225"/>
      <c r="J121" s="285">
        <f>BK121</f>
        <v>0</v>
      </c>
      <c r="K121" s="222"/>
      <c r="L121" s="227"/>
      <c r="M121" s="228"/>
      <c r="N121" s="229"/>
      <c r="O121" s="229"/>
      <c r="P121" s="230">
        <f>SUM(P122:P123)</f>
        <v>0</v>
      </c>
      <c r="Q121" s="229"/>
      <c r="R121" s="230">
        <f>SUM(R122:R123)</f>
        <v>0</v>
      </c>
      <c r="S121" s="229"/>
      <c r="T121" s="231">
        <f>SUM(T122:T123)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32" t="s">
        <v>21</v>
      </c>
      <c r="AT121" s="233" t="s">
        <v>83</v>
      </c>
      <c r="AU121" s="233" t="s">
        <v>21</v>
      </c>
      <c r="AY121" s="232" t="s">
        <v>152</v>
      </c>
      <c r="BK121" s="234">
        <f>SUM(BK122:BK123)</f>
        <v>0</v>
      </c>
    </row>
    <row r="122" s="2" customFormat="1" ht="16.5" customHeight="1">
      <c r="A122" s="38"/>
      <c r="B122" s="39"/>
      <c r="C122" s="235" t="s">
        <v>21</v>
      </c>
      <c r="D122" s="235" t="s">
        <v>153</v>
      </c>
      <c r="E122" s="236" t="s">
        <v>950</v>
      </c>
      <c r="F122" s="237" t="s">
        <v>1080</v>
      </c>
      <c r="G122" s="238" t="s">
        <v>939</v>
      </c>
      <c r="H122" s="239">
        <v>14</v>
      </c>
      <c r="I122" s="240"/>
      <c r="J122" s="241">
        <f>ROUND(I122*H122,2)</f>
        <v>0</v>
      </c>
      <c r="K122" s="237" t="s">
        <v>1070</v>
      </c>
      <c r="L122" s="44"/>
      <c r="M122" s="242" t="s">
        <v>1</v>
      </c>
      <c r="N122" s="243" t="s">
        <v>49</v>
      </c>
      <c r="O122" s="91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6" t="s">
        <v>151</v>
      </c>
      <c r="AT122" s="246" t="s">
        <v>153</v>
      </c>
      <c r="AU122" s="246" t="s">
        <v>93</v>
      </c>
      <c r="AY122" s="17" t="s">
        <v>152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7" t="s">
        <v>21</v>
      </c>
      <c r="BK122" s="247">
        <f>ROUND(I122*H122,2)</f>
        <v>0</v>
      </c>
      <c r="BL122" s="17" t="s">
        <v>151</v>
      </c>
      <c r="BM122" s="246" t="s">
        <v>93</v>
      </c>
    </row>
    <row r="123" s="2" customFormat="1" ht="33" customHeight="1">
      <c r="A123" s="38"/>
      <c r="B123" s="39"/>
      <c r="C123" s="235" t="s">
        <v>93</v>
      </c>
      <c r="D123" s="235" t="s">
        <v>153</v>
      </c>
      <c r="E123" s="236" t="s">
        <v>1071</v>
      </c>
      <c r="F123" s="237" t="s">
        <v>1072</v>
      </c>
      <c r="G123" s="238" t="s">
        <v>392</v>
      </c>
      <c r="H123" s="239">
        <v>61</v>
      </c>
      <c r="I123" s="240"/>
      <c r="J123" s="241">
        <f>ROUND(I123*H123,2)</f>
        <v>0</v>
      </c>
      <c r="K123" s="237" t="s">
        <v>1070</v>
      </c>
      <c r="L123" s="44"/>
      <c r="M123" s="242" t="s">
        <v>1</v>
      </c>
      <c r="N123" s="243" t="s">
        <v>49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151</v>
      </c>
      <c r="AT123" s="246" t="s">
        <v>153</v>
      </c>
      <c r="AU123" s="246" t="s">
        <v>93</v>
      </c>
      <c r="AY123" s="17" t="s">
        <v>152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21</v>
      </c>
      <c r="BK123" s="247">
        <f>ROUND(I123*H123,2)</f>
        <v>0</v>
      </c>
      <c r="BL123" s="17" t="s">
        <v>151</v>
      </c>
      <c r="BM123" s="246" t="s">
        <v>151</v>
      </c>
    </row>
    <row r="124" s="11" customFormat="1" ht="22.8" customHeight="1">
      <c r="A124" s="11"/>
      <c r="B124" s="221"/>
      <c r="C124" s="222"/>
      <c r="D124" s="223" t="s">
        <v>83</v>
      </c>
      <c r="E124" s="284" t="s">
        <v>941</v>
      </c>
      <c r="F124" s="284" t="s">
        <v>358</v>
      </c>
      <c r="G124" s="222"/>
      <c r="H124" s="222"/>
      <c r="I124" s="225"/>
      <c r="J124" s="285">
        <f>BK124</f>
        <v>0</v>
      </c>
      <c r="K124" s="222"/>
      <c r="L124" s="227"/>
      <c r="M124" s="228"/>
      <c r="N124" s="229"/>
      <c r="O124" s="229"/>
      <c r="P124" s="230">
        <f>SUM(P125:P136)</f>
        <v>0</v>
      </c>
      <c r="Q124" s="229"/>
      <c r="R124" s="230">
        <f>SUM(R125:R136)</f>
        <v>0</v>
      </c>
      <c r="S124" s="229"/>
      <c r="T124" s="231">
        <f>SUM(T125:T136)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2" t="s">
        <v>21</v>
      </c>
      <c r="AT124" s="233" t="s">
        <v>83</v>
      </c>
      <c r="AU124" s="233" t="s">
        <v>21</v>
      </c>
      <c r="AY124" s="232" t="s">
        <v>152</v>
      </c>
      <c r="BK124" s="234">
        <f>SUM(BK125:BK136)</f>
        <v>0</v>
      </c>
    </row>
    <row r="125" s="2" customFormat="1" ht="16.5" customHeight="1">
      <c r="A125" s="38"/>
      <c r="B125" s="39"/>
      <c r="C125" s="235" t="s">
        <v>166</v>
      </c>
      <c r="D125" s="235" t="s">
        <v>153</v>
      </c>
      <c r="E125" s="236" t="s">
        <v>1022</v>
      </c>
      <c r="F125" s="237" t="s">
        <v>1073</v>
      </c>
      <c r="G125" s="238" t="s">
        <v>392</v>
      </c>
      <c r="H125" s="239">
        <v>61</v>
      </c>
      <c r="I125" s="240"/>
      <c r="J125" s="241">
        <f>ROUND(I125*H125,2)</f>
        <v>0</v>
      </c>
      <c r="K125" s="237" t="s">
        <v>1070</v>
      </c>
      <c r="L125" s="44"/>
      <c r="M125" s="242" t="s">
        <v>1</v>
      </c>
      <c r="N125" s="243" t="s">
        <v>49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151</v>
      </c>
      <c r="AT125" s="246" t="s">
        <v>153</v>
      </c>
      <c r="AU125" s="246" t="s">
        <v>93</v>
      </c>
      <c r="AY125" s="17" t="s">
        <v>152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21</v>
      </c>
      <c r="BK125" s="247">
        <f>ROUND(I125*H125,2)</f>
        <v>0</v>
      </c>
      <c r="BL125" s="17" t="s">
        <v>151</v>
      </c>
      <c r="BM125" s="246" t="s">
        <v>26</v>
      </c>
    </row>
    <row r="126" s="2" customFormat="1" ht="16.5" customHeight="1">
      <c r="A126" s="38"/>
      <c r="B126" s="39"/>
      <c r="C126" s="235" t="s">
        <v>151</v>
      </c>
      <c r="D126" s="235" t="s">
        <v>153</v>
      </c>
      <c r="E126" s="236" t="s">
        <v>1034</v>
      </c>
      <c r="F126" s="237" t="s">
        <v>1035</v>
      </c>
      <c r="G126" s="238" t="s">
        <v>392</v>
      </c>
      <c r="H126" s="239">
        <v>122</v>
      </c>
      <c r="I126" s="240"/>
      <c r="J126" s="241">
        <f>ROUND(I126*H126,2)</f>
        <v>0</v>
      </c>
      <c r="K126" s="237" t="s">
        <v>1070</v>
      </c>
      <c r="L126" s="44"/>
      <c r="M126" s="242" t="s">
        <v>1</v>
      </c>
      <c r="N126" s="243" t="s">
        <v>49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151</v>
      </c>
      <c r="AT126" s="246" t="s">
        <v>153</v>
      </c>
      <c r="AU126" s="246" t="s">
        <v>93</v>
      </c>
      <c r="AY126" s="17" t="s">
        <v>152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21</v>
      </c>
      <c r="BK126" s="247">
        <f>ROUND(I126*H126,2)</f>
        <v>0</v>
      </c>
      <c r="BL126" s="17" t="s">
        <v>151</v>
      </c>
      <c r="BM126" s="246" t="s">
        <v>224</v>
      </c>
    </row>
    <row r="127" s="2" customFormat="1" ht="21.75" customHeight="1">
      <c r="A127" s="38"/>
      <c r="B127" s="39"/>
      <c r="C127" s="235" t="s">
        <v>174</v>
      </c>
      <c r="D127" s="235" t="s">
        <v>153</v>
      </c>
      <c r="E127" s="236" t="s">
        <v>1037</v>
      </c>
      <c r="F127" s="237" t="s">
        <v>1074</v>
      </c>
      <c r="G127" s="238" t="s">
        <v>392</v>
      </c>
      <c r="H127" s="239">
        <v>29</v>
      </c>
      <c r="I127" s="240"/>
      <c r="J127" s="241">
        <f>ROUND(I127*H127,2)</f>
        <v>0</v>
      </c>
      <c r="K127" s="237" t="s">
        <v>1070</v>
      </c>
      <c r="L127" s="44"/>
      <c r="M127" s="242" t="s">
        <v>1</v>
      </c>
      <c r="N127" s="243" t="s">
        <v>49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151</v>
      </c>
      <c r="AT127" s="246" t="s">
        <v>153</v>
      </c>
      <c r="AU127" s="246" t="s">
        <v>93</v>
      </c>
      <c r="AY127" s="17" t="s">
        <v>152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21</v>
      </c>
      <c r="BK127" s="247">
        <f>ROUND(I127*H127,2)</f>
        <v>0</v>
      </c>
      <c r="BL127" s="17" t="s">
        <v>151</v>
      </c>
      <c r="BM127" s="246" t="s">
        <v>244</v>
      </c>
    </row>
    <row r="128" s="2" customFormat="1" ht="21.75" customHeight="1">
      <c r="A128" s="38"/>
      <c r="B128" s="39"/>
      <c r="C128" s="235" t="s">
        <v>179</v>
      </c>
      <c r="D128" s="235" t="s">
        <v>153</v>
      </c>
      <c r="E128" s="236" t="s">
        <v>1081</v>
      </c>
      <c r="F128" s="237" t="s">
        <v>1082</v>
      </c>
      <c r="G128" s="238" t="s">
        <v>392</v>
      </c>
      <c r="H128" s="239">
        <v>32</v>
      </c>
      <c r="I128" s="240"/>
      <c r="J128" s="241">
        <f>ROUND(I128*H128,2)</f>
        <v>0</v>
      </c>
      <c r="K128" s="237" t="s">
        <v>1070</v>
      </c>
      <c r="L128" s="44"/>
      <c r="M128" s="242" t="s">
        <v>1</v>
      </c>
      <c r="N128" s="243" t="s">
        <v>49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151</v>
      </c>
      <c r="AT128" s="246" t="s">
        <v>153</v>
      </c>
      <c r="AU128" s="246" t="s">
        <v>93</v>
      </c>
      <c r="AY128" s="17" t="s">
        <v>152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21</v>
      </c>
      <c r="BK128" s="247">
        <f>ROUND(I128*H128,2)</f>
        <v>0</v>
      </c>
      <c r="BL128" s="17" t="s">
        <v>151</v>
      </c>
      <c r="BM128" s="246" t="s">
        <v>257</v>
      </c>
    </row>
    <row r="129" s="2" customFormat="1" ht="16.5" customHeight="1">
      <c r="A129" s="38"/>
      <c r="B129" s="39"/>
      <c r="C129" s="235" t="s">
        <v>184</v>
      </c>
      <c r="D129" s="235" t="s">
        <v>153</v>
      </c>
      <c r="E129" s="236" t="s">
        <v>1083</v>
      </c>
      <c r="F129" s="237" t="s">
        <v>1038</v>
      </c>
      <c r="G129" s="238" t="s">
        <v>392</v>
      </c>
      <c r="H129" s="239">
        <v>61</v>
      </c>
      <c r="I129" s="240"/>
      <c r="J129" s="241">
        <f>ROUND(I129*H129,2)</f>
        <v>0</v>
      </c>
      <c r="K129" s="237" t="s">
        <v>1070</v>
      </c>
      <c r="L129" s="44"/>
      <c r="M129" s="242" t="s">
        <v>1</v>
      </c>
      <c r="N129" s="243" t="s">
        <v>49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151</v>
      </c>
      <c r="AT129" s="246" t="s">
        <v>153</v>
      </c>
      <c r="AU129" s="246" t="s">
        <v>93</v>
      </c>
      <c r="AY129" s="17" t="s">
        <v>152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21</v>
      </c>
      <c r="BK129" s="247">
        <f>ROUND(I129*H129,2)</f>
        <v>0</v>
      </c>
      <c r="BL129" s="17" t="s">
        <v>151</v>
      </c>
      <c r="BM129" s="246" t="s">
        <v>268</v>
      </c>
    </row>
    <row r="130" s="2" customFormat="1" ht="21.75" customHeight="1">
      <c r="A130" s="38"/>
      <c r="B130" s="39"/>
      <c r="C130" s="235" t="s">
        <v>190</v>
      </c>
      <c r="D130" s="235" t="s">
        <v>153</v>
      </c>
      <c r="E130" s="236" t="s">
        <v>1075</v>
      </c>
      <c r="F130" s="237" t="s">
        <v>1084</v>
      </c>
      <c r="G130" s="238" t="s">
        <v>939</v>
      </c>
      <c r="H130" s="239">
        <v>28</v>
      </c>
      <c r="I130" s="240"/>
      <c r="J130" s="241">
        <f>ROUND(I130*H130,2)</f>
        <v>0</v>
      </c>
      <c r="K130" s="237" t="s">
        <v>1070</v>
      </c>
      <c r="L130" s="44"/>
      <c r="M130" s="242" t="s">
        <v>1</v>
      </c>
      <c r="N130" s="243" t="s">
        <v>49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151</v>
      </c>
      <c r="AT130" s="246" t="s">
        <v>153</v>
      </c>
      <c r="AU130" s="246" t="s">
        <v>93</v>
      </c>
      <c r="AY130" s="17" t="s">
        <v>152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21</v>
      </c>
      <c r="BK130" s="247">
        <f>ROUND(I130*H130,2)</f>
        <v>0</v>
      </c>
      <c r="BL130" s="17" t="s">
        <v>151</v>
      </c>
      <c r="BM130" s="246" t="s">
        <v>282</v>
      </c>
    </row>
    <row r="131" s="2" customFormat="1" ht="21.75" customHeight="1">
      <c r="A131" s="38"/>
      <c r="B131" s="39"/>
      <c r="C131" s="235" t="s">
        <v>195</v>
      </c>
      <c r="D131" s="235" t="s">
        <v>153</v>
      </c>
      <c r="E131" s="236" t="s">
        <v>1008</v>
      </c>
      <c r="F131" s="237" t="s">
        <v>1009</v>
      </c>
      <c r="G131" s="238" t="s">
        <v>406</v>
      </c>
      <c r="H131" s="239">
        <v>9.7799999999999994</v>
      </c>
      <c r="I131" s="240"/>
      <c r="J131" s="241">
        <f>ROUND(I131*H131,2)</f>
        <v>0</v>
      </c>
      <c r="K131" s="237" t="s">
        <v>1070</v>
      </c>
      <c r="L131" s="44"/>
      <c r="M131" s="242" t="s">
        <v>1</v>
      </c>
      <c r="N131" s="243" t="s">
        <v>49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151</v>
      </c>
      <c r="AT131" s="246" t="s">
        <v>153</v>
      </c>
      <c r="AU131" s="246" t="s">
        <v>93</v>
      </c>
      <c r="AY131" s="17" t="s">
        <v>152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21</v>
      </c>
      <c r="BK131" s="247">
        <f>ROUND(I131*H131,2)</f>
        <v>0</v>
      </c>
      <c r="BL131" s="17" t="s">
        <v>151</v>
      </c>
      <c r="BM131" s="246" t="s">
        <v>293</v>
      </c>
    </row>
    <row r="132" s="2" customFormat="1" ht="21.75" customHeight="1">
      <c r="A132" s="38"/>
      <c r="B132" s="39"/>
      <c r="C132" s="235" t="s">
        <v>26</v>
      </c>
      <c r="D132" s="235" t="s">
        <v>153</v>
      </c>
      <c r="E132" s="236" t="s">
        <v>1049</v>
      </c>
      <c r="F132" s="237" t="s">
        <v>1056</v>
      </c>
      <c r="G132" s="238" t="s">
        <v>392</v>
      </c>
      <c r="H132" s="239">
        <v>61</v>
      </c>
      <c r="I132" s="240"/>
      <c r="J132" s="241">
        <f>ROUND(I132*H132,2)</f>
        <v>0</v>
      </c>
      <c r="K132" s="237" t="s">
        <v>1070</v>
      </c>
      <c r="L132" s="44"/>
      <c r="M132" s="242" t="s">
        <v>1</v>
      </c>
      <c r="N132" s="243" t="s">
        <v>49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151</v>
      </c>
      <c r="AT132" s="246" t="s">
        <v>153</v>
      </c>
      <c r="AU132" s="246" t="s">
        <v>93</v>
      </c>
      <c r="AY132" s="17" t="s">
        <v>152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21</v>
      </c>
      <c r="BK132" s="247">
        <f>ROUND(I132*H132,2)</f>
        <v>0</v>
      </c>
      <c r="BL132" s="17" t="s">
        <v>151</v>
      </c>
      <c r="BM132" s="246" t="s">
        <v>303</v>
      </c>
    </row>
    <row r="133" s="2" customFormat="1" ht="21.75" customHeight="1">
      <c r="A133" s="38"/>
      <c r="B133" s="39"/>
      <c r="C133" s="235" t="s">
        <v>208</v>
      </c>
      <c r="D133" s="235" t="s">
        <v>153</v>
      </c>
      <c r="E133" s="236" t="s">
        <v>1057</v>
      </c>
      <c r="F133" s="237" t="s">
        <v>1058</v>
      </c>
      <c r="G133" s="238" t="s">
        <v>361</v>
      </c>
      <c r="H133" s="239">
        <v>30.5</v>
      </c>
      <c r="I133" s="240"/>
      <c r="J133" s="241">
        <f>ROUND(I133*H133,2)</f>
        <v>0</v>
      </c>
      <c r="K133" s="237" t="s">
        <v>1070</v>
      </c>
      <c r="L133" s="44"/>
      <c r="M133" s="242" t="s">
        <v>1</v>
      </c>
      <c r="N133" s="243" t="s">
        <v>49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151</v>
      </c>
      <c r="AT133" s="246" t="s">
        <v>153</v>
      </c>
      <c r="AU133" s="246" t="s">
        <v>93</v>
      </c>
      <c r="AY133" s="17" t="s">
        <v>152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21</v>
      </c>
      <c r="BK133" s="247">
        <f>ROUND(I133*H133,2)</f>
        <v>0</v>
      </c>
      <c r="BL133" s="17" t="s">
        <v>151</v>
      </c>
      <c r="BM133" s="246" t="s">
        <v>313</v>
      </c>
    </row>
    <row r="134" s="2" customFormat="1" ht="16.5" customHeight="1">
      <c r="A134" s="38"/>
      <c r="B134" s="39"/>
      <c r="C134" s="235" t="s">
        <v>224</v>
      </c>
      <c r="D134" s="235" t="s">
        <v>153</v>
      </c>
      <c r="E134" s="236" t="s">
        <v>1016</v>
      </c>
      <c r="F134" s="237" t="s">
        <v>1077</v>
      </c>
      <c r="G134" s="238" t="s">
        <v>406</v>
      </c>
      <c r="H134" s="239">
        <v>9.7799999999999994</v>
      </c>
      <c r="I134" s="240"/>
      <c r="J134" s="241">
        <f>ROUND(I134*H134,2)</f>
        <v>0</v>
      </c>
      <c r="K134" s="237" t="s">
        <v>1070</v>
      </c>
      <c r="L134" s="44"/>
      <c r="M134" s="242" t="s">
        <v>1</v>
      </c>
      <c r="N134" s="243" t="s">
        <v>49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151</v>
      </c>
      <c r="AT134" s="246" t="s">
        <v>153</v>
      </c>
      <c r="AU134" s="246" t="s">
        <v>93</v>
      </c>
      <c r="AY134" s="17" t="s">
        <v>152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21</v>
      </c>
      <c r="BK134" s="247">
        <f>ROUND(I134*H134,2)</f>
        <v>0</v>
      </c>
      <c r="BL134" s="17" t="s">
        <v>151</v>
      </c>
      <c r="BM134" s="246" t="s">
        <v>322</v>
      </c>
    </row>
    <row r="135" s="2" customFormat="1" ht="16.5" customHeight="1">
      <c r="A135" s="38"/>
      <c r="B135" s="39"/>
      <c r="C135" s="235" t="s">
        <v>237</v>
      </c>
      <c r="D135" s="235" t="s">
        <v>153</v>
      </c>
      <c r="E135" s="236" t="s">
        <v>1060</v>
      </c>
      <c r="F135" s="237" t="s">
        <v>1061</v>
      </c>
      <c r="G135" s="238" t="s">
        <v>406</v>
      </c>
      <c r="H135" s="239">
        <v>9.7799999999999994</v>
      </c>
      <c r="I135" s="240"/>
      <c r="J135" s="241">
        <f>ROUND(I135*H135,2)</f>
        <v>0</v>
      </c>
      <c r="K135" s="237" t="s">
        <v>1070</v>
      </c>
      <c r="L135" s="44"/>
      <c r="M135" s="242" t="s">
        <v>1</v>
      </c>
      <c r="N135" s="243" t="s">
        <v>49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151</v>
      </c>
      <c r="AT135" s="246" t="s">
        <v>153</v>
      </c>
      <c r="AU135" s="246" t="s">
        <v>93</v>
      </c>
      <c r="AY135" s="17" t="s">
        <v>152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21</v>
      </c>
      <c r="BK135" s="247">
        <f>ROUND(I135*H135,2)</f>
        <v>0</v>
      </c>
      <c r="BL135" s="17" t="s">
        <v>151</v>
      </c>
      <c r="BM135" s="246" t="s">
        <v>334</v>
      </c>
    </row>
    <row r="136" s="2" customFormat="1" ht="16.5" customHeight="1">
      <c r="A136" s="38"/>
      <c r="B136" s="39"/>
      <c r="C136" s="235" t="s">
        <v>244</v>
      </c>
      <c r="D136" s="235" t="s">
        <v>153</v>
      </c>
      <c r="E136" s="236" t="s">
        <v>1063</v>
      </c>
      <c r="F136" s="237" t="s">
        <v>1078</v>
      </c>
      <c r="G136" s="238" t="s">
        <v>406</v>
      </c>
      <c r="H136" s="239">
        <v>146.69999999999999</v>
      </c>
      <c r="I136" s="240"/>
      <c r="J136" s="241">
        <f>ROUND(I136*H136,2)</f>
        <v>0</v>
      </c>
      <c r="K136" s="237" t="s">
        <v>1070</v>
      </c>
      <c r="L136" s="44"/>
      <c r="M136" s="296" t="s">
        <v>1</v>
      </c>
      <c r="N136" s="297" t="s">
        <v>49</v>
      </c>
      <c r="O136" s="276"/>
      <c r="P136" s="298">
        <f>O136*H136</f>
        <v>0</v>
      </c>
      <c r="Q136" s="298">
        <v>0</v>
      </c>
      <c r="R136" s="298">
        <f>Q136*H136</f>
        <v>0</v>
      </c>
      <c r="S136" s="298">
        <v>0</v>
      </c>
      <c r="T136" s="29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151</v>
      </c>
      <c r="AT136" s="246" t="s">
        <v>153</v>
      </c>
      <c r="AU136" s="246" t="s">
        <v>93</v>
      </c>
      <c r="AY136" s="17" t="s">
        <v>152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21</v>
      </c>
      <c r="BK136" s="247">
        <f>ROUND(I136*H136,2)</f>
        <v>0</v>
      </c>
      <c r="BL136" s="17" t="s">
        <v>151</v>
      </c>
      <c r="BM136" s="246" t="s">
        <v>345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192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iQfN8Q/UU7CIXH0LLtRjrnK1Kb4LMwOrHO1JUcBEEY92jRgVlFBIAibeKwV0xWmfOvdi7UcI7qF5e1MMppP21w==" hashValue="10MrRGsDTjDSMPanKuVGlPgjUwjpuhOWpF+y0/ioEvKKOy4YUANNFaBmYRPZEwZp4zXGQQwdw+HGlRFR4Ksl1g==" algorithmName="SHA-512" password="CC35"/>
  <autoFilter ref="C118:K13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6EBD15-EC25-4D12-BD9A-872E256C23B5}"/>
</file>

<file path=customXml/itemProps2.xml><?xml version="1.0" encoding="utf-8"?>
<ds:datastoreItem xmlns:ds="http://schemas.openxmlformats.org/officeDocument/2006/customXml" ds:itemID="{9F93F576-297D-48E1-AFFC-8AF60604D9E6}"/>
</file>

<file path=customXml/itemProps3.xml><?xml version="1.0" encoding="utf-8"?>
<ds:datastoreItem xmlns:ds="http://schemas.openxmlformats.org/officeDocument/2006/customXml" ds:itemID="{B3909B5D-1568-46C1-842F-8884AF04262E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Lenovo-NB\Miloš Drábek</dc:creator>
  <cp:lastModifiedBy>Lenovo-NB\Miloš Drábek</cp:lastModifiedBy>
  <dcterms:created xsi:type="dcterms:W3CDTF">2020-01-14T11:49:08Z</dcterms:created>
  <dcterms:modified xsi:type="dcterms:W3CDTF">2020-01-14T11:49:26Z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