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mc:AlternateContent xmlns:mc="http://schemas.openxmlformats.org/markup-compatibility/2006">
    <mc:Choice Requires="x15">
      <x15ac:absPath xmlns:x15ac="http://schemas.microsoft.com/office/spreadsheetml/2010/11/ac" url="E:\04 - Výkresy\2019-Výkresy\L2019-14_TRIA_Doplnění SDK podhledů 3.NP_3nec\RZP\Zadání\"/>
    </mc:Choice>
  </mc:AlternateContent>
  <xr:revisionPtr revIDLastSave="0" documentId="13_ncr:1_{A4B1BE78-7A51-4659-9B8C-F4863900AD33}" xr6:coauthVersionLast="40" xr6:coauthVersionMax="40" xr10:uidLastSave="{00000000-0000-0000-0000-000000000000}"/>
  <bookViews>
    <workbookView xWindow="1905" yWindow="1905" windowWidth="25080" windowHeight="13620" activeTab="1" xr2:uid="{00000000-000D-0000-FFFF-FFFF00000000}"/>
  </bookViews>
  <sheets>
    <sheet name="Rekapitulace stavby" sheetId="1" r:id="rId1"/>
    <sheet name="L2019-14 - Třinecká obcho..." sheetId="2" r:id="rId2"/>
    <sheet name="Pokyny pro vyplnění" sheetId="3" r:id="rId3"/>
  </sheets>
  <definedNames>
    <definedName name="_xlnm._FilterDatabase" localSheetId="1" hidden="1">'L2019-14 - Třinecká obcho...'!$C$87:$K$154</definedName>
    <definedName name="_xlnm.Print_Titles" localSheetId="1">'L2019-14 - Třinecká obcho...'!$87:$87</definedName>
    <definedName name="_xlnm.Print_Titles" localSheetId="0">'Rekapitulace stavby'!$52:$52</definedName>
    <definedName name="_xlnm.Print_Area" localSheetId="1">'L2019-14 - Třinecká obcho...'!$C$4:$J$37,'L2019-14 - Třinecká obcho...'!$C$43:$J$71,'L2019-14 - Třinecká obcho...'!$C$77:$K$154</definedName>
    <definedName name="_xlnm.Print_Area" localSheetId="2">'Pokyny pro vyplnění'!$B$2:$K$71,'Pokyny pro vyplnění'!$B$74:$K$118,'Pokyny pro vyplnění'!$B$121:$K$190,'Pokyny pro vyplnění'!$B$198:$K$218</definedName>
    <definedName name="_xlnm.Print_Area" localSheetId="0">'Rekapitulace stavby'!$D$4:$AO$36,'Rekapitulace stavby'!$C$42:$AQ$56</definedName>
  </definedNames>
  <calcPr calcId="191029"/>
</workbook>
</file>

<file path=xl/calcChain.xml><?xml version="1.0" encoding="utf-8"?>
<calcChain xmlns="http://schemas.openxmlformats.org/spreadsheetml/2006/main">
  <c r="J35" i="2" l="1"/>
  <c r="J34" i="2"/>
  <c r="AY55" i="1"/>
  <c r="J33" i="2"/>
  <c r="AX55" i="1" s="1"/>
  <c r="BI154" i="2"/>
  <c r="BH154" i="2"/>
  <c r="BG154" i="2"/>
  <c r="BF154" i="2"/>
  <c r="T154" i="2"/>
  <c r="T153" i="2" s="1"/>
  <c r="T150" i="2" s="1"/>
  <c r="R154" i="2"/>
  <c r="R153" i="2" s="1"/>
  <c r="P154" i="2"/>
  <c r="P153" i="2"/>
  <c r="BK154" i="2"/>
  <c r="BK153" i="2" s="1"/>
  <c r="J153" i="2" s="1"/>
  <c r="J70" i="2" s="1"/>
  <c r="J154" i="2"/>
  <c r="BE154" i="2"/>
  <c r="BI152" i="2"/>
  <c r="BH152" i="2"/>
  <c r="BG152" i="2"/>
  <c r="BF152" i="2"/>
  <c r="T152" i="2"/>
  <c r="T151" i="2"/>
  <c r="R152" i="2"/>
  <c r="R151" i="2"/>
  <c r="P152" i="2"/>
  <c r="P151" i="2"/>
  <c r="P150" i="2"/>
  <c r="BK152" i="2"/>
  <c r="BK151" i="2"/>
  <c r="J151" i="2" s="1"/>
  <c r="J69" i="2" s="1"/>
  <c r="J152" i="2"/>
  <c r="BE152" i="2" s="1"/>
  <c r="BI149" i="2"/>
  <c r="BH149" i="2"/>
  <c r="BG149" i="2"/>
  <c r="BF149" i="2"/>
  <c r="T149" i="2"/>
  <c r="R149" i="2"/>
  <c r="P149" i="2"/>
  <c r="BK149" i="2"/>
  <c r="J149" i="2"/>
  <c r="BE149" i="2" s="1"/>
  <c r="BI148" i="2"/>
  <c r="BH148" i="2"/>
  <c r="BG148" i="2"/>
  <c r="BF148" i="2"/>
  <c r="T148" i="2"/>
  <c r="T147" i="2" s="1"/>
  <c r="R148" i="2"/>
  <c r="R147" i="2" s="1"/>
  <c r="P148" i="2"/>
  <c r="P147" i="2"/>
  <c r="BK148" i="2"/>
  <c r="BK147" i="2" s="1"/>
  <c r="J147" i="2" s="1"/>
  <c r="J67" i="2" s="1"/>
  <c r="J148" i="2"/>
  <c r="BE148" i="2" s="1"/>
  <c r="BI146" i="2"/>
  <c r="BH146" i="2"/>
  <c r="BG146" i="2"/>
  <c r="BF146" i="2"/>
  <c r="T146" i="2"/>
  <c r="R146" i="2"/>
  <c r="P146" i="2"/>
  <c r="BK146" i="2"/>
  <c r="J146" i="2"/>
  <c r="BE146" i="2"/>
  <c r="BI143" i="2"/>
  <c r="BH143" i="2"/>
  <c r="BG143" i="2"/>
  <c r="BF143" i="2"/>
  <c r="T143" i="2"/>
  <c r="T142" i="2"/>
  <c r="R143" i="2"/>
  <c r="R142" i="2"/>
  <c r="P143" i="2"/>
  <c r="P142" i="2" s="1"/>
  <c r="BK143" i="2"/>
  <c r="BK142" i="2"/>
  <c r="J142" i="2" s="1"/>
  <c r="J66" i="2" s="1"/>
  <c r="J143" i="2"/>
  <c r="BE143" i="2"/>
  <c r="BI139" i="2"/>
  <c r="BH139" i="2"/>
  <c r="BG139" i="2"/>
  <c r="BF139" i="2"/>
  <c r="T139" i="2"/>
  <c r="R139" i="2"/>
  <c r="P139" i="2"/>
  <c r="BK139" i="2"/>
  <c r="J139" i="2"/>
  <c r="BE139" i="2"/>
  <c r="BI137" i="2"/>
  <c r="BH137" i="2"/>
  <c r="BG137" i="2"/>
  <c r="BF137" i="2"/>
  <c r="T137" i="2"/>
  <c r="R137" i="2"/>
  <c r="P137" i="2"/>
  <c r="BK137" i="2"/>
  <c r="J137" i="2"/>
  <c r="BE137" i="2"/>
  <c r="BI136" i="2"/>
  <c r="BH136" i="2"/>
  <c r="BG136" i="2"/>
  <c r="BF136" i="2"/>
  <c r="T136" i="2"/>
  <c r="R136" i="2"/>
  <c r="P136" i="2"/>
  <c r="BK136" i="2"/>
  <c r="J136" i="2"/>
  <c r="BE136" i="2" s="1"/>
  <c r="BI134" i="2"/>
  <c r="BH134" i="2"/>
  <c r="BG134" i="2"/>
  <c r="BF134" i="2"/>
  <c r="T134" i="2"/>
  <c r="T133" i="2" s="1"/>
  <c r="T132" i="2" s="1"/>
  <c r="R134" i="2"/>
  <c r="R133" i="2" s="1"/>
  <c r="R132" i="2" s="1"/>
  <c r="P134" i="2"/>
  <c r="P133" i="2" s="1"/>
  <c r="P132" i="2" s="1"/>
  <c r="BK134" i="2"/>
  <c r="BK133" i="2" s="1"/>
  <c r="J134" i="2"/>
  <c r="BE134" i="2"/>
  <c r="BI131" i="2"/>
  <c r="BH131" i="2"/>
  <c r="BG131" i="2"/>
  <c r="BF131" i="2"/>
  <c r="T131" i="2"/>
  <c r="R131" i="2"/>
  <c r="P131" i="2"/>
  <c r="BK131" i="2"/>
  <c r="J131" i="2"/>
  <c r="BE131" i="2"/>
  <c r="BI130" i="2"/>
  <c r="BH130" i="2"/>
  <c r="BG130" i="2"/>
  <c r="BF130" i="2"/>
  <c r="T130" i="2"/>
  <c r="R130" i="2"/>
  <c r="P130" i="2"/>
  <c r="BK130" i="2"/>
  <c r="J130" i="2"/>
  <c r="BE130" i="2" s="1"/>
  <c r="BI129" i="2"/>
  <c r="BH129" i="2"/>
  <c r="BG129" i="2"/>
  <c r="BF129" i="2"/>
  <c r="T129" i="2"/>
  <c r="R129" i="2"/>
  <c r="P129" i="2"/>
  <c r="BK129" i="2"/>
  <c r="J129" i="2"/>
  <c r="BE129" i="2"/>
  <c r="BI128" i="2"/>
  <c r="BH128" i="2"/>
  <c r="BG128" i="2"/>
  <c r="BF128" i="2"/>
  <c r="T128" i="2"/>
  <c r="R128" i="2"/>
  <c r="P128" i="2"/>
  <c r="P119" i="2" s="1"/>
  <c r="BK128" i="2"/>
  <c r="J128" i="2"/>
  <c r="BE128" i="2"/>
  <c r="BI126" i="2"/>
  <c r="BH126" i="2"/>
  <c r="BG126" i="2"/>
  <c r="BF126" i="2"/>
  <c r="T126" i="2"/>
  <c r="R126" i="2"/>
  <c r="P126" i="2"/>
  <c r="BK126" i="2"/>
  <c r="J126" i="2"/>
  <c r="BE126" i="2" s="1"/>
  <c r="BI122" i="2"/>
  <c r="BH122" i="2"/>
  <c r="BG122" i="2"/>
  <c r="BF122" i="2"/>
  <c r="T122" i="2"/>
  <c r="T119" i="2" s="1"/>
  <c r="R122" i="2"/>
  <c r="P122" i="2"/>
  <c r="BK122" i="2"/>
  <c r="BK119" i="2" s="1"/>
  <c r="J119" i="2" s="1"/>
  <c r="J63" i="2" s="1"/>
  <c r="J122" i="2"/>
  <c r="BE122" i="2"/>
  <c r="BI120" i="2"/>
  <c r="BH120" i="2"/>
  <c r="BG120" i="2"/>
  <c r="BF120" i="2"/>
  <c r="T120" i="2"/>
  <c r="R120" i="2"/>
  <c r="R119" i="2" s="1"/>
  <c r="P120" i="2"/>
  <c r="BK120" i="2"/>
  <c r="J120" i="2"/>
  <c r="BE120" i="2"/>
  <c r="BI117" i="2"/>
  <c r="BH117" i="2"/>
  <c r="BG117" i="2"/>
  <c r="BF117" i="2"/>
  <c r="T117" i="2"/>
  <c r="R117" i="2"/>
  <c r="R109" i="2" s="1"/>
  <c r="P117" i="2"/>
  <c r="BK117" i="2"/>
  <c r="J117" i="2"/>
  <c r="BE117" i="2" s="1"/>
  <c r="BI115" i="2"/>
  <c r="BH115" i="2"/>
  <c r="BG115" i="2"/>
  <c r="BF115" i="2"/>
  <c r="T115" i="2"/>
  <c r="T109" i="2" s="1"/>
  <c r="R115" i="2"/>
  <c r="P115" i="2"/>
  <c r="BK115" i="2"/>
  <c r="J115" i="2"/>
  <c r="BE115" i="2"/>
  <c r="BI113" i="2"/>
  <c r="BH113" i="2"/>
  <c r="BG113" i="2"/>
  <c r="BF113" i="2"/>
  <c r="T113" i="2"/>
  <c r="R113" i="2"/>
  <c r="P113" i="2"/>
  <c r="BK113" i="2"/>
  <c r="J113" i="2"/>
  <c r="BE113" i="2"/>
  <c r="BI110" i="2"/>
  <c r="BH110" i="2"/>
  <c r="BG110" i="2"/>
  <c r="BF110" i="2"/>
  <c r="T110" i="2"/>
  <c r="R110" i="2"/>
  <c r="P110" i="2"/>
  <c r="P109" i="2" s="1"/>
  <c r="BK110" i="2"/>
  <c r="BK109" i="2"/>
  <c r="J109" i="2" s="1"/>
  <c r="J62" i="2" s="1"/>
  <c r="J110" i="2"/>
  <c r="BE110" i="2"/>
  <c r="BI108" i="2"/>
  <c r="BH108" i="2"/>
  <c r="BG108" i="2"/>
  <c r="BF108" i="2"/>
  <c r="T108" i="2"/>
  <c r="T107" i="2" s="1"/>
  <c r="R108" i="2"/>
  <c r="R107" i="2"/>
  <c r="P108" i="2"/>
  <c r="P107" i="2"/>
  <c r="BK108" i="2"/>
  <c r="BK107" i="2" s="1"/>
  <c r="J107" i="2" s="1"/>
  <c r="J61" i="2" s="1"/>
  <c r="J108" i="2"/>
  <c r="BE108" i="2" s="1"/>
  <c r="BI104" i="2"/>
  <c r="BH104" i="2"/>
  <c r="BG104" i="2"/>
  <c r="BF104" i="2"/>
  <c r="T104" i="2"/>
  <c r="R104" i="2"/>
  <c r="P104" i="2"/>
  <c r="P100" i="2" s="1"/>
  <c r="BK104" i="2"/>
  <c r="J104" i="2"/>
  <c r="BE104" i="2"/>
  <c r="BI101" i="2"/>
  <c r="BH101" i="2"/>
  <c r="BG101" i="2"/>
  <c r="F33" i="2" s="1"/>
  <c r="BB55" i="1" s="1"/>
  <c r="BB54" i="1" s="1"/>
  <c r="BF101" i="2"/>
  <c r="T101" i="2"/>
  <c r="T100" i="2"/>
  <c r="R101" i="2"/>
  <c r="R100" i="2"/>
  <c r="P101" i="2"/>
  <c r="BK101" i="2"/>
  <c r="BK100" i="2"/>
  <c r="J100" i="2" s="1"/>
  <c r="J60" i="2" s="1"/>
  <c r="J101" i="2"/>
  <c r="BE101" i="2"/>
  <c r="BI97" i="2"/>
  <c r="BH97" i="2"/>
  <c r="F34" i="2" s="1"/>
  <c r="BC55" i="1" s="1"/>
  <c r="BC54" i="1" s="1"/>
  <c r="BG97" i="2"/>
  <c r="BF97" i="2"/>
  <c r="T97" i="2"/>
  <c r="T96" i="2" s="1"/>
  <c r="R97" i="2"/>
  <c r="R96" i="2"/>
  <c r="P97" i="2"/>
  <c r="P96" i="2"/>
  <c r="BK97" i="2"/>
  <c r="BK96" i="2" s="1"/>
  <c r="J96" i="2" s="1"/>
  <c r="J58" i="2" s="1"/>
  <c r="J97" i="2"/>
  <c r="BE97" i="2" s="1"/>
  <c r="BI93" i="2"/>
  <c r="F35" i="2" s="1"/>
  <c r="BD55" i="1" s="1"/>
  <c r="BD54" i="1" s="1"/>
  <c r="W33" i="1" s="1"/>
  <c r="BH93" i="2"/>
  <c r="BG93" i="2"/>
  <c r="BF93" i="2"/>
  <c r="F32" i="2" s="1"/>
  <c r="BA55" i="1" s="1"/>
  <c r="BA54" i="1" s="1"/>
  <c r="T93" i="2"/>
  <c r="R93" i="2"/>
  <c r="P93" i="2"/>
  <c r="P90" i="2" s="1"/>
  <c r="P89" i="2" s="1"/>
  <c r="BK93" i="2"/>
  <c r="J93" i="2"/>
  <c r="BE93" i="2"/>
  <c r="BI91" i="2"/>
  <c r="BH91" i="2"/>
  <c r="BG91" i="2"/>
  <c r="BF91" i="2"/>
  <c r="T91" i="2"/>
  <c r="T90" i="2" s="1"/>
  <c r="T89" i="2" s="1"/>
  <c r="R91" i="2"/>
  <c r="R90" i="2"/>
  <c r="R89" i="2"/>
  <c r="P91" i="2"/>
  <c r="BK91" i="2"/>
  <c r="BK90" i="2"/>
  <c r="BK89" i="2" s="1"/>
  <c r="J90" i="2"/>
  <c r="J57" i="2" s="1"/>
  <c r="J91" i="2"/>
  <c r="BE91" i="2"/>
  <c r="J84" i="2"/>
  <c r="F84" i="2"/>
  <c r="F82" i="2"/>
  <c r="E80" i="2"/>
  <c r="J50" i="2"/>
  <c r="F50" i="2"/>
  <c r="F48" i="2"/>
  <c r="E46" i="2"/>
  <c r="J22" i="2"/>
  <c r="E22" i="2"/>
  <c r="J51" i="2" s="1"/>
  <c r="J85" i="2"/>
  <c r="J21" i="2"/>
  <c r="J16" i="2"/>
  <c r="E16" i="2"/>
  <c r="F85" i="2"/>
  <c r="F51" i="2"/>
  <c r="J15" i="2"/>
  <c r="J10" i="2"/>
  <c r="J48" i="2" s="1"/>
  <c r="J82" i="2"/>
  <c r="AS54" i="1"/>
  <c r="L50" i="1"/>
  <c r="AM50" i="1"/>
  <c r="AM49" i="1"/>
  <c r="L49" i="1"/>
  <c r="AM47" i="1"/>
  <c r="L47" i="1"/>
  <c r="L45" i="1"/>
  <c r="L44" i="1"/>
  <c r="J31" i="2" l="1"/>
  <c r="AV55" i="1" s="1"/>
  <c r="AT55" i="1" s="1"/>
  <c r="T99" i="2"/>
  <c r="R150" i="2"/>
  <c r="AW54" i="1"/>
  <c r="AK30" i="1" s="1"/>
  <c r="W30" i="1"/>
  <c r="J133" i="2"/>
  <c r="J65" i="2" s="1"/>
  <c r="BK132" i="2"/>
  <c r="J132" i="2" s="1"/>
  <c r="J64" i="2" s="1"/>
  <c r="T88" i="2"/>
  <c r="W31" i="1"/>
  <c r="AX54" i="1"/>
  <c r="P99" i="2"/>
  <c r="P88" i="2" s="1"/>
  <c r="AU55" i="1" s="1"/>
  <c r="AU54" i="1" s="1"/>
  <c r="J89" i="2"/>
  <c r="J56" i="2" s="1"/>
  <c r="AY54" i="1"/>
  <c r="W32" i="1"/>
  <c r="R99" i="2"/>
  <c r="R88" i="2" s="1"/>
  <c r="F31" i="2"/>
  <c r="AZ55" i="1" s="1"/>
  <c r="AZ54" i="1" s="1"/>
  <c r="BK99" i="2"/>
  <c r="J99" i="2" s="1"/>
  <c r="J59" i="2" s="1"/>
  <c r="J32" i="2"/>
  <c r="AW55" i="1" s="1"/>
  <c r="BK150" i="2"/>
  <c r="J150" i="2" s="1"/>
  <c r="J68" i="2" s="1"/>
  <c r="BK88" i="2" l="1"/>
  <c r="J88" i="2" s="1"/>
  <c r="AV54" i="1"/>
  <c r="W29" i="1"/>
  <c r="AT54" i="1" l="1"/>
  <c r="AK29" i="1"/>
  <c r="J28" i="2"/>
  <c r="J55" i="2"/>
  <c r="AG55" i="1" l="1"/>
  <c r="J37" i="2"/>
  <c r="AG54" i="1" l="1"/>
  <c r="AN55" i="1"/>
  <c r="AN54" i="1" l="1"/>
  <c r="AK26" i="1"/>
  <c r="AK35" i="1" s="1"/>
</calcChain>
</file>

<file path=xl/sharedStrings.xml><?xml version="1.0" encoding="utf-8"?>
<sst xmlns="http://schemas.openxmlformats.org/spreadsheetml/2006/main" count="1381" uniqueCount="475">
  <si>
    <t>Export Komplet</t>
  </si>
  <si>
    <t>VZ</t>
  </si>
  <si>
    <t>2.0</t>
  </si>
  <si>
    <t>ZAMOK</t>
  </si>
  <si>
    <t>False</t>
  </si>
  <si>
    <t>{63d56c16-d4d3-4bae-83b2-65aead9e1f9f}</t>
  </si>
  <si>
    <t>0,01</t>
  </si>
  <si>
    <t>21</t>
  </si>
  <si>
    <t>15</t>
  </si>
  <si>
    <t>REKAPITULACE STAVBY</t>
  </si>
  <si>
    <t>v ---  níže se nacházejí doplnkové a pomocné údaje k sestavám  --- v</t>
  </si>
  <si>
    <t>Návod na vyplnění</t>
  </si>
  <si>
    <t>0,001</t>
  </si>
  <si>
    <t>Kód:</t>
  </si>
  <si>
    <t>L2019-14</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</si>
  <si>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</si>
  <si>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</si>
  <si>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Třinecká obchodní akademie - Doplnění SDK podhledů v 3.NP</t>
  </si>
  <si>
    <t>KSO:</t>
  </si>
  <si>
    <t>801 32 12</t>
  </si>
  <si>
    <t>CC-CZ:</t>
  </si>
  <si>
    <t/>
  </si>
  <si>
    <t>Místo:</t>
  </si>
  <si>
    <t>Obec Třinec</t>
  </si>
  <si>
    <t>Datum:</t>
  </si>
  <si>
    <t>27. 2. 2019</t>
  </si>
  <si>
    <t>Zadavatel:</t>
  </si>
  <si>
    <t>IČ:</t>
  </si>
  <si>
    <t>00297313</t>
  </si>
  <si>
    <t>Statutární město Třinec</t>
  </si>
  <si>
    <t>DIČ:</t>
  </si>
  <si>
    <t>Uchazeč:</t>
  </si>
  <si>
    <t>Vyplň údaj</t>
  </si>
  <si>
    <t>Projektant:</t>
  </si>
  <si>
    <t>28640861</t>
  </si>
  <si>
    <t>Projekční kancelář lay-out s.r.o.</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</si>
  <si>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</si>
  <si>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</si>
  <si>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</si>
  <si>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</si>
  <si>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</si>
  <si>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</si>
  <si>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</si>
  <si>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</si>
  <si>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</si>
  <si>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</si>
  <si>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</si>
  <si>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</si>
  <si>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</si>
  <si>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</si>
  <si>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</si>
  <si>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</si>
  <si>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</si>
  <si>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</si>
  <si>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</si>
  <si>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</si>
  <si>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</si>
  <si>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</si>
  <si>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</si>
  <si>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</si>
  <si>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</si>
  <si>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</si>
  <si>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</si>
  <si>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</si>
  <si>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</si>
  <si>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</si>
  <si>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</si>
  <si>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</si>
  <si>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</si>
  <si>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</si>
  <si>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</si>
  <si>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</si>
  <si>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</si>
  <si>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</si>
  <si>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</si>
  <si>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</si>
  <si>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</si>
  <si>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</si>
  <si>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</si>
  <si>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</si>
  <si>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</si>
  <si>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</si>
  <si>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2</t>
  </si>
  <si>
    <t>KRYCÍ LIST SOUPISU PRACÍ</t>
  </si>
  <si>
    <t>REKAPITULACE ČLENĚNÍ SOUPISU PRACÍ</t>
  </si>
  <si>
    <t>Kód dílu - Popis</t>
  </si>
  <si>
    <t>Cena celkem [CZK]</t>
  </si>
  <si>
    <t>-1</t>
  </si>
  <si>
    <t>HSV - Práce a dodávky HSV</t>
  </si>
  <si>
    <t xml:space="preserve">    9 - Ostatní konstrukce a práce, bourání</t>
  </si>
  <si>
    <t xml:space="preserve">    998 - Přesun hmot</t>
  </si>
  <si>
    <t>PSV - Práce a dodávky PSV</t>
  </si>
  <si>
    <t xml:space="preserve">    714 - Akustická a protiotřesová opatření</t>
  </si>
  <si>
    <t xml:space="preserve">    742 - Elektroinstalace - slaboproud</t>
  </si>
  <si>
    <t xml:space="preserve">    763 - Konstrukce suché výstavby</t>
  </si>
  <si>
    <t xml:space="preserve">    784 - Dokončovací práce - malby a tapety</t>
  </si>
  <si>
    <t>M - Práce a dodávky M</t>
  </si>
  <si>
    <t xml:space="preserve">    21-M - Elektromontáže</t>
  </si>
  <si>
    <t xml:space="preserve">    46-M - Zemní práce při extr.mont.pracích</t>
  </si>
  <si>
    <t>HZS - Hodinové zúčtovací sazby</t>
  </si>
  <si>
    <t>VRN - Vedlejší rozpočtové náklady</t>
  </si>
  <si>
    <t xml:space="preserve">    VRN3 - Zařízení staveniště</t>
  </si>
  <si>
    <t xml:space="preserve">    VRN8 - Přesun stavebních kapacit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</si>
  <si>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</si>
  <si>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</si>
  <si>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</si>
  <si>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</si>
  <si>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</si>
  <si>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</si>
  <si>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</si>
  <si>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</si>
  <si>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</si>
  <si>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</si>
  <si>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</si>
  <si>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</si>
  <si>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</si>
  <si>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</si>
  <si>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</si>
  <si>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</si>
  <si>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</si>
  <si>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</si>
  <si>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</si>
  <si>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949101111</t>
  </si>
  <si>
    <t>Lešení pomocné pracovní pro objekty pozemních staveb pro zatížení do 150 kg/m2, o výšce lešeňové podlahy do 1,9 m</t>
  </si>
  <si>
    <t>m2</t>
  </si>
  <si>
    <t>CS ÚRS 2019 01</t>
  </si>
  <si>
    <t>4</t>
  </si>
  <si>
    <t>34225537</t>
  </si>
  <si>
    <t>PSC</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</si>
  <si>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</si>
  <si>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952901111</t>
  </si>
  <si>
    <t>Vyčištění budov nebo objektů před předáním do užívání budov bytové nebo občanské výstavby, světlé výšky podlaží do 4 m</t>
  </si>
  <si>
    <t>-800640909</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</si>
  <si>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</si>
  <si>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VV</t>
  </si>
  <si>
    <t>465,87+143,85</t>
  </si>
  <si>
    <t>998</t>
  </si>
  <si>
    <t>Přesun hmot</t>
  </si>
  <si>
    <t>3</t>
  </si>
  <si>
    <t>998018001</t>
  </si>
  <si>
    <t>Přesun hmot pro budovy občanské výstavby, bydlení, výrobu a služby ruční - bez užití mechanizace vodorovná dopravní vzdálenost do 100 m pro budovy s jakoukoliv nosnou konstrukcí výšky do 6 m</t>
  </si>
  <si>
    <t>t</t>
  </si>
  <si>
    <t>-1591137742</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</si>
  <si>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</si>
  <si>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</si>
  <si>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</si>
  <si>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714</t>
  </si>
  <si>
    <t>Akustická a protiotřesová opatření</t>
  </si>
  <si>
    <t>714120801</t>
  </si>
  <si>
    <t>Demontáž akustických minerálních panelů podstropních zavěšených</t>
  </si>
  <si>
    <t>16</t>
  </si>
  <si>
    <t>-1365137028</t>
  </si>
  <si>
    <t xml:space="preserve">Poznámka k souboru cen:_x000D_
1. Ceny jsou stanoveny pro kompletní demontáž podhledu , tj. nosné konstrukce i panelů._x000D_
</t>
  </si>
  <si>
    <t>1*6</t>
  </si>
  <si>
    <t>5</t>
  </si>
  <si>
    <t>714120811</t>
  </si>
  <si>
    <t>Demontáž akustických minerálních panelů stěnových</t>
  </si>
  <si>
    <t>-873884405</t>
  </si>
  <si>
    <t>1*4</t>
  </si>
  <si>
    <t>742</t>
  </si>
  <si>
    <t>Elektroinstalace - slaboproud</t>
  </si>
  <si>
    <t>6</t>
  </si>
  <si>
    <t>742230804</t>
  </si>
  <si>
    <t>Demontáž kamery vnitřní</t>
  </si>
  <si>
    <t>kus</t>
  </si>
  <si>
    <t>398930026</t>
  </si>
  <si>
    <t>763</t>
  </si>
  <si>
    <t>Konstrukce suché výstavby</t>
  </si>
  <si>
    <t>7</t>
  </si>
  <si>
    <t>763135101</t>
  </si>
  <si>
    <t>Montáž sádrokartonového podhledu kazetového demontovatelného, velikosti kazet 600x600 mm včetně zavěšené nosné konstrukce viditelné</t>
  </si>
  <si>
    <t>-640759787</t>
  </si>
  <si>
    <t xml:space="preserve">Poznámka k souboru cen:_x000D_
1. V cenách montáže podhledu -5001 až -5201 jsou započteny náklady na montáž a dodávku nosné konstrukce._x000D_
2. V cenách nejsou započteny náklady na dodávku desek, kazet, lamel; jejich dodávka se oceňuje ve specifikaci._x000D_
3. Ostatní práce a konstrukce na sádrokartonových podhledech lze ocenit cenami 763 13-17. . ._x000D_
</t>
  </si>
  <si>
    <t>57,75*2+11,52*2+56,93*4+11,42+6,59+12,46+51,69+17,45"3.NP</t>
  </si>
  <si>
    <t>8</t>
  </si>
  <si>
    <t>M</t>
  </si>
  <si>
    <t>590305960</t>
  </si>
  <si>
    <t>podhled kazetový demontovatelný bílý pískový bez děrovaní hrana rovná tl 8mm 600x600mm</t>
  </si>
  <si>
    <t>32</t>
  </si>
  <si>
    <t>969224296</t>
  </si>
  <si>
    <t>465,87*1,2 'Přepočtené koeficientem množství</t>
  </si>
  <si>
    <t>998763301</t>
  </si>
  <si>
    <t>Přesun hmot pro konstrukce montované z desek sádrokartonových, sádrovláknitých, cementovláknitých nebo cementových stanovený z hmotnosti přesunovaného materiálu vodorovná dopravní vzdálenost do 50 m v objektech výšky do 6 m</t>
  </si>
  <si>
    <t>-2099526599</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</si>
  <si>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</si>
  <si>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10</t>
  </si>
  <si>
    <t>998763381</t>
  </si>
  <si>
    <t>Přesun hmot pro konstrukce montované z desek sádrokartonových, sádrovláknitých, cementovláknitých nebo cementových Příplatek k cenám za přesun prováděný bez použití mechanizace pro jakoukoliv výšku objektu</t>
  </si>
  <si>
    <t>-269526362</t>
  </si>
  <si>
    <t>784</t>
  </si>
  <si>
    <t>Dokončovací práce - malby a tapety</t>
  </si>
  <si>
    <t>11</t>
  </si>
  <si>
    <t>784171102VP</t>
  </si>
  <si>
    <t>Zakrytí nemalovaných ploch (materiál ve specifikaci) včetně pozdějšího odkrytí podlah</t>
  </si>
  <si>
    <t>-2089750817</t>
  </si>
  <si>
    <t xml:space="preserve">Poznámka k souboru cen:_x000D_
1. V cenách nejsou započteny náklady na dodávku fólie, tyto se oceňují ve speifikaci.Ztratné lze stanovit ve výši 5%._x000D_
</t>
  </si>
  <si>
    <t>12</t>
  </si>
  <si>
    <t>693110620</t>
  </si>
  <si>
    <t>Geotextilie geotextilie netkané vzráběné technologií vpichování z polyesterových vláken geoNetex M 300 g/m2,  šíře 200 cm</t>
  </si>
  <si>
    <t>CS ÚRS 2016 01</t>
  </si>
  <si>
    <t>1863738776</t>
  </si>
  <si>
    <t>P</t>
  </si>
  <si>
    <t>Poznámka k položce:_x000D_
geoNETEX M 300, Plošná hmotnost: 300 g/m2, Pevnost v tahu (podélně/příčně): 3,0/2,5 kN/m, Statické protržení (CBR): 400 N, Funkce: F, F+S  Šířka: 2 m, Délka nábalu: 50 m</t>
  </si>
  <si>
    <t>465,87</t>
  </si>
  <si>
    <t>465,87*1,05 'Přepočtené koeficientem množství</t>
  </si>
  <si>
    <t>13</t>
  </si>
  <si>
    <t>784181121</t>
  </si>
  <si>
    <t>Penetrace podkladu jednonásobná hloubková v místnostech výšky do 3,80 m</t>
  </si>
  <si>
    <t>511381182</t>
  </si>
  <si>
    <t>3,5*13*1"odhad opravovaných ploch po elektroinstalaci</t>
  </si>
  <si>
    <t>14</t>
  </si>
  <si>
    <t>784211021</t>
  </si>
  <si>
    <t>Malby z malířských směsí otěruvzdorných za mokra jednonásobné, bílé za mokra otěruvzdorné středně v místnostech výšky do 3,80 m</t>
  </si>
  <si>
    <t>505447808</t>
  </si>
  <si>
    <t>784211041</t>
  </si>
  <si>
    <t>Malby z malířských směsí otěruvzdorných za mokra Příplatek k cenám jednonásobných maleb za zvýšenou pracnost při provádění malého rozsahu plochy do 5 m2</t>
  </si>
  <si>
    <t>1767411774</t>
  </si>
  <si>
    <t>784211121</t>
  </si>
  <si>
    <t>Malby z malířských směsí otěruvzdorných za mokra dvojnásobné, bílé za mokra otěruvzdorné středně v místnostech výšky do 3,80 m</t>
  </si>
  <si>
    <t>-1928713661</t>
  </si>
  <si>
    <t>17</t>
  </si>
  <si>
    <t>784211141</t>
  </si>
  <si>
    <t>Malby z malířských směsí otěruvzdorných za mokra Příplatek k cenám dvojnásobných maleb za zvýšenou pracnost při provádění malého rozsahu plochy do 5 m2</t>
  </si>
  <si>
    <t>-1634666688</t>
  </si>
  <si>
    <t>Práce a dodávky M</t>
  </si>
  <si>
    <t>21-M</t>
  </si>
  <si>
    <t>Elektromontáže</t>
  </si>
  <si>
    <t>18</t>
  </si>
  <si>
    <t>210201025VP</t>
  </si>
  <si>
    <t>Demontáž a zpětná montáž svítidel zářivkových se zapojením vodičů bytových nebo společenských místností stropních přisazených 2 zdroje s krytem</t>
  </si>
  <si>
    <t>64</t>
  </si>
  <si>
    <t>1950274535</t>
  </si>
  <si>
    <t>4*4*6+3*8+2</t>
  </si>
  <si>
    <t>19</t>
  </si>
  <si>
    <t>210201050VP</t>
  </si>
  <si>
    <t>Demontáž a zpětná montáž svítidel zářivkových se zapojením vodičů bytových nebo společenských místností stropních závěsných na trubkách 2 zdroje</t>
  </si>
  <si>
    <t>1902041297</t>
  </si>
  <si>
    <t>20</t>
  </si>
  <si>
    <t>210810006</t>
  </si>
  <si>
    <t>Montáž izolovaných kabelů měděných do 1 kV bez ukončení plných a kulatých (CYKY, CHKE-R,...) uložených volně nebo v liště počtu a průřezu žil 3x1,5 až 6 mm2</t>
  </si>
  <si>
    <t>m</t>
  </si>
  <si>
    <t>315764243</t>
  </si>
  <si>
    <t>8,8*12"odhad</t>
  </si>
  <si>
    <t>341110360</t>
  </si>
  <si>
    <t>kabel silový s Cu jádrem 1 kV 3x2,5mm2</t>
  </si>
  <si>
    <t>128</t>
  </si>
  <si>
    <t>-1389927480</t>
  </si>
  <si>
    <t>Poznámka k položce:_x000D_
obsah kovu [kg/m], Cu =0,074, Al =0</t>
  </si>
  <si>
    <t>105,6*1,2 'Přepočtené koeficientem množství</t>
  </si>
  <si>
    <t>46-M</t>
  </si>
  <si>
    <t>Zemní práce při extr.mont.pracích</t>
  </si>
  <si>
    <t>22</t>
  </si>
  <si>
    <t>460680581</t>
  </si>
  <si>
    <t>Prorážení otvorů a ostatní bourací práce vysekání rýh pro montáž trubek a kabelů v cihelných zdech hloubky do 3 cm a šířky do 3 cm</t>
  </si>
  <si>
    <t>1143213123</t>
  </si>
  <si>
    <t xml:space="preserve">Poznámka k souboru cen:_x000D_
1. V cenách -0011 až -0013 nejsou započteny náklady na dodávku tvárnic. Tato dodávka se oceňuje ve specifikaci._x000D_
</t>
  </si>
  <si>
    <t>2,5*16</t>
  </si>
  <si>
    <t>23</t>
  </si>
  <si>
    <t>460710031</t>
  </si>
  <si>
    <t>Vyplnění rýh a otvorů vyplnění a omítnutí rýh ve stěnách hloubky do 3 cm a šířky do 3 cm</t>
  </si>
  <si>
    <t>-1762714726</t>
  </si>
  <si>
    <t>HZS</t>
  </si>
  <si>
    <t>Hodinové zúčtovací sazby</t>
  </si>
  <si>
    <t>24</t>
  </si>
  <si>
    <t>HZS2221</t>
  </si>
  <si>
    <t>Hodinové zúčtovací sazby profesí PSV provádění stavebních instalací elektrikář</t>
  </si>
  <si>
    <t>hod</t>
  </si>
  <si>
    <t>512</t>
  </si>
  <si>
    <t>1222407245</t>
  </si>
  <si>
    <t>25</t>
  </si>
  <si>
    <t>HZS2222</t>
  </si>
  <si>
    <t>Hodinové zúčtovací sazby profesí PSV provádění stavebních instalací elektrikář odborný + výchozí revize</t>
  </si>
  <si>
    <t>-1217823450</t>
  </si>
  <si>
    <t>VRN</t>
  </si>
  <si>
    <t>Vedlejší rozpočtové náklady</t>
  </si>
  <si>
    <t>VRN3</t>
  </si>
  <si>
    <t>Zařízení staveniště</t>
  </si>
  <si>
    <t>26</t>
  </si>
  <si>
    <t>032103000</t>
  </si>
  <si>
    <t>Zařízení staveniště vybavení staveniště náklady na dopravu, umístění a odstranění: stavební buňky, skladu materiálu, suché WC, apod.</t>
  </si>
  <si>
    <t>komplet</t>
  </si>
  <si>
    <t>1024</t>
  </si>
  <si>
    <t>-1901078731</t>
  </si>
  <si>
    <t>VRN8</t>
  </si>
  <si>
    <t>Přesun stavebních kapacit</t>
  </si>
  <si>
    <t>27</t>
  </si>
  <si>
    <t>081103000</t>
  </si>
  <si>
    <t>Náklady na mimostaveništní dopravu včetně denní dopravy pracovníků na pracoviště</t>
  </si>
  <si>
    <t>2028060978</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</si>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</sst>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38">
    <font>
      <sz val="8"/>
      <name val="Arial CE"/>
      <family val="2"/>
    </font>
    <font>
      <sz val="8"/>
      <color rgb="FF969696"/>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8"/>
      <name val="Arial CE"/>
    </font>
    <font>
      <sz val="12"/>
      <color rgb="FF969696"/>
      <name val="Arial CE"/>
    </font>
    <font>
      <sz val="9"/>
      <name val="Arial CE"/>
    </font>
    <font>
      <sz val="9"/>
      <color rgb="FF969696"/>
      <name val="Arial CE"/>
    </font>
    <font>
      <b/>
      <sz val="12"/>
      <color rgb="FF960000"/>
      <name val="Arial CE"/>
    </font>
    <font>
      <sz val="18"/>
      <color theme="10"/>
      <name val="Wingdings 2"/>
    </font>
    <font>
      <b/>
      <sz val="11"/>
      <color rgb="FF003366"/>
      <name val="Arial CE"/>
    </font>
    <font>
      <sz val="11"/>
      <color rgb="FF003366"/>
      <name val="Arial CE"/>
    </font>
    <font>
      <sz val="11"/>
      <color rgb="FF969696"/>
      <name val="Arial CE"/>
    </font>
    <font>
      <b/>
      <sz val="12"/>
      <color rgb="FF800000"/>
      <name val="Arial CE"/>
    </font>
    <font>
      <sz val="8"/>
      <color rgb="FF960000"/>
      <name val="Arial CE"/>
    </font>
    <font>
      <sz val="7"/>
      <color rgb="FF969696"/>
      <name val="Arial CE"/>
    </font>
    <font>
      <i/>
      <sz val="7"/>
      <color rgb="FF969696"/>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36" fillId="0" borderId="0" applyNumberFormat="0" applyFill="0" applyBorder="0" applyAlignment="0" applyProtection="0"/>
  </cellStyleXfs>
  <cellXfs count="337">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0" fillId="0" borderId="0" xfId="0" applyAlignment="1">
      <alignment horizontal="center" vertical="center"/>
    </xf>
    <xf numFmtId="0" fontId="9"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0" fillId="0" borderId="0" xfId="0" applyFont="1" applyAlignment="1" applyProtection="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pplyProtection="1">
      <alignment horizontal="left" vertical="top"/>
    </xf>
    <xf numFmtId="0" fontId="0" fillId="0" borderId="0" xfId="0" applyFont="1" applyAlignment="1" applyProtection="1">
      <alignment horizontal="left" vertical="center"/>
    </xf>
    <xf numFmtId="0" fontId="2" fillId="0" borderId="0" xfId="0" applyFont="1" applyAlignment="1" applyProtection="1">
      <alignment horizontal="left" vertical="top"/>
    </xf>
    <xf numFmtId="0" fontId="1" fillId="0" borderId="0" xfId="0" applyFont="1" applyAlignment="1" applyProtection="1">
      <alignment horizontal="left" vertical="center"/>
    </xf>
    <xf numFmtId="0" fontId="0" fillId="2" borderId="0" xfId="0" applyFont="1" applyFill="1" applyAlignment="1" applyProtection="1">
      <alignment horizontal="left" vertical="center"/>
      <protection locked="0"/>
    </xf>
    <xf numFmtId="49" fontId="0" fillId="2" borderId="0" xfId="0" applyNumberFormat="1" applyFont="1" applyFill="1" applyAlignment="1" applyProtection="1">
      <alignment horizontal="left" vertical="center"/>
      <protection locked="0"/>
    </xf>
    <xf numFmtId="0" fontId="0" fillId="0" borderId="0" xfId="0" applyFont="1" applyAlignment="1" applyProtection="1">
      <alignment horizontal="left" vertical="center" wrapText="1"/>
    </xf>
    <xf numFmtId="0" fontId="0" fillId="0" borderId="5" xfId="0" applyBorder="1" applyProtection="1"/>
    <xf numFmtId="0" fontId="0" fillId="0" borderId="4" xfId="0" applyFont="1" applyBorder="1" applyAlignment="1" applyProtection="1">
      <alignment vertical="center"/>
    </xf>
    <xf numFmtId="0" fontId="0" fillId="0" borderId="0" xfId="0" applyFont="1" applyAlignment="1" applyProtection="1">
      <alignment vertical="center"/>
    </xf>
    <xf numFmtId="0" fontId="14"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3"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3"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4" xfId="0" applyFont="1" applyBorder="1" applyAlignment="1">
      <alignment vertical="center"/>
    </xf>
    <xf numFmtId="0" fontId="15"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17" fillId="4" borderId="9" xfId="0" applyFont="1" applyFill="1" applyBorder="1" applyAlignment="1" applyProtection="1">
      <alignment horizontal="center" vertical="center"/>
    </xf>
    <xf numFmtId="0" fontId="18" fillId="0" borderId="17" xfId="0" applyFont="1" applyBorder="1" applyAlignment="1" applyProtection="1">
      <alignment horizontal="center" vertical="center" wrapText="1"/>
    </xf>
    <xf numFmtId="0" fontId="18" fillId="0" borderId="18" xfId="0" applyFont="1" applyBorder="1" applyAlignment="1" applyProtection="1">
      <alignment horizontal="center" vertical="center" wrapText="1"/>
    </xf>
    <xf numFmtId="0" fontId="18"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3" fillId="0" borderId="4" xfId="0" applyFont="1" applyBorder="1" applyAlignment="1" applyProtection="1">
      <alignment vertical="center"/>
    </xf>
    <xf numFmtId="0" fontId="19" fillId="0" borderId="0" xfId="0" applyFont="1" applyAlignment="1" applyProtection="1">
      <alignment horizontal="left" vertical="center"/>
    </xf>
    <xf numFmtId="0" fontId="19" fillId="0" borderId="0" xfId="0" applyFont="1" applyAlignment="1" applyProtection="1">
      <alignment vertical="center"/>
    </xf>
    <xf numFmtId="4" fontId="19"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4" xfId="0" applyFont="1" applyBorder="1" applyAlignment="1">
      <alignment vertical="center"/>
    </xf>
    <xf numFmtId="4" fontId="16" fillId="0" borderId="15" xfId="0" applyNumberFormat="1" applyFont="1" applyBorder="1" applyAlignment="1" applyProtection="1">
      <alignment vertical="center"/>
    </xf>
    <xf numFmtId="4" fontId="16" fillId="0" borderId="0" xfId="0" applyNumberFormat="1" applyFont="1" applyBorder="1" applyAlignment="1" applyProtection="1">
      <alignment vertical="center"/>
    </xf>
    <xf numFmtId="166" fontId="16" fillId="0" borderId="0" xfId="0" applyNumberFormat="1" applyFont="1" applyBorder="1" applyAlignment="1" applyProtection="1">
      <alignment vertical="center"/>
    </xf>
    <xf numFmtId="4" fontId="16" fillId="0" borderId="16" xfId="0" applyNumberFormat="1" applyFont="1" applyBorder="1" applyAlignment="1" applyProtection="1">
      <alignment vertical="center"/>
    </xf>
    <xf numFmtId="0" fontId="3" fillId="0" borderId="0" xfId="0" applyFont="1" applyAlignment="1">
      <alignment horizontal="left" vertical="center"/>
    </xf>
    <xf numFmtId="0" fontId="20" fillId="0" borderId="0" xfId="1" applyFont="1" applyAlignment="1">
      <alignment horizontal="center" vertical="center"/>
    </xf>
    <xf numFmtId="0" fontId="4" fillId="0" borderId="4" xfId="0" applyFont="1" applyBorder="1" applyAlignment="1" applyProtection="1">
      <alignment vertical="center"/>
    </xf>
    <xf numFmtId="0" fontId="21" fillId="0" borderId="0" xfId="0" applyFont="1" applyAlignment="1" applyProtection="1">
      <alignment vertical="center"/>
    </xf>
    <xf numFmtId="0" fontId="22" fillId="0" borderId="0" xfId="0" applyFont="1" applyAlignment="1" applyProtection="1">
      <alignment vertical="center"/>
    </xf>
    <xf numFmtId="0" fontId="2" fillId="0" borderId="0" xfId="0" applyFont="1" applyAlignment="1" applyProtection="1">
      <alignment horizontal="center" vertical="center"/>
    </xf>
    <xf numFmtId="0" fontId="4" fillId="0" borderId="4" xfId="0" applyFont="1" applyBorder="1" applyAlignment="1">
      <alignment vertical="center"/>
    </xf>
    <xf numFmtId="4" fontId="23" fillId="0" borderId="20" xfId="0" applyNumberFormat="1" applyFont="1" applyBorder="1" applyAlignment="1" applyProtection="1">
      <alignment vertical="center"/>
    </xf>
    <xf numFmtId="4" fontId="23" fillId="0" borderId="21" xfId="0" applyNumberFormat="1" applyFont="1" applyBorder="1" applyAlignment="1" applyProtection="1">
      <alignment vertical="center"/>
    </xf>
    <xf numFmtId="166" fontId="23" fillId="0" borderId="21" xfId="0" applyNumberFormat="1" applyFont="1" applyBorder="1" applyAlignment="1" applyProtection="1">
      <alignment vertical="center"/>
    </xf>
    <xf numFmtId="4" fontId="23" fillId="0" borderId="22" xfId="0" applyNumberFormat="1" applyFont="1" applyBorder="1" applyAlignment="1" applyProtection="1">
      <alignment vertical="center"/>
    </xf>
    <xf numFmtId="0" fontId="4" fillId="0" borderId="0" xfId="0" applyFont="1" applyAlignment="1">
      <alignment horizontal="lef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0"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165" fontId="0" fillId="0" borderId="0" xfId="0" applyNumberFormat="1" applyFont="1" applyAlignment="1">
      <alignment horizontal="left" vertical="center"/>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13" xfId="0" applyFont="1" applyBorder="1" applyAlignment="1" applyProtection="1">
      <alignment vertical="center"/>
      <protection locked="0"/>
    </xf>
    <xf numFmtId="0" fontId="14" fillId="0" borderId="0" xfId="0" applyFont="1" applyAlignment="1">
      <alignment horizontal="left" vertical="center"/>
    </xf>
    <xf numFmtId="4" fontId="19"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3" fillId="4" borderId="7" xfId="0" applyFont="1" applyFill="1" applyBorder="1" applyAlignment="1">
      <alignment horizontal="left" vertical="center"/>
    </xf>
    <xf numFmtId="0" fontId="0" fillId="4" borderId="8" xfId="0" applyFont="1" applyFill="1" applyBorder="1" applyAlignment="1">
      <alignment vertical="center"/>
    </xf>
    <xf numFmtId="0" fontId="3" fillId="4" borderId="8" xfId="0" applyFont="1" applyFill="1" applyBorder="1" applyAlignment="1">
      <alignment horizontal="right" vertical="center"/>
    </xf>
    <xf numFmtId="0" fontId="3"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3"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7"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17" fillId="4" borderId="0" xfId="0" applyFont="1" applyFill="1" applyAlignment="1" applyProtection="1">
      <alignment horizontal="right" vertical="center"/>
    </xf>
    <xf numFmtId="0" fontId="24" fillId="0" borderId="0" xfId="0" applyFont="1" applyAlignment="1" applyProtection="1">
      <alignment horizontal="left" vertical="center"/>
    </xf>
    <xf numFmtId="0" fontId="5" fillId="0" borderId="4" xfId="0" applyFont="1" applyBorder="1" applyAlignment="1" applyProtection="1">
      <alignment vertical="center"/>
    </xf>
    <xf numFmtId="0" fontId="5" fillId="0" borderId="0" xfId="0" applyFont="1" applyAlignment="1" applyProtection="1">
      <alignment vertical="center"/>
    </xf>
    <xf numFmtId="0" fontId="5" fillId="0" borderId="21" xfId="0" applyFont="1" applyBorder="1" applyAlignment="1" applyProtection="1">
      <alignment horizontal="left" vertical="center"/>
    </xf>
    <xf numFmtId="0" fontId="5" fillId="0" borderId="21" xfId="0" applyFont="1" applyBorder="1" applyAlignment="1" applyProtection="1">
      <alignment vertical="center"/>
    </xf>
    <xf numFmtId="0" fontId="5" fillId="0" borderId="21" xfId="0" applyFont="1" applyBorder="1" applyAlignment="1" applyProtection="1">
      <alignment vertical="center"/>
      <protection locked="0"/>
    </xf>
    <xf numFmtId="4" fontId="5" fillId="0" borderId="21" xfId="0" applyNumberFormat="1" applyFont="1" applyBorder="1" applyAlignment="1" applyProtection="1">
      <alignment vertical="center"/>
    </xf>
    <xf numFmtId="0" fontId="5" fillId="0" borderId="4" xfId="0" applyFont="1" applyBorder="1" applyAlignment="1">
      <alignmen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0" fillId="0" borderId="4" xfId="0" applyFont="1" applyBorder="1" applyAlignment="1" applyProtection="1">
      <alignment horizontal="center" vertical="center" wrapText="1"/>
    </xf>
    <xf numFmtId="0" fontId="17" fillId="4" borderId="17" xfId="0" applyFont="1" applyFill="1" applyBorder="1" applyAlignment="1" applyProtection="1">
      <alignment horizontal="center" vertical="center" wrapText="1"/>
    </xf>
    <xf numFmtId="0" fontId="17" fillId="4" borderId="18" xfId="0" applyFont="1" applyFill="1" applyBorder="1" applyAlignment="1" applyProtection="1">
      <alignment horizontal="center" vertical="center" wrapText="1"/>
    </xf>
    <xf numFmtId="0" fontId="17" fillId="4" borderId="18" xfId="0" applyFont="1" applyFill="1" applyBorder="1" applyAlignment="1" applyProtection="1">
      <alignment horizontal="center" vertical="center" wrapText="1"/>
      <protection locked="0"/>
    </xf>
    <xf numFmtId="0" fontId="17" fillId="4" borderId="19"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19" fillId="0" borderId="0" xfId="0" applyNumberFormat="1" applyFont="1" applyAlignment="1" applyProtection="1"/>
    <xf numFmtId="166" fontId="25" fillId="0" borderId="13" xfId="0" applyNumberFormat="1" applyFont="1" applyBorder="1" applyAlignment="1" applyProtection="1"/>
    <xf numFmtId="166" fontId="25" fillId="0" borderId="14" xfId="0" applyNumberFormat="1" applyFont="1" applyBorder="1" applyAlignment="1" applyProtection="1"/>
    <xf numFmtId="4" fontId="15" fillId="0" borderId="0" xfId="0" applyNumberFormat="1" applyFont="1" applyAlignment="1">
      <alignment vertical="center"/>
    </xf>
    <xf numFmtId="0" fontId="7" fillId="0" borderId="4"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4" xfId="0" applyFont="1" applyBorder="1" applyAlignment="1"/>
    <xf numFmtId="0" fontId="7" fillId="0" borderId="15"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6"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3" xfId="0" applyFont="1" applyBorder="1" applyAlignment="1" applyProtection="1">
      <alignment horizontal="center" vertical="center"/>
    </xf>
    <xf numFmtId="49" fontId="0" fillId="0" borderId="23" xfId="0" applyNumberFormat="1" applyFont="1" applyBorder="1" applyAlignment="1" applyProtection="1">
      <alignment horizontal="left" vertical="center" wrapText="1"/>
    </xf>
    <xf numFmtId="0" fontId="0" fillId="0" borderId="23" xfId="0" applyFont="1" applyBorder="1" applyAlignment="1" applyProtection="1">
      <alignment horizontal="left" vertical="center" wrapText="1"/>
    </xf>
    <xf numFmtId="0" fontId="0" fillId="0" borderId="23" xfId="0" applyFont="1" applyBorder="1" applyAlignment="1" applyProtection="1">
      <alignment horizontal="center" vertical="center" wrapText="1"/>
    </xf>
    <xf numFmtId="167" fontId="0" fillId="0" borderId="23" xfId="0" applyNumberFormat="1" applyFont="1" applyBorder="1" applyAlignment="1" applyProtection="1">
      <alignment vertical="center"/>
    </xf>
    <xf numFmtId="4" fontId="0" fillId="2" borderId="23" xfId="0" applyNumberFormat="1" applyFont="1" applyFill="1" applyBorder="1" applyAlignment="1" applyProtection="1">
      <alignment vertical="center"/>
      <protection locked="0"/>
    </xf>
    <xf numFmtId="4" fontId="0" fillId="0" borderId="23" xfId="0" applyNumberFormat="1" applyFont="1" applyBorder="1" applyAlignment="1" applyProtection="1">
      <alignment vertical="center"/>
    </xf>
    <xf numFmtId="0" fontId="1" fillId="2" borderId="15"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6" xfId="0" applyNumberFormat="1" applyFont="1" applyBorder="1" applyAlignment="1" applyProtection="1">
      <alignment vertical="center"/>
    </xf>
    <xf numFmtId="4" fontId="0" fillId="0" borderId="0" xfId="0" applyNumberFormat="1" applyFont="1" applyAlignment="1">
      <alignment vertical="center"/>
    </xf>
    <xf numFmtId="0" fontId="26" fillId="0" borderId="0" xfId="0" applyFont="1" applyAlignment="1" applyProtection="1">
      <alignment horizontal="left" vertical="center"/>
    </xf>
    <xf numFmtId="0" fontId="27" fillId="0" borderId="0" xfId="0" applyFont="1" applyAlignment="1" applyProtection="1">
      <alignment vertical="center" wrapText="1"/>
    </xf>
    <xf numFmtId="0" fontId="0" fillId="0" borderId="15" xfId="0" applyFont="1" applyBorder="1" applyAlignment="1" applyProtection="1">
      <alignment vertical="center"/>
    </xf>
    <xf numFmtId="0" fontId="8" fillId="0" borderId="4"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4" xfId="0" applyFont="1" applyBorder="1" applyAlignment="1">
      <alignment vertical="center"/>
    </xf>
    <xf numFmtId="0" fontId="8" fillId="0" borderId="15" xfId="0" applyFont="1" applyBorder="1" applyAlignment="1" applyProtection="1">
      <alignment vertical="center"/>
    </xf>
    <xf numFmtId="0" fontId="8" fillId="0" borderId="0" xfId="0" applyFont="1" applyBorder="1" applyAlignment="1" applyProtection="1">
      <alignment vertical="center"/>
    </xf>
    <xf numFmtId="0" fontId="8" fillId="0" borderId="16" xfId="0" applyFont="1" applyBorder="1" applyAlignment="1" applyProtection="1">
      <alignment vertical="center"/>
    </xf>
    <xf numFmtId="0" fontId="8" fillId="0" borderId="0" xfId="0" applyFont="1" applyAlignment="1">
      <alignment horizontal="left" vertical="center"/>
    </xf>
    <xf numFmtId="0" fontId="28" fillId="0" borderId="23" xfId="0" applyFont="1" applyBorder="1" applyAlignment="1" applyProtection="1">
      <alignment horizontal="center" vertical="center"/>
    </xf>
    <xf numFmtId="49" fontId="28" fillId="0" borderId="23" xfId="0" applyNumberFormat="1" applyFont="1" applyBorder="1" applyAlignment="1" applyProtection="1">
      <alignment horizontal="left" vertical="center" wrapText="1"/>
    </xf>
    <xf numFmtId="0" fontId="28" fillId="0" borderId="23" xfId="0" applyFont="1" applyBorder="1" applyAlignment="1" applyProtection="1">
      <alignment horizontal="left" vertical="center" wrapText="1"/>
    </xf>
    <xf numFmtId="0" fontId="28" fillId="0" borderId="23" xfId="0" applyFont="1" applyBorder="1" applyAlignment="1" applyProtection="1">
      <alignment horizontal="center" vertical="center" wrapText="1"/>
    </xf>
    <xf numFmtId="167" fontId="28" fillId="0" borderId="23" xfId="0" applyNumberFormat="1" applyFont="1" applyBorder="1" applyAlignment="1" applyProtection="1">
      <alignment vertical="center"/>
    </xf>
    <xf numFmtId="4" fontId="28" fillId="2" borderId="23" xfId="0" applyNumberFormat="1" applyFont="1" applyFill="1" applyBorder="1" applyAlignment="1" applyProtection="1">
      <alignment vertical="center"/>
      <protection locked="0"/>
    </xf>
    <xf numFmtId="4" fontId="28" fillId="0" borderId="23" xfId="0" applyNumberFormat="1" applyFont="1" applyBorder="1" applyAlignment="1" applyProtection="1">
      <alignment vertical="center"/>
    </xf>
    <xf numFmtId="0" fontId="28" fillId="0" borderId="4" xfId="0" applyFont="1" applyBorder="1" applyAlignment="1">
      <alignment vertical="center"/>
    </xf>
    <xf numFmtId="0" fontId="28" fillId="2" borderId="15" xfId="0" applyFont="1" applyFill="1" applyBorder="1" applyAlignment="1" applyProtection="1">
      <alignment horizontal="left" vertical="center"/>
      <protection locked="0"/>
    </xf>
    <xf numFmtId="0" fontId="28" fillId="0" borderId="0" xfId="0" applyFont="1" applyBorder="1" applyAlignment="1" applyProtection="1">
      <alignment horizontal="center" vertical="center"/>
    </xf>
    <xf numFmtId="0" fontId="1" fillId="2" borderId="20" xfId="0" applyFont="1" applyFill="1" applyBorder="1" applyAlignment="1" applyProtection="1">
      <alignment horizontal="left" vertical="center"/>
      <protection locked="0"/>
    </xf>
    <xf numFmtId="0" fontId="1"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1" fillId="0" borderId="21" xfId="0" applyNumberFormat="1" applyFont="1" applyBorder="1" applyAlignment="1" applyProtection="1">
      <alignment vertical="center"/>
    </xf>
    <xf numFmtId="166" fontId="1" fillId="0" borderId="22" xfId="0" applyNumberFormat="1" applyFont="1" applyBorder="1" applyAlignment="1" applyProtection="1">
      <alignment vertical="center"/>
    </xf>
    <xf numFmtId="0" fontId="0" fillId="0" borderId="0" xfId="0" applyAlignment="1">
      <alignment vertical="top"/>
    </xf>
    <xf numFmtId="0" fontId="29" fillId="0" borderId="24" xfId="0" applyFont="1" applyBorder="1" applyAlignment="1">
      <alignment vertical="center" wrapText="1"/>
    </xf>
    <xf numFmtId="0" fontId="29" fillId="0" borderId="25" xfId="0" applyFont="1" applyBorder="1" applyAlignment="1">
      <alignment vertical="center" wrapText="1"/>
    </xf>
    <xf numFmtId="0" fontId="29" fillId="0" borderId="26" xfId="0" applyFont="1" applyBorder="1" applyAlignment="1">
      <alignment vertical="center" wrapText="1"/>
    </xf>
    <xf numFmtId="0" fontId="29" fillId="0" borderId="27"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27" xfId="0" applyFont="1" applyBorder="1" applyAlignment="1">
      <alignment vertical="center" wrapText="1"/>
    </xf>
    <xf numFmtId="0" fontId="29" fillId="0" borderId="28" xfId="0" applyFont="1" applyBorder="1" applyAlignment="1">
      <alignment vertical="center" wrapText="1"/>
    </xf>
    <xf numFmtId="0" fontId="31" fillId="0" borderId="1" xfId="0" applyFont="1" applyBorder="1" applyAlignment="1">
      <alignment horizontal="left" vertical="center" wrapText="1"/>
    </xf>
    <xf numFmtId="0" fontId="32" fillId="0" borderId="1" xfId="0" applyFont="1" applyBorder="1" applyAlignment="1">
      <alignment horizontal="left" vertical="center" wrapText="1"/>
    </xf>
    <xf numFmtId="0" fontId="32" fillId="0" borderId="27" xfId="0" applyFont="1" applyBorder="1" applyAlignment="1">
      <alignment vertical="center" wrapText="1"/>
    </xf>
    <xf numFmtId="0" fontId="32" fillId="0" borderId="1" xfId="0" applyFont="1" applyBorder="1" applyAlignment="1">
      <alignment vertical="center" wrapText="1"/>
    </xf>
    <xf numFmtId="0" fontId="32" fillId="0" borderId="1" xfId="0" applyFont="1" applyBorder="1" applyAlignment="1">
      <alignment horizontal="left" vertical="center"/>
    </xf>
    <xf numFmtId="0" fontId="32" fillId="0" borderId="1" xfId="0" applyFont="1" applyBorder="1" applyAlignment="1">
      <alignment vertical="center"/>
    </xf>
    <xf numFmtId="49" fontId="32" fillId="0" borderId="1" xfId="0" applyNumberFormat="1" applyFont="1" applyBorder="1" applyAlignment="1">
      <alignment vertical="center" wrapText="1"/>
    </xf>
    <xf numFmtId="0" fontId="29" fillId="0" borderId="30" xfId="0" applyFont="1" applyBorder="1" applyAlignment="1">
      <alignment vertical="center" wrapText="1"/>
    </xf>
    <xf numFmtId="0" fontId="33" fillId="0" borderId="29" xfId="0" applyFont="1" applyBorder="1" applyAlignment="1">
      <alignment vertical="center" wrapText="1"/>
    </xf>
    <xf numFmtId="0" fontId="29" fillId="0" borderId="31" xfId="0" applyFont="1" applyBorder="1" applyAlignment="1">
      <alignment vertical="center" wrapText="1"/>
    </xf>
    <xf numFmtId="0" fontId="29" fillId="0" borderId="1" xfId="0" applyFont="1" applyBorder="1" applyAlignment="1">
      <alignment vertical="top"/>
    </xf>
    <xf numFmtId="0" fontId="29" fillId="0" borderId="0" xfId="0" applyFont="1" applyAlignment="1">
      <alignment vertical="top"/>
    </xf>
    <xf numFmtId="0" fontId="29" fillId="0" borderId="24" xfId="0" applyFont="1" applyBorder="1" applyAlignment="1">
      <alignment horizontal="left" vertical="center"/>
    </xf>
    <xf numFmtId="0" fontId="29" fillId="0" borderId="25" xfId="0" applyFont="1" applyBorder="1" applyAlignment="1">
      <alignment horizontal="left" vertical="center"/>
    </xf>
    <xf numFmtId="0" fontId="29" fillId="0" borderId="26" xfId="0" applyFont="1" applyBorder="1" applyAlignment="1">
      <alignment horizontal="left" vertical="center"/>
    </xf>
    <xf numFmtId="0" fontId="29" fillId="0" borderId="27" xfId="0" applyFont="1" applyBorder="1" applyAlignment="1">
      <alignment horizontal="left" vertical="center"/>
    </xf>
    <xf numFmtId="0" fontId="29" fillId="0" borderId="28" xfId="0" applyFont="1" applyBorder="1" applyAlignment="1">
      <alignment horizontal="left" vertical="center"/>
    </xf>
    <xf numFmtId="0" fontId="31" fillId="0" borderId="1" xfId="0" applyFont="1" applyBorder="1" applyAlignment="1">
      <alignment horizontal="left" vertical="center"/>
    </xf>
    <xf numFmtId="0" fontId="34" fillId="0" borderId="0" xfId="0" applyFont="1" applyAlignment="1">
      <alignment horizontal="left" vertical="center"/>
    </xf>
    <xf numFmtId="0" fontId="31" fillId="0" borderId="29" xfId="0" applyFont="1" applyBorder="1" applyAlignment="1">
      <alignment horizontal="left" vertical="center"/>
    </xf>
    <xf numFmtId="0" fontId="31" fillId="0" borderId="29" xfId="0" applyFont="1" applyBorder="1" applyAlignment="1">
      <alignment horizontal="center" vertical="center"/>
    </xf>
    <xf numFmtId="0" fontId="34" fillId="0" borderId="29" xfId="0" applyFont="1" applyBorder="1" applyAlignment="1">
      <alignment horizontal="left" vertical="center"/>
    </xf>
    <xf numFmtId="0" fontId="35" fillId="0" borderId="1" xfId="0" applyFont="1" applyBorder="1" applyAlignment="1">
      <alignment horizontal="left" vertical="center"/>
    </xf>
    <xf numFmtId="0" fontId="32" fillId="0" borderId="0" xfId="0" applyFont="1" applyAlignment="1">
      <alignment horizontal="left" vertical="center"/>
    </xf>
    <xf numFmtId="0" fontId="32" fillId="0" borderId="1" xfId="0" applyFont="1" applyBorder="1" applyAlignment="1">
      <alignment horizontal="center" vertical="center"/>
    </xf>
    <xf numFmtId="0" fontId="32" fillId="0" borderId="27" xfId="0" applyFont="1" applyBorder="1" applyAlignment="1">
      <alignment horizontal="left" vertical="center"/>
    </xf>
    <xf numFmtId="0" fontId="32" fillId="0" borderId="1" xfId="0" applyFont="1" applyFill="1" applyBorder="1" applyAlignment="1">
      <alignment horizontal="left" vertical="center"/>
    </xf>
    <xf numFmtId="0" fontId="32" fillId="0" borderId="1" xfId="0" applyFont="1" applyFill="1" applyBorder="1" applyAlignment="1">
      <alignment horizontal="center" vertical="center"/>
    </xf>
    <xf numFmtId="0" fontId="29" fillId="0" borderId="30" xfId="0" applyFont="1" applyBorder="1" applyAlignment="1">
      <alignment horizontal="left" vertical="center"/>
    </xf>
    <xf numFmtId="0" fontId="33" fillId="0" borderId="29" xfId="0" applyFont="1" applyBorder="1" applyAlignment="1">
      <alignment horizontal="left" vertical="center"/>
    </xf>
    <xf numFmtId="0" fontId="29" fillId="0" borderId="31" xfId="0" applyFont="1" applyBorder="1" applyAlignment="1">
      <alignment horizontal="left" vertical="center"/>
    </xf>
    <xf numFmtId="0" fontId="29" fillId="0" borderId="1" xfId="0" applyFont="1" applyBorder="1" applyAlignment="1">
      <alignment horizontal="left" vertical="center"/>
    </xf>
    <xf numFmtId="0" fontId="33" fillId="0" borderId="1" xfId="0" applyFont="1" applyBorder="1" applyAlignment="1">
      <alignment horizontal="left" vertical="center"/>
    </xf>
    <xf numFmtId="0" fontId="34" fillId="0" borderId="1" xfId="0" applyFont="1" applyBorder="1" applyAlignment="1">
      <alignment horizontal="left" vertical="center"/>
    </xf>
    <xf numFmtId="0" fontId="32" fillId="0" borderId="29" xfId="0" applyFont="1" applyBorder="1" applyAlignment="1">
      <alignment horizontal="left" vertical="center"/>
    </xf>
    <xf numFmtId="0" fontId="29" fillId="0" borderId="1" xfId="0" applyFont="1" applyBorder="1" applyAlignment="1">
      <alignment horizontal="left" vertical="center" wrapText="1"/>
    </xf>
    <xf numFmtId="0" fontId="32" fillId="0" borderId="1" xfId="0" applyFont="1" applyBorder="1" applyAlignment="1">
      <alignment horizontal="center" vertical="center" wrapText="1"/>
    </xf>
    <xf numFmtId="0" fontId="29" fillId="0" borderId="24" xfId="0" applyFont="1" applyBorder="1" applyAlignment="1">
      <alignment horizontal="left" vertical="center" wrapText="1"/>
    </xf>
    <xf numFmtId="0" fontId="29" fillId="0" borderId="25" xfId="0" applyFont="1" applyBorder="1" applyAlignment="1">
      <alignment horizontal="left" vertical="center" wrapText="1"/>
    </xf>
    <xf numFmtId="0" fontId="29" fillId="0" borderId="26" xfId="0" applyFont="1" applyBorder="1" applyAlignment="1">
      <alignment horizontal="left" vertical="center" wrapText="1"/>
    </xf>
    <xf numFmtId="0" fontId="29" fillId="0" borderId="27" xfId="0" applyFont="1" applyBorder="1" applyAlignment="1">
      <alignment horizontal="left" vertical="center" wrapText="1"/>
    </xf>
    <xf numFmtId="0" fontId="29" fillId="0" borderId="28" xfId="0" applyFont="1" applyBorder="1" applyAlignment="1">
      <alignment horizontal="left" vertical="center" wrapText="1"/>
    </xf>
    <xf numFmtId="0" fontId="34" fillId="0" borderId="27" xfId="0" applyFont="1" applyBorder="1" applyAlignment="1">
      <alignment horizontal="left" vertical="center" wrapText="1"/>
    </xf>
    <xf numFmtId="0" fontId="34" fillId="0" borderId="28" xfId="0" applyFont="1" applyBorder="1" applyAlignment="1">
      <alignment horizontal="left" vertical="center" wrapText="1"/>
    </xf>
    <xf numFmtId="0" fontId="32" fillId="0" borderId="27" xfId="0" applyFont="1" applyBorder="1" applyAlignment="1">
      <alignment horizontal="left" vertical="center" wrapText="1"/>
    </xf>
    <xf numFmtId="0" fontId="32" fillId="0" borderId="28" xfId="0" applyFont="1" applyBorder="1" applyAlignment="1">
      <alignment horizontal="left" vertical="center" wrapText="1"/>
    </xf>
    <xf numFmtId="0" fontId="32" fillId="0" borderId="28" xfId="0" applyFont="1" applyBorder="1" applyAlignment="1">
      <alignment horizontal="left" vertical="center"/>
    </xf>
    <xf numFmtId="0" fontId="32" fillId="0" borderId="30" xfId="0" applyFont="1" applyBorder="1" applyAlignment="1">
      <alignment horizontal="left" vertical="center" wrapText="1"/>
    </xf>
    <xf numFmtId="0" fontId="32" fillId="0" borderId="29" xfId="0" applyFont="1" applyBorder="1" applyAlignment="1">
      <alignment horizontal="left" vertical="center" wrapText="1"/>
    </xf>
    <xf numFmtId="0" fontId="32" fillId="0" borderId="31" xfId="0" applyFont="1" applyBorder="1" applyAlignment="1">
      <alignment horizontal="left" vertical="center" wrapText="1"/>
    </xf>
    <xf numFmtId="0" fontId="32" fillId="0" borderId="1" xfId="0" applyFont="1" applyBorder="1" applyAlignment="1">
      <alignment horizontal="left" vertical="top"/>
    </xf>
    <xf numFmtId="0" fontId="32" fillId="0" borderId="1" xfId="0" applyFont="1" applyBorder="1" applyAlignment="1">
      <alignment horizontal="center" vertical="top"/>
    </xf>
    <xf numFmtId="0" fontId="32" fillId="0" borderId="30" xfId="0" applyFont="1" applyBorder="1" applyAlignment="1">
      <alignment horizontal="left" vertical="center"/>
    </xf>
    <xf numFmtId="0" fontId="32" fillId="0" borderId="31" xfId="0" applyFont="1" applyBorder="1" applyAlignment="1">
      <alignment horizontal="left" vertical="center"/>
    </xf>
    <xf numFmtId="0" fontId="34" fillId="0" borderId="0" xfId="0" applyFont="1" applyAlignment="1">
      <alignment vertical="center"/>
    </xf>
    <xf numFmtId="0" fontId="31" fillId="0" borderId="1" xfId="0" applyFont="1" applyBorder="1" applyAlignment="1">
      <alignment vertical="center"/>
    </xf>
    <xf numFmtId="0" fontId="34" fillId="0" borderId="29" xfId="0" applyFont="1" applyBorder="1" applyAlignment="1">
      <alignment vertical="center"/>
    </xf>
    <xf numFmtId="0" fontId="31" fillId="0" borderId="29" xfId="0" applyFont="1" applyBorder="1" applyAlignment="1">
      <alignment vertical="center"/>
    </xf>
    <xf numFmtId="0" fontId="0" fillId="0" borderId="1" xfId="0" applyBorder="1" applyAlignment="1">
      <alignment vertical="top"/>
    </xf>
    <xf numFmtId="49" fontId="32" fillId="0" borderId="1" xfId="0" applyNumberFormat="1" applyFont="1" applyBorder="1" applyAlignment="1">
      <alignment horizontal="left" vertical="center"/>
    </xf>
    <xf numFmtId="0" fontId="0" fillId="0" borderId="29" xfId="0" applyBorder="1" applyAlignment="1">
      <alignment vertical="top"/>
    </xf>
    <xf numFmtId="0" fontId="31" fillId="0" borderId="29" xfId="0" applyFont="1" applyBorder="1" applyAlignment="1">
      <alignment horizontal="left"/>
    </xf>
    <xf numFmtId="0" fontId="34" fillId="0" borderId="29" xfId="0" applyFont="1" applyBorder="1" applyAlignment="1"/>
    <xf numFmtId="0" fontId="29" fillId="0" borderId="27" xfId="0" applyFont="1" applyBorder="1" applyAlignment="1">
      <alignment vertical="top"/>
    </xf>
    <xf numFmtId="0" fontId="29" fillId="0" borderId="28" xfId="0" applyFont="1" applyBorder="1" applyAlignment="1">
      <alignment vertical="top"/>
    </xf>
    <xf numFmtId="0" fontId="29" fillId="0" borderId="1" xfId="0" applyFont="1" applyBorder="1" applyAlignment="1">
      <alignment horizontal="center" vertical="center"/>
    </xf>
    <xf numFmtId="0" fontId="29" fillId="0" borderId="1" xfId="0" applyFont="1" applyBorder="1" applyAlignment="1">
      <alignment horizontal="left" vertical="top"/>
    </xf>
    <xf numFmtId="0" fontId="29" fillId="0" borderId="30" xfId="0" applyFont="1" applyBorder="1" applyAlignment="1">
      <alignment vertical="top"/>
    </xf>
    <xf numFmtId="0" fontId="29" fillId="0" borderId="29" xfId="0" applyFont="1" applyBorder="1" applyAlignment="1">
      <alignment vertical="top"/>
    </xf>
    <xf numFmtId="0" fontId="29" fillId="0" borderId="31" xfId="0" applyFont="1" applyBorder="1" applyAlignment="1">
      <alignment vertical="top"/>
    </xf>
    <xf numFmtId="4" fontId="13" fillId="0" borderId="0" xfId="0" applyNumberFormat="1" applyFont="1" applyAlignment="1" applyProtection="1">
      <alignment vertical="center"/>
    </xf>
    <xf numFmtId="0" fontId="1" fillId="0" borderId="0" xfId="0" applyFont="1" applyAlignment="1" applyProtection="1">
      <alignment vertical="center"/>
    </xf>
    <xf numFmtId="0" fontId="13" fillId="0" borderId="0" xfId="0" applyFont="1" applyAlignment="1">
      <alignment horizontal="left" vertical="top" wrapText="1"/>
    </xf>
    <xf numFmtId="0" fontId="13" fillId="0" borderId="0" xfId="0" applyFont="1" applyAlignment="1">
      <alignment horizontal="left" vertical="center"/>
    </xf>
    <xf numFmtId="4" fontId="14" fillId="0" borderId="6" xfId="0" applyNumberFormat="1" applyFont="1" applyBorder="1" applyAlignment="1" applyProtection="1">
      <alignment vertical="center"/>
    </xf>
    <xf numFmtId="0" fontId="0" fillId="0" borderId="6" xfId="0" applyFont="1" applyBorder="1" applyAlignment="1" applyProtection="1">
      <alignment vertical="center"/>
    </xf>
    <xf numFmtId="0" fontId="3"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3"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0" xfId="0"/>
    <xf numFmtId="0" fontId="0" fillId="0" borderId="0" xfId="0" applyFont="1" applyAlignment="1" applyProtection="1">
      <alignment vertical="center" wrapText="1"/>
    </xf>
    <xf numFmtId="0" fontId="0" fillId="0" borderId="0" xfId="0" applyFont="1" applyAlignment="1" applyProtection="1">
      <alignment vertical="center"/>
    </xf>
    <xf numFmtId="0" fontId="2" fillId="0" borderId="0" xfId="0" applyFont="1" applyAlignment="1" applyProtection="1">
      <alignment horizontal="left" vertical="center" wrapText="1"/>
    </xf>
    <xf numFmtId="0" fontId="2" fillId="0" borderId="0" xfId="0" applyFont="1" applyAlignment="1" applyProtection="1">
      <alignment vertical="center"/>
    </xf>
    <xf numFmtId="165" fontId="0" fillId="0" borderId="0" xfId="0" applyNumberFormat="1" applyFont="1" applyAlignment="1" applyProtection="1">
      <alignment horizontal="left" vertical="center"/>
    </xf>
    <xf numFmtId="0" fontId="16" fillId="0" borderId="12" xfId="0" applyFont="1" applyBorder="1" applyAlignment="1">
      <alignment horizontal="center" vertical="center"/>
    </xf>
    <xf numFmtId="0" fontId="16" fillId="0" borderId="13" xfId="0" applyFont="1" applyBorder="1" applyAlignment="1">
      <alignment horizontal="left" vertical="center"/>
    </xf>
    <xf numFmtId="0" fontId="1" fillId="0" borderId="15" xfId="0" applyFont="1" applyBorder="1" applyAlignment="1">
      <alignment horizontal="left" vertical="center"/>
    </xf>
    <xf numFmtId="0" fontId="1" fillId="0" borderId="0" xfId="0" applyFont="1" applyBorder="1" applyAlignment="1">
      <alignment horizontal="left" vertical="center"/>
    </xf>
    <xf numFmtId="0" fontId="1" fillId="0" borderId="15" xfId="0" applyFont="1" applyBorder="1" applyAlignment="1" applyProtection="1">
      <alignment horizontal="left" vertical="center"/>
    </xf>
    <xf numFmtId="0" fontId="1" fillId="0" borderId="0" xfId="0" applyFont="1" applyBorder="1" applyAlignment="1" applyProtection="1">
      <alignment horizontal="left" vertical="center"/>
    </xf>
    <xf numFmtId="0" fontId="17" fillId="4" borderId="7" xfId="0" applyFont="1" applyFill="1" applyBorder="1" applyAlignment="1" applyProtection="1">
      <alignment horizontal="center" vertical="center"/>
    </xf>
    <xf numFmtId="0" fontId="17" fillId="4" borderId="8" xfId="0" applyFont="1" applyFill="1" applyBorder="1" applyAlignment="1" applyProtection="1">
      <alignment horizontal="left" vertical="center"/>
    </xf>
    <xf numFmtId="0" fontId="17" fillId="4" borderId="8" xfId="0" applyFont="1" applyFill="1" applyBorder="1" applyAlignment="1" applyProtection="1">
      <alignment horizontal="center" vertical="center"/>
    </xf>
    <xf numFmtId="0" fontId="17" fillId="4" borderId="8" xfId="0" applyFont="1" applyFill="1" applyBorder="1" applyAlignment="1" applyProtection="1">
      <alignment horizontal="right" vertical="center"/>
    </xf>
    <xf numFmtId="4" fontId="22" fillId="0" borderId="0" xfId="0" applyNumberFormat="1" applyFont="1" applyAlignment="1" applyProtection="1">
      <alignment vertical="center"/>
    </xf>
    <xf numFmtId="0" fontId="22" fillId="0" borderId="0" xfId="0" applyFont="1" applyAlignment="1" applyProtection="1">
      <alignment vertical="center"/>
    </xf>
    <xf numFmtId="0" fontId="21" fillId="0" borderId="0" xfId="0" applyFont="1" applyAlignment="1" applyProtection="1">
      <alignment horizontal="left" vertical="center" wrapText="1"/>
    </xf>
    <xf numFmtId="4" fontId="19" fillId="0" borderId="0" xfId="0" applyNumberFormat="1" applyFont="1" applyAlignment="1" applyProtection="1">
      <alignment horizontal="right" vertical="center"/>
    </xf>
    <xf numFmtId="4" fontId="19" fillId="0" borderId="0" xfId="0" applyNumberFormat="1" applyFont="1" applyAlignment="1" applyProtection="1">
      <alignment vertical="center"/>
    </xf>
    <xf numFmtId="0" fontId="0" fillId="0" borderId="0" xfId="0" applyFont="1" applyAlignment="1" applyProtection="1">
      <alignment horizontal="left" vertical="center"/>
    </xf>
    <xf numFmtId="0" fontId="0" fillId="0" borderId="0" xfId="0" applyProtection="1"/>
    <xf numFmtId="0" fontId="2" fillId="0" borderId="0" xfId="0" applyFont="1" applyAlignment="1" applyProtection="1">
      <alignment horizontal="left" vertical="top" wrapText="1"/>
    </xf>
    <xf numFmtId="49" fontId="0" fillId="2" borderId="0" xfId="0" applyNumberFormat="1" applyFont="1" applyFill="1" applyAlignment="1" applyProtection="1">
      <alignment horizontal="left" vertical="center"/>
      <protection locked="0"/>
    </xf>
    <xf numFmtId="49" fontId="0" fillId="0" borderId="0" xfId="0" applyNumberFormat="1" applyFont="1" applyAlignment="1" applyProtection="1">
      <alignment horizontal="left" vertical="center"/>
    </xf>
    <xf numFmtId="0" fontId="0" fillId="0" borderId="0" xfId="0" applyFont="1" applyAlignment="1" applyProtection="1">
      <alignment horizontal="left" vertical="center" wrapText="1"/>
    </xf>
    <xf numFmtId="0" fontId="1" fillId="0" borderId="0" xfId="0" applyFont="1" applyAlignment="1" applyProtection="1">
      <alignment horizontal="right" vertical="center"/>
    </xf>
    <xf numFmtId="164" fontId="1" fillId="0" borderId="0" xfId="0" applyNumberFormat="1" applyFont="1" applyAlignment="1" applyProtection="1">
      <alignment horizontal="right" vertical="center"/>
    </xf>
    <xf numFmtId="0" fontId="2" fillId="0" borderId="0" xfId="0" applyFont="1" applyAlignment="1">
      <alignment horizontal="left" vertical="center" wrapText="1"/>
    </xf>
    <xf numFmtId="0" fontId="0" fillId="0" borderId="0" xfId="0" applyFont="1" applyAlignment="1">
      <alignment vertical="center"/>
    </xf>
    <xf numFmtId="0" fontId="0" fillId="2" borderId="0" xfId="0" applyFont="1" applyFill="1" applyAlignment="1" applyProtection="1">
      <alignment horizontal="left" vertical="center"/>
      <protection locked="0"/>
    </xf>
    <xf numFmtId="0" fontId="0" fillId="0" borderId="0" xfId="0" applyFont="1" applyAlignment="1">
      <alignment horizontal="left" vertical="center"/>
    </xf>
    <xf numFmtId="0" fontId="0" fillId="0" borderId="0" xfId="0" applyFont="1" applyAlignment="1">
      <alignment horizontal="left" vertical="center" wrapText="1"/>
    </xf>
    <xf numFmtId="0" fontId="32" fillId="0" borderId="1" xfId="0" applyFont="1" applyBorder="1" applyAlignment="1">
      <alignment horizontal="left" vertical="top"/>
    </xf>
    <xf numFmtId="0" fontId="32" fillId="0" borderId="1" xfId="0" applyFont="1" applyBorder="1" applyAlignment="1">
      <alignment horizontal="left" vertical="center"/>
    </xf>
    <xf numFmtId="0" fontId="31" fillId="0" borderId="29" xfId="0" applyFont="1" applyBorder="1" applyAlignment="1">
      <alignment horizontal="left"/>
    </xf>
    <xf numFmtId="0" fontId="30" fillId="0" borderId="1" xfId="0" applyFont="1" applyBorder="1" applyAlignment="1">
      <alignment horizontal="center" vertical="center" wrapText="1"/>
    </xf>
    <xf numFmtId="0" fontId="32" fillId="0" borderId="1" xfId="0" applyFont="1" applyBorder="1" applyAlignment="1">
      <alignment horizontal="left" vertical="center" wrapText="1"/>
    </xf>
    <xf numFmtId="0" fontId="30" fillId="0" borderId="1" xfId="0" applyFont="1" applyBorder="1" applyAlignment="1">
      <alignment horizontal="center" vertical="center"/>
    </xf>
    <xf numFmtId="0" fontId="31" fillId="0" borderId="29" xfId="0" applyFont="1" applyBorder="1" applyAlignment="1">
      <alignment horizontal="left" wrapText="1"/>
    </xf>
    <xf numFmtId="49" fontId="32"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7"/>
  <sheetViews>
    <sheetView showGridLines="0"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3" t="s">
        <v>0</v>
      </c>
      <c r="AZ1" s="13" t="s">
        <v>1</v>
      </c>
      <c r="BA1" s="13" t="s">
        <v>2</v>
      </c>
      <c r="BB1" s="13" t="s">
        <v>3</v>
      </c>
      <c r="BT1" s="13" t="s">
        <v>4</v>
      </c>
      <c r="BU1" s="13" t="s">
        <v>4</v>
      </c>
      <c r="BV1" s="13" t="s">
        <v>5</v>
      </c>
    </row>
    <row r="2" spans="1:74" ht="36.950000000000003" customHeight="1">
      <c r="AR2" s="295"/>
      <c r="AS2" s="295"/>
      <c r="AT2" s="295"/>
      <c r="AU2" s="295"/>
      <c r="AV2" s="295"/>
      <c r="AW2" s="295"/>
      <c r="AX2" s="295"/>
      <c r="AY2" s="295"/>
      <c r="AZ2" s="295"/>
      <c r="BA2" s="295"/>
      <c r="BB2" s="295"/>
      <c r="BC2" s="295"/>
      <c r="BD2" s="295"/>
      <c r="BE2" s="295"/>
      <c r="BS2" s="14" t="s">
        <v>6</v>
      </c>
      <c r="BT2" s="14" t="s">
        <v>7</v>
      </c>
    </row>
    <row r="3" spans="1:74" ht="6.95" customHeight="1">
      <c r="B3" s="15"/>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7"/>
      <c r="BS3" s="14" t="s">
        <v>6</v>
      </c>
      <c r="BT3" s="14" t="s">
        <v>8</v>
      </c>
    </row>
    <row r="4" spans="1:74" ht="24.95" customHeight="1">
      <c r="B4" s="18"/>
      <c r="C4" s="19"/>
      <c r="D4" s="20" t="s">
        <v>9</v>
      </c>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7"/>
      <c r="AS4" s="21" t="s">
        <v>10</v>
      </c>
      <c r="BE4" s="22" t="s">
        <v>11</v>
      </c>
      <c r="BS4" s="14" t="s">
        <v>12</v>
      </c>
    </row>
    <row r="5" spans="1:74" ht="12" customHeight="1">
      <c r="B5" s="18"/>
      <c r="C5" s="19"/>
      <c r="D5" s="23" t="s">
        <v>13</v>
      </c>
      <c r="E5" s="19"/>
      <c r="F5" s="19"/>
      <c r="G5" s="19"/>
      <c r="H5" s="19"/>
      <c r="I5" s="19"/>
      <c r="J5" s="19"/>
      <c r="K5" s="316" t="s">
        <v>14</v>
      </c>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19"/>
      <c r="AQ5" s="19"/>
      <c r="AR5" s="17"/>
      <c r="BE5" s="287" t="s">
        <v>15</v>
      </c>
      <c r="BS5" s="14" t="s">
        <v>6</v>
      </c>
    </row>
    <row r="6" spans="1:74" ht="36.950000000000003" customHeight="1">
      <c r="B6" s="18"/>
      <c r="C6" s="19"/>
      <c r="D6" s="25" t="s">
        <v>16</v>
      </c>
      <c r="E6" s="19"/>
      <c r="F6" s="19"/>
      <c r="G6" s="19"/>
      <c r="H6" s="19"/>
      <c r="I6" s="19"/>
      <c r="J6" s="19"/>
      <c r="K6" s="318" t="s">
        <v>17</v>
      </c>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19"/>
      <c r="AQ6" s="19"/>
      <c r="AR6" s="17"/>
      <c r="BE6" s="288"/>
      <c r="BS6" s="14" t="s">
        <v>6</v>
      </c>
    </row>
    <row r="7" spans="1:74" ht="12" customHeight="1">
      <c r="B7" s="18"/>
      <c r="C7" s="19"/>
      <c r="D7" s="26" t="s">
        <v>18</v>
      </c>
      <c r="E7" s="19"/>
      <c r="F7" s="19"/>
      <c r="G7" s="19"/>
      <c r="H7" s="19"/>
      <c r="I7" s="19"/>
      <c r="J7" s="19"/>
      <c r="K7" s="24" t="s">
        <v>19</v>
      </c>
      <c r="L7" s="19"/>
      <c r="M7" s="19"/>
      <c r="N7" s="19"/>
      <c r="O7" s="19"/>
      <c r="P7" s="19"/>
      <c r="Q7" s="19"/>
      <c r="R7" s="19"/>
      <c r="S7" s="19"/>
      <c r="T7" s="19"/>
      <c r="U7" s="19"/>
      <c r="V7" s="19"/>
      <c r="W7" s="19"/>
      <c r="X7" s="19"/>
      <c r="Y7" s="19"/>
      <c r="Z7" s="19"/>
      <c r="AA7" s="19"/>
      <c r="AB7" s="19"/>
      <c r="AC7" s="19"/>
      <c r="AD7" s="19"/>
      <c r="AE7" s="19"/>
      <c r="AF7" s="19"/>
      <c r="AG7" s="19"/>
      <c r="AH7" s="19"/>
      <c r="AI7" s="19"/>
      <c r="AJ7" s="19"/>
      <c r="AK7" s="26" t="s">
        <v>20</v>
      </c>
      <c r="AL7" s="19"/>
      <c r="AM7" s="19"/>
      <c r="AN7" s="24" t="s">
        <v>21</v>
      </c>
      <c r="AO7" s="19"/>
      <c r="AP7" s="19"/>
      <c r="AQ7" s="19"/>
      <c r="AR7" s="17"/>
      <c r="BE7" s="288"/>
      <c r="BS7" s="14" t="s">
        <v>6</v>
      </c>
    </row>
    <row r="8" spans="1:74" ht="12" customHeight="1">
      <c r="B8" s="18"/>
      <c r="C8" s="19"/>
      <c r="D8" s="26" t="s">
        <v>22</v>
      </c>
      <c r="E8" s="19"/>
      <c r="F8" s="19"/>
      <c r="G8" s="19"/>
      <c r="H8" s="19"/>
      <c r="I8" s="19"/>
      <c r="J8" s="19"/>
      <c r="K8" s="24" t="s">
        <v>23</v>
      </c>
      <c r="L8" s="19"/>
      <c r="M8" s="19"/>
      <c r="N8" s="19"/>
      <c r="O8" s="19"/>
      <c r="P8" s="19"/>
      <c r="Q8" s="19"/>
      <c r="R8" s="19"/>
      <c r="S8" s="19"/>
      <c r="T8" s="19"/>
      <c r="U8" s="19"/>
      <c r="V8" s="19"/>
      <c r="W8" s="19"/>
      <c r="X8" s="19"/>
      <c r="Y8" s="19"/>
      <c r="Z8" s="19"/>
      <c r="AA8" s="19"/>
      <c r="AB8" s="19"/>
      <c r="AC8" s="19"/>
      <c r="AD8" s="19"/>
      <c r="AE8" s="19"/>
      <c r="AF8" s="19"/>
      <c r="AG8" s="19"/>
      <c r="AH8" s="19"/>
      <c r="AI8" s="19"/>
      <c r="AJ8" s="19"/>
      <c r="AK8" s="26" t="s">
        <v>24</v>
      </c>
      <c r="AL8" s="19"/>
      <c r="AM8" s="19"/>
      <c r="AN8" s="27" t="s">
        <v>25</v>
      </c>
      <c r="AO8" s="19"/>
      <c r="AP8" s="19"/>
      <c r="AQ8" s="19"/>
      <c r="AR8" s="17"/>
      <c r="BE8" s="288"/>
      <c r="BS8" s="14" t="s">
        <v>6</v>
      </c>
    </row>
    <row r="9" spans="1:74" ht="14.45" customHeight="1">
      <c r="B9" s="18"/>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7"/>
      <c r="BE9" s="288"/>
      <c r="BS9" s="14" t="s">
        <v>6</v>
      </c>
    </row>
    <row r="10" spans="1:74" ht="12" customHeight="1">
      <c r="B10" s="18"/>
      <c r="C10" s="19"/>
      <c r="D10" s="26" t="s">
        <v>26</v>
      </c>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26" t="s">
        <v>27</v>
      </c>
      <c r="AL10" s="19"/>
      <c r="AM10" s="19"/>
      <c r="AN10" s="24" t="s">
        <v>28</v>
      </c>
      <c r="AO10" s="19"/>
      <c r="AP10" s="19"/>
      <c r="AQ10" s="19"/>
      <c r="AR10" s="17"/>
      <c r="BE10" s="288"/>
      <c r="BS10" s="14" t="s">
        <v>6</v>
      </c>
    </row>
    <row r="11" spans="1:74" ht="18.399999999999999" customHeight="1">
      <c r="B11" s="18"/>
      <c r="C11" s="19"/>
      <c r="D11" s="19"/>
      <c r="E11" s="24" t="s">
        <v>29</v>
      </c>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26" t="s">
        <v>30</v>
      </c>
      <c r="AL11" s="19"/>
      <c r="AM11" s="19"/>
      <c r="AN11" s="24" t="s">
        <v>21</v>
      </c>
      <c r="AO11" s="19"/>
      <c r="AP11" s="19"/>
      <c r="AQ11" s="19"/>
      <c r="AR11" s="17"/>
      <c r="BE11" s="288"/>
      <c r="BS11" s="14" t="s">
        <v>6</v>
      </c>
    </row>
    <row r="12" spans="1:74" ht="6.95" customHeight="1">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7"/>
      <c r="BE12" s="288"/>
      <c r="BS12" s="14" t="s">
        <v>6</v>
      </c>
    </row>
    <row r="13" spans="1:74" ht="12" customHeight="1">
      <c r="B13" s="18"/>
      <c r="C13" s="19"/>
      <c r="D13" s="26" t="s">
        <v>31</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26" t="s">
        <v>27</v>
      </c>
      <c r="AL13" s="19"/>
      <c r="AM13" s="19"/>
      <c r="AN13" s="28" t="s">
        <v>32</v>
      </c>
      <c r="AO13" s="19"/>
      <c r="AP13" s="19"/>
      <c r="AQ13" s="19"/>
      <c r="AR13" s="17"/>
      <c r="BE13" s="288"/>
      <c r="BS13" s="14" t="s">
        <v>6</v>
      </c>
    </row>
    <row r="14" spans="1:74" ht="11.25">
      <c r="B14" s="18"/>
      <c r="C14" s="19"/>
      <c r="D14" s="19"/>
      <c r="E14" s="319" t="s">
        <v>32</v>
      </c>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26" t="s">
        <v>30</v>
      </c>
      <c r="AL14" s="19"/>
      <c r="AM14" s="19"/>
      <c r="AN14" s="28" t="s">
        <v>32</v>
      </c>
      <c r="AO14" s="19"/>
      <c r="AP14" s="19"/>
      <c r="AQ14" s="19"/>
      <c r="AR14" s="17"/>
      <c r="BE14" s="288"/>
      <c r="BS14" s="14" t="s">
        <v>6</v>
      </c>
    </row>
    <row r="15" spans="1:74" ht="6.95" customHeight="1">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7"/>
      <c r="BE15" s="288"/>
      <c r="BS15" s="14" t="s">
        <v>4</v>
      </c>
    </row>
    <row r="16" spans="1:74" ht="12" customHeight="1">
      <c r="B16" s="18"/>
      <c r="C16" s="19"/>
      <c r="D16" s="26" t="s">
        <v>33</v>
      </c>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26" t="s">
        <v>27</v>
      </c>
      <c r="AL16" s="19"/>
      <c r="AM16" s="19"/>
      <c r="AN16" s="24" t="s">
        <v>34</v>
      </c>
      <c r="AO16" s="19"/>
      <c r="AP16" s="19"/>
      <c r="AQ16" s="19"/>
      <c r="AR16" s="17"/>
      <c r="BE16" s="288"/>
      <c r="BS16" s="14" t="s">
        <v>4</v>
      </c>
    </row>
    <row r="17" spans="2:71" ht="18.399999999999999" customHeight="1">
      <c r="B17" s="18"/>
      <c r="C17" s="19"/>
      <c r="D17" s="19"/>
      <c r="E17" s="24" t="s">
        <v>35</v>
      </c>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26" t="s">
        <v>30</v>
      </c>
      <c r="AL17" s="19"/>
      <c r="AM17" s="19"/>
      <c r="AN17" s="24" t="s">
        <v>21</v>
      </c>
      <c r="AO17" s="19"/>
      <c r="AP17" s="19"/>
      <c r="AQ17" s="19"/>
      <c r="AR17" s="17"/>
      <c r="BE17" s="288"/>
      <c r="BS17" s="14" t="s">
        <v>36</v>
      </c>
    </row>
    <row r="18" spans="2:71" ht="6.95" customHeight="1">
      <c r="B18" s="18"/>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7"/>
      <c r="BE18" s="288"/>
      <c r="BS18" s="14" t="s">
        <v>6</v>
      </c>
    </row>
    <row r="19" spans="2:71" ht="12" customHeight="1">
      <c r="B19" s="18"/>
      <c r="C19" s="19"/>
      <c r="D19" s="26" t="s">
        <v>37</v>
      </c>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26" t="s">
        <v>27</v>
      </c>
      <c r="AL19" s="19"/>
      <c r="AM19" s="19"/>
      <c r="AN19" s="24" t="s">
        <v>21</v>
      </c>
      <c r="AO19" s="19"/>
      <c r="AP19" s="19"/>
      <c r="AQ19" s="19"/>
      <c r="AR19" s="17"/>
      <c r="BE19" s="288"/>
      <c r="BS19" s="14" t="s">
        <v>6</v>
      </c>
    </row>
    <row r="20" spans="2:71" ht="18.399999999999999" customHeight="1">
      <c r="B20" s="18"/>
      <c r="C20" s="19"/>
      <c r="D20" s="19"/>
      <c r="E20" s="24" t="s">
        <v>38</v>
      </c>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26" t="s">
        <v>30</v>
      </c>
      <c r="AL20" s="19"/>
      <c r="AM20" s="19"/>
      <c r="AN20" s="24" t="s">
        <v>21</v>
      </c>
      <c r="AO20" s="19"/>
      <c r="AP20" s="19"/>
      <c r="AQ20" s="19"/>
      <c r="AR20" s="17"/>
      <c r="BE20" s="288"/>
      <c r="BS20" s="14" t="s">
        <v>4</v>
      </c>
    </row>
    <row r="21" spans="2:71" ht="6.95" customHeight="1">
      <c r="B21" s="18"/>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7"/>
      <c r="BE21" s="288"/>
    </row>
    <row r="22" spans="2:71" ht="12" customHeight="1">
      <c r="B22" s="18"/>
      <c r="C22" s="19"/>
      <c r="D22" s="26" t="s">
        <v>39</v>
      </c>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7"/>
      <c r="BE22" s="288"/>
    </row>
    <row r="23" spans="2:71" ht="45" customHeight="1">
      <c r="B23" s="18"/>
      <c r="C23" s="19"/>
      <c r="D23" s="19"/>
      <c r="E23" s="321" t="s">
        <v>40</v>
      </c>
      <c r="F23" s="321"/>
      <c r="G23" s="321"/>
      <c r="H23" s="321"/>
      <c r="I23" s="321"/>
      <c r="J23" s="321"/>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19"/>
      <c r="AP23" s="19"/>
      <c r="AQ23" s="19"/>
      <c r="AR23" s="17"/>
      <c r="BE23" s="288"/>
    </row>
    <row r="24" spans="2:71" ht="6.95" customHeight="1">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7"/>
      <c r="BE24" s="288"/>
    </row>
    <row r="25" spans="2:71" ht="6.95" customHeight="1">
      <c r="B25" s="18"/>
      <c r="C25" s="19"/>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19"/>
      <c r="AQ25" s="19"/>
      <c r="AR25" s="17"/>
      <c r="BE25" s="288"/>
    </row>
    <row r="26" spans="2:71" s="1" customFormat="1" ht="25.9" customHeight="1">
      <c r="B26" s="31"/>
      <c r="C26" s="32"/>
      <c r="D26" s="33" t="s">
        <v>41</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89">
        <f>ROUND(AG54,2)</f>
        <v>0</v>
      </c>
      <c r="AL26" s="290"/>
      <c r="AM26" s="290"/>
      <c r="AN26" s="290"/>
      <c r="AO26" s="290"/>
      <c r="AP26" s="32"/>
      <c r="AQ26" s="32"/>
      <c r="AR26" s="35"/>
      <c r="BE26" s="288"/>
    </row>
    <row r="27" spans="2:71" s="1" customFormat="1" ht="6.95" customHeight="1">
      <c r="B27" s="3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5"/>
      <c r="BE27" s="288"/>
    </row>
    <row r="28" spans="2:71" s="1" customFormat="1" ht="11.25">
      <c r="B28" s="31"/>
      <c r="C28" s="32"/>
      <c r="D28" s="32"/>
      <c r="E28" s="32"/>
      <c r="F28" s="32"/>
      <c r="G28" s="32"/>
      <c r="H28" s="32"/>
      <c r="I28" s="32"/>
      <c r="J28" s="32"/>
      <c r="K28" s="32"/>
      <c r="L28" s="322" t="s">
        <v>42</v>
      </c>
      <c r="M28" s="322"/>
      <c r="N28" s="322"/>
      <c r="O28" s="322"/>
      <c r="P28" s="322"/>
      <c r="Q28" s="32"/>
      <c r="R28" s="32"/>
      <c r="S28" s="32"/>
      <c r="T28" s="32"/>
      <c r="U28" s="32"/>
      <c r="V28" s="32"/>
      <c r="W28" s="322" t="s">
        <v>43</v>
      </c>
      <c r="X28" s="322"/>
      <c r="Y28" s="322"/>
      <c r="Z28" s="322"/>
      <c r="AA28" s="322"/>
      <c r="AB28" s="322"/>
      <c r="AC28" s="322"/>
      <c r="AD28" s="322"/>
      <c r="AE28" s="322"/>
      <c r="AF28" s="32"/>
      <c r="AG28" s="32"/>
      <c r="AH28" s="32"/>
      <c r="AI28" s="32"/>
      <c r="AJ28" s="32"/>
      <c r="AK28" s="322" t="s">
        <v>44</v>
      </c>
      <c r="AL28" s="322"/>
      <c r="AM28" s="322"/>
      <c r="AN28" s="322"/>
      <c r="AO28" s="322"/>
      <c r="AP28" s="32"/>
      <c r="AQ28" s="32"/>
      <c r="AR28" s="35"/>
      <c r="BE28" s="288"/>
    </row>
    <row r="29" spans="2:71" s="2" customFormat="1" ht="14.45" customHeight="1">
      <c r="B29" s="36"/>
      <c r="C29" s="37"/>
      <c r="D29" s="26" t="s">
        <v>45</v>
      </c>
      <c r="E29" s="37"/>
      <c r="F29" s="26" t="s">
        <v>46</v>
      </c>
      <c r="G29" s="37"/>
      <c r="H29" s="37"/>
      <c r="I29" s="37"/>
      <c r="J29" s="37"/>
      <c r="K29" s="37"/>
      <c r="L29" s="323">
        <v>0.21</v>
      </c>
      <c r="M29" s="286"/>
      <c r="N29" s="286"/>
      <c r="O29" s="286"/>
      <c r="P29" s="286"/>
      <c r="Q29" s="37"/>
      <c r="R29" s="37"/>
      <c r="S29" s="37"/>
      <c r="T29" s="37"/>
      <c r="U29" s="37"/>
      <c r="V29" s="37"/>
      <c r="W29" s="285">
        <f>ROUND(AZ54, 2)</f>
        <v>0</v>
      </c>
      <c r="X29" s="286"/>
      <c r="Y29" s="286"/>
      <c r="Z29" s="286"/>
      <c r="AA29" s="286"/>
      <c r="AB29" s="286"/>
      <c r="AC29" s="286"/>
      <c r="AD29" s="286"/>
      <c r="AE29" s="286"/>
      <c r="AF29" s="37"/>
      <c r="AG29" s="37"/>
      <c r="AH29" s="37"/>
      <c r="AI29" s="37"/>
      <c r="AJ29" s="37"/>
      <c r="AK29" s="285">
        <f>ROUND(AV54, 2)</f>
        <v>0</v>
      </c>
      <c r="AL29" s="286"/>
      <c r="AM29" s="286"/>
      <c r="AN29" s="286"/>
      <c r="AO29" s="286"/>
      <c r="AP29" s="37"/>
      <c r="AQ29" s="37"/>
      <c r="AR29" s="38"/>
      <c r="BE29" s="288"/>
    </row>
    <row r="30" spans="2:71" s="2" customFormat="1" ht="14.45" customHeight="1">
      <c r="B30" s="36"/>
      <c r="C30" s="37"/>
      <c r="D30" s="37"/>
      <c r="E30" s="37"/>
      <c r="F30" s="26" t="s">
        <v>47</v>
      </c>
      <c r="G30" s="37"/>
      <c r="H30" s="37"/>
      <c r="I30" s="37"/>
      <c r="J30" s="37"/>
      <c r="K30" s="37"/>
      <c r="L30" s="323">
        <v>0.15</v>
      </c>
      <c r="M30" s="286"/>
      <c r="N30" s="286"/>
      <c r="O30" s="286"/>
      <c r="P30" s="286"/>
      <c r="Q30" s="37"/>
      <c r="R30" s="37"/>
      <c r="S30" s="37"/>
      <c r="T30" s="37"/>
      <c r="U30" s="37"/>
      <c r="V30" s="37"/>
      <c r="W30" s="285">
        <f>ROUND(BA54, 2)</f>
        <v>0</v>
      </c>
      <c r="X30" s="286"/>
      <c r="Y30" s="286"/>
      <c r="Z30" s="286"/>
      <c r="AA30" s="286"/>
      <c r="AB30" s="286"/>
      <c r="AC30" s="286"/>
      <c r="AD30" s="286"/>
      <c r="AE30" s="286"/>
      <c r="AF30" s="37"/>
      <c r="AG30" s="37"/>
      <c r="AH30" s="37"/>
      <c r="AI30" s="37"/>
      <c r="AJ30" s="37"/>
      <c r="AK30" s="285">
        <f>ROUND(AW54, 2)</f>
        <v>0</v>
      </c>
      <c r="AL30" s="286"/>
      <c r="AM30" s="286"/>
      <c r="AN30" s="286"/>
      <c r="AO30" s="286"/>
      <c r="AP30" s="37"/>
      <c r="AQ30" s="37"/>
      <c r="AR30" s="38"/>
      <c r="BE30" s="288"/>
    </row>
    <row r="31" spans="2:71" s="2" customFormat="1" ht="14.45" hidden="1" customHeight="1">
      <c r="B31" s="36"/>
      <c r="C31" s="37"/>
      <c r="D31" s="37"/>
      <c r="E31" s="37"/>
      <c r="F31" s="26" t="s">
        <v>48</v>
      </c>
      <c r="G31" s="37"/>
      <c r="H31" s="37"/>
      <c r="I31" s="37"/>
      <c r="J31" s="37"/>
      <c r="K31" s="37"/>
      <c r="L31" s="323">
        <v>0.21</v>
      </c>
      <c r="M31" s="286"/>
      <c r="N31" s="286"/>
      <c r="O31" s="286"/>
      <c r="P31" s="286"/>
      <c r="Q31" s="37"/>
      <c r="R31" s="37"/>
      <c r="S31" s="37"/>
      <c r="T31" s="37"/>
      <c r="U31" s="37"/>
      <c r="V31" s="37"/>
      <c r="W31" s="285">
        <f>ROUND(BB54, 2)</f>
        <v>0</v>
      </c>
      <c r="X31" s="286"/>
      <c r="Y31" s="286"/>
      <c r="Z31" s="286"/>
      <c r="AA31" s="286"/>
      <c r="AB31" s="286"/>
      <c r="AC31" s="286"/>
      <c r="AD31" s="286"/>
      <c r="AE31" s="286"/>
      <c r="AF31" s="37"/>
      <c r="AG31" s="37"/>
      <c r="AH31" s="37"/>
      <c r="AI31" s="37"/>
      <c r="AJ31" s="37"/>
      <c r="AK31" s="285">
        <v>0</v>
      </c>
      <c r="AL31" s="286"/>
      <c r="AM31" s="286"/>
      <c r="AN31" s="286"/>
      <c r="AO31" s="286"/>
      <c r="AP31" s="37"/>
      <c r="AQ31" s="37"/>
      <c r="AR31" s="38"/>
      <c r="BE31" s="288"/>
    </row>
    <row r="32" spans="2:71" s="2" customFormat="1" ht="14.45" hidden="1" customHeight="1">
      <c r="B32" s="36"/>
      <c r="C32" s="37"/>
      <c r="D32" s="37"/>
      <c r="E32" s="37"/>
      <c r="F32" s="26" t="s">
        <v>49</v>
      </c>
      <c r="G32" s="37"/>
      <c r="H32" s="37"/>
      <c r="I32" s="37"/>
      <c r="J32" s="37"/>
      <c r="K32" s="37"/>
      <c r="L32" s="323">
        <v>0.15</v>
      </c>
      <c r="M32" s="286"/>
      <c r="N32" s="286"/>
      <c r="O32" s="286"/>
      <c r="P32" s="286"/>
      <c r="Q32" s="37"/>
      <c r="R32" s="37"/>
      <c r="S32" s="37"/>
      <c r="T32" s="37"/>
      <c r="U32" s="37"/>
      <c r="V32" s="37"/>
      <c r="W32" s="285">
        <f>ROUND(BC54, 2)</f>
        <v>0</v>
      </c>
      <c r="X32" s="286"/>
      <c r="Y32" s="286"/>
      <c r="Z32" s="286"/>
      <c r="AA32" s="286"/>
      <c r="AB32" s="286"/>
      <c r="AC32" s="286"/>
      <c r="AD32" s="286"/>
      <c r="AE32" s="286"/>
      <c r="AF32" s="37"/>
      <c r="AG32" s="37"/>
      <c r="AH32" s="37"/>
      <c r="AI32" s="37"/>
      <c r="AJ32" s="37"/>
      <c r="AK32" s="285">
        <v>0</v>
      </c>
      <c r="AL32" s="286"/>
      <c r="AM32" s="286"/>
      <c r="AN32" s="286"/>
      <c r="AO32" s="286"/>
      <c r="AP32" s="37"/>
      <c r="AQ32" s="37"/>
      <c r="AR32" s="38"/>
      <c r="BE32" s="288"/>
    </row>
    <row r="33" spans="2:44" s="2" customFormat="1" ht="14.45" hidden="1" customHeight="1">
      <c r="B33" s="36"/>
      <c r="C33" s="37"/>
      <c r="D33" s="37"/>
      <c r="E33" s="37"/>
      <c r="F33" s="26" t="s">
        <v>50</v>
      </c>
      <c r="G33" s="37"/>
      <c r="H33" s="37"/>
      <c r="I33" s="37"/>
      <c r="J33" s="37"/>
      <c r="K33" s="37"/>
      <c r="L33" s="323">
        <v>0</v>
      </c>
      <c r="M33" s="286"/>
      <c r="N33" s="286"/>
      <c r="O33" s="286"/>
      <c r="P33" s="286"/>
      <c r="Q33" s="37"/>
      <c r="R33" s="37"/>
      <c r="S33" s="37"/>
      <c r="T33" s="37"/>
      <c r="U33" s="37"/>
      <c r="V33" s="37"/>
      <c r="W33" s="285">
        <f>ROUND(BD54, 2)</f>
        <v>0</v>
      </c>
      <c r="X33" s="286"/>
      <c r="Y33" s="286"/>
      <c r="Z33" s="286"/>
      <c r="AA33" s="286"/>
      <c r="AB33" s="286"/>
      <c r="AC33" s="286"/>
      <c r="AD33" s="286"/>
      <c r="AE33" s="286"/>
      <c r="AF33" s="37"/>
      <c r="AG33" s="37"/>
      <c r="AH33" s="37"/>
      <c r="AI33" s="37"/>
      <c r="AJ33" s="37"/>
      <c r="AK33" s="285">
        <v>0</v>
      </c>
      <c r="AL33" s="286"/>
      <c r="AM33" s="286"/>
      <c r="AN33" s="286"/>
      <c r="AO33" s="286"/>
      <c r="AP33" s="37"/>
      <c r="AQ33" s="37"/>
      <c r="AR33" s="38"/>
    </row>
    <row r="34" spans="2:44" s="1" customFormat="1" ht="6.95" customHeight="1">
      <c r="B34" s="31"/>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5"/>
    </row>
    <row r="35" spans="2:44" s="1" customFormat="1" ht="25.9" customHeight="1">
      <c r="B35" s="31"/>
      <c r="C35" s="39"/>
      <c r="D35" s="40" t="s">
        <v>51</v>
      </c>
      <c r="E35" s="41"/>
      <c r="F35" s="41"/>
      <c r="G35" s="41"/>
      <c r="H35" s="41"/>
      <c r="I35" s="41"/>
      <c r="J35" s="41"/>
      <c r="K35" s="41"/>
      <c r="L35" s="41"/>
      <c r="M35" s="41"/>
      <c r="N35" s="41"/>
      <c r="O35" s="41"/>
      <c r="P35" s="41"/>
      <c r="Q35" s="41"/>
      <c r="R35" s="41"/>
      <c r="S35" s="41"/>
      <c r="T35" s="42" t="s">
        <v>52</v>
      </c>
      <c r="U35" s="41"/>
      <c r="V35" s="41"/>
      <c r="W35" s="41"/>
      <c r="X35" s="291" t="s">
        <v>53</v>
      </c>
      <c r="Y35" s="292"/>
      <c r="Z35" s="292"/>
      <c r="AA35" s="292"/>
      <c r="AB35" s="292"/>
      <c r="AC35" s="41"/>
      <c r="AD35" s="41"/>
      <c r="AE35" s="41"/>
      <c r="AF35" s="41"/>
      <c r="AG35" s="41"/>
      <c r="AH35" s="41"/>
      <c r="AI35" s="41"/>
      <c r="AJ35" s="41"/>
      <c r="AK35" s="293">
        <f>SUM(AK26:AK33)</f>
        <v>0</v>
      </c>
      <c r="AL35" s="292"/>
      <c r="AM35" s="292"/>
      <c r="AN35" s="292"/>
      <c r="AO35" s="294"/>
      <c r="AP35" s="39"/>
      <c r="AQ35" s="39"/>
      <c r="AR35" s="35"/>
    </row>
    <row r="36" spans="2:44" s="1" customFormat="1" ht="6.95" customHeight="1">
      <c r="B36" s="31"/>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5"/>
    </row>
    <row r="37" spans="2:44" s="1" customFormat="1" ht="6.95" customHeight="1">
      <c r="B37" s="43"/>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35"/>
    </row>
    <row r="41" spans="2:44" s="1" customFormat="1" ht="6.95" customHeight="1">
      <c r="B41" s="45"/>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35"/>
    </row>
    <row r="42" spans="2:44" s="1" customFormat="1" ht="24.95" customHeight="1">
      <c r="B42" s="31"/>
      <c r="C42" s="20" t="s">
        <v>54</v>
      </c>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5"/>
    </row>
    <row r="43" spans="2:44" s="1" customFormat="1" ht="6.95" customHeight="1">
      <c r="B43" s="31"/>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5"/>
    </row>
    <row r="44" spans="2:44" s="1" customFormat="1" ht="12" customHeight="1">
      <c r="B44" s="31"/>
      <c r="C44" s="26" t="s">
        <v>13</v>
      </c>
      <c r="D44" s="32"/>
      <c r="E44" s="32"/>
      <c r="F44" s="32"/>
      <c r="G44" s="32"/>
      <c r="H44" s="32"/>
      <c r="I44" s="32"/>
      <c r="J44" s="32"/>
      <c r="K44" s="32"/>
      <c r="L44" s="32" t="str">
        <f>K5</f>
        <v>L2019-14</v>
      </c>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5"/>
    </row>
    <row r="45" spans="2:44" s="3" customFormat="1" ht="36.950000000000003" customHeight="1">
      <c r="B45" s="47"/>
      <c r="C45" s="48" t="s">
        <v>16</v>
      </c>
      <c r="D45" s="49"/>
      <c r="E45" s="49"/>
      <c r="F45" s="49"/>
      <c r="G45" s="49"/>
      <c r="H45" s="49"/>
      <c r="I45" s="49"/>
      <c r="J45" s="49"/>
      <c r="K45" s="49"/>
      <c r="L45" s="298" t="str">
        <f>K6</f>
        <v>Třinecká obchodní akademie - Doplnění SDK podhledů v 3.NP</v>
      </c>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c r="AK45" s="299"/>
      <c r="AL45" s="299"/>
      <c r="AM45" s="299"/>
      <c r="AN45" s="299"/>
      <c r="AO45" s="299"/>
      <c r="AP45" s="49"/>
      <c r="AQ45" s="49"/>
      <c r="AR45" s="50"/>
    </row>
    <row r="46" spans="2:44" s="1" customFormat="1" ht="6.95" customHeight="1">
      <c r="B46" s="31"/>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5"/>
    </row>
    <row r="47" spans="2:44" s="1" customFormat="1" ht="12" customHeight="1">
      <c r="B47" s="31"/>
      <c r="C47" s="26" t="s">
        <v>22</v>
      </c>
      <c r="D47" s="32"/>
      <c r="E47" s="32"/>
      <c r="F47" s="32"/>
      <c r="G47" s="32"/>
      <c r="H47" s="32"/>
      <c r="I47" s="32"/>
      <c r="J47" s="32"/>
      <c r="K47" s="32"/>
      <c r="L47" s="51" t="str">
        <f>IF(K8="","",K8)</f>
        <v>Obec Třinec</v>
      </c>
      <c r="M47" s="32"/>
      <c r="N47" s="32"/>
      <c r="O47" s="32"/>
      <c r="P47" s="32"/>
      <c r="Q47" s="32"/>
      <c r="R47" s="32"/>
      <c r="S47" s="32"/>
      <c r="T47" s="32"/>
      <c r="U47" s="32"/>
      <c r="V47" s="32"/>
      <c r="W47" s="32"/>
      <c r="X47" s="32"/>
      <c r="Y47" s="32"/>
      <c r="Z47" s="32"/>
      <c r="AA47" s="32"/>
      <c r="AB47" s="32"/>
      <c r="AC47" s="32"/>
      <c r="AD47" s="32"/>
      <c r="AE47" s="32"/>
      <c r="AF47" s="32"/>
      <c r="AG47" s="32"/>
      <c r="AH47" s="32"/>
      <c r="AI47" s="26" t="s">
        <v>24</v>
      </c>
      <c r="AJ47" s="32"/>
      <c r="AK47" s="32"/>
      <c r="AL47" s="32"/>
      <c r="AM47" s="300" t="str">
        <f>IF(AN8= "","",AN8)</f>
        <v>27. 2. 2019</v>
      </c>
      <c r="AN47" s="300"/>
      <c r="AO47" s="32"/>
      <c r="AP47" s="32"/>
      <c r="AQ47" s="32"/>
      <c r="AR47" s="35"/>
    </row>
    <row r="48" spans="2:44" s="1" customFormat="1" ht="6.95" customHeight="1">
      <c r="B48" s="31"/>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5"/>
    </row>
    <row r="49" spans="1:90" s="1" customFormat="1" ht="13.7" customHeight="1">
      <c r="B49" s="31"/>
      <c r="C49" s="26" t="s">
        <v>26</v>
      </c>
      <c r="D49" s="32"/>
      <c r="E49" s="32"/>
      <c r="F49" s="32"/>
      <c r="G49" s="32"/>
      <c r="H49" s="32"/>
      <c r="I49" s="32"/>
      <c r="J49" s="32"/>
      <c r="K49" s="32"/>
      <c r="L49" s="32" t="str">
        <f>IF(E11= "","",E11)</f>
        <v>Statutární město Třinec</v>
      </c>
      <c r="M49" s="32"/>
      <c r="N49" s="32"/>
      <c r="O49" s="32"/>
      <c r="P49" s="32"/>
      <c r="Q49" s="32"/>
      <c r="R49" s="32"/>
      <c r="S49" s="32"/>
      <c r="T49" s="32"/>
      <c r="U49" s="32"/>
      <c r="V49" s="32"/>
      <c r="W49" s="32"/>
      <c r="X49" s="32"/>
      <c r="Y49" s="32"/>
      <c r="Z49" s="32"/>
      <c r="AA49" s="32"/>
      <c r="AB49" s="32"/>
      <c r="AC49" s="32"/>
      <c r="AD49" s="32"/>
      <c r="AE49" s="32"/>
      <c r="AF49" s="32"/>
      <c r="AG49" s="32"/>
      <c r="AH49" s="32"/>
      <c r="AI49" s="26" t="s">
        <v>33</v>
      </c>
      <c r="AJ49" s="32"/>
      <c r="AK49" s="32"/>
      <c r="AL49" s="32"/>
      <c r="AM49" s="296" t="str">
        <f>IF(E17="","",E17)</f>
        <v>Projekční kancelář lay-out s.r.o.</v>
      </c>
      <c r="AN49" s="297"/>
      <c r="AO49" s="297"/>
      <c r="AP49" s="297"/>
      <c r="AQ49" s="32"/>
      <c r="AR49" s="35"/>
      <c r="AS49" s="301" t="s">
        <v>55</v>
      </c>
      <c r="AT49" s="302"/>
      <c r="AU49" s="53"/>
      <c r="AV49" s="53"/>
      <c r="AW49" s="53"/>
      <c r="AX49" s="53"/>
      <c r="AY49" s="53"/>
      <c r="AZ49" s="53"/>
      <c r="BA49" s="53"/>
      <c r="BB49" s="53"/>
      <c r="BC49" s="53"/>
      <c r="BD49" s="54"/>
    </row>
    <row r="50" spans="1:90" s="1" customFormat="1" ht="13.7" customHeight="1">
      <c r="B50" s="31"/>
      <c r="C50" s="26" t="s">
        <v>31</v>
      </c>
      <c r="D50" s="32"/>
      <c r="E50" s="32"/>
      <c r="F50" s="32"/>
      <c r="G50" s="32"/>
      <c r="H50" s="32"/>
      <c r="I50" s="32"/>
      <c r="J50" s="32"/>
      <c r="K50" s="32"/>
      <c r="L50" s="32" t="str">
        <f>IF(E14= "Vyplň údaj","",E14)</f>
        <v/>
      </c>
      <c r="M50" s="32"/>
      <c r="N50" s="32"/>
      <c r="O50" s="32"/>
      <c r="P50" s="32"/>
      <c r="Q50" s="32"/>
      <c r="R50" s="32"/>
      <c r="S50" s="32"/>
      <c r="T50" s="32"/>
      <c r="U50" s="32"/>
      <c r="V50" s="32"/>
      <c r="W50" s="32"/>
      <c r="X50" s="32"/>
      <c r="Y50" s="32"/>
      <c r="Z50" s="32"/>
      <c r="AA50" s="32"/>
      <c r="AB50" s="32"/>
      <c r="AC50" s="32"/>
      <c r="AD50" s="32"/>
      <c r="AE50" s="32"/>
      <c r="AF50" s="32"/>
      <c r="AG50" s="32"/>
      <c r="AH50" s="32"/>
      <c r="AI50" s="26" t="s">
        <v>37</v>
      </c>
      <c r="AJ50" s="32"/>
      <c r="AK50" s="32"/>
      <c r="AL50" s="32"/>
      <c r="AM50" s="296" t="str">
        <f>IF(E20="","",E20)</f>
        <v xml:space="preserve"> </v>
      </c>
      <c r="AN50" s="297"/>
      <c r="AO50" s="297"/>
      <c r="AP50" s="297"/>
      <c r="AQ50" s="32"/>
      <c r="AR50" s="35"/>
      <c r="AS50" s="303"/>
      <c r="AT50" s="304"/>
      <c r="AU50" s="55"/>
      <c r="AV50" s="55"/>
      <c r="AW50" s="55"/>
      <c r="AX50" s="55"/>
      <c r="AY50" s="55"/>
      <c r="AZ50" s="55"/>
      <c r="BA50" s="55"/>
      <c r="BB50" s="55"/>
      <c r="BC50" s="55"/>
      <c r="BD50" s="56"/>
    </row>
    <row r="51" spans="1:90" s="1" customFormat="1" ht="10.9" customHeight="1">
      <c r="B51" s="31"/>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5"/>
      <c r="AS51" s="305"/>
      <c r="AT51" s="306"/>
      <c r="AU51" s="57"/>
      <c r="AV51" s="57"/>
      <c r="AW51" s="57"/>
      <c r="AX51" s="57"/>
      <c r="AY51" s="57"/>
      <c r="AZ51" s="57"/>
      <c r="BA51" s="57"/>
      <c r="BB51" s="57"/>
      <c r="BC51" s="57"/>
      <c r="BD51" s="58"/>
    </row>
    <row r="52" spans="1:90" s="1" customFormat="1" ht="29.25" customHeight="1">
      <c r="B52" s="31"/>
      <c r="C52" s="307" t="s">
        <v>56</v>
      </c>
      <c r="D52" s="308"/>
      <c r="E52" s="308"/>
      <c r="F52" s="308"/>
      <c r="G52" s="308"/>
      <c r="H52" s="59"/>
      <c r="I52" s="309" t="s">
        <v>57</v>
      </c>
      <c r="J52" s="308"/>
      <c r="K52" s="308"/>
      <c r="L52" s="308"/>
      <c r="M52" s="308"/>
      <c r="N52" s="308"/>
      <c r="O52" s="308"/>
      <c r="P52" s="308"/>
      <c r="Q52" s="308"/>
      <c r="R52" s="308"/>
      <c r="S52" s="308"/>
      <c r="T52" s="308"/>
      <c r="U52" s="308"/>
      <c r="V52" s="308"/>
      <c r="W52" s="308"/>
      <c r="X52" s="308"/>
      <c r="Y52" s="308"/>
      <c r="Z52" s="308"/>
      <c r="AA52" s="308"/>
      <c r="AB52" s="308"/>
      <c r="AC52" s="308"/>
      <c r="AD52" s="308"/>
      <c r="AE52" s="308"/>
      <c r="AF52" s="308"/>
      <c r="AG52" s="310" t="s">
        <v>58</v>
      </c>
      <c r="AH52" s="308"/>
      <c r="AI52" s="308"/>
      <c r="AJ52" s="308"/>
      <c r="AK52" s="308"/>
      <c r="AL52" s="308"/>
      <c r="AM52" s="308"/>
      <c r="AN52" s="309" t="s">
        <v>59</v>
      </c>
      <c r="AO52" s="308"/>
      <c r="AP52" s="308"/>
      <c r="AQ52" s="60" t="s">
        <v>60</v>
      </c>
      <c r="AR52" s="35"/>
      <c r="AS52" s="61" t="s">
        <v>61</v>
      </c>
      <c r="AT52" s="62" t="s">
        <v>62</v>
      </c>
      <c r="AU52" s="62" t="s">
        <v>63</v>
      </c>
      <c r="AV52" s="62" t="s">
        <v>64</v>
      </c>
      <c r="AW52" s="62" t="s">
        <v>65</v>
      </c>
      <c r="AX52" s="62" t="s">
        <v>66</v>
      </c>
      <c r="AY52" s="62" t="s">
        <v>67</v>
      </c>
      <c r="AZ52" s="62" t="s">
        <v>68</v>
      </c>
      <c r="BA52" s="62" t="s">
        <v>69</v>
      </c>
      <c r="BB52" s="62" t="s">
        <v>70</v>
      </c>
      <c r="BC52" s="62" t="s">
        <v>71</v>
      </c>
      <c r="BD52" s="63" t="s">
        <v>72</v>
      </c>
    </row>
    <row r="53" spans="1:90" s="1" customFormat="1" ht="10.9" customHeight="1">
      <c r="B53" s="31"/>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5"/>
      <c r="AS53" s="64"/>
      <c r="AT53" s="65"/>
      <c r="AU53" s="65"/>
      <c r="AV53" s="65"/>
      <c r="AW53" s="65"/>
      <c r="AX53" s="65"/>
      <c r="AY53" s="65"/>
      <c r="AZ53" s="65"/>
      <c r="BA53" s="65"/>
      <c r="BB53" s="65"/>
      <c r="BC53" s="65"/>
      <c r="BD53" s="66"/>
    </row>
    <row r="54" spans="1:90" s="4" customFormat="1" ht="32.450000000000003" customHeight="1">
      <c r="B54" s="67"/>
      <c r="C54" s="68" t="s">
        <v>73</v>
      </c>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314">
        <f>ROUND(AG55,2)</f>
        <v>0</v>
      </c>
      <c r="AH54" s="314"/>
      <c r="AI54" s="314"/>
      <c r="AJ54" s="314"/>
      <c r="AK54" s="314"/>
      <c r="AL54" s="314"/>
      <c r="AM54" s="314"/>
      <c r="AN54" s="315">
        <f>SUM(AG54,AT54)</f>
        <v>0</v>
      </c>
      <c r="AO54" s="315"/>
      <c r="AP54" s="315"/>
      <c r="AQ54" s="71" t="s">
        <v>21</v>
      </c>
      <c r="AR54" s="72"/>
      <c r="AS54" s="73">
        <f>ROUND(AS55,2)</f>
        <v>0</v>
      </c>
      <c r="AT54" s="74">
        <f>ROUND(SUM(AV54:AW54),2)</f>
        <v>0</v>
      </c>
      <c r="AU54" s="75">
        <f>ROUND(AU55,5)</f>
        <v>0</v>
      </c>
      <c r="AV54" s="74">
        <f>ROUND(AZ54*L29,2)</f>
        <v>0</v>
      </c>
      <c r="AW54" s="74">
        <f>ROUND(BA54*L30,2)</f>
        <v>0</v>
      </c>
      <c r="AX54" s="74">
        <f>ROUND(BB54*L29,2)</f>
        <v>0</v>
      </c>
      <c r="AY54" s="74">
        <f>ROUND(BC54*L30,2)</f>
        <v>0</v>
      </c>
      <c r="AZ54" s="74">
        <f>ROUND(AZ55,2)</f>
        <v>0</v>
      </c>
      <c r="BA54" s="74">
        <f>ROUND(BA55,2)</f>
        <v>0</v>
      </c>
      <c r="BB54" s="74">
        <f>ROUND(BB55,2)</f>
        <v>0</v>
      </c>
      <c r="BC54" s="74">
        <f>ROUND(BC55,2)</f>
        <v>0</v>
      </c>
      <c r="BD54" s="76">
        <f>ROUND(BD55,2)</f>
        <v>0</v>
      </c>
      <c r="BS54" s="77" t="s">
        <v>74</v>
      </c>
      <c r="BT54" s="77" t="s">
        <v>75</v>
      </c>
      <c r="BV54" s="77" t="s">
        <v>76</v>
      </c>
      <c r="BW54" s="77" t="s">
        <v>5</v>
      </c>
      <c r="BX54" s="77" t="s">
        <v>77</v>
      </c>
      <c r="CL54" s="77" t="s">
        <v>19</v>
      </c>
    </row>
    <row r="55" spans="1:90" s="5" customFormat="1" ht="27" customHeight="1">
      <c r="A55" s="78" t="s">
        <v>78</v>
      </c>
      <c r="B55" s="79"/>
      <c r="C55" s="80"/>
      <c r="D55" s="313" t="s">
        <v>14</v>
      </c>
      <c r="E55" s="313"/>
      <c r="F55" s="313"/>
      <c r="G55" s="313"/>
      <c r="H55" s="313"/>
      <c r="I55" s="81"/>
      <c r="J55" s="313" t="s">
        <v>17</v>
      </c>
      <c r="K55" s="313"/>
      <c r="L55" s="313"/>
      <c r="M55" s="313"/>
      <c r="N55" s="313"/>
      <c r="O55" s="313"/>
      <c r="P55" s="313"/>
      <c r="Q55" s="313"/>
      <c r="R55" s="313"/>
      <c r="S55" s="313"/>
      <c r="T55" s="313"/>
      <c r="U55" s="313"/>
      <c r="V55" s="313"/>
      <c r="W55" s="313"/>
      <c r="X55" s="313"/>
      <c r="Y55" s="313"/>
      <c r="Z55" s="313"/>
      <c r="AA55" s="313"/>
      <c r="AB55" s="313"/>
      <c r="AC55" s="313"/>
      <c r="AD55" s="313"/>
      <c r="AE55" s="313"/>
      <c r="AF55" s="313"/>
      <c r="AG55" s="311">
        <f>'L2019-14 - Třinecká obcho...'!J28</f>
        <v>0</v>
      </c>
      <c r="AH55" s="312"/>
      <c r="AI55" s="312"/>
      <c r="AJ55" s="312"/>
      <c r="AK55" s="312"/>
      <c r="AL55" s="312"/>
      <c r="AM55" s="312"/>
      <c r="AN55" s="311">
        <f>SUM(AG55,AT55)</f>
        <v>0</v>
      </c>
      <c r="AO55" s="312"/>
      <c r="AP55" s="312"/>
      <c r="AQ55" s="82" t="s">
        <v>79</v>
      </c>
      <c r="AR55" s="83"/>
      <c r="AS55" s="84">
        <v>0</v>
      </c>
      <c r="AT55" s="85">
        <f>ROUND(SUM(AV55:AW55),2)</f>
        <v>0</v>
      </c>
      <c r="AU55" s="86">
        <f>'L2019-14 - Třinecká obcho...'!P88</f>
        <v>0</v>
      </c>
      <c r="AV55" s="85">
        <f>'L2019-14 - Třinecká obcho...'!J31</f>
        <v>0</v>
      </c>
      <c r="AW55" s="85">
        <f>'L2019-14 - Třinecká obcho...'!J32</f>
        <v>0</v>
      </c>
      <c r="AX55" s="85">
        <f>'L2019-14 - Třinecká obcho...'!J33</f>
        <v>0</v>
      </c>
      <c r="AY55" s="85">
        <f>'L2019-14 - Třinecká obcho...'!J34</f>
        <v>0</v>
      </c>
      <c r="AZ55" s="85">
        <f>'L2019-14 - Třinecká obcho...'!F31</f>
        <v>0</v>
      </c>
      <c r="BA55" s="85">
        <f>'L2019-14 - Třinecká obcho...'!F32</f>
        <v>0</v>
      </c>
      <c r="BB55" s="85">
        <f>'L2019-14 - Třinecká obcho...'!F33</f>
        <v>0</v>
      </c>
      <c r="BC55" s="85">
        <f>'L2019-14 - Třinecká obcho...'!F34</f>
        <v>0</v>
      </c>
      <c r="BD55" s="87">
        <f>'L2019-14 - Třinecká obcho...'!F35</f>
        <v>0</v>
      </c>
      <c r="BT55" s="88" t="s">
        <v>80</v>
      </c>
      <c r="BU55" s="88" t="s">
        <v>81</v>
      </c>
      <c r="BV55" s="88" t="s">
        <v>76</v>
      </c>
      <c r="BW55" s="88" t="s">
        <v>5</v>
      </c>
      <c r="BX55" s="88" t="s">
        <v>77</v>
      </c>
      <c r="CL55" s="88" t="s">
        <v>19</v>
      </c>
    </row>
    <row r="56" spans="1:90" s="1" customFormat="1" ht="30" customHeight="1">
      <c r="B56" s="31"/>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5"/>
    </row>
    <row r="57" spans="1:90" s="1" customFormat="1" ht="6.95" customHeight="1">
      <c r="B57" s="43"/>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35"/>
    </row>
  </sheetData>
  <sheetProtection algorithmName="SHA-512" hashValue="rlJ4qTM32ePV1buY2RoFEgQ3zC0IHamj/q4BPX+TP/6Uh007n1a9tKXvQr0EgCcm3nYh17NCmstcyFG82q3D4w==" saltValue="NfNk5lpEIRya60AbCKAtr7XUAqWhIb7ih28qThDTJFy5RHThs4towcW2cXrE1F6SD8utxkvOV499c7uDUd4jkg==" spinCount="100000" sheet="1" objects="1" scenarios="1" formatColumns="0" formatRows="0"/>
  <mergeCells count="42">
    <mergeCell ref="L33:P33"/>
    <mergeCell ref="C52:G52"/>
    <mergeCell ref="I52:AF52"/>
    <mergeCell ref="AG52:AM52"/>
    <mergeCell ref="AN52:AP52"/>
    <mergeCell ref="AN55:AP55"/>
    <mergeCell ref="AG55:AM55"/>
    <mergeCell ref="D55:H55"/>
    <mergeCell ref="J55:AF55"/>
    <mergeCell ref="AG54:AM54"/>
    <mergeCell ref="AN54:AP54"/>
    <mergeCell ref="AM50:AP50"/>
    <mergeCell ref="L45:AO45"/>
    <mergeCell ref="AM47:AN47"/>
    <mergeCell ref="AM49:AP49"/>
    <mergeCell ref="AS49:AT51"/>
    <mergeCell ref="W33:AE33"/>
    <mergeCell ref="AK33:AO33"/>
    <mergeCell ref="X35:AB35"/>
    <mergeCell ref="AK35:AO35"/>
    <mergeCell ref="AR2:BE2"/>
    <mergeCell ref="K5:AO5"/>
    <mergeCell ref="K6:AO6"/>
    <mergeCell ref="E14:AJ14"/>
    <mergeCell ref="E23:AN23"/>
    <mergeCell ref="L28:P28"/>
    <mergeCell ref="W28:AE28"/>
    <mergeCell ref="AK28:AO28"/>
    <mergeCell ref="L29:P29"/>
    <mergeCell ref="L30:P30"/>
    <mergeCell ref="L31:P31"/>
    <mergeCell ref="L32:P32"/>
    <mergeCell ref="W31:AE31"/>
    <mergeCell ref="BE5:BE32"/>
    <mergeCell ref="AK26:AO26"/>
    <mergeCell ref="W29:AE29"/>
    <mergeCell ref="AK29:AO29"/>
    <mergeCell ref="W30:AE30"/>
    <mergeCell ref="AK30:AO30"/>
    <mergeCell ref="AK31:AO31"/>
    <mergeCell ref="W32:AE32"/>
    <mergeCell ref="AK32:AO32"/>
  </mergeCells>
  <hyperlinks>
    <hyperlink ref="A55" location="'L2019-14 - Třinecká obcho...'!C2" display="/" xr:uid="{00000000-0004-0000-0000-000000000000}"/>
  </hyperlinks>
  <pageMargins left="0.39374999999999999" right="0.39374999999999999" top="0.39374999999999999" bottom="0.39374999999999999" header="0" footer="0"/>
  <pageSetup paperSize="9" scale="68"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55"/>
  <sheetViews>
    <sheetView showGridLines="0" tabSelected="1"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style="89"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5"/>
      <c r="M2" s="295"/>
      <c r="N2" s="295"/>
      <c r="O2" s="295"/>
      <c r="P2" s="295"/>
      <c r="Q2" s="295"/>
      <c r="R2" s="295"/>
      <c r="S2" s="295"/>
      <c r="T2" s="295"/>
      <c r="U2" s="295"/>
      <c r="V2" s="295"/>
      <c r="AT2" s="14" t="s">
        <v>5</v>
      </c>
    </row>
    <row r="3" spans="2:46" ht="6.95" customHeight="1">
      <c r="B3" s="90"/>
      <c r="C3" s="91"/>
      <c r="D3" s="91"/>
      <c r="E3" s="91"/>
      <c r="F3" s="91"/>
      <c r="G3" s="91"/>
      <c r="H3" s="91"/>
      <c r="I3" s="92"/>
      <c r="J3" s="91"/>
      <c r="K3" s="91"/>
      <c r="L3" s="17"/>
      <c r="AT3" s="14" t="s">
        <v>82</v>
      </c>
    </row>
    <row r="4" spans="2:46" ht="24.95" customHeight="1">
      <c r="B4" s="17"/>
      <c r="D4" s="93" t="s">
        <v>83</v>
      </c>
      <c r="L4" s="17"/>
      <c r="M4" s="21" t="s">
        <v>10</v>
      </c>
      <c r="AT4" s="14" t="s">
        <v>4</v>
      </c>
    </row>
    <row r="5" spans="2:46" ht="6.95" customHeight="1">
      <c r="B5" s="17"/>
      <c r="L5" s="17"/>
    </row>
    <row r="6" spans="2:46" s="1" customFormat="1" ht="12" customHeight="1">
      <c r="B6" s="35"/>
      <c r="D6" s="94" t="s">
        <v>16</v>
      </c>
      <c r="I6" s="95"/>
      <c r="L6" s="35"/>
    </row>
    <row r="7" spans="2:46" s="1" customFormat="1" ht="36.950000000000003" customHeight="1">
      <c r="B7" s="35"/>
      <c r="E7" s="324" t="s">
        <v>17</v>
      </c>
      <c r="F7" s="325"/>
      <c r="G7" s="325"/>
      <c r="H7" s="325"/>
      <c r="I7" s="95"/>
      <c r="L7" s="35"/>
    </row>
    <row r="8" spans="2:46" s="1" customFormat="1" ht="11.25">
      <c r="B8" s="35"/>
      <c r="I8" s="95"/>
      <c r="L8" s="35"/>
    </row>
    <row r="9" spans="2:46" s="1" customFormat="1" ht="12" customHeight="1">
      <c r="B9" s="35"/>
      <c r="D9" s="94" t="s">
        <v>18</v>
      </c>
      <c r="F9" s="14" t="s">
        <v>19</v>
      </c>
      <c r="I9" s="96" t="s">
        <v>20</v>
      </c>
      <c r="J9" s="14" t="s">
        <v>21</v>
      </c>
      <c r="L9" s="35"/>
    </row>
    <row r="10" spans="2:46" s="1" customFormat="1" ht="12" customHeight="1">
      <c r="B10" s="35"/>
      <c r="D10" s="94" t="s">
        <v>22</v>
      </c>
      <c r="F10" s="14" t="s">
        <v>23</v>
      </c>
      <c r="I10" s="96" t="s">
        <v>24</v>
      </c>
      <c r="J10" s="97" t="str">
        <f>'Rekapitulace stavby'!AN8</f>
        <v>27. 2. 2019</v>
      </c>
      <c r="L10" s="35"/>
    </row>
    <row r="11" spans="2:46" s="1" customFormat="1" ht="10.9" customHeight="1">
      <c r="B11" s="35"/>
      <c r="I11" s="95"/>
      <c r="L11" s="35"/>
    </row>
    <row r="12" spans="2:46" s="1" customFormat="1" ht="12" customHeight="1">
      <c r="B12" s="35"/>
      <c r="D12" s="94" t="s">
        <v>26</v>
      </c>
      <c r="I12" s="96" t="s">
        <v>27</v>
      </c>
      <c r="J12" s="14" t="s">
        <v>28</v>
      </c>
      <c r="L12" s="35"/>
    </row>
    <row r="13" spans="2:46" s="1" customFormat="1" ht="18" customHeight="1">
      <c r="B13" s="35"/>
      <c r="E13" s="14" t="s">
        <v>29</v>
      </c>
      <c r="I13" s="96" t="s">
        <v>30</v>
      </c>
      <c r="J13" s="14" t="s">
        <v>21</v>
      </c>
      <c r="L13" s="35"/>
    </row>
    <row r="14" spans="2:46" s="1" customFormat="1" ht="6.95" customHeight="1">
      <c r="B14" s="35"/>
      <c r="I14" s="95"/>
      <c r="L14" s="35"/>
    </row>
    <row r="15" spans="2:46" s="1" customFormat="1" ht="12" customHeight="1">
      <c r="B15" s="35"/>
      <c r="D15" s="94" t="s">
        <v>31</v>
      </c>
      <c r="I15" s="96" t="s">
        <v>27</v>
      </c>
      <c r="J15" s="27" t="str">
        <f>'Rekapitulace stavby'!AN13</f>
        <v>Vyplň údaj</v>
      </c>
      <c r="L15" s="35"/>
    </row>
    <row r="16" spans="2:46" s="1" customFormat="1" ht="18" customHeight="1">
      <c r="B16" s="35"/>
      <c r="E16" s="326" t="str">
        <f>'Rekapitulace stavby'!E14</f>
        <v>Vyplň údaj</v>
      </c>
      <c r="F16" s="327"/>
      <c r="G16" s="327"/>
      <c r="H16" s="327"/>
      <c r="I16" s="96" t="s">
        <v>30</v>
      </c>
      <c r="J16" s="27" t="str">
        <f>'Rekapitulace stavby'!AN14</f>
        <v>Vyplň údaj</v>
      </c>
      <c r="L16" s="35"/>
    </row>
    <row r="17" spans="2:12" s="1" customFormat="1" ht="6.95" customHeight="1">
      <c r="B17" s="35"/>
      <c r="I17" s="95"/>
      <c r="L17" s="35"/>
    </row>
    <row r="18" spans="2:12" s="1" customFormat="1" ht="12" customHeight="1">
      <c r="B18" s="35"/>
      <c r="D18" s="94" t="s">
        <v>33</v>
      </c>
      <c r="I18" s="96" t="s">
        <v>27</v>
      </c>
      <c r="J18" s="14" t="s">
        <v>34</v>
      </c>
      <c r="L18" s="35"/>
    </row>
    <row r="19" spans="2:12" s="1" customFormat="1" ht="18" customHeight="1">
      <c r="B19" s="35"/>
      <c r="E19" s="14" t="s">
        <v>35</v>
      </c>
      <c r="I19" s="96" t="s">
        <v>30</v>
      </c>
      <c r="J19" s="14" t="s">
        <v>21</v>
      </c>
      <c r="L19" s="35"/>
    </row>
    <row r="20" spans="2:12" s="1" customFormat="1" ht="6.95" customHeight="1">
      <c r="B20" s="35"/>
      <c r="I20" s="95"/>
      <c r="L20" s="35"/>
    </row>
    <row r="21" spans="2:12" s="1" customFormat="1" ht="12" customHeight="1">
      <c r="B21" s="35"/>
      <c r="D21" s="94" t="s">
        <v>37</v>
      </c>
      <c r="I21" s="96" t="s">
        <v>27</v>
      </c>
      <c r="J21" s="14" t="str">
        <f>IF('Rekapitulace stavby'!AN19="","",'Rekapitulace stavby'!AN19)</f>
        <v/>
      </c>
      <c r="L21" s="35"/>
    </row>
    <row r="22" spans="2:12" s="1" customFormat="1" ht="18" customHeight="1">
      <c r="B22" s="35"/>
      <c r="E22" s="14" t="str">
        <f>IF('Rekapitulace stavby'!E20="","",'Rekapitulace stavby'!E20)</f>
        <v xml:space="preserve"> </v>
      </c>
      <c r="I22" s="96" t="s">
        <v>30</v>
      </c>
      <c r="J22" s="14" t="str">
        <f>IF('Rekapitulace stavby'!AN20="","",'Rekapitulace stavby'!AN20)</f>
        <v/>
      </c>
      <c r="L22" s="35"/>
    </row>
    <row r="23" spans="2:12" s="1" customFormat="1" ht="6.95" customHeight="1">
      <c r="B23" s="35"/>
      <c r="I23" s="95"/>
      <c r="L23" s="35"/>
    </row>
    <row r="24" spans="2:12" s="1" customFormat="1" ht="12" customHeight="1">
      <c r="B24" s="35"/>
      <c r="D24" s="94" t="s">
        <v>39</v>
      </c>
      <c r="I24" s="95"/>
      <c r="L24" s="35"/>
    </row>
    <row r="25" spans="2:12" s="6" customFormat="1" ht="45" customHeight="1">
      <c r="B25" s="98"/>
      <c r="E25" s="328" t="s">
        <v>40</v>
      </c>
      <c r="F25" s="328"/>
      <c r="G25" s="328"/>
      <c r="H25" s="328"/>
      <c r="I25" s="99"/>
      <c r="L25" s="98"/>
    </row>
    <row r="26" spans="2:12" s="1" customFormat="1" ht="6.95" customHeight="1">
      <c r="B26" s="35"/>
      <c r="I26" s="95"/>
      <c r="L26" s="35"/>
    </row>
    <row r="27" spans="2:12" s="1" customFormat="1" ht="6.95" customHeight="1">
      <c r="B27" s="35"/>
      <c r="D27" s="53"/>
      <c r="E27" s="53"/>
      <c r="F27" s="53"/>
      <c r="G27" s="53"/>
      <c r="H27" s="53"/>
      <c r="I27" s="100"/>
      <c r="J27" s="53"/>
      <c r="K27" s="53"/>
      <c r="L27" s="35"/>
    </row>
    <row r="28" spans="2:12" s="1" customFormat="1" ht="25.35" customHeight="1">
      <c r="B28" s="35"/>
      <c r="D28" s="101" t="s">
        <v>41</v>
      </c>
      <c r="I28" s="95"/>
      <c r="J28" s="102">
        <f>ROUND(J88, 2)</f>
        <v>0</v>
      </c>
      <c r="L28" s="35"/>
    </row>
    <row r="29" spans="2:12" s="1" customFormat="1" ht="6.95" customHeight="1">
      <c r="B29" s="35"/>
      <c r="D29" s="53"/>
      <c r="E29" s="53"/>
      <c r="F29" s="53"/>
      <c r="G29" s="53"/>
      <c r="H29" s="53"/>
      <c r="I29" s="100"/>
      <c r="J29" s="53"/>
      <c r="K29" s="53"/>
      <c r="L29" s="35"/>
    </row>
    <row r="30" spans="2:12" s="1" customFormat="1" ht="14.45" customHeight="1">
      <c r="B30" s="35"/>
      <c r="F30" s="103" t="s">
        <v>43</v>
      </c>
      <c r="I30" s="104" t="s">
        <v>42</v>
      </c>
      <c r="J30" s="103" t="s">
        <v>44</v>
      </c>
      <c r="L30" s="35"/>
    </row>
    <row r="31" spans="2:12" s="1" customFormat="1" ht="14.45" customHeight="1">
      <c r="B31" s="35"/>
      <c r="D31" s="94" t="s">
        <v>45</v>
      </c>
      <c r="E31" s="94" t="s">
        <v>46</v>
      </c>
      <c r="F31" s="105">
        <f>ROUND((SUM(BE88:BE154)),  2)</f>
        <v>0</v>
      </c>
      <c r="I31" s="106">
        <v>0.21</v>
      </c>
      <c r="J31" s="105">
        <f>ROUND(((SUM(BE88:BE154))*I31),  2)</f>
        <v>0</v>
      </c>
      <c r="L31" s="35"/>
    </row>
    <row r="32" spans="2:12" s="1" customFormat="1" ht="14.45" customHeight="1">
      <c r="B32" s="35"/>
      <c r="E32" s="94" t="s">
        <v>47</v>
      </c>
      <c r="F32" s="105">
        <f>ROUND((SUM(BF88:BF154)),  2)</f>
        <v>0</v>
      </c>
      <c r="I32" s="106">
        <v>0.15</v>
      </c>
      <c r="J32" s="105">
        <f>ROUND(((SUM(BF88:BF154))*I32),  2)</f>
        <v>0</v>
      </c>
      <c r="L32" s="35"/>
    </row>
    <row r="33" spans="2:12" s="1" customFormat="1" ht="14.45" hidden="1" customHeight="1">
      <c r="B33" s="35"/>
      <c r="E33" s="94" t="s">
        <v>48</v>
      </c>
      <c r="F33" s="105">
        <f>ROUND((SUM(BG88:BG154)),  2)</f>
        <v>0</v>
      </c>
      <c r="I33" s="106">
        <v>0.21</v>
      </c>
      <c r="J33" s="105">
        <f>0</f>
        <v>0</v>
      </c>
      <c r="L33" s="35"/>
    </row>
    <row r="34" spans="2:12" s="1" customFormat="1" ht="14.45" hidden="1" customHeight="1">
      <c r="B34" s="35"/>
      <c r="E34" s="94" t="s">
        <v>49</v>
      </c>
      <c r="F34" s="105">
        <f>ROUND((SUM(BH88:BH154)),  2)</f>
        <v>0</v>
      </c>
      <c r="I34" s="106">
        <v>0.15</v>
      </c>
      <c r="J34" s="105">
        <f>0</f>
        <v>0</v>
      </c>
      <c r="L34" s="35"/>
    </row>
    <row r="35" spans="2:12" s="1" customFormat="1" ht="14.45" hidden="1" customHeight="1">
      <c r="B35" s="35"/>
      <c r="E35" s="94" t="s">
        <v>50</v>
      </c>
      <c r="F35" s="105">
        <f>ROUND((SUM(BI88:BI154)),  2)</f>
        <v>0</v>
      </c>
      <c r="I35" s="106">
        <v>0</v>
      </c>
      <c r="J35" s="105">
        <f>0</f>
        <v>0</v>
      </c>
      <c r="L35" s="35"/>
    </row>
    <row r="36" spans="2:12" s="1" customFormat="1" ht="6.95" customHeight="1">
      <c r="B36" s="35"/>
      <c r="I36" s="95"/>
      <c r="L36" s="35"/>
    </row>
    <row r="37" spans="2:12" s="1" customFormat="1" ht="25.35" customHeight="1">
      <c r="B37" s="35"/>
      <c r="C37" s="107"/>
      <c r="D37" s="108" t="s">
        <v>51</v>
      </c>
      <c r="E37" s="109"/>
      <c r="F37" s="109"/>
      <c r="G37" s="110" t="s">
        <v>52</v>
      </c>
      <c r="H37" s="111" t="s">
        <v>53</v>
      </c>
      <c r="I37" s="112"/>
      <c r="J37" s="113">
        <f>SUM(J28:J35)</f>
        <v>0</v>
      </c>
      <c r="K37" s="114"/>
      <c r="L37" s="35"/>
    </row>
    <row r="38" spans="2:12" s="1" customFormat="1" ht="14.45" customHeight="1">
      <c r="B38" s="115"/>
      <c r="C38" s="116"/>
      <c r="D38" s="116"/>
      <c r="E38" s="116"/>
      <c r="F38" s="116"/>
      <c r="G38" s="116"/>
      <c r="H38" s="116"/>
      <c r="I38" s="117"/>
      <c r="J38" s="116"/>
      <c r="K38" s="116"/>
      <c r="L38" s="35"/>
    </row>
    <row r="42" spans="2:12" s="1" customFormat="1" ht="6.95" customHeight="1">
      <c r="B42" s="118"/>
      <c r="C42" s="119"/>
      <c r="D42" s="119"/>
      <c r="E42" s="119"/>
      <c r="F42" s="119"/>
      <c r="G42" s="119"/>
      <c r="H42" s="119"/>
      <c r="I42" s="120"/>
      <c r="J42" s="119"/>
      <c r="K42" s="119"/>
      <c r="L42" s="35"/>
    </row>
    <row r="43" spans="2:12" s="1" customFormat="1" ht="24.95" customHeight="1">
      <c r="B43" s="31"/>
      <c r="C43" s="20" t="s">
        <v>84</v>
      </c>
      <c r="D43" s="32"/>
      <c r="E43" s="32"/>
      <c r="F43" s="32"/>
      <c r="G43" s="32"/>
      <c r="H43" s="32"/>
      <c r="I43" s="95"/>
      <c r="J43" s="32"/>
      <c r="K43" s="32"/>
      <c r="L43" s="35"/>
    </row>
    <row r="44" spans="2:12" s="1" customFormat="1" ht="6.95" customHeight="1">
      <c r="B44" s="31"/>
      <c r="C44" s="32"/>
      <c r="D44" s="32"/>
      <c r="E44" s="32"/>
      <c r="F44" s="32"/>
      <c r="G44" s="32"/>
      <c r="H44" s="32"/>
      <c r="I44" s="95"/>
      <c r="J44" s="32"/>
      <c r="K44" s="32"/>
      <c r="L44" s="35"/>
    </row>
    <row r="45" spans="2:12" s="1" customFormat="1" ht="12" customHeight="1">
      <c r="B45" s="31"/>
      <c r="C45" s="26" t="s">
        <v>16</v>
      </c>
      <c r="D45" s="32"/>
      <c r="E45" s="32"/>
      <c r="F45" s="32"/>
      <c r="G45" s="32"/>
      <c r="H45" s="32"/>
      <c r="I45" s="95"/>
      <c r="J45" s="32"/>
      <c r="K45" s="32"/>
      <c r="L45" s="35"/>
    </row>
    <row r="46" spans="2:12" s="1" customFormat="1" ht="16.5" customHeight="1">
      <c r="B46" s="31"/>
      <c r="C46" s="32"/>
      <c r="D46" s="32"/>
      <c r="E46" s="298" t="str">
        <f>E7</f>
        <v>Třinecká obchodní akademie - Doplnění SDK podhledů v 3.NP</v>
      </c>
      <c r="F46" s="297"/>
      <c r="G46" s="297"/>
      <c r="H46" s="297"/>
      <c r="I46" s="95"/>
      <c r="J46" s="32"/>
      <c r="K46" s="32"/>
      <c r="L46" s="35"/>
    </row>
    <row r="47" spans="2:12" s="1" customFormat="1" ht="6.95" customHeight="1">
      <c r="B47" s="31"/>
      <c r="C47" s="32"/>
      <c r="D47" s="32"/>
      <c r="E47" s="32"/>
      <c r="F47" s="32"/>
      <c r="G47" s="32"/>
      <c r="H47" s="32"/>
      <c r="I47" s="95"/>
      <c r="J47" s="32"/>
      <c r="K47" s="32"/>
      <c r="L47" s="35"/>
    </row>
    <row r="48" spans="2:12" s="1" customFormat="1" ht="12" customHeight="1">
      <c r="B48" s="31"/>
      <c r="C48" s="26" t="s">
        <v>22</v>
      </c>
      <c r="D48" s="32"/>
      <c r="E48" s="32"/>
      <c r="F48" s="24" t="str">
        <f>F10</f>
        <v>Obec Třinec</v>
      </c>
      <c r="G48" s="32"/>
      <c r="H48" s="32"/>
      <c r="I48" s="96" t="s">
        <v>24</v>
      </c>
      <c r="J48" s="52" t="str">
        <f>IF(J10="","",J10)</f>
        <v>27. 2. 2019</v>
      </c>
      <c r="K48" s="32"/>
      <c r="L48" s="35"/>
    </row>
    <row r="49" spans="2:47" s="1" customFormat="1" ht="6.95" customHeight="1">
      <c r="B49" s="31"/>
      <c r="C49" s="32"/>
      <c r="D49" s="32"/>
      <c r="E49" s="32"/>
      <c r="F49" s="32"/>
      <c r="G49" s="32"/>
      <c r="H49" s="32"/>
      <c r="I49" s="95"/>
      <c r="J49" s="32"/>
      <c r="K49" s="32"/>
      <c r="L49" s="35"/>
    </row>
    <row r="50" spans="2:47" s="1" customFormat="1" ht="24.95" customHeight="1">
      <c r="B50" s="31"/>
      <c r="C50" s="26" t="s">
        <v>26</v>
      </c>
      <c r="D50" s="32"/>
      <c r="E50" s="32"/>
      <c r="F50" s="24" t="str">
        <f>E13</f>
        <v>Statutární město Třinec</v>
      </c>
      <c r="G50" s="32"/>
      <c r="H50" s="32"/>
      <c r="I50" s="96" t="s">
        <v>33</v>
      </c>
      <c r="J50" s="29" t="str">
        <f>E19</f>
        <v>Projekční kancelář lay-out s.r.o.</v>
      </c>
      <c r="K50" s="32"/>
      <c r="L50" s="35"/>
    </row>
    <row r="51" spans="2:47" s="1" customFormat="1" ht="13.7" customHeight="1">
      <c r="B51" s="31"/>
      <c r="C51" s="26" t="s">
        <v>31</v>
      </c>
      <c r="D51" s="32"/>
      <c r="E51" s="32"/>
      <c r="F51" s="24" t="str">
        <f>IF(E16="","",E16)</f>
        <v>Vyplň údaj</v>
      </c>
      <c r="G51" s="32"/>
      <c r="H51" s="32"/>
      <c r="I51" s="96" t="s">
        <v>37</v>
      </c>
      <c r="J51" s="29" t="str">
        <f>E22</f>
        <v xml:space="preserve"> </v>
      </c>
      <c r="K51" s="32"/>
      <c r="L51" s="35"/>
    </row>
    <row r="52" spans="2:47" s="1" customFormat="1" ht="10.35" customHeight="1">
      <c r="B52" s="31"/>
      <c r="C52" s="32"/>
      <c r="D52" s="32"/>
      <c r="E52" s="32"/>
      <c r="F52" s="32"/>
      <c r="G52" s="32"/>
      <c r="H52" s="32"/>
      <c r="I52" s="95"/>
      <c r="J52" s="32"/>
      <c r="K52" s="32"/>
      <c r="L52" s="35"/>
    </row>
    <row r="53" spans="2:47" s="1" customFormat="1" ht="29.25" customHeight="1">
      <c r="B53" s="31"/>
      <c r="C53" s="121" t="s">
        <v>85</v>
      </c>
      <c r="D53" s="122"/>
      <c r="E53" s="122"/>
      <c r="F53" s="122"/>
      <c r="G53" s="122"/>
      <c r="H53" s="122"/>
      <c r="I53" s="123"/>
      <c r="J53" s="124" t="s">
        <v>86</v>
      </c>
      <c r="K53" s="122"/>
      <c r="L53" s="35"/>
    </row>
    <row r="54" spans="2:47" s="1" customFormat="1" ht="10.35" customHeight="1">
      <c r="B54" s="31"/>
      <c r="C54" s="32"/>
      <c r="D54" s="32"/>
      <c r="E54" s="32"/>
      <c r="F54" s="32"/>
      <c r="G54" s="32"/>
      <c r="H54" s="32"/>
      <c r="I54" s="95"/>
      <c r="J54" s="32"/>
      <c r="K54" s="32"/>
      <c r="L54" s="35"/>
    </row>
    <row r="55" spans="2:47" s="1" customFormat="1" ht="22.9" customHeight="1">
      <c r="B55" s="31"/>
      <c r="C55" s="125" t="s">
        <v>73</v>
      </c>
      <c r="D55" s="32"/>
      <c r="E55" s="32"/>
      <c r="F55" s="32"/>
      <c r="G55" s="32"/>
      <c r="H55" s="32"/>
      <c r="I55" s="95"/>
      <c r="J55" s="70">
        <f>J88</f>
        <v>0</v>
      </c>
      <c r="K55" s="32"/>
      <c r="L55" s="35"/>
      <c r="AU55" s="14" t="s">
        <v>87</v>
      </c>
    </row>
    <row r="56" spans="2:47" s="7" customFormat="1" ht="24.95" customHeight="1">
      <c r="B56" s="126"/>
      <c r="C56" s="127"/>
      <c r="D56" s="128" t="s">
        <v>88</v>
      </c>
      <c r="E56" s="129"/>
      <c r="F56" s="129"/>
      <c r="G56" s="129"/>
      <c r="H56" s="129"/>
      <c r="I56" s="130"/>
      <c r="J56" s="131">
        <f>J89</f>
        <v>0</v>
      </c>
      <c r="K56" s="127"/>
      <c r="L56" s="132"/>
    </row>
    <row r="57" spans="2:47" s="8" customFormat="1" ht="19.899999999999999" customHeight="1">
      <c r="B57" s="133"/>
      <c r="C57" s="134"/>
      <c r="D57" s="135" t="s">
        <v>89</v>
      </c>
      <c r="E57" s="136"/>
      <c r="F57" s="136"/>
      <c r="G57" s="136"/>
      <c r="H57" s="136"/>
      <c r="I57" s="137"/>
      <c r="J57" s="138">
        <f>J90</f>
        <v>0</v>
      </c>
      <c r="K57" s="134"/>
      <c r="L57" s="139"/>
    </row>
    <row r="58" spans="2:47" s="8" customFormat="1" ht="19.899999999999999" customHeight="1">
      <c r="B58" s="133"/>
      <c r="C58" s="134"/>
      <c r="D58" s="135" t="s">
        <v>90</v>
      </c>
      <c r="E58" s="136"/>
      <c r="F58" s="136"/>
      <c r="G58" s="136"/>
      <c r="H58" s="136"/>
      <c r="I58" s="137"/>
      <c r="J58" s="138">
        <f>J96</f>
        <v>0</v>
      </c>
      <c r="K58" s="134"/>
      <c r="L58" s="139"/>
    </row>
    <row r="59" spans="2:47" s="7" customFormat="1" ht="24.95" customHeight="1">
      <c r="B59" s="126"/>
      <c r="C59" s="127"/>
      <c r="D59" s="128" t="s">
        <v>91</v>
      </c>
      <c r="E59" s="129"/>
      <c r="F59" s="129"/>
      <c r="G59" s="129"/>
      <c r="H59" s="129"/>
      <c r="I59" s="130"/>
      <c r="J59" s="131">
        <f>J99</f>
        <v>0</v>
      </c>
      <c r="K59" s="127"/>
      <c r="L59" s="132"/>
    </row>
    <row r="60" spans="2:47" s="8" customFormat="1" ht="19.899999999999999" customHeight="1">
      <c r="B60" s="133"/>
      <c r="C60" s="134"/>
      <c r="D60" s="135" t="s">
        <v>92</v>
      </c>
      <c r="E60" s="136"/>
      <c r="F60" s="136"/>
      <c r="G60" s="136"/>
      <c r="H60" s="136"/>
      <c r="I60" s="137"/>
      <c r="J60" s="138">
        <f>J100</f>
        <v>0</v>
      </c>
      <c r="K60" s="134"/>
      <c r="L60" s="139"/>
    </row>
    <row r="61" spans="2:47" s="8" customFormat="1" ht="19.899999999999999" customHeight="1">
      <c r="B61" s="133"/>
      <c r="C61" s="134"/>
      <c r="D61" s="135" t="s">
        <v>93</v>
      </c>
      <c r="E61" s="136"/>
      <c r="F61" s="136"/>
      <c r="G61" s="136"/>
      <c r="H61" s="136"/>
      <c r="I61" s="137"/>
      <c r="J61" s="138">
        <f>J107</f>
        <v>0</v>
      </c>
      <c r="K61" s="134"/>
      <c r="L61" s="139"/>
    </row>
    <row r="62" spans="2:47" s="8" customFormat="1" ht="19.899999999999999" customHeight="1">
      <c r="B62" s="133"/>
      <c r="C62" s="134"/>
      <c r="D62" s="135" t="s">
        <v>94</v>
      </c>
      <c r="E62" s="136"/>
      <c r="F62" s="136"/>
      <c r="G62" s="136"/>
      <c r="H62" s="136"/>
      <c r="I62" s="137"/>
      <c r="J62" s="138">
        <f>J109</f>
        <v>0</v>
      </c>
      <c r="K62" s="134"/>
      <c r="L62" s="139"/>
    </row>
    <row r="63" spans="2:47" s="8" customFormat="1" ht="19.899999999999999" customHeight="1">
      <c r="B63" s="133"/>
      <c r="C63" s="134"/>
      <c r="D63" s="135" t="s">
        <v>95</v>
      </c>
      <c r="E63" s="136"/>
      <c r="F63" s="136"/>
      <c r="G63" s="136"/>
      <c r="H63" s="136"/>
      <c r="I63" s="137"/>
      <c r="J63" s="138">
        <f>J119</f>
        <v>0</v>
      </c>
      <c r="K63" s="134"/>
      <c r="L63" s="139"/>
    </row>
    <row r="64" spans="2:47" s="7" customFormat="1" ht="24.95" customHeight="1">
      <c r="B64" s="126"/>
      <c r="C64" s="127"/>
      <c r="D64" s="128" t="s">
        <v>96</v>
      </c>
      <c r="E64" s="129"/>
      <c r="F64" s="129"/>
      <c r="G64" s="129"/>
      <c r="H64" s="129"/>
      <c r="I64" s="130"/>
      <c r="J64" s="131">
        <f>J132</f>
        <v>0</v>
      </c>
      <c r="K64" s="127"/>
      <c r="L64" s="132"/>
    </row>
    <row r="65" spans="2:12" s="8" customFormat="1" ht="19.899999999999999" customHeight="1">
      <c r="B65" s="133"/>
      <c r="C65" s="134"/>
      <c r="D65" s="135" t="s">
        <v>97</v>
      </c>
      <c r="E65" s="136"/>
      <c r="F65" s="136"/>
      <c r="G65" s="136"/>
      <c r="H65" s="136"/>
      <c r="I65" s="137"/>
      <c r="J65" s="138">
        <f>J133</f>
        <v>0</v>
      </c>
      <c r="K65" s="134"/>
      <c r="L65" s="139"/>
    </row>
    <row r="66" spans="2:12" s="8" customFormat="1" ht="19.899999999999999" customHeight="1">
      <c r="B66" s="133"/>
      <c r="C66" s="134"/>
      <c r="D66" s="135" t="s">
        <v>98</v>
      </c>
      <c r="E66" s="136"/>
      <c r="F66" s="136"/>
      <c r="G66" s="136"/>
      <c r="H66" s="136"/>
      <c r="I66" s="137"/>
      <c r="J66" s="138">
        <f>J142</f>
        <v>0</v>
      </c>
      <c r="K66" s="134"/>
      <c r="L66" s="139"/>
    </row>
    <row r="67" spans="2:12" s="7" customFormat="1" ht="24.95" customHeight="1">
      <c r="B67" s="126"/>
      <c r="C67" s="127"/>
      <c r="D67" s="128" t="s">
        <v>99</v>
      </c>
      <c r="E67" s="129"/>
      <c r="F67" s="129"/>
      <c r="G67" s="129"/>
      <c r="H67" s="129"/>
      <c r="I67" s="130"/>
      <c r="J67" s="131">
        <f>J147</f>
        <v>0</v>
      </c>
      <c r="K67" s="127"/>
      <c r="L67" s="132"/>
    </row>
    <row r="68" spans="2:12" s="7" customFormat="1" ht="24.95" customHeight="1">
      <c r="B68" s="126"/>
      <c r="C68" s="127"/>
      <c r="D68" s="128" t="s">
        <v>100</v>
      </c>
      <c r="E68" s="129"/>
      <c r="F68" s="129"/>
      <c r="G68" s="129"/>
      <c r="H68" s="129"/>
      <c r="I68" s="130"/>
      <c r="J68" s="131">
        <f>J150</f>
        <v>0</v>
      </c>
      <c r="K68" s="127"/>
      <c r="L68" s="132"/>
    </row>
    <row r="69" spans="2:12" s="8" customFormat="1" ht="19.899999999999999" customHeight="1">
      <c r="B69" s="133"/>
      <c r="C69" s="134"/>
      <c r="D69" s="135" t="s">
        <v>101</v>
      </c>
      <c r="E69" s="136"/>
      <c r="F69" s="136"/>
      <c r="G69" s="136"/>
      <c r="H69" s="136"/>
      <c r="I69" s="137"/>
      <c r="J69" s="138">
        <f>J151</f>
        <v>0</v>
      </c>
      <c r="K69" s="134"/>
      <c r="L69" s="139"/>
    </row>
    <row r="70" spans="2:12" s="8" customFormat="1" ht="19.899999999999999" customHeight="1">
      <c r="B70" s="133"/>
      <c r="C70" s="134"/>
      <c r="D70" s="135" t="s">
        <v>102</v>
      </c>
      <c r="E70" s="136"/>
      <c r="F70" s="136"/>
      <c r="G70" s="136"/>
      <c r="H70" s="136"/>
      <c r="I70" s="137"/>
      <c r="J70" s="138">
        <f>J153</f>
        <v>0</v>
      </c>
      <c r="K70" s="134"/>
      <c r="L70" s="139"/>
    </row>
    <row r="71" spans="2:12" s="1" customFormat="1" ht="21.75" customHeight="1">
      <c r="B71" s="31"/>
      <c r="C71" s="32"/>
      <c r="D71" s="32"/>
      <c r="E71" s="32"/>
      <c r="F71" s="32"/>
      <c r="G71" s="32"/>
      <c r="H71" s="32"/>
      <c r="I71" s="95"/>
      <c r="J71" s="32"/>
      <c r="K71" s="32"/>
      <c r="L71" s="35"/>
    </row>
    <row r="72" spans="2:12" s="1" customFormat="1" ht="6.95" customHeight="1">
      <c r="B72" s="43"/>
      <c r="C72" s="44"/>
      <c r="D72" s="44"/>
      <c r="E72" s="44"/>
      <c r="F72" s="44"/>
      <c r="G72" s="44"/>
      <c r="H72" s="44"/>
      <c r="I72" s="117"/>
      <c r="J72" s="44"/>
      <c r="K72" s="44"/>
      <c r="L72" s="35"/>
    </row>
    <row r="76" spans="2:12" s="1" customFormat="1" ht="6.95" customHeight="1">
      <c r="B76" s="45"/>
      <c r="C76" s="46"/>
      <c r="D76" s="46"/>
      <c r="E76" s="46"/>
      <c r="F76" s="46"/>
      <c r="G76" s="46"/>
      <c r="H76" s="46"/>
      <c r="I76" s="120"/>
      <c r="J76" s="46"/>
      <c r="K76" s="46"/>
      <c r="L76" s="35"/>
    </row>
    <row r="77" spans="2:12" s="1" customFormat="1" ht="24.95" customHeight="1">
      <c r="B77" s="31"/>
      <c r="C77" s="20" t="s">
        <v>103</v>
      </c>
      <c r="D77" s="32"/>
      <c r="E77" s="32"/>
      <c r="F77" s="32"/>
      <c r="G77" s="32"/>
      <c r="H77" s="32"/>
      <c r="I77" s="95"/>
      <c r="J77" s="32"/>
      <c r="K77" s="32"/>
      <c r="L77" s="35"/>
    </row>
    <row r="78" spans="2:12" s="1" customFormat="1" ht="6.95" customHeight="1">
      <c r="B78" s="31"/>
      <c r="C78" s="32"/>
      <c r="D78" s="32"/>
      <c r="E78" s="32"/>
      <c r="F78" s="32"/>
      <c r="G78" s="32"/>
      <c r="H78" s="32"/>
      <c r="I78" s="95"/>
      <c r="J78" s="32"/>
      <c r="K78" s="32"/>
      <c r="L78" s="35"/>
    </row>
    <row r="79" spans="2:12" s="1" customFormat="1" ht="12" customHeight="1">
      <c r="B79" s="31"/>
      <c r="C79" s="26" t="s">
        <v>16</v>
      </c>
      <c r="D79" s="32"/>
      <c r="E79" s="32"/>
      <c r="F79" s="32"/>
      <c r="G79" s="32"/>
      <c r="H79" s="32"/>
      <c r="I79" s="95"/>
      <c r="J79" s="32"/>
      <c r="K79" s="32"/>
      <c r="L79" s="35"/>
    </row>
    <row r="80" spans="2:12" s="1" customFormat="1" ht="16.5" customHeight="1">
      <c r="B80" s="31"/>
      <c r="C80" s="32"/>
      <c r="D80" s="32"/>
      <c r="E80" s="298" t="str">
        <f>E7</f>
        <v>Třinecká obchodní akademie - Doplnění SDK podhledů v 3.NP</v>
      </c>
      <c r="F80" s="297"/>
      <c r="G80" s="297"/>
      <c r="H80" s="297"/>
      <c r="I80" s="95"/>
      <c r="J80" s="32"/>
      <c r="K80" s="32"/>
      <c r="L80" s="35"/>
    </row>
    <row r="81" spans="2:65" s="1" customFormat="1" ht="6.95" customHeight="1">
      <c r="B81" s="31"/>
      <c r="C81" s="32"/>
      <c r="D81" s="32"/>
      <c r="E81" s="32"/>
      <c r="F81" s="32"/>
      <c r="G81" s="32"/>
      <c r="H81" s="32"/>
      <c r="I81" s="95"/>
      <c r="J81" s="32"/>
      <c r="K81" s="32"/>
      <c r="L81" s="35"/>
    </row>
    <row r="82" spans="2:65" s="1" customFormat="1" ht="12" customHeight="1">
      <c r="B82" s="31"/>
      <c r="C82" s="26" t="s">
        <v>22</v>
      </c>
      <c r="D82" s="32"/>
      <c r="E82" s="32"/>
      <c r="F82" s="24" t="str">
        <f>F10</f>
        <v>Obec Třinec</v>
      </c>
      <c r="G82" s="32"/>
      <c r="H82" s="32"/>
      <c r="I82" s="96" t="s">
        <v>24</v>
      </c>
      <c r="J82" s="52" t="str">
        <f>IF(J10="","",J10)</f>
        <v>27. 2. 2019</v>
      </c>
      <c r="K82" s="32"/>
      <c r="L82" s="35"/>
    </row>
    <row r="83" spans="2:65" s="1" customFormat="1" ht="6.95" customHeight="1">
      <c r="B83" s="31"/>
      <c r="C83" s="32"/>
      <c r="D83" s="32"/>
      <c r="E83" s="32"/>
      <c r="F83" s="32"/>
      <c r="G83" s="32"/>
      <c r="H83" s="32"/>
      <c r="I83" s="95"/>
      <c r="J83" s="32"/>
      <c r="K83" s="32"/>
      <c r="L83" s="35"/>
    </row>
    <row r="84" spans="2:65" s="1" customFormat="1" ht="24.95" customHeight="1">
      <c r="B84" s="31"/>
      <c r="C84" s="26" t="s">
        <v>26</v>
      </c>
      <c r="D84" s="32"/>
      <c r="E84" s="32"/>
      <c r="F84" s="24" t="str">
        <f>E13</f>
        <v>Statutární město Třinec</v>
      </c>
      <c r="G84" s="32"/>
      <c r="H84" s="32"/>
      <c r="I84" s="96" t="s">
        <v>33</v>
      </c>
      <c r="J84" s="29" t="str">
        <f>E19</f>
        <v>Projekční kancelář lay-out s.r.o.</v>
      </c>
      <c r="K84" s="32"/>
      <c r="L84" s="35"/>
    </row>
    <row r="85" spans="2:65" s="1" customFormat="1" ht="13.7" customHeight="1">
      <c r="B85" s="31"/>
      <c r="C85" s="26" t="s">
        <v>31</v>
      </c>
      <c r="D85" s="32"/>
      <c r="E85" s="32"/>
      <c r="F85" s="24" t="str">
        <f>IF(E16="","",E16)</f>
        <v>Vyplň údaj</v>
      </c>
      <c r="G85" s="32"/>
      <c r="H85" s="32"/>
      <c r="I85" s="96" t="s">
        <v>37</v>
      </c>
      <c r="J85" s="29" t="str">
        <f>E22</f>
        <v xml:space="preserve"> </v>
      </c>
      <c r="K85" s="32"/>
      <c r="L85" s="35"/>
    </row>
    <row r="86" spans="2:65" s="1" customFormat="1" ht="10.35" customHeight="1">
      <c r="B86" s="31"/>
      <c r="C86" s="32"/>
      <c r="D86" s="32"/>
      <c r="E86" s="32"/>
      <c r="F86" s="32"/>
      <c r="G86" s="32"/>
      <c r="H86" s="32"/>
      <c r="I86" s="95"/>
      <c r="J86" s="32"/>
      <c r="K86" s="32"/>
      <c r="L86" s="35"/>
    </row>
    <row r="87" spans="2:65" s="9" customFormat="1" ht="29.25" customHeight="1">
      <c r="B87" s="140"/>
      <c r="C87" s="141" t="s">
        <v>104</v>
      </c>
      <c r="D87" s="142" t="s">
        <v>60</v>
      </c>
      <c r="E87" s="142" t="s">
        <v>56</v>
      </c>
      <c r="F87" s="142" t="s">
        <v>57</v>
      </c>
      <c r="G87" s="142" t="s">
        <v>105</v>
      </c>
      <c r="H87" s="142" t="s">
        <v>106</v>
      </c>
      <c r="I87" s="143" t="s">
        <v>107</v>
      </c>
      <c r="J87" s="142" t="s">
        <v>86</v>
      </c>
      <c r="K87" s="144" t="s">
        <v>108</v>
      </c>
      <c r="L87" s="145"/>
      <c r="M87" s="61" t="s">
        <v>21</v>
      </c>
      <c r="N87" s="62" t="s">
        <v>45</v>
      </c>
      <c r="O87" s="62" t="s">
        <v>109</v>
      </c>
      <c r="P87" s="62" t="s">
        <v>110</v>
      </c>
      <c r="Q87" s="62" t="s">
        <v>111</v>
      </c>
      <c r="R87" s="62" t="s">
        <v>112</v>
      </c>
      <c r="S87" s="62" t="s">
        <v>113</v>
      </c>
      <c r="T87" s="63" t="s">
        <v>114</v>
      </c>
    </row>
    <row r="88" spans="2:65" s="1" customFormat="1" ht="22.9" customHeight="1">
      <c r="B88" s="31"/>
      <c r="C88" s="68" t="s">
        <v>115</v>
      </c>
      <c r="D88" s="32"/>
      <c r="E88" s="32"/>
      <c r="F88" s="32"/>
      <c r="G88" s="32"/>
      <c r="H88" s="32"/>
      <c r="I88" s="95"/>
      <c r="J88" s="146">
        <f>BK88</f>
        <v>0</v>
      </c>
      <c r="K88" s="32"/>
      <c r="L88" s="35"/>
      <c r="M88" s="64"/>
      <c r="N88" s="65"/>
      <c r="O88" s="65"/>
      <c r="P88" s="147">
        <f>P89+P99+P132+P147+P150</f>
        <v>0</v>
      </c>
      <c r="Q88" s="65"/>
      <c r="R88" s="147">
        <f>R89+R99+R132+R147+R150</f>
        <v>4.2924617999999999</v>
      </c>
      <c r="S88" s="65"/>
      <c r="T88" s="148">
        <f>T89+T99+T132+T147+T150</f>
        <v>5.3700000000000005E-2</v>
      </c>
      <c r="AT88" s="14" t="s">
        <v>74</v>
      </c>
      <c r="AU88" s="14" t="s">
        <v>87</v>
      </c>
      <c r="BK88" s="149">
        <f>BK89+BK99+BK132+BK147+BK150</f>
        <v>0</v>
      </c>
    </row>
    <row r="89" spans="2:65" s="10" customFormat="1" ht="25.9" customHeight="1">
      <c r="B89" s="150"/>
      <c r="C89" s="151"/>
      <c r="D89" s="152" t="s">
        <v>74</v>
      </c>
      <c r="E89" s="153" t="s">
        <v>116</v>
      </c>
      <c r="F89" s="153" t="s">
        <v>117</v>
      </c>
      <c r="G89" s="151"/>
      <c r="H89" s="151"/>
      <c r="I89" s="154"/>
      <c r="J89" s="155">
        <f>BK89</f>
        <v>0</v>
      </c>
      <c r="K89" s="151"/>
      <c r="L89" s="156"/>
      <c r="M89" s="157"/>
      <c r="N89" s="158"/>
      <c r="O89" s="158"/>
      <c r="P89" s="159">
        <f>P90+P96</f>
        <v>0</v>
      </c>
      <c r="Q89" s="158"/>
      <c r="R89" s="159">
        <f>R90+R96</f>
        <v>8.4951899999999997E-2</v>
      </c>
      <c r="S89" s="158"/>
      <c r="T89" s="160">
        <f>T90+T96</f>
        <v>0</v>
      </c>
      <c r="AR89" s="161" t="s">
        <v>80</v>
      </c>
      <c r="AT89" s="162" t="s">
        <v>74</v>
      </c>
      <c r="AU89" s="162" t="s">
        <v>75</v>
      </c>
      <c r="AY89" s="161" t="s">
        <v>118</v>
      </c>
      <c r="BK89" s="163">
        <f>BK90+BK96</f>
        <v>0</v>
      </c>
    </row>
    <row r="90" spans="2:65" s="10" customFormat="1" ht="22.9" customHeight="1">
      <c r="B90" s="150"/>
      <c r="C90" s="151"/>
      <c r="D90" s="152" t="s">
        <v>74</v>
      </c>
      <c r="E90" s="164" t="s">
        <v>119</v>
      </c>
      <c r="F90" s="164" t="s">
        <v>120</v>
      </c>
      <c r="G90" s="151"/>
      <c r="H90" s="151"/>
      <c r="I90" s="154"/>
      <c r="J90" s="165">
        <f>BK90</f>
        <v>0</v>
      </c>
      <c r="K90" s="151"/>
      <c r="L90" s="156"/>
      <c r="M90" s="157"/>
      <c r="N90" s="158"/>
      <c r="O90" s="158"/>
      <c r="P90" s="159">
        <f>SUM(P91:P95)</f>
        <v>0</v>
      </c>
      <c r="Q90" s="158"/>
      <c r="R90" s="159">
        <f>SUM(R91:R95)</f>
        <v>8.4951899999999997E-2</v>
      </c>
      <c r="S90" s="158"/>
      <c r="T90" s="160">
        <f>SUM(T91:T95)</f>
        <v>0</v>
      </c>
      <c r="AR90" s="161" t="s">
        <v>80</v>
      </c>
      <c r="AT90" s="162" t="s">
        <v>74</v>
      </c>
      <c r="AU90" s="162" t="s">
        <v>80</v>
      </c>
      <c r="AY90" s="161" t="s">
        <v>118</v>
      </c>
      <c r="BK90" s="163">
        <f>SUM(BK91:BK95)</f>
        <v>0</v>
      </c>
    </row>
    <row r="91" spans="2:65" s="1" customFormat="1" ht="16.5" customHeight="1">
      <c r="B91" s="31"/>
      <c r="C91" s="166" t="s">
        <v>80</v>
      </c>
      <c r="D91" s="166" t="s">
        <v>121</v>
      </c>
      <c r="E91" s="167" t="s">
        <v>122</v>
      </c>
      <c r="F91" s="168" t="s">
        <v>123</v>
      </c>
      <c r="G91" s="169" t="s">
        <v>124</v>
      </c>
      <c r="H91" s="170">
        <v>465.87</v>
      </c>
      <c r="I91" s="171"/>
      <c r="J91" s="172">
        <f>ROUND(I91*H91,2)</f>
        <v>0</v>
      </c>
      <c r="K91" s="168" t="s">
        <v>125</v>
      </c>
      <c r="L91" s="35"/>
      <c r="M91" s="173" t="s">
        <v>21</v>
      </c>
      <c r="N91" s="174" t="s">
        <v>46</v>
      </c>
      <c r="O91" s="57"/>
      <c r="P91" s="175">
        <f>O91*H91</f>
        <v>0</v>
      </c>
      <c r="Q91" s="175">
        <v>1.2999999999999999E-4</v>
      </c>
      <c r="R91" s="175">
        <f>Q91*H91</f>
        <v>6.0563099999999995E-2</v>
      </c>
      <c r="S91" s="175">
        <v>0</v>
      </c>
      <c r="T91" s="176">
        <f>S91*H91</f>
        <v>0</v>
      </c>
      <c r="AR91" s="14" t="s">
        <v>126</v>
      </c>
      <c r="AT91" s="14" t="s">
        <v>121</v>
      </c>
      <c r="AU91" s="14" t="s">
        <v>82</v>
      </c>
      <c r="AY91" s="14" t="s">
        <v>118</v>
      </c>
      <c r="BE91" s="177">
        <f>IF(N91="základní",J91,0)</f>
        <v>0</v>
      </c>
      <c r="BF91" s="177">
        <f>IF(N91="snížená",J91,0)</f>
        <v>0</v>
      </c>
      <c r="BG91" s="177">
        <f>IF(N91="zákl. přenesená",J91,0)</f>
        <v>0</v>
      </c>
      <c r="BH91" s="177">
        <f>IF(N91="sníž. přenesená",J91,0)</f>
        <v>0</v>
      </c>
      <c r="BI91" s="177">
        <f>IF(N91="nulová",J91,0)</f>
        <v>0</v>
      </c>
      <c r="BJ91" s="14" t="s">
        <v>80</v>
      </c>
      <c r="BK91" s="177">
        <f>ROUND(I91*H91,2)</f>
        <v>0</v>
      </c>
      <c r="BL91" s="14" t="s">
        <v>126</v>
      </c>
      <c r="BM91" s="14" t="s">
        <v>127</v>
      </c>
    </row>
    <row r="92" spans="2:65" s="1" customFormat="1" ht="48.75">
      <c r="B92" s="31"/>
      <c r="C92" s="32"/>
      <c r="D92" s="178" t="s">
        <v>128</v>
      </c>
      <c r="E92" s="32"/>
      <c r="F92" s="179" t="s">
        <v>129</v>
      </c>
      <c r="G92" s="32"/>
      <c r="H92" s="32"/>
      <c r="I92" s="95"/>
      <c r="J92" s="32"/>
      <c r="K92" s="32"/>
      <c r="L92" s="35"/>
      <c r="M92" s="180"/>
      <c r="N92" s="57"/>
      <c r="O92" s="57"/>
      <c r="P92" s="57"/>
      <c r="Q92" s="57"/>
      <c r="R92" s="57"/>
      <c r="S92" s="57"/>
      <c r="T92" s="58"/>
      <c r="AT92" s="14" t="s">
        <v>128</v>
      </c>
      <c r="AU92" s="14" t="s">
        <v>82</v>
      </c>
    </row>
    <row r="93" spans="2:65" s="1" customFormat="1" ht="16.5" customHeight="1">
      <c r="B93" s="31"/>
      <c r="C93" s="166" t="s">
        <v>82</v>
      </c>
      <c r="D93" s="166" t="s">
        <v>121</v>
      </c>
      <c r="E93" s="167" t="s">
        <v>130</v>
      </c>
      <c r="F93" s="168" t="s">
        <v>131</v>
      </c>
      <c r="G93" s="169" t="s">
        <v>124</v>
      </c>
      <c r="H93" s="170">
        <v>609.72</v>
      </c>
      <c r="I93" s="171"/>
      <c r="J93" s="172">
        <f>ROUND(I93*H93,2)</f>
        <v>0</v>
      </c>
      <c r="K93" s="168" t="s">
        <v>125</v>
      </c>
      <c r="L93" s="35"/>
      <c r="M93" s="173" t="s">
        <v>21</v>
      </c>
      <c r="N93" s="174" t="s">
        <v>46</v>
      </c>
      <c r="O93" s="57"/>
      <c r="P93" s="175">
        <f>O93*H93</f>
        <v>0</v>
      </c>
      <c r="Q93" s="175">
        <v>4.0000000000000003E-5</v>
      </c>
      <c r="R93" s="175">
        <f>Q93*H93</f>
        <v>2.4388800000000002E-2</v>
      </c>
      <c r="S93" s="175">
        <v>0</v>
      </c>
      <c r="T93" s="176">
        <f>S93*H93</f>
        <v>0</v>
      </c>
      <c r="AR93" s="14" t="s">
        <v>126</v>
      </c>
      <c r="AT93" s="14" t="s">
        <v>121</v>
      </c>
      <c r="AU93" s="14" t="s">
        <v>82</v>
      </c>
      <c r="AY93" s="14" t="s">
        <v>118</v>
      </c>
      <c r="BE93" s="177">
        <f>IF(N93="základní",J93,0)</f>
        <v>0</v>
      </c>
      <c r="BF93" s="177">
        <f>IF(N93="snížená",J93,0)</f>
        <v>0</v>
      </c>
      <c r="BG93" s="177">
        <f>IF(N93="zákl. přenesená",J93,0)</f>
        <v>0</v>
      </c>
      <c r="BH93" s="177">
        <f>IF(N93="sníž. přenesená",J93,0)</f>
        <v>0</v>
      </c>
      <c r="BI93" s="177">
        <f>IF(N93="nulová",J93,0)</f>
        <v>0</v>
      </c>
      <c r="BJ93" s="14" t="s">
        <v>80</v>
      </c>
      <c r="BK93" s="177">
        <f>ROUND(I93*H93,2)</f>
        <v>0</v>
      </c>
      <c r="BL93" s="14" t="s">
        <v>126</v>
      </c>
      <c r="BM93" s="14" t="s">
        <v>132</v>
      </c>
    </row>
    <row r="94" spans="2:65" s="1" customFormat="1" ht="165.75">
      <c r="B94" s="31"/>
      <c r="C94" s="32"/>
      <c r="D94" s="178" t="s">
        <v>128</v>
      </c>
      <c r="E94" s="32"/>
      <c r="F94" s="179" t="s">
        <v>133</v>
      </c>
      <c r="G94" s="32"/>
      <c r="H94" s="32"/>
      <c r="I94" s="95"/>
      <c r="J94" s="32"/>
      <c r="K94" s="32"/>
      <c r="L94" s="35"/>
      <c r="M94" s="180"/>
      <c r="N94" s="57"/>
      <c r="O94" s="57"/>
      <c r="P94" s="57"/>
      <c r="Q94" s="57"/>
      <c r="R94" s="57"/>
      <c r="S94" s="57"/>
      <c r="T94" s="58"/>
      <c r="AT94" s="14" t="s">
        <v>128</v>
      </c>
      <c r="AU94" s="14" t="s">
        <v>82</v>
      </c>
    </row>
    <row r="95" spans="2:65" s="11" customFormat="1" ht="11.25">
      <c r="B95" s="181"/>
      <c r="C95" s="182"/>
      <c r="D95" s="178" t="s">
        <v>134</v>
      </c>
      <c r="E95" s="183" t="s">
        <v>21</v>
      </c>
      <c r="F95" s="184" t="s">
        <v>135</v>
      </c>
      <c r="G95" s="182"/>
      <c r="H95" s="185">
        <v>609.72</v>
      </c>
      <c r="I95" s="186"/>
      <c r="J95" s="182"/>
      <c r="K95" s="182"/>
      <c r="L95" s="187"/>
      <c r="M95" s="188"/>
      <c r="N95" s="189"/>
      <c r="O95" s="189"/>
      <c r="P95" s="189"/>
      <c r="Q95" s="189"/>
      <c r="R95" s="189"/>
      <c r="S95" s="189"/>
      <c r="T95" s="190"/>
      <c r="AT95" s="191" t="s">
        <v>134</v>
      </c>
      <c r="AU95" s="191" t="s">
        <v>82</v>
      </c>
      <c r="AV95" s="11" t="s">
        <v>82</v>
      </c>
      <c r="AW95" s="11" t="s">
        <v>36</v>
      </c>
      <c r="AX95" s="11" t="s">
        <v>80</v>
      </c>
      <c r="AY95" s="191" t="s">
        <v>118</v>
      </c>
    </row>
    <row r="96" spans="2:65" s="10" customFormat="1" ht="22.9" customHeight="1">
      <c r="B96" s="150"/>
      <c r="C96" s="151"/>
      <c r="D96" s="152" t="s">
        <v>74</v>
      </c>
      <c r="E96" s="164" t="s">
        <v>136</v>
      </c>
      <c r="F96" s="164" t="s">
        <v>137</v>
      </c>
      <c r="G96" s="151"/>
      <c r="H96" s="151"/>
      <c r="I96" s="154"/>
      <c r="J96" s="165">
        <f>BK96</f>
        <v>0</v>
      </c>
      <c r="K96" s="151"/>
      <c r="L96" s="156"/>
      <c r="M96" s="157"/>
      <c r="N96" s="158"/>
      <c r="O96" s="158"/>
      <c r="P96" s="159">
        <f>SUM(P97:P98)</f>
        <v>0</v>
      </c>
      <c r="Q96" s="158"/>
      <c r="R96" s="159">
        <f>SUM(R97:R98)</f>
        <v>0</v>
      </c>
      <c r="S96" s="158"/>
      <c r="T96" s="160">
        <f>SUM(T97:T98)</f>
        <v>0</v>
      </c>
      <c r="AR96" s="161" t="s">
        <v>80</v>
      </c>
      <c r="AT96" s="162" t="s">
        <v>74</v>
      </c>
      <c r="AU96" s="162" t="s">
        <v>80</v>
      </c>
      <c r="AY96" s="161" t="s">
        <v>118</v>
      </c>
      <c r="BK96" s="163">
        <f>SUM(BK97:BK98)</f>
        <v>0</v>
      </c>
    </row>
    <row r="97" spans="2:65" s="1" customFormat="1" ht="22.5" customHeight="1">
      <c r="B97" s="31"/>
      <c r="C97" s="166" t="s">
        <v>138</v>
      </c>
      <c r="D97" s="166" t="s">
        <v>121</v>
      </c>
      <c r="E97" s="167" t="s">
        <v>139</v>
      </c>
      <c r="F97" s="168" t="s">
        <v>140</v>
      </c>
      <c r="G97" s="169" t="s">
        <v>141</v>
      </c>
      <c r="H97" s="170">
        <v>8.5000000000000006E-2</v>
      </c>
      <c r="I97" s="171"/>
      <c r="J97" s="172">
        <f>ROUND(I97*H97,2)</f>
        <v>0</v>
      </c>
      <c r="K97" s="168" t="s">
        <v>125</v>
      </c>
      <c r="L97" s="35"/>
      <c r="M97" s="173" t="s">
        <v>21</v>
      </c>
      <c r="N97" s="174" t="s">
        <v>46</v>
      </c>
      <c r="O97" s="57"/>
      <c r="P97" s="175">
        <f>O97*H97</f>
        <v>0</v>
      </c>
      <c r="Q97" s="175">
        <v>0</v>
      </c>
      <c r="R97" s="175">
        <f>Q97*H97</f>
        <v>0</v>
      </c>
      <c r="S97" s="175">
        <v>0</v>
      </c>
      <c r="T97" s="176">
        <f>S97*H97</f>
        <v>0</v>
      </c>
      <c r="AR97" s="14" t="s">
        <v>126</v>
      </c>
      <c r="AT97" s="14" t="s">
        <v>121</v>
      </c>
      <c r="AU97" s="14" t="s">
        <v>82</v>
      </c>
      <c r="AY97" s="14" t="s">
        <v>118</v>
      </c>
      <c r="BE97" s="177">
        <f>IF(N97="základní",J97,0)</f>
        <v>0</v>
      </c>
      <c r="BF97" s="177">
        <f>IF(N97="snížená",J97,0)</f>
        <v>0</v>
      </c>
      <c r="BG97" s="177">
        <f>IF(N97="zákl. přenesená",J97,0)</f>
        <v>0</v>
      </c>
      <c r="BH97" s="177">
        <f>IF(N97="sníž. přenesená",J97,0)</f>
        <v>0</v>
      </c>
      <c r="BI97" s="177">
        <f>IF(N97="nulová",J97,0)</f>
        <v>0</v>
      </c>
      <c r="BJ97" s="14" t="s">
        <v>80</v>
      </c>
      <c r="BK97" s="177">
        <f>ROUND(I97*H97,2)</f>
        <v>0</v>
      </c>
      <c r="BL97" s="14" t="s">
        <v>126</v>
      </c>
      <c r="BM97" s="14" t="s">
        <v>142</v>
      </c>
    </row>
    <row r="98" spans="2:65" s="1" customFormat="1" ht="58.5">
      <c r="B98" s="31"/>
      <c r="C98" s="32"/>
      <c r="D98" s="178" t="s">
        <v>128</v>
      </c>
      <c r="E98" s="32"/>
      <c r="F98" s="179" t="s">
        <v>143</v>
      </c>
      <c r="G98" s="32"/>
      <c r="H98" s="32"/>
      <c r="I98" s="95"/>
      <c r="J98" s="32"/>
      <c r="K98" s="32"/>
      <c r="L98" s="35"/>
      <c r="M98" s="180"/>
      <c r="N98" s="57"/>
      <c r="O98" s="57"/>
      <c r="P98" s="57"/>
      <c r="Q98" s="57"/>
      <c r="R98" s="57"/>
      <c r="S98" s="57"/>
      <c r="T98" s="58"/>
      <c r="AT98" s="14" t="s">
        <v>128</v>
      </c>
      <c r="AU98" s="14" t="s">
        <v>82</v>
      </c>
    </row>
    <row r="99" spans="2:65" s="10" customFormat="1" ht="25.9" customHeight="1">
      <c r="B99" s="150"/>
      <c r="C99" s="151"/>
      <c r="D99" s="152" t="s">
        <v>74</v>
      </c>
      <c r="E99" s="153" t="s">
        <v>144</v>
      </c>
      <c r="F99" s="153" t="s">
        <v>145</v>
      </c>
      <c r="G99" s="151"/>
      <c r="H99" s="151"/>
      <c r="I99" s="154"/>
      <c r="J99" s="155">
        <f>BK99</f>
        <v>0</v>
      </c>
      <c r="K99" s="151"/>
      <c r="L99" s="156"/>
      <c r="M99" s="157"/>
      <c r="N99" s="158"/>
      <c r="O99" s="158"/>
      <c r="P99" s="159">
        <f>P100+P107+P109+P119</f>
        <v>0</v>
      </c>
      <c r="Q99" s="158"/>
      <c r="R99" s="159">
        <f>R100+R107+R109+R119</f>
        <v>4.1799675000000001</v>
      </c>
      <c r="S99" s="158"/>
      <c r="T99" s="160">
        <f>T100+T107+T109+T119</f>
        <v>5.3700000000000005E-2</v>
      </c>
      <c r="AR99" s="161" t="s">
        <v>82</v>
      </c>
      <c r="AT99" s="162" t="s">
        <v>74</v>
      </c>
      <c r="AU99" s="162" t="s">
        <v>75</v>
      </c>
      <c r="AY99" s="161" t="s">
        <v>118</v>
      </c>
      <c r="BK99" s="163">
        <f>BK100+BK107+BK109+BK119</f>
        <v>0</v>
      </c>
    </row>
    <row r="100" spans="2:65" s="10" customFormat="1" ht="22.9" customHeight="1">
      <c r="B100" s="150"/>
      <c r="C100" s="151"/>
      <c r="D100" s="152" t="s">
        <v>74</v>
      </c>
      <c r="E100" s="164" t="s">
        <v>146</v>
      </c>
      <c r="F100" s="164" t="s">
        <v>147</v>
      </c>
      <c r="G100" s="151"/>
      <c r="H100" s="151"/>
      <c r="I100" s="154"/>
      <c r="J100" s="165">
        <f>BK100</f>
        <v>0</v>
      </c>
      <c r="K100" s="151"/>
      <c r="L100" s="156"/>
      <c r="M100" s="157"/>
      <c r="N100" s="158"/>
      <c r="O100" s="158"/>
      <c r="P100" s="159">
        <f>SUM(P101:P106)</f>
        <v>0</v>
      </c>
      <c r="Q100" s="158"/>
      <c r="R100" s="159">
        <f>SUM(R101:R106)</f>
        <v>0</v>
      </c>
      <c r="S100" s="158"/>
      <c r="T100" s="160">
        <f>SUM(T101:T106)</f>
        <v>5.3300000000000007E-2</v>
      </c>
      <c r="AR100" s="161" t="s">
        <v>82</v>
      </c>
      <c r="AT100" s="162" t="s">
        <v>74</v>
      </c>
      <c r="AU100" s="162" t="s">
        <v>80</v>
      </c>
      <c r="AY100" s="161" t="s">
        <v>118</v>
      </c>
      <c r="BK100" s="163">
        <f>SUM(BK101:BK106)</f>
        <v>0</v>
      </c>
    </row>
    <row r="101" spans="2:65" s="1" customFormat="1" ht="16.5" customHeight="1">
      <c r="B101" s="31"/>
      <c r="C101" s="166" t="s">
        <v>126</v>
      </c>
      <c r="D101" s="166" t="s">
        <v>121</v>
      </c>
      <c r="E101" s="167" t="s">
        <v>148</v>
      </c>
      <c r="F101" s="168" t="s">
        <v>149</v>
      </c>
      <c r="G101" s="169" t="s">
        <v>124</v>
      </c>
      <c r="H101" s="170">
        <v>6</v>
      </c>
      <c r="I101" s="171"/>
      <c r="J101" s="172">
        <f>ROUND(I101*H101,2)</f>
        <v>0</v>
      </c>
      <c r="K101" s="168" t="s">
        <v>125</v>
      </c>
      <c r="L101" s="35"/>
      <c r="M101" s="173" t="s">
        <v>21</v>
      </c>
      <c r="N101" s="174" t="s">
        <v>46</v>
      </c>
      <c r="O101" s="57"/>
      <c r="P101" s="175">
        <f>O101*H101</f>
        <v>0</v>
      </c>
      <c r="Q101" s="175">
        <v>0</v>
      </c>
      <c r="R101" s="175">
        <f>Q101*H101</f>
        <v>0</v>
      </c>
      <c r="S101" s="175">
        <v>5.9100000000000003E-3</v>
      </c>
      <c r="T101" s="176">
        <f>S101*H101</f>
        <v>3.5460000000000005E-2</v>
      </c>
      <c r="AR101" s="14" t="s">
        <v>150</v>
      </c>
      <c r="AT101" s="14" t="s">
        <v>121</v>
      </c>
      <c r="AU101" s="14" t="s">
        <v>82</v>
      </c>
      <c r="AY101" s="14" t="s">
        <v>118</v>
      </c>
      <c r="BE101" s="177">
        <f>IF(N101="základní",J101,0)</f>
        <v>0</v>
      </c>
      <c r="BF101" s="177">
        <f>IF(N101="snížená",J101,0)</f>
        <v>0</v>
      </c>
      <c r="BG101" s="177">
        <f>IF(N101="zákl. přenesená",J101,0)</f>
        <v>0</v>
      </c>
      <c r="BH101" s="177">
        <f>IF(N101="sníž. přenesená",J101,0)</f>
        <v>0</v>
      </c>
      <c r="BI101" s="177">
        <f>IF(N101="nulová",J101,0)</f>
        <v>0</v>
      </c>
      <c r="BJ101" s="14" t="s">
        <v>80</v>
      </c>
      <c r="BK101" s="177">
        <f>ROUND(I101*H101,2)</f>
        <v>0</v>
      </c>
      <c r="BL101" s="14" t="s">
        <v>150</v>
      </c>
      <c r="BM101" s="14" t="s">
        <v>151</v>
      </c>
    </row>
    <row r="102" spans="2:65" s="1" customFormat="1" ht="29.25">
      <c r="B102" s="31"/>
      <c r="C102" s="32"/>
      <c r="D102" s="178" t="s">
        <v>128</v>
      </c>
      <c r="E102" s="32"/>
      <c r="F102" s="179" t="s">
        <v>152</v>
      </c>
      <c r="G102" s="32"/>
      <c r="H102" s="32"/>
      <c r="I102" s="95"/>
      <c r="J102" s="32"/>
      <c r="K102" s="32"/>
      <c r="L102" s="35"/>
      <c r="M102" s="180"/>
      <c r="N102" s="57"/>
      <c r="O102" s="57"/>
      <c r="P102" s="57"/>
      <c r="Q102" s="57"/>
      <c r="R102" s="57"/>
      <c r="S102" s="57"/>
      <c r="T102" s="58"/>
      <c r="AT102" s="14" t="s">
        <v>128</v>
      </c>
      <c r="AU102" s="14" t="s">
        <v>82</v>
      </c>
    </row>
    <row r="103" spans="2:65" s="11" customFormat="1" ht="11.25">
      <c r="B103" s="181"/>
      <c r="C103" s="182"/>
      <c r="D103" s="178" t="s">
        <v>134</v>
      </c>
      <c r="E103" s="183" t="s">
        <v>21</v>
      </c>
      <c r="F103" s="184" t="s">
        <v>153</v>
      </c>
      <c r="G103" s="182"/>
      <c r="H103" s="185">
        <v>6</v>
      </c>
      <c r="I103" s="186"/>
      <c r="J103" s="182"/>
      <c r="K103" s="182"/>
      <c r="L103" s="187"/>
      <c r="M103" s="188"/>
      <c r="N103" s="189"/>
      <c r="O103" s="189"/>
      <c r="P103" s="189"/>
      <c r="Q103" s="189"/>
      <c r="R103" s="189"/>
      <c r="S103" s="189"/>
      <c r="T103" s="190"/>
      <c r="AT103" s="191" t="s">
        <v>134</v>
      </c>
      <c r="AU103" s="191" t="s">
        <v>82</v>
      </c>
      <c r="AV103" s="11" t="s">
        <v>82</v>
      </c>
      <c r="AW103" s="11" t="s">
        <v>36</v>
      </c>
      <c r="AX103" s="11" t="s">
        <v>80</v>
      </c>
      <c r="AY103" s="191" t="s">
        <v>118</v>
      </c>
    </row>
    <row r="104" spans="2:65" s="1" customFormat="1" ht="16.5" customHeight="1">
      <c r="B104" s="31"/>
      <c r="C104" s="166" t="s">
        <v>154</v>
      </c>
      <c r="D104" s="166" t="s">
        <v>121</v>
      </c>
      <c r="E104" s="167" t="s">
        <v>155</v>
      </c>
      <c r="F104" s="168" t="s">
        <v>156</v>
      </c>
      <c r="G104" s="169" t="s">
        <v>124</v>
      </c>
      <c r="H104" s="170">
        <v>4</v>
      </c>
      <c r="I104" s="171"/>
      <c r="J104" s="172">
        <f>ROUND(I104*H104,2)</f>
        <v>0</v>
      </c>
      <c r="K104" s="168" t="s">
        <v>125</v>
      </c>
      <c r="L104" s="35"/>
      <c r="M104" s="173" t="s">
        <v>21</v>
      </c>
      <c r="N104" s="174" t="s">
        <v>46</v>
      </c>
      <c r="O104" s="57"/>
      <c r="P104" s="175">
        <f>O104*H104</f>
        <v>0</v>
      </c>
      <c r="Q104" s="175">
        <v>0</v>
      </c>
      <c r="R104" s="175">
        <f>Q104*H104</f>
        <v>0</v>
      </c>
      <c r="S104" s="175">
        <v>4.4600000000000004E-3</v>
      </c>
      <c r="T104" s="176">
        <f>S104*H104</f>
        <v>1.7840000000000002E-2</v>
      </c>
      <c r="AR104" s="14" t="s">
        <v>150</v>
      </c>
      <c r="AT104" s="14" t="s">
        <v>121</v>
      </c>
      <c r="AU104" s="14" t="s">
        <v>82</v>
      </c>
      <c r="AY104" s="14" t="s">
        <v>118</v>
      </c>
      <c r="BE104" s="177">
        <f>IF(N104="základní",J104,0)</f>
        <v>0</v>
      </c>
      <c r="BF104" s="177">
        <f>IF(N104="snížená",J104,0)</f>
        <v>0</v>
      </c>
      <c r="BG104" s="177">
        <f>IF(N104="zákl. přenesená",J104,0)</f>
        <v>0</v>
      </c>
      <c r="BH104" s="177">
        <f>IF(N104="sníž. přenesená",J104,0)</f>
        <v>0</v>
      </c>
      <c r="BI104" s="177">
        <f>IF(N104="nulová",J104,0)</f>
        <v>0</v>
      </c>
      <c r="BJ104" s="14" t="s">
        <v>80</v>
      </c>
      <c r="BK104" s="177">
        <f>ROUND(I104*H104,2)</f>
        <v>0</v>
      </c>
      <c r="BL104" s="14" t="s">
        <v>150</v>
      </c>
      <c r="BM104" s="14" t="s">
        <v>157</v>
      </c>
    </row>
    <row r="105" spans="2:65" s="1" customFormat="1" ht="29.25">
      <c r="B105" s="31"/>
      <c r="C105" s="32"/>
      <c r="D105" s="178" t="s">
        <v>128</v>
      </c>
      <c r="E105" s="32"/>
      <c r="F105" s="179" t="s">
        <v>152</v>
      </c>
      <c r="G105" s="32"/>
      <c r="H105" s="32"/>
      <c r="I105" s="95"/>
      <c r="J105" s="32"/>
      <c r="K105" s="32"/>
      <c r="L105" s="35"/>
      <c r="M105" s="180"/>
      <c r="N105" s="57"/>
      <c r="O105" s="57"/>
      <c r="P105" s="57"/>
      <c r="Q105" s="57"/>
      <c r="R105" s="57"/>
      <c r="S105" s="57"/>
      <c r="T105" s="58"/>
      <c r="AT105" s="14" t="s">
        <v>128</v>
      </c>
      <c r="AU105" s="14" t="s">
        <v>82</v>
      </c>
    </row>
    <row r="106" spans="2:65" s="11" customFormat="1" ht="11.25">
      <c r="B106" s="181"/>
      <c r="C106" s="182"/>
      <c r="D106" s="178" t="s">
        <v>134</v>
      </c>
      <c r="E106" s="183" t="s">
        <v>21</v>
      </c>
      <c r="F106" s="184" t="s">
        <v>158</v>
      </c>
      <c r="G106" s="182"/>
      <c r="H106" s="185">
        <v>4</v>
      </c>
      <c r="I106" s="186"/>
      <c r="J106" s="182"/>
      <c r="K106" s="182"/>
      <c r="L106" s="187"/>
      <c r="M106" s="188"/>
      <c r="N106" s="189"/>
      <c r="O106" s="189"/>
      <c r="P106" s="189"/>
      <c r="Q106" s="189"/>
      <c r="R106" s="189"/>
      <c r="S106" s="189"/>
      <c r="T106" s="190"/>
      <c r="AT106" s="191" t="s">
        <v>134</v>
      </c>
      <c r="AU106" s="191" t="s">
        <v>82</v>
      </c>
      <c r="AV106" s="11" t="s">
        <v>82</v>
      </c>
      <c r="AW106" s="11" t="s">
        <v>36</v>
      </c>
      <c r="AX106" s="11" t="s">
        <v>80</v>
      </c>
      <c r="AY106" s="191" t="s">
        <v>118</v>
      </c>
    </row>
    <row r="107" spans="2:65" s="10" customFormat="1" ht="22.9" customHeight="1">
      <c r="B107" s="150"/>
      <c r="C107" s="151"/>
      <c r="D107" s="152" t="s">
        <v>74</v>
      </c>
      <c r="E107" s="164" t="s">
        <v>159</v>
      </c>
      <c r="F107" s="164" t="s">
        <v>160</v>
      </c>
      <c r="G107" s="151"/>
      <c r="H107" s="151"/>
      <c r="I107" s="154"/>
      <c r="J107" s="165">
        <f>BK107</f>
        <v>0</v>
      </c>
      <c r="K107" s="151"/>
      <c r="L107" s="156"/>
      <c r="M107" s="157"/>
      <c r="N107" s="158"/>
      <c r="O107" s="158"/>
      <c r="P107" s="159">
        <f>P108</f>
        <v>0</v>
      </c>
      <c r="Q107" s="158"/>
      <c r="R107" s="159">
        <f>R108</f>
        <v>0</v>
      </c>
      <c r="S107" s="158"/>
      <c r="T107" s="160">
        <f>T108</f>
        <v>4.0000000000000002E-4</v>
      </c>
      <c r="AR107" s="161" t="s">
        <v>82</v>
      </c>
      <c r="AT107" s="162" t="s">
        <v>74</v>
      </c>
      <c r="AU107" s="162" t="s">
        <v>80</v>
      </c>
      <c r="AY107" s="161" t="s">
        <v>118</v>
      </c>
      <c r="BK107" s="163">
        <f>BK108</f>
        <v>0</v>
      </c>
    </row>
    <row r="108" spans="2:65" s="1" customFormat="1" ht="16.5" customHeight="1">
      <c r="B108" s="31"/>
      <c r="C108" s="166" t="s">
        <v>161</v>
      </c>
      <c r="D108" s="166" t="s">
        <v>121</v>
      </c>
      <c r="E108" s="167" t="s">
        <v>162</v>
      </c>
      <c r="F108" s="168" t="s">
        <v>163</v>
      </c>
      <c r="G108" s="169" t="s">
        <v>164</v>
      </c>
      <c r="H108" s="170">
        <v>1</v>
      </c>
      <c r="I108" s="171"/>
      <c r="J108" s="172">
        <f>ROUND(I108*H108,2)</f>
        <v>0</v>
      </c>
      <c r="K108" s="168" t="s">
        <v>125</v>
      </c>
      <c r="L108" s="35"/>
      <c r="M108" s="173" t="s">
        <v>21</v>
      </c>
      <c r="N108" s="174" t="s">
        <v>46</v>
      </c>
      <c r="O108" s="57"/>
      <c r="P108" s="175">
        <f>O108*H108</f>
        <v>0</v>
      </c>
      <c r="Q108" s="175">
        <v>0</v>
      </c>
      <c r="R108" s="175">
        <f>Q108*H108</f>
        <v>0</v>
      </c>
      <c r="S108" s="175">
        <v>4.0000000000000002E-4</v>
      </c>
      <c r="T108" s="176">
        <f>S108*H108</f>
        <v>4.0000000000000002E-4</v>
      </c>
      <c r="AR108" s="14" t="s">
        <v>150</v>
      </c>
      <c r="AT108" s="14" t="s">
        <v>121</v>
      </c>
      <c r="AU108" s="14" t="s">
        <v>82</v>
      </c>
      <c r="AY108" s="14" t="s">
        <v>118</v>
      </c>
      <c r="BE108" s="177">
        <f>IF(N108="základní",J108,0)</f>
        <v>0</v>
      </c>
      <c r="BF108" s="177">
        <f>IF(N108="snížená",J108,0)</f>
        <v>0</v>
      </c>
      <c r="BG108" s="177">
        <f>IF(N108="zákl. přenesená",J108,0)</f>
        <v>0</v>
      </c>
      <c r="BH108" s="177">
        <f>IF(N108="sníž. přenesená",J108,0)</f>
        <v>0</v>
      </c>
      <c r="BI108" s="177">
        <f>IF(N108="nulová",J108,0)</f>
        <v>0</v>
      </c>
      <c r="BJ108" s="14" t="s">
        <v>80</v>
      </c>
      <c r="BK108" s="177">
        <f>ROUND(I108*H108,2)</f>
        <v>0</v>
      </c>
      <c r="BL108" s="14" t="s">
        <v>150</v>
      </c>
      <c r="BM108" s="14" t="s">
        <v>165</v>
      </c>
    </row>
    <row r="109" spans="2:65" s="10" customFormat="1" ht="22.9" customHeight="1">
      <c r="B109" s="150"/>
      <c r="C109" s="151"/>
      <c r="D109" s="152" t="s">
        <v>74</v>
      </c>
      <c r="E109" s="164" t="s">
        <v>166</v>
      </c>
      <c r="F109" s="164" t="s">
        <v>167</v>
      </c>
      <c r="G109" s="151"/>
      <c r="H109" s="151"/>
      <c r="I109" s="154"/>
      <c r="J109" s="165">
        <f>BK109</f>
        <v>0</v>
      </c>
      <c r="K109" s="151"/>
      <c r="L109" s="156"/>
      <c r="M109" s="157"/>
      <c r="N109" s="158"/>
      <c r="O109" s="158"/>
      <c r="P109" s="159">
        <f>SUM(P110:P118)</f>
        <v>0</v>
      </c>
      <c r="Q109" s="158"/>
      <c r="R109" s="159">
        <f>SUM(R110:R118)</f>
        <v>4.0018232999999999</v>
      </c>
      <c r="S109" s="158"/>
      <c r="T109" s="160">
        <f>SUM(T110:T118)</f>
        <v>0</v>
      </c>
      <c r="AR109" s="161" t="s">
        <v>82</v>
      </c>
      <c r="AT109" s="162" t="s">
        <v>74</v>
      </c>
      <c r="AU109" s="162" t="s">
        <v>80</v>
      </c>
      <c r="AY109" s="161" t="s">
        <v>118</v>
      </c>
      <c r="BK109" s="163">
        <f>SUM(BK110:BK118)</f>
        <v>0</v>
      </c>
    </row>
    <row r="110" spans="2:65" s="1" customFormat="1" ht="22.5" customHeight="1">
      <c r="B110" s="31"/>
      <c r="C110" s="166" t="s">
        <v>168</v>
      </c>
      <c r="D110" s="166" t="s">
        <v>121</v>
      </c>
      <c r="E110" s="167" t="s">
        <v>169</v>
      </c>
      <c r="F110" s="168" t="s">
        <v>170</v>
      </c>
      <c r="G110" s="169" t="s">
        <v>124</v>
      </c>
      <c r="H110" s="170">
        <v>465.87</v>
      </c>
      <c r="I110" s="171"/>
      <c r="J110" s="172">
        <f>ROUND(I110*H110,2)</f>
        <v>0</v>
      </c>
      <c r="K110" s="168" t="s">
        <v>125</v>
      </c>
      <c r="L110" s="35"/>
      <c r="M110" s="173" t="s">
        <v>21</v>
      </c>
      <c r="N110" s="174" t="s">
        <v>46</v>
      </c>
      <c r="O110" s="57"/>
      <c r="P110" s="175">
        <f>O110*H110</f>
        <v>0</v>
      </c>
      <c r="Q110" s="175">
        <v>1.39E-3</v>
      </c>
      <c r="R110" s="175">
        <f>Q110*H110</f>
        <v>0.64755929999999995</v>
      </c>
      <c r="S110" s="175">
        <v>0</v>
      </c>
      <c r="T110" s="176">
        <f>S110*H110</f>
        <v>0</v>
      </c>
      <c r="AR110" s="14" t="s">
        <v>150</v>
      </c>
      <c r="AT110" s="14" t="s">
        <v>121</v>
      </c>
      <c r="AU110" s="14" t="s">
        <v>82</v>
      </c>
      <c r="AY110" s="14" t="s">
        <v>118</v>
      </c>
      <c r="BE110" s="177">
        <f>IF(N110="základní",J110,0)</f>
        <v>0</v>
      </c>
      <c r="BF110" s="177">
        <f>IF(N110="snížená",J110,0)</f>
        <v>0</v>
      </c>
      <c r="BG110" s="177">
        <f>IF(N110="zákl. přenesená",J110,0)</f>
        <v>0</v>
      </c>
      <c r="BH110" s="177">
        <f>IF(N110="sníž. přenesená",J110,0)</f>
        <v>0</v>
      </c>
      <c r="BI110" s="177">
        <f>IF(N110="nulová",J110,0)</f>
        <v>0</v>
      </c>
      <c r="BJ110" s="14" t="s">
        <v>80</v>
      </c>
      <c r="BK110" s="177">
        <f>ROUND(I110*H110,2)</f>
        <v>0</v>
      </c>
      <c r="BL110" s="14" t="s">
        <v>150</v>
      </c>
      <c r="BM110" s="14" t="s">
        <v>171</v>
      </c>
    </row>
    <row r="111" spans="2:65" s="1" customFormat="1" ht="48.75">
      <c r="B111" s="31"/>
      <c r="C111" s="32"/>
      <c r="D111" s="178" t="s">
        <v>128</v>
      </c>
      <c r="E111" s="32"/>
      <c r="F111" s="179" t="s">
        <v>172</v>
      </c>
      <c r="G111" s="32"/>
      <c r="H111" s="32"/>
      <c r="I111" s="95"/>
      <c r="J111" s="32"/>
      <c r="K111" s="32"/>
      <c r="L111" s="35"/>
      <c r="M111" s="180"/>
      <c r="N111" s="57"/>
      <c r="O111" s="57"/>
      <c r="P111" s="57"/>
      <c r="Q111" s="57"/>
      <c r="R111" s="57"/>
      <c r="S111" s="57"/>
      <c r="T111" s="58"/>
      <c r="AT111" s="14" t="s">
        <v>128</v>
      </c>
      <c r="AU111" s="14" t="s">
        <v>82</v>
      </c>
    </row>
    <row r="112" spans="2:65" s="11" customFormat="1" ht="11.25">
      <c r="B112" s="181"/>
      <c r="C112" s="182"/>
      <c r="D112" s="178" t="s">
        <v>134</v>
      </c>
      <c r="E112" s="183" t="s">
        <v>21</v>
      </c>
      <c r="F112" s="184" t="s">
        <v>173</v>
      </c>
      <c r="G112" s="182"/>
      <c r="H112" s="185">
        <v>465.87</v>
      </c>
      <c r="I112" s="186"/>
      <c r="J112" s="182"/>
      <c r="K112" s="182"/>
      <c r="L112" s="187"/>
      <c r="M112" s="188"/>
      <c r="N112" s="189"/>
      <c r="O112" s="189"/>
      <c r="P112" s="189"/>
      <c r="Q112" s="189"/>
      <c r="R112" s="189"/>
      <c r="S112" s="189"/>
      <c r="T112" s="190"/>
      <c r="AT112" s="191" t="s">
        <v>134</v>
      </c>
      <c r="AU112" s="191" t="s">
        <v>82</v>
      </c>
      <c r="AV112" s="11" t="s">
        <v>82</v>
      </c>
      <c r="AW112" s="11" t="s">
        <v>36</v>
      </c>
      <c r="AX112" s="11" t="s">
        <v>80</v>
      </c>
      <c r="AY112" s="191" t="s">
        <v>118</v>
      </c>
    </row>
    <row r="113" spans="2:65" s="1" customFormat="1" ht="16.5" customHeight="1">
      <c r="B113" s="31"/>
      <c r="C113" s="192" t="s">
        <v>174</v>
      </c>
      <c r="D113" s="192" t="s">
        <v>175</v>
      </c>
      <c r="E113" s="193" t="s">
        <v>176</v>
      </c>
      <c r="F113" s="194" t="s">
        <v>177</v>
      </c>
      <c r="G113" s="195" t="s">
        <v>124</v>
      </c>
      <c r="H113" s="196">
        <v>559.04399999999998</v>
      </c>
      <c r="I113" s="197"/>
      <c r="J113" s="198">
        <f>ROUND(I113*H113,2)</f>
        <v>0</v>
      </c>
      <c r="K113" s="194" t="s">
        <v>125</v>
      </c>
      <c r="L113" s="199"/>
      <c r="M113" s="200" t="s">
        <v>21</v>
      </c>
      <c r="N113" s="201" t="s">
        <v>46</v>
      </c>
      <c r="O113" s="57"/>
      <c r="P113" s="175">
        <f>O113*H113</f>
        <v>0</v>
      </c>
      <c r="Q113" s="175">
        <v>6.0000000000000001E-3</v>
      </c>
      <c r="R113" s="175">
        <f>Q113*H113</f>
        <v>3.3542640000000001</v>
      </c>
      <c r="S113" s="175">
        <v>0</v>
      </c>
      <c r="T113" s="176">
        <f>S113*H113</f>
        <v>0</v>
      </c>
      <c r="AR113" s="14" t="s">
        <v>178</v>
      </c>
      <c r="AT113" s="14" t="s">
        <v>175</v>
      </c>
      <c r="AU113" s="14" t="s">
        <v>82</v>
      </c>
      <c r="AY113" s="14" t="s">
        <v>118</v>
      </c>
      <c r="BE113" s="177">
        <f>IF(N113="základní",J113,0)</f>
        <v>0</v>
      </c>
      <c r="BF113" s="177">
        <f>IF(N113="snížená",J113,0)</f>
        <v>0</v>
      </c>
      <c r="BG113" s="177">
        <f>IF(N113="zákl. přenesená",J113,0)</f>
        <v>0</v>
      </c>
      <c r="BH113" s="177">
        <f>IF(N113="sníž. přenesená",J113,0)</f>
        <v>0</v>
      </c>
      <c r="BI113" s="177">
        <f>IF(N113="nulová",J113,0)</f>
        <v>0</v>
      </c>
      <c r="BJ113" s="14" t="s">
        <v>80</v>
      </c>
      <c r="BK113" s="177">
        <f>ROUND(I113*H113,2)</f>
        <v>0</v>
      </c>
      <c r="BL113" s="14" t="s">
        <v>150</v>
      </c>
      <c r="BM113" s="14" t="s">
        <v>179</v>
      </c>
    </row>
    <row r="114" spans="2:65" s="11" customFormat="1" ht="11.25">
      <c r="B114" s="181"/>
      <c r="C114" s="182"/>
      <c r="D114" s="178" t="s">
        <v>134</v>
      </c>
      <c r="E114" s="182"/>
      <c r="F114" s="184" t="s">
        <v>180</v>
      </c>
      <c r="G114" s="182"/>
      <c r="H114" s="185">
        <v>559.04399999999998</v>
      </c>
      <c r="I114" s="186"/>
      <c r="J114" s="182"/>
      <c r="K114" s="182"/>
      <c r="L114" s="187"/>
      <c r="M114" s="188"/>
      <c r="N114" s="189"/>
      <c r="O114" s="189"/>
      <c r="P114" s="189"/>
      <c r="Q114" s="189"/>
      <c r="R114" s="189"/>
      <c r="S114" s="189"/>
      <c r="T114" s="190"/>
      <c r="AT114" s="191" t="s">
        <v>134</v>
      </c>
      <c r="AU114" s="191" t="s">
        <v>82</v>
      </c>
      <c r="AV114" s="11" t="s">
        <v>82</v>
      </c>
      <c r="AW114" s="11" t="s">
        <v>4</v>
      </c>
      <c r="AX114" s="11" t="s">
        <v>80</v>
      </c>
      <c r="AY114" s="191" t="s">
        <v>118</v>
      </c>
    </row>
    <row r="115" spans="2:65" s="1" customFormat="1" ht="22.5" customHeight="1">
      <c r="B115" s="31"/>
      <c r="C115" s="166" t="s">
        <v>119</v>
      </c>
      <c r="D115" s="166" t="s">
        <v>121</v>
      </c>
      <c r="E115" s="167" t="s">
        <v>181</v>
      </c>
      <c r="F115" s="168" t="s">
        <v>182</v>
      </c>
      <c r="G115" s="169" t="s">
        <v>141</v>
      </c>
      <c r="H115" s="170">
        <v>4.0019999999999998</v>
      </c>
      <c r="I115" s="171"/>
      <c r="J115" s="172">
        <f>ROUND(I115*H115,2)</f>
        <v>0</v>
      </c>
      <c r="K115" s="168" t="s">
        <v>125</v>
      </c>
      <c r="L115" s="35"/>
      <c r="M115" s="173" t="s">
        <v>21</v>
      </c>
      <c r="N115" s="174" t="s">
        <v>46</v>
      </c>
      <c r="O115" s="57"/>
      <c r="P115" s="175">
        <f>O115*H115</f>
        <v>0</v>
      </c>
      <c r="Q115" s="175">
        <v>0</v>
      </c>
      <c r="R115" s="175">
        <f>Q115*H115</f>
        <v>0</v>
      </c>
      <c r="S115" s="175">
        <v>0</v>
      </c>
      <c r="T115" s="176">
        <f>S115*H115</f>
        <v>0</v>
      </c>
      <c r="AR115" s="14" t="s">
        <v>150</v>
      </c>
      <c r="AT115" s="14" t="s">
        <v>121</v>
      </c>
      <c r="AU115" s="14" t="s">
        <v>82</v>
      </c>
      <c r="AY115" s="14" t="s">
        <v>118</v>
      </c>
      <c r="BE115" s="177">
        <f>IF(N115="základní",J115,0)</f>
        <v>0</v>
      </c>
      <c r="BF115" s="177">
        <f>IF(N115="snížená",J115,0)</f>
        <v>0</v>
      </c>
      <c r="BG115" s="177">
        <f>IF(N115="zákl. přenesená",J115,0)</f>
        <v>0</v>
      </c>
      <c r="BH115" s="177">
        <f>IF(N115="sníž. přenesená",J115,0)</f>
        <v>0</v>
      </c>
      <c r="BI115" s="177">
        <f>IF(N115="nulová",J115,0)</f>
        <v>0</v>
      </c>
      <c r="BJ115" s="14" t="s">
        <v>80</v>
      </c>
      <c r="BK115" s="177">
        <f>ROUND(I115*H115,2)</f>
        <v>0</v>
      </c>
      <c r="BL115" s="14" t="s">
        <v>150</v>
      </c>
      <c r="BM115" s="14" t="s">
        <v>183</v>
      </c>
    </row>
    <row r="116" spans="2:65" s="1" customFormat="1" ht="78">
      <c r="B116" s="31"/>
      <c r="C116" s="32"/>
      <c r="D116" s="178" t="s">
        <v>128</v>
      </c>
      <c r="E116" s="32"/>
      <c r="F116" s="179" t="s">
        <v>184</v>
      </c>
      <c r="G116" s="32"/>
      <c r="H116" s="32"/>
      <c r="I116" s="95"/>
      <c r="J116" s="32"/>
      <c r="K116" s="32"/>
      <c r="L116" s="35"/>
      <c r="M116" s="180"/>
      <c r="N116" s="57"/>
      <c r="O116" s="57"/>
      <c r="P116" s="57"/>
      <c r="Q116" s="57"/>
      <c r="R116" s="57"/>
      <c r="S116" s="57"/>
      <c r="T116" s="58"/>
      <c r="AT116" s="14" t="s">
        <v>128</v>
      </c>
      <c r="AU116" s="14" t="s">
        <v>82</v>
      </c>
    </row>
    <row r="117" spans="2:65" s="1" customFormat="1" ht="22.5" customHeight="1">
      <c r="B117" s="31"/>
      <c r="C117" s="166" t="s">
        <v>185</v>
      </c>
      <c r="D117" s="166" t="s">
        <v>121</v>
      </c>
      <c r="E117" s="167" t="s">
        <v>186</v>
      </c>
      <c r="F117" s="168" t="s">
        <v>187</v>
      </c>
      <c r="G117" s="169" t="s">
        <v>141</v>
      </c>
      <c r="H117" s="170">
        <v>4.0019999999999998</v>
      </c>
      <c r="I117" s="171"/>
      <c r="J117" s="172">
        <f>ROUND(I117*H117,2)</f>
        <v>0</v>
      </c>
      <c r="K117" s="168" t="s">
        <v>125</v>
      </c>
      <c r="L117" s="35"/>
      <c r="M117" s="173" t="s">
        <v>21</v>
      </c>
      <c r="N117" s="174" t="s">
        <v>46</v>
      </c>
      <c r="O117" s="57"/>
      <c r="P117" s="175">
        <f>O117*H117</f>
        <v>0</v>
      </c>
      <c r="Q117" s="175">
        <v>0</v>
      </c>
      <c r="R117" s="175">
        <f>Q117*H117</f>
        <v>0</v>
      </c>
      <c r="S117" s="175">
        <v>0</v>
      </c>
      <c r="T117" s="176">
        <f>S117*H117</f>
        <v>0</v>
      </c>
      <c r="AR117" s="14" t="s">
        <v>150</v>
      </c>
      <c r="AT117" s="14" t="s">
        <v>121</v>
      </c>
      <c r="AU117" s="14" t="s">
        <v>82</v>
      </c>
      <c r="AY117" s="14" t="s">
        <v>118</v>
      </c>
      <c r="BE117" s="177">
        <f>IF(N117="základní",J117,0)</f>
        <v>0</v>
      </c>
      <c r="BF117" s="177">
        <f>IF(N117="snížená",J117,0)</f>
        <v>0</v>
      </c>
      <c r="BG117" s="177">
        <f>IF(N117="zákl. přenesená",J117,0)</f>
        <v>0</v>
      </c>
      <c r="BH117" s="177">
        <f>IF(N117="sníž. přenesená",J117,0)</f>
        <v>0</v>
      </c>
      <c r="BI117" s="177">
        <f>IF(N117="nulová",J117,0)</f>
        <v>0</v>
      </c>
      <c r="BJ117" s="14" t="s">
        <v>80</v>
      </c>
      <c r="BK117" s="177">
        <f>ROUND(I117*H117,2)</f>
        <v>0</v>
      </c>
      <c r="BL117" s="14" t="s">
        <v>150</v>
      </c>
      <c r="BM117" s="14" t="s">
        <v>188</v>
      </c>
    </row>
    <row r="118" spans="2:65" s="1" customFormat="1" ht="78">
      <c r="B118" s="31"/>
      <c r="C118" s="32"/>
      <c r="D118" s="178" t="s">
        <v>128</v>
      </c>
      <c r="E118" s="32"/>
      <c r="F118" s="179" t="s">
        <v>184</v>
      </c>
      <c r="G118" s="32"/>
      <c r="H118" s="32"/>
      <c r="I118" s="95"/>
      <c r="J118" s="32"/>
      <c r="K118" s="32"/>
      <c r="L118" s="35"/>
      <c r="M118" s="180"/>
      <c r="N118" s="57"/>
      <c r="O118" s="57"/>
      <c r="P118" s="57"/>
      <c r="Q118" s="57"/>
      <c r="R118" s="57"/>
      <c r="S118" s="57"/>
      <c r="T118" s="58"/>
      <c r="AT118" s="14" t="s">
        <v>128</v>
      </c>
      <c r="AU118" s="14" t="s">
        <v>82</v>
      </c>
    </row>
    <row r="119" spans="2:65" s="10" customFormat="1" ht="22.9" customHeight="1">
      <c r="B119" s="150"/>
      <c r="C119" s="151"/>
      <c r="D119" s="152" t="s">
        <v>74</v>
      </c>
      <c r="E119" s="164" t="s">
        <v>189</v>
      </c>
      <c r="F119" s="164" t="s">
        <v>190</v>
      </c>
      <c r="G119" s="151"/>
      <c r="H119" s="151"/>
      <c r="I119" s="154"/>
      <c r="J119" s="165">
        <f>BK119</f>
        <v>0</v>
      </c>
      <c r="K119" s="151"/>
      <c r="L119" s="156"/>
      <c r="M119" s="157"/>
      <c r="N119" s="158"/>
      <c r="O119" s="158"/>
      <c r="P119" s="159">
        <f>SUM(P120:P131)</f>
        <v>0</v>
      </c>
      <c r="Q119" s="158"/>
      <c r="R119" s="159">
        <f>SUM(R120:R131)</f>
        <v>0.17814419999999997</v>
      </c>
      <c r="S119" s="158"/>
      <c r="T119" s="160">
        <f>SUM(T120:T131)</f>
        <v>0</v>
      </c>
      <c r="AR119" s="161" t="s">
        <v>82</v>
      </c>
      <c r="AT119" s="162" t="s">
        <v>74</v>
      </c>
      <c r="AU119" s="162" t="s">
        <v>80</v>
      </c>
      <c r="AY119" s="161" t="s">
        <v>118</v>
      </c>
      <c r="BK119" s="163">
        <f>SUM(BK120:BK131)</f>
        <v>0</v>
      </c>
    </row>
    <row r="120" spans="2:65" s="1" customFormat="1" ht="16.5" customHeight="1">
      <c r="B120" s="31"/>
      <c r="C120" s="166" t="s">
        <v>191</v>
      </c>
      <c r="D120" s="166" t="s">
        <v>121</v>
      </c>
      <c r="E120" s="167" t="s">
        <v>192</v>
      </c>
      <c r="F120" s="168" t="s">
        <v>193</v>
      </c>
      <c r="G120" s="169" t="s">
        <v>124</v>
      </c>
      <c r="H120" s="170">
        <v>465.87</v>
      </c>
      <c r="I120" s="171"/>
      <c r="J120" s="172">
        <f>ROUND(I120*H120,2)</f>
        <v>0</v>
      </c>
      <c r="K120" s="168" t="s">
        <v>125</v>
      </c>
      <c r="L120" s="35"/>
      <c r="M120" s="173" t="s">
        <v>21</v>
      </c>
      <c r="N120" s="174" t="s">
        <v>46</v>
      </c>
      <c r="O120" s="57"/>
      <c r="P120" s="175">
        <f>O120*H120</f>
        <v>0</v>
      </c>
      <c r="Q120" s="175">
        <v>0</v>
      </c>
      <c r="R120" s="175">
        <f>Q120*H120</f>
        <v>0</v>
      </c>
      <c r="S120" s="175">
        <v>0</v>
      </c>
      <c r="T120" s="176">
        <f>S120*H120</f>
        <v>0</v>
      </c>
      <c r="AR120" s="14" t="s">
        <v>150</v>
      </c>
      <c r="AT120" s="14" t="s">
        <v>121</v>
      </c>
      <c r="AU120" s="14" t="s">
        <v>82</v>
      </c>
      <c r="AY120" s="14" t="s">
        <v>118</v>
      </c>
      <c r="BE120" s="177">
        <f>IF(N120="základní",J120,0)</f>
        <v>0</v>
      </c>
      <c r="BF120" s="177">
        <f>IF(N120="snížená",J120,0)</f>
        <v>0</v>
      </c>
      <c r="BG120" s="177">
        <f>IF(N120="zákl. přenesená",J120,0)</f>
        <v>0</v>
      </c>
      <c r="BH120" s="177">
        <f>IF(N120="sníž. přenesená",J120,0)</f>
        <v>0</v>
      </c>
      <c r="BI120" s="177">
        <f>IF(N120="nulová",J120,0)</f>
        <v>0</v>
      </c>
      <c r="BJ120" s="14" t="s">
        <v>80</v>
      </c>
      <c r="BK120" s="177">
        <f>ROUND(I120*H120,2)</f>
        <v>0</v>
      </c>
      <c r="BL120" s="14" t="s">
        <v>150</v>
      </c>
      <c r="BM120" s="14" t="s">
        <v>194</v>
      </c>
    </row>
    <row r="121" spans="2:65" s="1" customFormat="1" ht="29.25">
      <c r="B121" s="31"/>
      <c r="C121" s="32"/>
      <c r="D121" s="178" t="s">
        <v>128</v>
      </c>
      <c r="E121" s="32"/>
      <c r="F121" s="179" t="s">
        <v>195</v>
      </c>
      <c r="G121" s="32"/>
      <c r="H121" s="32"/>
      <c r="I121" s="95"/>
      <c r="J121" s="32"/>
      <c r="K121" s="32"/>
      <c r="L121" s="35"/>
      <c r="M121" s="180"/>
      <c r="N121" s="57"/>
      <c r="O121" s="57"/>
      <c r="P121" s="57"/>
      <c r="Q121" s="57"/>
      <c r="R121" s="57"/>
      <c r="S121" s="57"/>
      <c r="T121" s="58"/>
      <c r="AT121" s="14" t="s">
        <v>128</v>
      </c>
      <c r="AU121" s="14" t="s">
        <v>82</v>
      </c>
    </row>
    <row r="122" spans="2:65" s="1" customFormat="1" ht="16.5" customHeight="1">
      <c r="B122" s="31"/>
      <c r="C122" s="192" t="s">
        <v>196</v>
      </c>
      <c r="D122" s="192" t="s">
        <v>175</v>
      </c>
      <c r="E122" s="193" t="s">
        <v>197</v>
      </c>
      <c r="F122" s="194" t="s">
        <v>198</v>
      </c>
      <c r="G122" s="195" t="s">
        <v>124</v>
      </c>
      <c r="H122" s="196">
        <v>489.16399999999999</v>
      </c>
      <c r="I122" s="197"/>
      <c r="J122" s="198">
        <f>ROUND(I122*H122,2)</f>
        <v>0</v>
      </c>
      <c r="K122" s="194" t="s">
        <v>199</v>
      </c>
      <c r="L122" s="199"/>
      <c r="M122" s="200" t="s">
        <v>21</v>
      </c>
      <c r="N122" s="201" t="s">
        <v>46</v>
      </c>
      <c r="O122" s="57"/>
      <c r="P122" s="175">
        <f>O122*H122</f>
        <v>0</v>
      </c>
      <c r="Q122" s="175">
        <v>2.9999999999999997E-4</v>
      </c>
      <c r="R122" s="175">
        <f>Q122*H122</f>
        <v>0.1467492</v>
      </c>
      <c r="S122" s="175">
        <v>0</v>
      </c>
      <c r="T122" s="176">
        <f>S122*H122</f>
        <v>0</v>
      </c>
      <c r="AR122" s="14" t="s">
        <v>178</v>
      </c>
      <c r="AT122" s="14" t="s">
        <v>175</v>
      </c>
      <c r="AU122" s="14" t="s">
        <v>82</v>
      </c>
      <c r="AY122" s="14" t="s">
        <v>118</v>
      </c>
      <c r="BE122" s="177">
        <f>IF(N122="základní",J122,0)</f>
        <v>0</v>
      </c>
      <c r="BF122" s="177">
        <f>IF(N122="snížená",J122,0)</f>
        <v>0</v>
      </c>
      <c r="BG122" s="177">
        <f>IF(N122="zákl. přenesená",J122,0)</f>
        <v>0</v>
      </c>
      <c r="BH122" s="177">
        <f>IF(N122="sníž. přenesená",J122,0)</f>
        <v>0</v>
      </c>
      <c r="BI122" s="177">
        <f>IF(N122="nulová",J122,0)</f>
        <v>0</v>
      </c>
      <c r="BJ122" s="14" t="s">
        <v>80</v>
      </c>
      <c r="BK122" s="177">
        <f>ROUND(I122*H122,2)</f>
        <v>0</v>
      </c>
      <c r="BL122" s="14" t="s">
        <v>150</v>
      </c>
      <c r="BM122" s="14" t="s">
        <v>200</v>
      </c>
    </row>
    <row r="123" spans="2:65" s="1" customFormat="1" ht="29.25">
      <c r="B123" s="31"/>
      <c r="C123" s="32"/>
      <c r="D123" s="178" t="s">
        <v>201</v>
      </c>
      <c r="E123" s="32"/>
      <c r="F123" s="179" t="s">
        <v>202</v>
      </c>
      <c r="G123" s="32"/>
      <c r="H123" s="32"/>
      <c r="I123" s="95"/>
      <c r="J123" s="32"/>
      <c r="K123" s="32"/>
      <c r="L123" s="35"/>
      <c r="M123" s="180"/>
      <c r="N123" s="57"/>
      <c r="O123" s="57"/>
      <c r="P123" s="57"/>
      <c r="Q123" s="57"/>
      <c r="R123" s="57"/>
      <c r="S123" s="57"/>
      <c r="T123" s="58"/>
      <c r="AT123" s="14" t="s">
        <v>201</v>
      </c>
      <c r="AU123" s="14" t="s">
        <v>82</v>
      </c>
    </row>
    <row r="124" spans="2:65" s="11" customFormat="1" ht="11.25">
      <c r="B124" s="181"/>
      <c r="C124" s="182"/>
      <c r="D124" s="178" t="s">
        <v>134</v>
      </c>
      <c r="E124" s="183" t="s">
        <v>21</v>
      </c>
      <c r="F124" s="184" t="s">
        <v>203</v>
      </c>
      <c r="G124" s="182"/>
      <c r="H124" s="185">
        <v>465.87</v>
      </c>
      <c r="I124" s="186"/>
      <c r="J124" s="182"/>
      <c r="K124" s="182"/>
      <c r="L124" s="187"/>
      <c r="M124" s="188"/>
      <c r="N124" s="189"/>
      <c r="O124" s="189"/>
      <c r="P124" s="189"/>
      <c r="Q124" s="189"/>
      <c r="R124" s="189"/>
      <c r="S124" s="189"/>
      <c r="T124" s="190"/>
      <c r="AT124" s="191" t="s">
        <v>134</v>
      </c>
      <c r="AU124" s="191" t="s">
        <v>82</v>
      </c>
      <c r="AV124" s="11" t="s">
        <v>82</v>
      </c>
      <c r="AW124" s="11" t="s">
        <v>36</v>
      </c>
      <c r="AX124" s="11" t="s">
        <v>80</v>
      </c>
      <c r="AY124" s="191" t="s">
        <v>118</v>
      </c>
    </row>
    <row r="125" spans="2:65" s="11" customFormat="1" ht="11.25">
      <c r="B125" s="181"/>
      <c r="C125" s="182"/>
      <c r="D125" s="178" t="s">
        <v>134</v>
      </c>
      <c r="E125" s="182"/>
      <c r="F125" s="184" t="s">
        <v>204</v>
      </c>
      <c r="G125" s="182"/>
      <c r="H125" s="185">
        <v>489.16399999999999</v>
      </c>
      <c r="I125" s="186"/>
      <c r="J125" s="182"/>
      <c r="K125" s="182"/>
      <c r="L125" s="187"/>
      <c r="M125" s="188"/>
      <c r="N125" s="189"/>
      <c r="O125" s="189"/>
      <c r="P125" s="189"/>
      <c r="Q125" s="189"/>
      <c r="R125" s="189"/>
      <c r="S125" s="189"/>
      <c r="T125" s="190"/>
      <c r="AT125" s="191" t="s">
        <v>134</v>
      </c>
      <c r="AU125" s="191" t="s">
        <v>82</v>
      </c>
      <c r="AV125" s="11" t="s">
        <v>82</v>
      </c>
      <c r="AW125" s="11" t="s">
        <v>4</v>
      </c>
      <c r="AX125" s="11" t="s">
        <v>80</v>
      </c>
      <c r="AY125" s="191" t="s">
        <v>118</v>
      </c>
    </row>
    <row r="126" spans="2:65" s="1" customFormat="1" ht="16.5" customHeight="1">
      <c r="B126" s="31"/>
      <c r="C126" s="166" t="s">
        <v>205</v>
      </c>
      <c r="D126" s="166" t="s">
        <v>121</v>
      </c>
      <c r="E126" s="167" t="s">
        <v>206</v>
      </c>
      <c r="F126" s="168" t="s">
        <v>207</v>
      </c>
      <c r="G126" s="169" t="s">
        <v>124</v>
      </c>
      <c r="H126" s="170">
        <v>45.5</v>
      </c>
      <c r="I126" s="171"/>
      <c r="J126" s="172">
        <f>ROUND(I126*H126,2)</f>
        <v>0</v>
      </c>
      <c r="K126" s="168" t="s">
        <v>125</v>
      </c>
      <c r="L126" s="35"/>
      <c r="M126" s="173" t="s">
        <v>21</v>
      </c>
      <c r="N126" s="174" t="s">
        <v>46</v>
      </c>
      <c r="O126" s="57"/>
      <c r="P126" s="175">
        <f>O126*H126</f>
        <v>0</v>
      </c>
      <c r="Q126" s="175">
        <v>2.0000000000000001E-4</v>
      </c>
      <c r="R126" s="175">
        <f>Q126*H126</f>
        <v>9.1000000000000004E-3</v>
      </c>
      <c r="S126" s="175">
        <v>0</v>
      </c>
      <c r="T126" s="176">
        <f>S126*H126</f>
        <v>0</v>
      </c>
      <c r="AR126" s="14" t="s">
        <v>150</v>
      </c>
      <c r="AT126" s="14" t="s">
        <v>121</v>
      </c>
      <c r="AU126" s="14" t="s">
        <v>82</v>
      </c>
      <c r="AY126" s="14" t="s">
        <v>118</v>
      </c>
      <c r="BE126" s="177">
        <f>IF(N126="základní",J126,0)</f>
        <v>0</v>
      </c>
      <c r="BF126" s="177">
        <f>IF(N126="snížená",J126,0)</f>
        <v>0</v>
      </c>
      <c r="BG126" s="177">
        <f>IF(N126="zákl. přenesená",J126,0)</f>
        <v>0</v>
      </c>
      <c r="BH126" s="177">
        <f>IF(N126="sníž. přenesená",J126,0)</f>
        <v>0</v>
      </c>
      <c r="BI126" s="177">
        <f>IF(N126="nulová",J126,0)</f>
        <v>0</v>
      </c>
      <c r="BJ126" s="14" t="s">
        <v>80</v>
      </c>
      <c r="BK126" s="177">
        <f>ROUND(I126*H126,2)</f>
        <v>0</v>
      </c>
      <c r="BL126" s="14" t="s">
        <v>150</v>
      </c>
      <c r="BM126" s="14" t="s">
        <v>208</v>
      </c>
    </row>
    <row r="127" spans="2:65" s="11" customFormat="1" ht="11.25">
      <c r="B127" s="181"/>
      <c r="C127" s="182"/>
      <c r="D127" s="178" t="s">
        <v>134</v>
      </c>
      <c r="E127" s="183" t="s">
        <v>21</v>
      </c>
      <c r="F127" s="184" t="s">
        <v>209</v>
      </c>
      <c r="G127" s="182"/>
      <c r="H127" s="185">
        <v>45.5</v>
      </c>
      <c r="I127" s="186"/>
      <c r="J127" s="182"/>
      <c r="K127" s="182"/>
      <c r="L127" s="187"/>
      <c r="M127" s="188"/>
      <c r="N127" s="189"/>
      <c r="O127" s="189"/>
      <c r="P127" s="189"/>
      <c r="Q127" s="189"/>
      <c r="R127" s="189"/>
      <c r="S127" s="189"/>
      <c r="T127" s="190"/>
      <c r="AT127" s="191" t="s">
        <v>134</v>
      </c>
      <c r="AU127" s="191" t="s">
        <v>82</v>
      </c>
      <c r="AV127" s="11" t="s">
        <v>82</v>
      </c>
      <c r="AW127" s="11" t="s">
        <v>36</v>
      </c>
      <c r="AX127" s="11" t="s">
        <v>80</v>
      </c>
      <c r="AY127" s="191" t="s">
        <v>118</v>
      </c>
    </row>
    <row r="128" spans="2:65" s="1" customFormat="1" ht="22.5" customHeight="1">
      <c r="B128" s="31"/>
      <c r="C128" s="166" t="s">
        <v>210</v>
      </c>
      <c r="D128" s="166" t="s">
        <v>121</v>
      </c>
      <c r="E128" s="167" t="s">
        <v>211</v>
      </c>
      <c r="F128" s="168" t="s">
        <v>212</v>
      </c>
      <c r="G128" s="169" t="s">
        <v>124</v>
      </c>
      <c r="H128" s="170">
        <v>45.5</v>
      </c>
      <c r="I128" s="171"/>
      <c r="J128" s="172">
        <f>ROUND(I128*H128,2)</f>
        <v>0</v>
      </c>
      <c r="K128" s="168" t="s">
        <v>125</v>
      </c>
      <c r="L128" s="35"/>
      <c r="M128" s="173" t="s">
        <v>21</v>
      </c>
      <c r="N128" s="174" t="s">
        <v>46</v>
      </c>
      <c r="O128" s="57"/>
      <c r="P128" s="175">
        <f>O128*H128</f>
        <v>0</v>
      </c>
      <c r="Q128" s="175">
        <v>1.7000000000000001E-4</v>
      </c>
      <c r="R128" s="175">
        <f>Q128*H128</f>
        <v>7.7350000000000006E-3</v>
      </c>
      <c r="S128" s="175">
        <v>0</v>
      </c>
      <c r="T128" s="176">
        <f>S128*H128</f>
        <v>0</v>
      </c>
      <c r="AR128" s="14" t="s">
        <v>150</v>
      </c>
      <c r="AT128" s="14" t="s">
        <v>121</v>
      </c>
      <c r="AU128" s="14" t="s">
        <v>82</v>
      </c>
      <c r="AY128" s="14" t="s">
        <v>118</v>
      </c>
      <c r="BE128" s="177">
        <f>IF(N128="základní",J128,0)</f>
        <v>0</v>
      </c>
      <c r="BF128" s="177">
        <f>IF(N128="snížená",J128,0)</f>
        <v>0</v>
      </c>
      <c r="BG128" s="177">
        <f>IF(N128="zákl. přenesená",J128,0)</f>
        <v>0</v>
      </c>
      <c r="BH128" s="177">
        <f>IF(N128="sníž. přenesená",J128,0)</f>
        <v>0</v>
      </c>
      <c r="BI128" s="177">
        <f>IF(N128="nulová",J128,0)</f>
        <v>0</v>
      </c>
      <c r="BJ128" s="14" t="s">
        <v>80</v>
      </c>
      <c r="BK128" s="177">
        <f>ROUND(I128*H128,2)</f>
        <v>0</v>
      </c>
      <c r="BL128" s="14" t="s">
        <v>150</v>
      </c>
      <c r="BM128" s="14" t="s">
        <v>213</v>
      </c>
    </row>
    <row r="129" spans="2:65" s="1" customFormat="1" ht="22.5" customHeight="1">
      <c r="B129" s="31"/>
      <c r="C129" s="166" t="s">
        <v>8</v>
      </c>
      <c r="D129" s="166" t="s">
        <v>121</v>
      </c>
      <c r="E129" s="167" t="s">
        <v>214</v>
      </c>
      <c r="F129" s="168" t="s">
        <v>215</v>
      </c>
      <c r="G129" s="169" t="s">
        <v>124</v>
      </c>
      <c r="H129" s="170">
        <v>45.5</v>
      </c>
      <c r="I129" s="171"/>
      <c r="J129" s="172">
        <f>ROUND(I129*H129,2)</f>
        <v>0</v>
      </c>
      <c r="K129" s="168" t="s">
        <v>125</v>
      </c>
      <c r="L129" s="35"/>
      <c r="M129" s="173" t="s">
        <v>21</v>
      </c>
      <c r="N129" s="174" t="s">
        <v>46</v>
      </c>
      <c r="O129" s="57"/>
      <c r="P129" s="175">
        <f>O129*H129</f>
        <v>0</v>
      </c>
      <c r="Q129" s="175">
        <v>0</v>
      </c>
      <c r="R129" s="175">
        <f>Q129*H129</f>
        <v>0</v>
      </c>
      <c r="S129" s="175">
        <v>0</v>
      </c>
      <c r="T129" s="176">
        <f>S129*H129</f>
        <v>0</v>
      </c>
      <c r="AR129" s="14" t="s">
        <v>150</v>
      </c>
      <c r="AT129" s="14" t="s">
        <v>121</v>
      </c>
      <c r="AU129" s="14" t="s">
        <v>82</v>
      </c>
      <c r="AY129" s="14" t="s">
        <v>118</v>
      </c>
      <c r="BE129" s="177">
        <f>IF(N129="základní",J129,0)</f>
        <v>0</v>
      </c>
      <c r="BF129" s="177">
        <f>IF(N129="snížená",J129,0)</f>
        <v>0</v>
      </c>
      <c r="BG129" s="177">
        <f>IF(N129="zákl. přenesená",J129,0)</f>
        <v>0</v>
      </c>
      <c r="BH129" s="177">
        <f>IF(N129="sníž. přenesená",J129,0)</f>
        <v>0</v>
      </c>
      <c r="BI129" s="177">
        <f>IF(N129="nulová",J129,0)</f>
        <v>0</v>
      </c>
      <c r="BJ129" s="14" t="s">
        <v>80</v>
      </c>
      <c r="BK129" s="177">
        <f>ROUND(I129*H129,2)</f>
        <v>0</v>
      </c>
      <c r="BL129" s="14" t="s">
        <v>150</v>
      </c>
      <c r="BM129" s="14" t="s">
        <v>216</v>
      </c>
    </row>
    <row r="130" spans="2:65" s="1" customFormat="1" ht="22.5" customHeight="1">
      <c r="B130" s="31"/>
      <c r="C130" s="166" t="s">
        <v>150</v>
      </c>
      <c r="D130" s="166" t="s">
        <v>121</v>
      </c>
      <c r="E130" s="167" t="s">
        <v>217</v>
      </c>
      <c r="F130" s="168" t="s">
        <v>218</v>
      </c>
      <c r="G130" s="169" t="s">
        <v>124</v>
      </c>
      <c r="H130" s="170">
        <v>45.5</v>
      </c>
      <c r="I130" s="171"/>
      <c r="J130" s="172">
        <f>ROUND(I130*H130,2)</f>
        <v>0</v>
      </c>
      <c r="K130" s="168" t="s">
        <v>125</v>
      </c>
      <c r="L130" s="35"/>
      <c r="M130" s="173" t="s">
        <v>21</v>
      </c>
      <c r="N130" s="174" t="s">
        <v>46</v>
      </c>
      <c r="O130" s="57"/>
      <c r="P130" s="175">
        <f>O130*H130</f>
        <v>0</v>
      </c>
      <c r="Q130" s="175">
        <v>3.2000000000000003E-4</v>
      </c>
      <c r="R130" s="175">
        <f>Q130*H130</f>
        <v>1.4560000000000002E-2</v>
      </c>
      <c r="S130" s="175">
        <v>0</v>
      </c>
      <c r="T130" s="176">
        <f>S130*H130</f>
        <v>0</v>
      </c>
      <c r="AR130" s="14" t="s">
        <v>150</v>
      </c>
      <c r="AT130" s="14" t="s">
        <v>121</v>
      </c>
      <c r="AU130" s="14" t="s">
        <v>82</v>
      </c>
      <c r="AY130" s="14" t="s">
        <v>118</v>
      </c>
      <c r="BE130" s="177">
        <f>IF(N130="základní",J130,0)</f>
        <v>0</v>
      </c>
      <c r="BF130" s="177">
        <f>IF(N130="snížená",J130,0)</f>
        <v>0</v>
      </c>
      <c r="BG130" s="177">
        <f>IF(N130="zákl. přenesená",J130,0)</f>
        <v>0</v>
      </c>
      <c r="BH130" s="177">
        <f>IF(N130="sníž. přenesená",J130,0)</f>
        <v>0</v>
      </c>
      <c r="BI130" s="177">
        <f>IF(N130="nulová",J130,0)</f>
        <v>0</v>
      </c>
      <c r="BJ130" s="14" t="s">
        <v>80</v>
      </c>
      <c r="BK130" s="177">
        <f>ROUND(I130*H130,2)</f>
        <v>0</v>
      </c>
      <c r="BL130" s="14" t="s">
        <v>150</v>
      </c>
      <c r="BM130" s="14" t="s">
        <v>219</v>
      </c>
    </row>
    <row r="131" spans="2:65" s="1" customFormat="1" ht="22.5" customHeight="1">
      <c r="B131" s="31"/>
      <c r="C131" s="166" t="s">
        <v>220</v>
      </c>
      <c r="D131" s="166" t="s">
        <v>121</v>
      </c>
      <c r="E131" s="167" t="s">
        <v>221</v>
      </c>
      <c r="F131" s="168" t="s">
        <v>222</v>
      </c>
      <c r="G131" s="169" t="s">
        <v>124</v>
      </c>
      <c r="H131" s="170">
        <v>45.5</v>
      </c>
      <c r="I131" s="171"/>
      <c r="J131" s="172">
        <f>ROUND(I131*H131,2)</f>
        <v>0</v>
      </c>
      <c r="K131" s="168" t="s">
        <v>125</v>
      </c>
      <c r="L131" s="35"/>
      <c r="M131" s="173" t="s">
        <v>21</v>
      </c>
      <c r="N131" s="174" t="s">
        <v>46</v>
      </c>
      <c r="O131" s="57"/>
      <c r="P131" s="175">
        <f>O131*H131</f>
        <v>0</v>
      </c>
      <c r="Q131" s="175">
        <v>0</v>
      </c>
      <c r="R131" s="175">
        <f>Q131*H131</f>
        <v>0</v>
      </c>
      <c r="S131" s="175">
        <v>0</v>
      </c>
      <c r="T131" s="176">
        <f>S131*H131</f>
        <v>0</v>
      </c>
      <c r="AR131" s="14" t="s">
        <v>150</v>
      </c>
      <c r="AT131" s="14" t="s">
        <v>121</v>
      </c>
      <c r="AU131" s="14" t="s">
        <v>82</v>
      </c>
      <c r="AY131" s="14" t="s">
        <v>118</v>
      </c>
      <c r="BE131" s="177">
        <f>IF(N131="základní",J131,0)</f>
        <v>0</v>
      </c>
      <c r="BF131" s="177">
        <f>IF(N131="snížená",J131,0)</f>
        <v>0</v>
      </c>
      <c r="BG131" s="177">
        <f>IF(N131="zákl. přenesená",J131,0)</f>
        <v>0</v>
      </c>
      <c r="BH131" s="177">
        <f>IF(N131="sníž. přenesená",J131,0)</f>
        <v>0</v>
      </c>
      <c r="BI131" s="177">
        <f>IF(N131="nulová",J131,0)</f>
        <v>0</v>
      </c>
      <c r="BJ131" s="14" t="s">
        <v>80</v>
      </c>
      <c r="BK131" s="177">
        <f>ROUND(I131*H131,2)</f>
        <v>0</v>
      </c>
      <c r="BL131" s="14" t="s">
        <v>150</v>
      </c>
      <c r="BM131" s="14" t="s">
        <v>223</v>
      </c>
    </row>
    <row r="132" spans="2:65" s="10" customFormat="1" ht="25.9" customHeight="1">
      <c r="B132" s="150"/>
      <c r="C132" s="151"/>
      <c r="D132" s="152" t="s">
        <v>74</v>
      </c>
      <c r="E132" s="153" t="s">
        <v>175</v>
      </c>
      <c r="F132" s="153" t="s">
        <v>224</v>
      </c>
      <c r="G132" s="151"/>
      <c r="H132" s="151"/>
      <c r="I132" s="154"/>
      <c r="J132" s="155">
        <f>BK132</f>
        <v>0</v>
      </c>
      <c r="K132" s="151"/>
      <c r="L132" s="156"/>
      <c r="M132" s="157"/>
      <c r="N132" s="158"/>
      <c r="O132" s="158"/>
      <c r="P132" s="159">
        <f>P133+P142</f>
        <v>0</v>
      </c>
      <c r="Q132" s="158"/>
      <c r="R132" s="159">
        <f>R133+R142</f>
        <v>2.7542399999999998E-2</v>
      </c>
      <c r="S132" s="158"/>
      <c r="T132" s="160">
        <f>T133+T142</f>
        <v>0</v>
      </c>
      <c r="AR132" s="161" t="s">
        <v>138</v>
      </c>
      <c r="AT132" s="162" t="s">
        <v>74</v>
      </c>
      <c r="AU132" s="162" t="s">
        <v>75</v>
      </c>
      <c r="AY132" s="161" t="s">
        <v>118</v>
      </c>
      <c r="BK132" s="163">
        <f>BK133+BK142</f>
        <v>0</v>
      </c>
    </row>
    <row r="133" spans="2:65" s="10" customFormat="1" ht="22.9" customHeight="1">
      <c r="B133" s="150"/>
      <c r="C133" s="151"/>
      <c r="D133" s="152" t="s">
        <v>74</v>
      </c>
      <c r="E133" s="164" t="s">
        <v>225</v>
      </c>
      <c r="F133" s="164" t="s">
        <v>226</v>
      </c>
      <c r="G133" s="151"/>
      <c r="H133" s="151"/>
      <c r="I133" s="154"/>
      <c r="J133" s="165">
        <f>BK133</f>
        <v>0</v>
      </c>
      <c r="K133" s="151"/>
      <c r="L133" s="156"/>
      <c r="M133" s="157"/>
      <c r="N133" s="158"/>
      <c r="O133" s="158"/>
      <c r="P133" s="159">
        <f>SUM(P134:P141)</f>
        <v>0</v>
      </c>
      <c r="Q133" s="158"/>
      <c r="R133" s="159">
        <f>SUM(R134:R141)</f>
        <v>2.15424E-2</v>
      </c>
      <c r="S133" s="158"/>
      <c r="T133" s="160">
        <f>SUM(T134:T141)</f>
        <v>0</v>
      </c>
      <c r="AR133" s="161" t="s">
        <v>138</v>
      </c>
      <c r="AT133" s="162" t="s">
        <v>74</v>
      </c>
      <c r="AU133" s="162" t="s">
        <v>80</v>
      </c>
      <c r="AY133" s="161" t="s">
        <v>118</v>
      </c>
      <c r="BK133" s="163">
        <f>SUM(BK134:BK141)</f>
        <v>0</v>
      </c>
    </row>
    <row r="134" spans="2:65" s="1" customFormat="1" ht="22.5" customHeight="1">
      <c r="B134" s="31"/>
      <c r="C134" s="166" t="s">
        <v>227</v>
      </c>
      <c r="D134" s="166" t="s">
        <v>121</v>
      </c>
      <c r="E134" s="167" t="s">
        <v>228</v>
      </c>
      <c r="F134" s="168" t="s">
        <v>229</v>
      </c>
      <c r="G134" s="169" t="s">
        <v>164</v>
      </c>
      <c r="H134" s="170">
        <v>122</v>
      </c>
      <c r="I134" s="171"/>
      <c r="J134" s="172">
        <f>ROUND(I134*H134,2)</f>
        <v>0</v>
      </c>
      <c r="K134" s="168" t="s">
        <v>21</v>
      </c>
      <c r="L134" s="35"/>
      <c r="M134" s="173" t="s">
        <v>21</v>
      </c>
      <c r="N134" s="174" t="s">
        <v>46</v>
      </c>
      <c r="O134" s="57"/>
      <c r="P134" s="175">
        <f>O134*H134</f>
        <v>0</v>
      </c>
      <c r="Q134" s="175">
        <v>0</v>
      </c>
      <c r="R134" s="175">
        <f>Q134*H134</f>
        <v>0</v>
      </c>
      <c r="S134" s="175">
        <v>0</v>
      </c>
      <c r="T134" s="176">
        <f>S134*H134</f>
        <v>0</v>
      </c>
      <c r="AR134" s="14" t="s">
        <v>230</v>
      </c>
      <c r="AT134" s="14" t="s">
        <v>121</v>
      </c>
      <c r="AU134" s="14" t="s">
        <v>82</v>
      </c>
      <c r="AY134" s="14" t="s">
        <v>118</v>
      </c>
      <c r="BE134" s="177">
        <f>IF(N134="základní",J134,0)</f>
        <v>0</v>
      </c>
      <c r="BF134" s="177">
        <f>IF(N134="snížená",J134,0)</f>
        <v>0</v>
      </c>
      <c r="BG134" s="177">
        <f>IF(N134="zákl. přenesená",J134,0)</f>
        <v>0</v>
      </c>
      <c r="BH134" s="177">
        <f>IF(N134="sníž. přenesená",J134,0)</f>
        <v>0</v>
      </c>
      <c r="BI134" s="177">
        <f>IF(N134="nulová",J134,0)</f>
        <v>0</v>
      </c>
      <c r="BJ134" s="14" t="s">
        <v>80</v>
      </c>
      <c r="BK134" s="177">
        <f>ROUND(I134*H134,2)</f>
        <v>0</v>
      </c>
      <c r="BL134" s="14" t="s">
        <v>230</v>
      </c>
      <c r="BM134" s="14" t="s">
        <v>231</v>
      </c>
    </row>
    <row r="135" spans="2:65" s="11" customFormat="1" ht="11.25">
      <c r="B135" s="181"/>
      <c r="C135" s="182"/>
      <c r="D135" s="178" t="s">
        <v>134</v>
      </c>
      <c r="E135" s="183" t="s">
        <v>21</v>
      </c>
      <c r="F135" s="184" t="s">
        <v>232</v>
      </c>
      <c r="G135" s="182"/>
      <c r="H135" s="185">
        <v>122</v>
      </c>
      <c r="I135" s="186"/>
      <c r="J135" s="182"/>
      <c r="K135" s="182"/>
      <c r="L135" s="187"/>
      <c r="M135" s="188"/>
      <c r="N135" s="189"/>
      <c r="O135" s="189"/>
      <c r="P135" s="189"/>
      <c r="Q135" s="189"/>
      <c r="R135" s="189"/>
      <c r="S135" s="189"/>
      <c r="T135" s="190"/>
      <c r="AT135" s="191" t="s">
        <v>134</v>
      </c>
      <c r="AU135" s="191" t="s">
        <v>82</v>
      </c>
      <c r="AV135" s="11" t="s">
        <v>82</v>
      </c>
      <c r="AW135" s="11" t="s">
        <v>36</v>
      </c>
      <c r="AX135" s="11" t="s">
        <v>80</v>
      </c>
      <c r="AY135" s="191" t="s">
        <v>118</v>
      </c>
    </row>
    <row r="136" spans="2:65" s="1" customFormat="1" ht="22.5" customHeight="1">
      <c r="B136" s="31"/>
      <c r="C136" s="166" t="s">
        <v>233</v>
      </c>
      <c r="D136" s="166" t="s">
        <v>121</v>
      </c>
      <c r="E136" s="167" t="s">
        <v>234</v>
      </c>
      <c r="F136" s="168" t="s">
        <v>235</v>
      </c>
      <c r="G136" s="169" t="s">
        <v>164</v>
      </c>
      <c r="H136" s="170">
        <v>11</v>
      </c>
      <c r="I136" s="171"/>
      <c r="J136" s="172">
        <f>ROUND(I136*H136,2)</f>
        <v>0</v>
      </c>
      <c r="K136" s="168" t="s">
        <v>21</v>
      </c>
      <c r="L136" s="35"/>
      <c r="M136" s="173" t="s">
        <v>21</v>
      </c>
      <c r="N136" s="174" t="s">
        <v>46</v>
      </c>
      <c r="O136" s="57"/>
      <c r="P136" s="175">
        <f>O136*H136</f>
        <v>0</v>
      </c>
      <c r="Q136" s="175">
        <v>0</v>
      </c>
      <c r="R136" s="175">
        <f>Q136*H136</f>
        <v>0</v>
      </c>
      <c r="S136" s="175">
        <v>0</v>
      </c>
      <c r="T136" s="176">
        <f>S136*H136</f>
        <v>0</v>
      </c>
      <c r="AR136" s="14" t="s">
        <v>230</v>
      </c>
      <c r="AT136" s="14" t="s">
        <v>121</v>
      </c>
      <c r="AU136" s="14" t="s">
        <v>82</v>
      </c>
      <c r="AY136" s="14" t="s">
        <v>118</v>
      </c>
      <c r="BE136" s="177">
        <f>IF(N136="základní",J136,0)</f>
        <v>0</v>
      </c>
      <c r="BF136" s="177">
        <f>IF(N136="snížená",J136,0)</f>
        <v>0</v>
      </c>
      <c r="BG136" s="177">
        <f>IF(N136="zákl. přenesená",J136,0)</f>
        <v>0</v>
      </c>
      <c r="BH136" s="177">
        <f>IF(N136="sníž. přenesená",J136,0)</f>
        <v>0</v>
      </c>
      <c r="BI136" s="177">
        <f>IF(N136="nulová",J136,0)</f>
        <v>0</v>
      </c>
      <c r="BJ136" s="14" t="s">
        <v>80</v>
      </c>
      <c r="BK136" s="177">
        <f>ROUND(I136*H136,2)</f>
        <v>0</v>
      </c>
      <c r="BL136" s="14" t="s">
        <v>230</v>
      </c>
      <c r="BM136" s="14" t="s">
        <v>236</v>
      </c>
    </row>
    <row r="137" spans="2:65" s="1" customFormat="1" ht="22.5" customHeight="1">
      <c r="B137" s="31"/>
      <c r="C137" s="166" t="s">
        <v>237</v>
      </c>
      <c r="D137" s="166" t="s">
        <v>121</v>
      </c>
      <c r="E137" s="167" t="s">
        <v>238</v>
      </c>
      <c r="F137" s="168" t="s">
        <v>239</v>
      </c>
      <c r="G137" s="169" t="s">
        <v>240</v>
      </c>
      <c r="H137" s="170">
        <v>105.6</v>
      </c>
      <c r="I137" s="171"/>
      <c r="J137" s="172">
        <f>ROUND(I137*H137,2)</f>
        <v>0</v>
      </c>
      <c r="K137" s="168" t="s">
        <v>125</v>
      </c>
      <c r="L137" s="35"/>
      <c r="M137" s="173" t="s">
        <v>21</v>
      </c>
      <c r="N137" s="174" t="s">
        <v>46</v>
      </c>
      <c r="O137" s="57"/>
      <c r="P137" s="175">
        <f>O137*H137</f>
        <v>0</v>
      </c>
      <c r="Q137" s="175">
        <v>0</v>
      </c>
      <c r="R137" s="175">
        <f>Q137*H137</f>
        <v>0</v>
      </c>
      <c r="S137" s="175">
        <v>0</v>
      </c>
      <c r="T137" s="176">
        <f>S137*H137</f>
        <v>0</v>
      </c>
      <c r="AR137" s="14" t="s">
        <v>230</v>
      </c>
      <c r="AT137" s="14" t="s">
        <v>121</v>
      </c>
      <c r="AU137" s="14" t="s">
        <v>82</v>
      </c>
      <c r="AY137" s="14" t="s">
        <v>118</v>
      </c>
      <c r="BE137" s="177">
        <f>IF(N137="základní",J137,0)</f>
        <v>0</v>
      </c>
      <c r="BF137" s="177">
        <f>IF(N137="snížená",J137,0)</f>
        <v>0</v>
      </c>
      <c r="BG137" s="177">
        <f>IF(N137="zákl. přenesená",J137,0)</f>
        <v>0</v>
      </c>
      <c r="BH137" s="177">
        <f>IF(N137="sníž. přenesená",J137,0)</f>
        <v>0</v>
      </c>
      <c r="BI137" s="177">
        <f>IF(N137="nulová",J137,0)</f>
        <v>0</v>
      </c>
      <c r="BJ137" s="14" t="s">
        <v>80</v>
      </c>
      <c r="BK137" s="177">
        <f>ROUND(I137*H137,2)</f>
        <v>0</v>
      </c>
      <c r="BL137" s="14" t="s">
        <v>230</v>
      </c>
      <c r="BM137" s="14" t="s">
        <v>241</v>
      </c>
    </row>
    <row r="138" spans="2:65" s="11" customFormat="1" ht="11.25">
      <c r="B138" s="181"/>
      <c r="C138" s="182"/>
      <c r="D138" s="178" t="s">
        <v>134</v>
      </c>
      <c r="E138" s="183" t="s">
        <v>21</v>
      </c>
      <c r="F138" s="184" t="s">
        <v>242</v>
      </c>
      <c r="G138" s="182"/>
      <c r="H138" s="185">
        <v>105.6</v>
      </c>
      <c r="I138" s="186"/>
      <c r="J138" s="182"/>
      <c r="K138" s="182"/>
      <c r="L138" s="187"/>
      <c r="M138" s="188"/>
      <c r="N138" s="189"/>
      <c r="O138" s="189"/>
      <c r="P138" s="189"/>
      <c r="Q138" s="189"/>
      <c r="R138" s="189"/>
      <c r="S138" s="189"/>
      <c r="T138" s="190"/>
      <c r="AT138" s="191" t="s">
        <v>134</v>
      </c>
      <c r="AU138" s="191" t="s">
        <v>82</v>
      </c>
      <c r="AV138" s="11" t="s">
        <v>82</v>
      </c>
      <c r="AW138" s="11" t="s">
        <v>36</v>
      </c>
      <c r="AX138" s="11" t="s">
        <v>80</v>
      </c>
      <c r="AY138" s="191" t="s">
        <v>118</v>
      </c>
    </row>
    <row r="139" spans="2:65" s="1" customFormat="1" ht="16.5" customHeight="1">
      <c r="B139" s="31"/>
      <c r="C139" s="192" t="s">
        <v>7</v>
      </c>
      <c r="D139" s="192" t="s">
        <v>175</v>
      </c>
      <c r="E139" s="193" t="s">
        <v>243</v>
      </c>
      <c r="F139" s="194" t="s">
        <v>244</v>
      </c>
      <c r="G139" s="195" t="s">
        <v>240</v>
      </c>
      <c r="H139" s="196">
        <v>126.72</v>
      </c>
      <c r="I139" s="197"/>
      <c r="J139" s="198">
        <f>ROUND(I139*H139,2)</f>
        <v>0</v>
      </c>
      <c r="K139" s="194" t="s">
        <v>125</v>
      </c>
      <c r="L139" s="199"/>
      <c r="M139" s="200" t="s">
        <v>21</v>
      </c>
      <c r="N139" s="201" t="s">
        <v>46</v>
      </c>
      <c r="O139" s="57"/>
      <c r="P139" s="175">
        <f>O139*H139</f>
        <v>0</v>
      </c>
      <c r="Q139" s="175">
        <v>1.7000000000000001E-4</v>
      </c>
      <c r="R139" s="175">
        <f>Q139*H139</f>
        <v>2.15424E-2</v>
      </c>
      <c r="S139" s="175">
        <v>0</v>
      </c>
      <c r="T139" s="176">
        <f>S139*H139</f>
        <v>0</v>
      </c>
      <c r="AR139" s="14" t="s">
        <v>245</v>
      </c>
      <c r="AT139" s="14" t="s">
        <v>175</v>
      </c>
      <c r="AU139" s="14" t="s">
        <v>82</v>
      </c>
      <c r="AY139" s="14" t="s">
        <v>118</v>
      </c>
      <c r="BE139" s="177">
        <f>IF(N139="základní",J139,0)</f>
        <v>0</v>
      </c>
      <c r="BF139" s="177">
        <f>IF(N139="snížená",J139,0)</f>
        <v>0</v>
      </c>
      <c r="BG139" s="177">
        <f>IF(N139="zákl. přenesená",J139,0)</f>
        <v>0</v>
      </c>
      <c r="BH139" s="177">
        <f>IF(N139="sníž. přenesená",J139,0)</f>
        <v>0</v>
      </c>
      <c r="BI139" s="177">
        <f>IF(N139="nulová",J139,0)</f>
        <v>0</v>
      </c>
      <c r="BJ139" s="14" t="s">
        <v>80</v>
      </c>
      <c r="BK139" s="177">
        <f>ROUND(I139*H139,2)</f>
        <v>0</v>
      </c>
      <c r="BL139" s="14" t="s">
        <v>245</v>
      </c>
      <c r="BM139" s="14" t="s">
        <v>246</v>
      </c>
    </row>
    <row r="140" spans="2:65" s="1" customFormat="1" ht="19.5">
      <c r="B140" s="31"/>
      <c r="C140" s="32"/>
      <c r="D140" s="178" t="s">
        <v>201</v>
      </c>
      <c r="E140" s="32"/>
      <c r="F140" s="179" t="s">
        <v>247</v>
      </c>
      <c r="G140" s="32"/>
      <c r="H140" s="32"/>
      <c r="I140" s="95"/>
      <c r="J140" s="32"/>
      <c r="K140" s="32"/>
      <c r="L140" s="35"/>
      <c r="M140" s="180"/>
      <c r="N140" s="57"/>
      <c r="O140" s="57"/>
      <c r="P140" s="57"/>
      <c r="Q140" s="57"/>
      <c r="R140" s="57"/>
      <c r="S140" s="57"/>
      <c r="T140" s="58"/>
      <c r="AT140" s="14" t="s">
        <v>201</v>
      </c>
      <c r="AU140" s="14" t="s">
        <v>82</v>
      </c>
    </row>
    <row r="141" spans="2:65" s="11" customFormat="1" ht="11.25">
      <c r="B141" s="181"/>
      <c r="C141" s="182"/>
      <c r="D141" s="178" t="s">
        <v>134</v>
      </c>
      <c r="E141" s="182"/>
      <c r="F141" s="184" t="s">
        <v>248</v>
      </c>
      <c r="G141" s="182"/>
      <c r="H141" s="185">
        <v>126.72</v>
      </c>
      <c r="I141" s="186"/>
      <c r="J141" s="182"/>
      <c r="K141" s="182"/>
      <c r="L141" s="187"/>
      <c r="M141" s="188"/>
      <c r="N141" s="189"/>
      <c r="O141" s="189"/>
      <c r="P141" s="189"/>
      <c r="Q141" s="189"/>
      <c r="R141" s="189"/>
      <c r="S141" s="189"/>
      <c r="T141" s="190"/>
      <c r="AT141" s="191" t="s">
        <v>134</v>
      </c>
      <c r="AU141" s="191" t="s">
        <v>82</v>
      </c>
      <c r="AV141" s="11" t="s">
        <v>82</v>
      </c>
      <c r="AW141" s="11" t="s">
        <v>4</v>
      </c>
      <c r="AX141" s="11" t="s">
        <v>80</v>
      </c>
      <c r="AY141" s="191" t="s">
        <v>118</v>
      </c>
    </row>
    <row r="142" spans="2:65" s="10" customFormat="1" ht="22.9" customHeight="1">
      <c r="B142" s="150"/>
      <c r="C142" s="151"/>
      <c r="D142" s="152" t="s">
        <v>74</v>
      </c>
      <c r="E142" s="164" t="s">
        <v>249</v>
      </c>
      <c r="F142" s="164" t="s">
        <v>250</v>
      </c>
      <c r="G142" s="151"/>
      <c r="H142" s="151"/>
      <c r="I142" s="154"/>
      <c r="J142" s="165">
        <f>BK142</f>
        <v>0</v>
      </c>
      <c r="K142" s="151"/>
      <c r="L142" s="156"/>
      <c r="M142" s="157"/>
      <c r="N142" s="158"/>
      <c r="O142" s="158"/>
      <c r="P142" s="159">
        <f>SUM(P143:P146)</f>
        <v>0</v>
      </c>
      <c r="Q142" s="158"/>
      <c r="R142" s="159">
        <f>SUM(R143:R146)</f>
        <v>5.9999999999999993E-3</v>
      </c>
      <c r="S142" s="158"/>
      <c r="T142" s="160">
        <f>SUM(T143:T146)</f>
        <v>0</v>
      </c>
      <c r="AR142" s="161" t="s">
        <v>138</v>
      </c>
      <c r="AT142" s="162" t="s">
        <v>74</v>
      </c>
      <c r="AU142" s="162" t="s">
        <v>80</v>
      </c>
      <c r="AY142" s="161" t="s">
        <v>118</v>
      </c>
      <c r="BK142" s="163">
        <f>SUM(BK143:BK146)</f>
        <v>0</v>
      </c>
    </row>
    <row r="143" spans="2:65" s="1" customFormat="1" ht="22.5" customHeight="1">
      <c r="B143" s="31"/>
      <c r="C143" s="166" t="s">
        <v>251</v>
      </c>
      <c r="D143" s="166" t="s">
        <v>121</v>
      </c>
      <c r="E143" s="167" t="s">
        <v>252</v>
      </c>
      <c r="F143" s="168" t="s">
        <v>253</v>
      </c>
      <c r="G143" s="169" t="s">
        <v>240</v>
      </c>
      <c r="H143" s="170">
        <v>40</v>
      </c>
      <c r="I143" s="171"/>
      <c r="J143" s="172">
        <f>ROUND(I143*H143,2)</f>
        <v>0</v>
      </c>
      <c r="K143" s="168" t="s">
        <v>125</v>
      </c>
      <c r="L143" s="35"/>
      <c r="M143" s="173" t="s">
        <v>21</v>
      </c>
      <c r="N143" s="174" t="s">
        <v>46</v>
      </c>
      <c r="O143" s="57"/>
      <c r="P143" s="175">
        <f>O143*H143</f>
        <v>0</v>
      </c>
      <c r="Q143" s="175">
        <v>0</v>
      </c>
      <c r="R143" s="175">
        <f>Q143*H143</f>
        <v>0</v>
      </c>
      <c r="S143" s="175">
        <v>0</v>
      </c>
      <c r="T143" s="176">
        <f>S143*H143</f>
        <v>0</v>
      </c>
      <c r="AR143" s="14" t="s">
        <v>230</v>
      </c>
      <c r="AT143" s="14" t="s">
        <v>121</v>
      </c>
      <c r="AU143" s="14" t="s">
        <v>82</v>
      </c>
      <c r="AY143" s="14" t="s">
        <v>118</v>
      </c>
      <c r="BE143" s="177">
        <f>IF(N143="základní",J143,0)</f>
        <v>0</v>
      </c>
      <c r="BF143" s="177">
        <f>IF(N143="snížená",J143,0)</f>
        <v>0</v>
      </c>
      <c r="BG143" s="177">
        <f>IF(N143="zákl. přenesená",J143,0)</f>
        <v>0</v>
      </c>
      <c r="BH143" s="177">
        <f>IF(N143="sníž. přenesená",J143,0)</f>
        <v>0</v>
      </c>
      <c r="BI143" s="177">
        <f>IF(N143="nulová",J143,0)</f>
        <v>0</v>
      </c>
      <c r="BJ143" s="14" t="s">
        <v>80</v>
      </c>
      <c r="BK143" s="177">
        <f>ROUND(I143*H143,2)</f>
        <v>0</v>
      </c>
      <c r="BL143" s="14" t="s">
        <v>230</v>
      </c>
      <c r="BM143" s="14" t="s">
        <v>254</v>
      </c>
    </row>
    <row r="144" spans="2:65" s="1" customFormat="1" ht="29.25">
      <c r="B144" s="31"/>
      <c r="C144" s="32"/>
      <c r="D144" s="178" t="s">
        <v>128</v>
      </c>
      <c r="E144" s="32"/>
      <c r="F144" s="179" t="s">
        <v>255</v>
      </c>
      <c r="G144" s="32"/>
      <c r="H144" s="32"/>
      <c r="I144" s="95"/>
      <c r="J144" s="32"/>
      <c r="K144" s="32"/>
      <c r="L144" s="35"/>
      <c r="M144" s="180"/>
      <c r="N144" s="57"/>
      <c r="O144" s="57"/>
      <c r="P144" s="57"/>
      <c r="Q144" s="57"/>
      <c r="R144" s="57"/>
      <c r="S144" s="57"/>
      <c r="T144" s="58"/>
      <c r="AT144" s="14" t="s">
        <v>128</v>
      </c>
      <c r="AU144" s="14" t="s">
        <v>82</v>
      </c>
    </row>
    <row r="145" spans="2:65" s="11" customFormat="1" ht="11.25">
      <c r="B145" s="181"/>
      <c r="C145" s="182"/>
      <c r="D145" s="178" t="s">
        <v>134</v>
      </c>
      <c r="E145" s="183" t="s">
        <v>21</v>
      </c>
      <c r="F145" s="184" t="s">
        <v>256</v>
      </c>
      <c r="G145" s="182"/>
      <c r="H145" s="185">
        <v>40</v>
      </c>
      <c r="I145" s="186"/>
      <c r="J145" s="182"/>
      <c r="K145" s="182"/>
      <c r="L145" s="187"/>
      <c r="M145" s="188"/>
      <c r="N145" s="189"/>
      <c r="O145" s="189"/>
      <c r="P145" s="189"/>
      <c r="Q145" s="189"/>
      <c r="R145" s="189"/>
      <c r="S145" s="189"/>
      <c r="T145" s="190"/>
      <c r="AT145" s="191" t="s">
        <v>134</v>
      </c>
      <c r="AU145" s="191" t="s">
        <v>82</v>
      </c>
      <c r="AV145" s="11" t="s">
        <v>82</v>
      </c>
      <c r="AW145" s="11" t="s">
        <v>36</v>
      </c>
      <c r="AX145" s="11" t="s">
        <v>80</v>
      </c>
      <c r="AY145" s="191" t="s">
        <v>118</v>
      </c>
    </row>
    <row r="146" spans="2:65" s="1" customFormat="1" ht="16.5" customHeight="1">
      <c r="B146" s="31"/>
      <c r="C146" s="166" t="s">
        <v>257</v>
      </c>
      <c r="D146" s="166" t="s">
        <v>121</v>
      </c>
      <c r="E146" s="167" t="s">
        <v>258</v>
      </c>
      <c r="F146" s="168" t="s">
        <v>259</v>
      </c>
      <c r="G146" s="169" t="s">
        <v>240</v>
      </c>
      <c r="H146" s="170">
        <v>40</v>
      </c>
      <c r="I146" s="171"/>
      <c r="J146" s="172">
        <f>ROUND(I146*H146,2)</f>
        <v>0</v>
      </c>
      <c r="K146" s="168" t="s">
        <v>125</v>
      </c>
      <c r="L146" s="35"/>
      <c r="M146" s="173" t="s">
        <v>21</v>
      </c>
      <c r="N146" s="174" t="s">
        <v>46</v>
      </c>
      <c r="O146" s="57"/>
      <c r="P146" s="175">
        <f>O146*H146</f>
        <v>0</v>
      </c>
      <c r="Q146" s="175">
        <v>1.4999999999999999E-4</v>
      </c>
      <c r="R146" s="175">
        <f>Q146*H146</f>
        <v>5.9999999999999993E-3</v>
      </c>
      <c r="S146" s="175">
        <v>0</v>
      </c>
      <c r="T146" s="176">
        <f>S146*H146</f>
        <v>0</v>
      </c>
      <c r="AR146" s="14" t="s">
        <v>230</v>
      </c>
      <c r="AT146" s="14" t="s">
        <v>121</v>
      </c>
      <c r="AU146" s="14" t="s">
        <v>82</v>
      </c>
      <c r="AY146" s="14" t="s">
        <v>118</v>
      </c>
      <c r="BE146" s="177">
        <f>IF(N146="základní",J146,0)</f>
        <v>0</v>
      </c>
      <c r="BF146" s="177">
        <f>IF(N146="snížená",J146,0)</f>
        <v>0</v>
      </c>
      <c r="BG146" s="177">
        <f>IF(N146="zákl. přenesená",J146,0)</f>
        <v>0</v>
      </c>
      <c r="BH146" s="177">
        <f>IF(N146="sníž. přenesená",J146,0)</f>
        <v>0</v>
      </c>
      <c r="BI146" s="177">
        <f>IF(N146="nulová",J146,0)</f>
        <v>0</v>
      </c>
      <c r="BJ146" s="14" t="s">
        <v>80</v>
      </c>
      <c r="BK146" s="177">
        <f>ROUND(I146*H146,2)</f>
        <v>0</v>
      </c>
      <c r="BL146" s="14" t="s">
        <v>230</v>
      </c>
      <c r="BM146" s="14" t="s">
        <v>260</v>
      </c>
    </row>
    <row r="147" spans="2:65" s="10" customFormat="1" ht="25.9" customHeight="1">
      <c r="B147" s="150"/>
      <c r="C147" s="151"/>
      <c r="D147" s="152" t="s">
        <v>74</v>
      </c>
      <c r="E147" s="153" t="s">
        <v>261</v>
      </c>
      <c r="F147" s="153" t="s">
        <v>262</v>
      </c>
      <c r="G147" s="151"/>
      <c r="H147" s="151"/>
      <c r="I147" s="154"/>
      <c r="J147" s="155">
        <f>BK147</f>
        <v>0</v>
      </c>
      <c r="K147" s="151"/>
      <c r="L147" s="156"/>
      <c r="M147" s="157"/>
      <c r="N147" s="158"/>
      <c r="O147" s="158"/>
      <c r="P147" s="159">
        <f>SUM(P148:P149)</f>
        <v>0</v>
      </c>
      <c r="Q147" s="158"/>
      <c r="R147" s="159">
        <f>SUM(R148:R149)</f>
        <v>0</v>
      </c>
      <c r="S147" s="158"/>
      <c r="T147" s="160">
        <f>SUM(T148:T149)</f>
        <v>0</v>
      </c>
      <c r="AR147" s="161" t="s">
        <v>126</v>
      </c>
      <c r="AT147" s="162" t="s">
        <v>74</v>
      </c>
      <c r="AU147" s="162" t="s">
        <v>75</v>
      </c>
      <c r="AY147" s="161" t="s">
        <v>118</v>
      </c>
      <c r="BK147" s="163">
        <f>SUM(BK148:BK149)</f>
        <v>0</v>
      </c>
    </row>
    <row r="148" spans="2:65" s="1" customFormat="1" ht="16.5" customHeight="1">
      <c r="B148" s="31"/>
      <c r="C148" s="166" t="s">
        <v>263</v>
      </c>
      <c r="D148" s="166" t="s">
        <v>121</v>
      </c>
      <c r="E148" s="167" t="s">
        <v>264</v>
      </c>
      <c r="F148" s="168" t="s">
        <v>265</v>
      </c>
      <c r="G148" s="169" t="s">
        <v>266</v>
      </c>
      <c r="H148" s="170">
        <v>64</v>
      </c>
      <c r="I148" s="171"/>
      <c r="J148" s="172">
        <f>ROUND(I148*H148,2)</f>
        <v>0</v>
      </c>
      <c r="K148" s="168" t="s">
        <v>125</v>
      </c>
      <c r="L148" s="35"/>
      <c r="M148" s="173" t="s">
        <v>21</v>
      </c>
      <c r="N148" s="174" t="s">
        <v>46</v>
      </c>
      <c r="O148" s="57"/>
      <c r="P148" s="175">
        <f>O148*H148</f>
        <v>0</v>
      </c>
      <c r="Q148" s="175">
        <v>0</v>
      </c>
      <c r="R148" s="175">
        <f>Q148*H148</f>
        <v>0</v>
      </c>
      <c r="S148" s="175">
        <v>0</v>
      </c>
      <c r="T148" s="176">
        <f>S148*H148</f>
        <v>0</v>
      </c>
      <c r="AR148" s="14" t="s">
        <v>267</v>
      </c>
      <c r="AT148" s="14" t="s">
        <v>121</v>
      </c>
      <c r="AU148" s="14" t="s">
        <v>80</v>
      </c>
      <c r="AY148" s="14" t="s">
        <v>118</v>
      </c>
      <c r="BE148" s="177">
        <f>IF(N148="základní",J148,0)</f>
        <v>0</v>
      </c>
      <c r="BF148" s="177">
        <f>IF(N148="snížená",J148,0)</f>
        <v>0</v>
      </c>
      <c r="BG148" s="177">
        <f>IF(N148="zákl. přenesená",J148,0)</f>
        <v>0</v>
      </c>
      <c r="BH148" s="177">
        <f>IF(N148="sníž. přenesená",J148,0)</f>
        <v>0</v>
      </c>
      <c r="BI148" s="177">
        <f>IF(N148="nulová",J148,0)</f>
        <v>0</v>
      </c>
      <c r="BJ148" s="14" t="s">
        <v>80</v>
      </c>
      <c r="BK148" s="177">
        <f>ROUND(I148*H148,2)</f>
        <v>0</v>
      </c>
      <c r="BL148" s="14" t="s">
        <v>267</v>
      </c>
      <c r="BM148" s="14" t="s">
        <v>268</v>
      </c>
    </row>
    <row r="149" spans="2:65" s="1" customFormat="1" ht="16.5" customHeight="1">
      <c r="B149" s="31"/>
      <c r="C149" s="166" t="s">
        <v>269</v>
      </c>
      <c r="D149" s="166" t="s">
        <v>121</v>
      </c>
      <c r="E149" s="167" t="s">
        <v>270</v>
      </c>
      <c r="F149" s="168" t="s">
        <v>271</v>
      </c>
      <c r="G149" s="169" t="s">
        <v>266</v>
      </c>
      <c r="H149" s="170">
        <v>8</v>
      </c>
      <c r="I149" s="171"/>
      <c r="J149" s="172">
        <f>ROUND(I149*H149,2)</f>
        <v>0</v>
      </c>
      <c r="K149" s="168" t="s">
        <v>125</v>
      </c>
      <c r="L149" s="35"/>
      <c r="M149" s="173" t="s">
        <v>21</v>
      </c>
      <c r="N149" s="174" t="s">
        <v>46</v>
      </c>
      <c r="O149" s="57"/>
      <c r="P149" s="175">
        <f>O149*H149</f>
        <v>0</v>
      </c>
      <c r="Q149" s="175">
        <v>0</v>
      </c>
      <c r="R149" s="175">
        <f>Q149*H149</f>
        <v>0</v>
      </c>
      <c r="S149" s="175">
        <v>0</v>
      </c>
      <c r="T149" s="176">
        <f>S149*H149</f>
        <v>0</v>
      </c>
      <c r="AR149" s="14" t="s">
        <v>267</v>
      </c>
      <c r="AT149" s="14" t="s">
        <v>121</v>
      </c>
      <c r="AU149" s="14" t="s">
        <v>80</v>
      </c>
      <c r="AY149" s="14" t="s">
        <v>118</v>
      </c>
      <c r="BE149" s="177">
        <f>IF(N149="základní",J149,0)</f>
        <v>0</v>
      </c>
      <c r="BF149" s="177">
        <f>IF(N149="snížená",J149,0)</f>
        <v>0</v>
      </c>
      <c r="BG149" s="177">
        <f>IF(N149="zákl. přenesená",J149,0)</f>
        <v>0</v>
      </c>
      <c r="BH149" s="177">
        <f>IF(N149="sníž. přenesená",J149,0)</f>
        <v>0</v>
      </c>
      <c r="BI149" s="177">
        <f>IF(N149="nulová",J149,0)</f>
        <v>0</v>
      </c>
      <c r="BJ149" s="14" t="s">
        <v>80</v>
      </c>
      <c r="BK149" s="177">
        <f>ROUND(I149*H149,2)</f>
        <v>0</v>
      </c>
      <c r="BL149" s="14" t="s">
        <v>267</v>
      </c>
      <c r="BM149" s="14" t="s">
        <v>272</v>
      </c>
    </row>
    <row r="150" spans="2:65" s="10" customFormat="1" ht="25.9" customHeight="1">
      <c r="B150" s="150"/>
      <c r="C150" s="151"/>
      <c r="D150" s="152" t="s">
        <v>74</v>
      </c>
      <c r="E150" s="153" t="s">
        <v>273</v>
      </c>
      <c r="F150" s="153" t="s">
        <v>274</v>
      </c>
      <c r="G150" s="151"/>
      <c r="H150" s="151"/>
      <c r="I150" s="154"/>
      <c r="J150" s="155">
        <f>BK150</f>
        <v>0</v>
      </c>
      <c r="K150" s="151"/>
      <c r="L150" s="156"/>
      <c r="M150" s="157"/>
      <c r="N150" s="158"/>
      <c r="O150" s="158"/>
      <c r="P150" s="159">
        <f>P151+P153</f>
        <v>0</v>
      </c>
      <c r="Q150" s="158"/>
      <c r="R150" s="159">
        <f>R151+R153</f>
        <v>0</v>
      </c>
      <c r="S150" s="158"/>
      <c r="T150" s="160">
        <f>T151+T153</f>
        <v>0</v>
      </c>
      <c r="AR150" s="161" t="s">
        <v>154</v>
      </c>
      <c r="AT150" s="162" t="s">
        <v>74</v>
      </c>
      <c r="AU150" s="162" t="s">
        <v>75</v>
      </c>
      <c r="AY150" s="161" t="s">
        <v>118</v>
      </c>
      <c r="BK150" s="163">
        <f>BK151+BK153</f>
        <v>0</v>
      </c>
    </row>
    <row r="151" spans="2:65" s="10" customFormat="1" ht="22.9" customHeight="1">
      <c r="B151" s="150"/>
      <c r="C151" s="151"/>
      <c r="D151" s="152" t="s">
        <v>74</v>
      </c>
      <c r="E151" s="164" t="s">
        <v>275</v>
      </c>
      <c r="F151" s="164" t="s">
        <v>276</v>
      </c>
      <c r="G151" s="151"/>
      <c r="H151" s="151"/>
      <c r="I151" s="154"/>
      <c r="J151" s="165">
        <f>BK151</f>
        <v>0</v>
      </c>
      <c r="K151" s="151"/>
      <c r="L151" s="156"/>
      <c r="M151" s="157"/>
      <c r="N151" s="158"/>
      <c r="O151" s="158"/>
      <c r="P151" s="159">
        <f>P152</f>
        <v>0</v>
      </c>
      <c r="Q151" s="158"/>
      <c r="R151" s="159">
        <f>R152</f>
        <v>0</v>
      </c>
      <c r="S151" s="158"/>
      <c r="T151" s="160">
        <f>T152</f>
        <v>0</v>
      </c>
      <c r="AR151" s="161" t="s">
        <v>154</v>
      </c>
      <c r="AT151" s="162" t="s">
        <v>74</v>
      </c>
      <c r="AU151" s="162" t="s">
        <v>80</v>
      </c>
      <c r="AY151" s="161" t="s">
        <v>118</v>
      </c>
      <c r="BK151" s="163">
        <f>BK152</f>
        <v>0</v>
      </c>
    </row>
    <row r="152" spans="2:65" s="1" customFormat="1" ht="22.5" customHeight="1">
      <c r="B152" s="31"/>
      <c r="C152" s="166" t="s">
        <v>277</v>
      </c>
      <c r="D152" s="166" t="s">
        <v>121</v>
      </c>
      <c r="E152" s="167" t="s">
        <v>278</v>
      </c>
      <c r="F152" s="168" t="s">
        <v>279</v>
      </c>
      <c r="G152" s="169" t="s">
        <v>280</v>
      </c>
      <c r="H152" s="170">
        <v>1</v>
      </c>
      <c r="I152" s="171"/>
      <c r="J152" s="172">
        <f>ROUND(I152*H152,2)</f>
        <v>0</v>
      </c>
      <c r="K152" s="168" t="s">
        <v>21</v>
      </c>
      <c r="L152" s="35"/>
      <c r="M152" s="173" t="s">
        <v>21</v>
      </c>
      <c r="N152" s="174" t="s">
        <v>46</v>
      </c>
      <c r="O152" s="57"/>
      <c r="P152" s="175">
        <f>O152*H152</f>
        <v>0</v>
      </c>
      <c r="Q152" s="175">
        <v>0</v>
      </c>
      <c r="R152" s="175">
        <f>Q152*H152</f>
        <v>0</v>
      </c>
      <c r="S152" s="175">
        <v>0</v>
      </c>
      <c r="T152" s="176">
        <f>S152*H152</f>
        <v>0</v>
      </c>
      <c r="AR152" s="14" t="s">
        <v>281</v>
      </c>
      <c r="AT152" s="14" t="s">
        <v>121</v>
      </c>
      <c r="AU152" s="14" t="s">
        <v>82</v>
      </c>
      <c r="AY152" s="14" t="s">
        <v>118</v>
      </c>
      <c r="BE152" s="177">
        <f>IF(N152="základní",J152,0)</f>
        <v>0</v>
      </c>
      <c r="BF152" s="177">
        <f>IF(N152="snížená",J152,0)</f>
        <v>0</v>
      </c>
      <c r="BG152" s="177">
        <f>IF(N152="zákl. přenesená",J152,0)</f>
        <v>0</v>
      </c>
      <c r="BH152" s="177">
        <f>IF(N152="sníž. přenesená",J152,0)</f>
        <v>0</v>
      </c>
      <c r="BI152" s="177">
        <f>IF(N152="nulová",J152,0)</f>
        <v>0</v>
      </c>
      <c r="BJ152" s="14" t="s">
        <v>80</v>
      </c>
      <c r="BK152" s="177">
        <f>ROUND(I152*H152,2)</f>
        <v>0</v>
      </c>
      <c r="BL152" s="14" t="s">
        <v>281</v>
      </c>
      <c r="BM152" s="14" t="s">
        <v>282</v>
      </c>
    </row>
    <row r="153" spans="2:65" s="10" customFormat="1" ht="22.9" customHeight="1">
      <c r="B153" s="150"/>
      <c r="C153" s="151"/>
      <c r="D153" s="152" t="s">
        <v>74</v>
      </c>
      <c r="E153" s="164" t="s">
        <v>283</v>
      </c>
      <c r="F153" s="164" t="s">
        <v>284</v>
      </c>
      <c r="G153" s="151"/>
      <c r="H153" s="151"/>
      <c r="I153" s="154"/>
      <c r="J153" s="165">
        <f>BK153</f>
        <v>0</v>
      </c>
      <c r="K153" s="151"/>
      <c r="L153" s="156"/>
      <c r="M153" s="157"/>
      <c r="N153" s="158"/>
      <c r="O153" s="158"/>
      <c r="P153" s="159">
        <f>P154</f>
        <v>0</v>
      </c>
      <c r="Q153" s="158"/>
      <c r="R153" s="159">
        <f>R154</f>
        <v>0</v>
      </c>
      <c r="S153" s="158"/>
      <c r="T153" s="160">
        <f>T154</f>
        <v>0</v>
      </c>
      <c r="AR153" s="161" t="s">
        <v>154</v>
      </c>
      <c r="AT153" s="162" t="s">
        <v>74</v>
      </c>
      <c r="AU153" s="162" t="s">
        <v>80</v>
      </c>
      <c r="AY153" s="161" t="s">
        <v>118</v>
      </c>
      <c r="BK153" s="163">
        <f>BK154</f>
        <v>0</v>
      </c>
    </row>
    <row r="154" spans="2:65" s="1" customFormat="1" ht="16.5" customHeight="1">
      <c r="B154" s="31"/>
      <c r="C154" s="166" t="s">
        <v>285</v>
      </c>
      <c r="D154" s="166" t="s">
        <v>121</v>
      </c>
      <c r="E154" s="167" t="s">
        <v>286</v>
      </c>
      <c r="F154" s="168" t="s">
        <v>287</v>
      </c>
      <c r="G154" s="169" t="s">
        <v>280</v>
      </c>
      <c r="H154" s="170">
        <v>1</v>
      </c>
      <c r="I154" s="171"/>
      <c r="J154" s="172">
        <f>ROUND(I154*H154,2)</f>
        <v>0</v>
      </c>
      <c r="K154" s="168" t="s">
        <v>21</v>
      </c>
      <c r="L154" s="35"/>
      <c r="M154" s="202" t="s">
        <v>21</v>
      </c>
      <c r="N154" s="203" t="s">
        <v>46</v>
      </c>
      <c r="O154" s="204"/>
      <c r="P154" s="205">
        <f>O154*H154</f>
        <v>0</v>
      </c>
      <c r="Q154" s="205">
        <v>0</v>
      </c>
      <c r="R154" s="205">
        <f>Q154*H154</f>
        <v>0</v>
      </c>
      <c r="S154" s="205">
        <v>0</v>
      </c>
      <c r="T154" s="206">
        <f>S154*H154</f>
        <v>0</v>
      </c>
      <c r="AR154" s="14" t="s">
        <v>281</v>
      </c>
      <c r="AT154" s="14" t="s">
        <v>121</v>
      </c>
      <c r="AU154" s="14" t="s">
        <v>82</v>
      </c>
      <c r="AY154" s="14" t="s">
        <v>118</v>
      </c>
      <c r="BE154" s="177">
        <f>IF(N154="základní",J154,0)</f>
        <v>0</v>
      </c>
      <c r="BF154" s="177">
        <f>IF(N154="snížená",J154,0)</f>
        <v>0</v>
      </c>
      <c r="BG154" s="177">
        <f>IF(N154="zákl. přenesená",J154,0)</f>
        <v>0</v>
      </c>
      <c r="BH154" s="177">
        <f>IF(N154="sníž. přenesená",J154,0)</f>
        <v>0</v>
      </c>
      <c r="BI154" s="177">
        <f>IF(N154="nulová",J154,0)</f>
        <v>0</v>
      </c>
      <c r="BJ154" s="14" t="s">
        <v>80</v>
      </c>
      <c r="BK154" s="177">
        <f>ROUND(I154*H154,2)</f>
        <v>0</v>
      </c>
      <c r="BL154" s="14" t="s">
        <v>281</v>
      </c>
      <c r="BM154" s="14" t="s">
        <v>288</v>
      </c>
    </row>
    <row r="155" spans="2:65" s="1" customFormat="1" ht="6.95" customHeight="1">
      <c r="B155" s="43"/>
      <c r="C155" s="44"/>
      <c r="D155" s="44"/>
      <c r="E155" s="44"/>
      <c r="F155" s="44"/>
      <c r="G155" s="44"/>
      <c r="H155" s="44"/>
      <c r="I155" s="117"/>
      <c r="J155" s="44"/>
      <c r="K155" s="44"/>
      <c r="L155" s="35"/>
    </row>
  </sheetData>
  <sheetProtection algorithmName="SHA-512" hashValue="U5YoojCoEHGAkIKZyMFF/ZIEaQ9F06UsoX6nMoBEgQRW8148W4zfK5LV7XZ1duLpwbl2D1tCG3/2OkJdfsLDqQ==" saltValue="pL+kqWMTHhpfv/lFJsWifPWe6FsmMXAxBV7Qczehjs9RWHRKxYDJnSmh7rnOFpC2Vk5j1XylyPO+yNZ3vYw+6Q==" spinCount="100000" sheet="1" objects="1" scenarios="1" formatColumns="0" formatRows="0" autoFilter="0"/>
  <autoFilter ref="C87:K154" xr:uid="{00000000-0009-0000-0000-000001000000}"/>
  <mergeCells count="6">
    <mergeCell ref="L2:V2"/>
    <mergeCell ref="E7:H7"/>
    <mergeCell ref="E16:H16"/>
    <mergeCell ref="E25:H25"/>
    <mergeCell ref="E46:H46"/>
    <mergeCell ref="E80:H80"/>
  </mergeCells>
  <pageMargins left="0.39374999999999999" right="0.39374999999999999" top="0.39374999999999999" bottom="0.39374999999999999" header="0" footer="0"/>
  <pageSetup paperSize="9" scale="60"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18"/>
  <sheetViews>
    <sheetView showGridLines="0" zoomScaleNormal="100" workbookViewId="0"/>
  </sheetViews>
  <sheetFormatPr defaultRowHeight="11.25"/>
  <cols>
    <col min="1" max="1" width="8.33203125" style="207" customWidth="1"/>
    <col min="2" max="2" width="1.6640625" style="207" customWidth="1"/>
    <col min="3" max="4" width="5" style="207" customWidth="1"/>
    <col min="5" max="5" width="11.6640625" style="207" customWidth="1"/>
    <col min="6" max="6" width="9.1640625" style="207" customWidth="1"/>
    <col min="7" max="7" width="5" style="207" customWidth="1"/>
    <col min="8" max="8" width="77.83203125" style="207" customWidth="1"/>
    <col min="9" max="10" width="20" style="207" customWidth="1"/>
    <col min="11" max="11" width="1.6640625" style="207" customWidth="1"/>
  </cols>
  <sheetData>
    <row r="1" spans="2:11" ht="37.5" customHeight="1"/>
    <row r="2" spans="2:11" ht="7.5" customHeight="1">
      <c r="B2" s="208"/>
      <c r="C2" s="209"/>
      <c r="D2" s="209"/>
      <c r="E2" s="209"/>
      <c r="F2" s="209"/>
      <c r="G2" s="209"/>
      <c r="H2" s="209"/>
      <c r="I2" s="209"/>
      <c r="J2" s="209"/>
      <c r="K2" s="210"/>
    </row>
    <row r="3" spans="2:11" s="12" customFormat="1" ht="45" customHeight="1">
      <c r="B3" s="211"/>
      <c r="C3" s="332" t="s">
        <v>289</v>
      </c>
      <c r="D3" s="332"/>
      <c r="E3" s="332"/>
      <c r="F3" s="332"/>
      <c r="G3" s="332"/>
      <c r="H3" s="332"/>
      <c r="I3" s="332"/>
      <c r="J3" s="332"/>
      <c r="K3" s="212"/>
    </row>
    <row r="4" spans="2:11" ht="25.5" customHeight="1">
      <c r="B4" s="213"/>
      <c r="C4" s="335" t="s">
        <v>290</v>
      </c>
      <c r="D4" s="335"/>
      <c r="E4" s="335"/>
      <c r="F4" s="335"/>
      <c r="G4" s="335"/>
      <c r="H4" s="335"/>
      <c r="I4" s="335"/>
      <c r="J4" s="335"/>
      <c r="K4" s="214"/>
    </row>
    <row r="5" spans="2:11" ht="5.25" customHeight="1">
      <c r="B5" s="213"/>
      <c r="C5" s="215"/>
      <c r="D5" s="215"/>
      <c r="E5" s="215"/>
      <c r="F5" s="215"/>
      <c r="G5" s="215"/>
      <c r="H5" s="215"/>
      <c r="I5" s="215"/>
      <c r="J5" s="215"/>
      <c r="K5" s="214"/>
    </row>
    <row r="6" spans="2:11" ht="15" customHeight="1">
      <c r="B6" s="213"/>
      <c r="C6" s="333" t="s">
        <v>291</v>
      </c>
      <c r="D6" s="333"/>
      <c r="E6" s="333"/>
      <c r="F6" s="333"/>
      <c r="G6" s="333"/>
      <c r="H6" s="333"/>
      <c r="I6" s="333"/>
      <c r="J6" s="333"/>
      <c r="K6" s="214"/>
    </row>
    <row r="7" spans="2:11" ht="15" customHeight="1">
      <c r="B7" s="217"/>
      <c r="C7" s="333" t="s">
        <v>292</v>
      </c>
      <c r="D7" s="333"/>
      <c r="E7" s="333"/>
      <c r="F7" s="333"/>
      <c r="G7" s="333"/>
      <c r="H7" s="333"/>
      <c r="I7" s="333"/>
      <c r="J7" s="333"/>
      <c r="K7" s="214"/>
    </row>
    <row r="8" spans="2:11" ht="12.75" customHeight="1">
      <c r="B8" s="217"/>
      <c r="C8" s="216"/>
      <c r="D8" s="216"/>
      <c r="E8" s="216"/>
      <c r="F8" s="216"/>
      <c r="G8" s="216"/>
      <c r="H8" s="216"/>
      <c r="I8" s="216"/>
      <c r="J8" s="216"/>
      <c r="K8" s="214"/>
    </row>
    <row r="9" spans="2:11" ht="15" customHeight="1">
      <c r="B9" s="217"/>
      <c r="C9" s="333" t="s">
        <v>293</v>
      </c>
      <c r="D9" s="333"/>
      <c r="E9" s="333"/>
      <c r="F9" s="333"/>
      <c r="G9" s="333"/>
      <c r="H9" s="333"/>
      <c r="I9" s="333"/>
      <c r="J9" s="333"/>
      <c r="K9" s="214"/>
    </row>
    <row r="10" spans="2:11" ht="15" customHeight="1">
      <c r="B10" s="217"/>
      <c r="C10" s="216"/>
      <c r="D10" s="333" t="s">
        <v>294</v>
      </c>
      <c r="E10" s="333"/>
      <c r="F10" s="333"/>
      <c r="G10" s="333"/>
      <c r="H10" s="333"/>
      <c r="I10" s="333"/>
      <c r="J10" s="333"/>
      <c r="K10" s="214"/>
    </row>
    <row r="11" spans="2:11" ht="15" customHeight="1">
      <c r="B11" s="217"/>
      <c r="C11" s="218"/>
      <c r="D11" s="333" t="s">
        <v>295</v>
      </c>
      <c r="E11" s="333"/>
      <c r="F11" s="333"/>
      <c r="G11" s="333"/>
      <c r="H11" s="333"/>
      <c r="I11" s="333"/>
      <c r="J11" s="333"/>
      <c r="K11" s="214"/>
    </row>
    <row r="12" spans="2:11" ht="15" customHeight="1">
      <c r="B12" s="217"/>
      <c r="C12" s="218"/>
      <c r="D12" s="216"/>
      <c r="E12" s="216"/>
      <c r="F12" s="216"/>
      <c r="G12" s="216"/>
      <c r="H12" s="216"/>
      <c r="I12" s="216"/>
      <c r="J12" s="216"/>
      <c r="K12" s="214"/>
    </row>
    <row r="13" spans="2:11" ht="15" customHeight="1">
      <c r="B13" s="217"/>
      <c r="C13" s="218"/>
      <c r="D13" s="219" t="s">
        <v>296</v>
      </c>
      <c r="E13" s="216"/>
      <c r="F13" s="216"/>
      <c r="G13" s="216"/>
      <c r="H13" s="216"/>
      <c r="I13" s="216"/>
      <c r="J13" s="216"/>
      <c r="K13" s="214"/>
    </row>
    <row r="14" spans="2:11" ht="12.75" customHeight="1">
      <c r="B14" s="217"/>
      <c r="C14" s="218"/>
      <c r="D14" s="218"/>
      <c r="E14" s="218"/>
      <c r="F14" s="218"/>
      <c r="G14" s="218"/>
      <c r="H14" s="218"/>
      <c r="I14" s="218"/>
      <c r="J14" s="218"/>
      <c r="K14" s="214"/>
    </row>
    <row r="15" spans="2:11" ht="15" customHeight="1">
      <c r="B15" s="217"/>
      <c r="C15" s="218"/>
      <c r="D15" s="333" t="s">
        <v>297</v>
      </c>
      <c r="E15" s="333"/>
      <c r="F15" s="333"/>
      <c r="G15" s="333"/>
      <c r="H15" s="333"/>
      <c r="I15" s="333"/>
      <c r="J15" s="333"/>
      <c r="K15" s="214"/>
    </row>
    <row r="16" spans="2:11" ht="15" customHeight="1">
      <c r="B16" s="217"/>
      <c r="C16" s="218"/>
      <c r="D16" s="333" t="s">
        <v>298</v>
      </c>
      <c r="E16" s="333"/>
      <c r="F16" s="333"/>
      <c r="G16" s="333"/>
      <c r="H16" s="333"/>
      <c r="I16" s="333"/>
      <c r="J16" s="333"/>
      <c r="K16" s="214"/>
    </row>
    <row r="17" spans="2:11" ht="15" customHeight="1">
      <c r="B17" s="217"/>
      <c r="C17" s="218"/>
      <c r="D17" s="333" t="s">
        <v>299</v>
      </c>
      <c r="E17" s="333"/>
      <c r="F17" s="333"/>
      <c r="G17" s="333"/>
      <c r="H17" s="333"/>
      <c r="I17" s="333"/>
      <c r="J17" s="333"/>
      <c r="K17" s="214"/>
    </row>
    <row r="18" spans="2:11" ht="15" customHeight="1">
      <c r="B18" s="217"/>
      <c r="C18" s="218"/>
      <c r="D18" s="218"/>
      <c r="E18" s="220" t="s">
        <v>79</v>
      </c>
      <c r="F18" s="333" t="s">
        <v>300</v>
      </c>
      <c r="G18" s="333"/>
      <c r="H18" s="333"/>
      <c r="I18" s="333"/>
      <c r="J18" s="333"/>
      <c r="K18" s="214"/>
    </row>
    <row r="19" spans="2:11" ht="15" customHeight="1">
      <c r="B19" s="217"/>
      <c r="C19" s="218"/>
      <c r="D19" s="218"/>
      <c r="E19" s="220" t="s">
        <v>301</v>
      </c>
      <c r="F19" s="333" t="s">
        <v>302</v>
      </c>
      <c r="G19" s="333"/>
      <c r="H19" s="333"/>
      <c r="I19" s="333"/>
      <c r="J19" s="333"/>
      <c r="K19" s="214"/>
    </row>
    <row r="20" spans="2:11" ht="15" customHeight="1">
      <c r="B20" s="217"/>
      <c r="C20" s="218"/>
      <c r="D20" s="218"/>
      <c r="E20" s="220" t="s">
        <v>303</v>
      </c>
      <c r="F20" s="333" t="s">
        <v>304</v>
      </c>
      <c r="G20" s="333"/>
      <c r="H20" s="333"/>
      <c r="I20" s="333"/>
      <c r="J20" s="333"/>
      <c r="K20" s="214"/>
    </row>
    <row r="21" spans="2:11" ht="15" customHeight="1">
      <c r="B21" s="217"/>
      <c r="C21" s="218"/>
      <c r="D21" s="218"/>
      <c r="E21" s="220" t="s">
        <v>305</v>
      </c>
      <c r="F21" s="333" t="s">
        <v>306</v>
      </c>
      <c r="G21" s="333"/>
      <c r="H21" s="333"/>
      <c r="I21" s="333"/>
      <c r="J21" s="333"/>
      <c r="K21" s="214"/>
    </row>
    <row r="22" spans="2:11" ht="15" customHeight="1">
      <c r="B22" s="217"/>
      <c r="C22" s="218"/>
      <c r="D22" s="218"/>
      <c r="E22" s="220" t="s">
        <v>307</v>
      </c>
      <c r="F22" s="333" t="s">
        <v>308</v>
      </c>
      <c r="G22" s="333"/>
      <c r="H22" s="333"/>
      <c r="I22" s="333"/>
      <c r="J22" s="333"/>
      <c r="K22" s="214"/>
    </row>
    <row r="23" spans="2:11" ht="15" customHeight="1">
      <c r="B23" s="217"/>
      <c r="C23" s="218"/>
      <c r="D23" s="218"/>
      <c r="E23" s="220" t="s">
        <v>309</v>
      </c>
      <c r="F23" s="333" t="s">
        <v>310</v>
      </c>
      <c r="G23" s="333"/>
      <c r="H23" s="333"/>
      <c r="I23" s="333"/>
      <c r="J23" s="333"/>
      <c r="K23" s="214"/>
    </row>
    <row r="24" spans="2:11" ht="12.75" customHeight="1">
      <c r="B24" s="217"/>
      <c r="C24" s="218"/>
      <c r="D24" s="218"/>
      <c r="E24" s="218"/>
      <c r="F24" s="218"/>
      <c r="G24" s="218"/>
      <c r="H24" s="218"/>
      <c r="I24" s="218"/>
      <c r="J24" s="218"/>
      <c r="K24" s="214"/>
    </row>
    <row r="25" spans="2:11" ht="15" customHeight="1">
      <c r="B25" s="217"/>
      <c r="C25" s="333" t="s">
        <v>311</v>
      </c>
      <c r="D25" s="333"/>
      <c r="E25" s="333"/>
      <c r="F25" s="333"/>
      <c r="G25" s="333"/>
      <c r="H25" s="333"/>
      <c r="I25" s="333"/>
      <c r="J25" s="333"/>
      <c r="K25" s="214"/>
    </row>
    <row r="26" spans="2:11" ht="15" customHeight="1">
      <c r="B26" s="217"/>
      <c r="C26" s="333" t="s">
        <v>312</v>
      </c>
      <c r="D26" s="333"/>
      <c r="E26" s="333"/>
      <c r="F26" s="333"/>
      <c r="G26" s="333"/>
      <c r="H26" s="333"/>
      <c r="I26" s="333"/>
      <c r="J26" s="333"/>
      <c r="K26" s="214"/>
    </row>
    <row r="27" spans="2:11" ht="15" customHeight="1">
      <c r="B27" s="217"/>
      <c r="C27" s="216"/>
      <c r="D27" s="333" t="s">
        <v>313</v>
      </c>
      <c r="E27" s="333"/>
      <c r="F27" s="333"/>
      <c r="G27" s="333"/>
      <c r="H27" s="333"/>
      <c r="I27" s="333"/>
      <c r="J27" s="333"/>
      <c r="K27" s="214"/>
    </row>
    <row r="28" spans="2:11" ht="15" customHeight="1">
      <c r="B28" s="217"/>
      <c r="C28" s="218"/>
      <c r="D28" s="333" t="s">
        <v>314</v>
      </c>
      <c r="E28" s="333"/>
      <c r="F28" s="333"/>
      <c r="G28" s="333"/>
      <c r="H28" s="333"/>
      <c r="I28" s="333"/>
      <c r="J28" s="333"/>
      <c r="K28" s="214"/>
    </row>
    <row r="29" spans="2:11" ht="12.75" customHeight="1">
      <c r="B29" s="217"/>
      <c r="C29" s="218"/>
      <c r="D29" s="218"/>
      <c r="E29" s="218"/>
      <c r="F29" s="218"/>
      <c r="G29" s="218"/>
      <c r="H29" s="218"/>
      <c r="I29" s="218"/>
      <c r="J29" s="218"/>
      <c r="K29" s="214"/>
    </row>
    <row r="30" spans="2:11" ht="15" customHeight="1">
      <c r="B30" s="217"/>
      <c r="C30" s="218"/>
      <c r="D30" s="333" t="s">
        <v>315</v>
      </c>
      <c r="E30" s="333"/>
      <c r="F30" s="333"/>
      <c r="G30" s="333"/>
      <c r="H30" s="333"/>
      <c r="I30" s="333"/>
      <c r="J30" s="333"/>
      <c r="K30" s="214"/>
    </row>
    <row r="31" spans="2:11" ht="15" customHeight="1">
      <c r="B31" s="217"/>
      <c r="C31" s="218"/>
      <c r="D31" s="333" t="s">
        <v>316</v>
      </c>
      <c r="E31" s="333"/>
      <c r="F31" s="333"/>
      <c r="G31" s="333"/>
      <c r="H31" s="333"/>
      <c r="I31" s="333"/>
      <c r="J31" s="333"/>
      <c r="K31" s="214"/>
    </row>
    <row r="32" spans="2:11" ht="12.75" customHeight="1">
      <c r="B32" s="217"/>
      <c r="C32" s="218"/>
      <c r="D32" s="218"/>
      <c r="E32" s="218"/>
      <c r="F32" s="218"/>
      <c r="G32" s="218"/>
      <c r="H32" s="218"/>
      <c r="I32" s="218"/>
      <c r="J32" s="218"/>
      <c r="K32" s="214"/>
    </row>
    <row r="33" spans="2:11" ht="15" customHeight="1">
      <c r="B33" s="217"/>
      <c r="C33" s="218"/>
      <c r="D33" s="333" t="s">
        <v>317</v>
      </c>
      <c r="E33" s="333"/>
      <c r="F33" s="333"/>
      <c r="G33" s="333"/>
      <c r="H33" s="333"/>
      <c r="I33" s="333"/>
      <c r="J33" s="333"/>
      <c r="K33" s="214"/>
    </row>
    <row r="34" spans="2:11" ht="15" customHeight="1">
      <c r="B34" s="217"/>
      <c r="C34" s="218"/>
      <c r="D34" s="333" t="s">
        <v>318</v>
      </c>
      <c r="E34" s="333"/>
      <c r="F34" s="333"/>
      <c r="G34" s="333"/>
      <c r="H34" s="333"/>
      <c r="I34" s="333"/>
      <c r="J34" s="333"/>
      <c r="K34" s="214"/>
    </row>
    <row r="35" spans="2:11" ht="15" customHeight="1">
      <c r="B35" s="217"/>
      <c r="C35" s="218"/>
      <c r="D35" s="333" t="s">
        <v>319</v>
      </c>
      <c r="E35" s="333"/>
      <c r="F35" s="333"/>
      <c r="G35" s="333"/>
      <c r="H35" s="333"/>
      <c r="I35" s="333"/>
      <c r="J35" s="333"/>
      <c r="K35" s="214"/>
    </row>
    <row r="36" spans="2:11" ht="15" customHeight="1">
      <c r="B36" s="217"/>
      <c r="C36" s="218"/>
      <c r="D36" s="216"/>
      <c r="E36" s="219" t="s">
        <v>104</v>
      </c>
      <c r="F36" s="216"/>
      <c r="G36" s="333" t="s">
        <v>320</v>
      </c>
      <c r="H36" s="333"/>
      <c r="I36" s="333"/>
      <c r="J36" s="333"/>
      <c r="K36" s="214"/>
    </row>
    <row r="37" spans="2:11" ht="30.75" customHeight="1">
      <c r="B37" s="217"/>
      <c r="C37" s="218"/>
      <c r="D37" s="216"/>
      <c r="E37" s="219" t="s">
        <v>321</v>
      </c>
      <c r="F37" s="216"/>
      <c r="G37" s="333" t="s">
        <v>322</v>
      </c>
      <c r="H37" s="333"/>
      <c r="I37" s="333"/>
      <c r="J37" s="333"/>
      <c r="K37" s="214"/>
    </row>
    <row r="38" spans="2:11" ht="15" customHeight="1">
      <c r="B38" s="217"/>
      <c r="C38" s="218"/>
      <c r="D38" s="216"/>
      <c r="E38" s="219" t="s">
        <v>56</v>
      </c>
      <c r="F38" s="216"/>
      <c r="G38" s="333" t="s">
        <v>323</v>
      </c>
      <c r="H38" s="333"/>
      <c r="I38" s="333"/>
      <c r="J38" s="333"/>
      <c r="K38" s="214"/>
    </row>
    <row r="39" spans="2:11" ht="15" customHeight="1">
      <c r="B39" s="217"/>
      <c r="C39" s="218"/>
      <c r="D39" s="216"/>
      <c r="E39" s="219" t="s">
        <v>57</v>
      </c>
      <c r="F39" s="216"/>
      <c r="G39" s="333" t="s">
        <v>324</v>
      </c>
      <c r="H39" s="333"/>
      <c r="I39" s="333"/>
      <c r="J39" s="333"/>
      <c r="K39" s="214"/>
    </row>
    <row r="40" spans="2:11" ht="15" customHeight="1">
      <c r="B40" s="217"/>
      <c r="C40" s="218"/>
      <c r="D40" s="216"/>
      <c r="E40" s="219" t="s">
        <v>105</v>
      </c>
      <c r="F40" s="216"/>
      <c r="G40" s="333" t="s">
        <v>325</v>
      </c>
      <c r="H40" s="333"/>
      <c r="I40" s="333"/>
      <c r="J40" s="333"/>
      <c r="K40" s="214"/>
    </row>
    <row r="41" spans="2:11" ht="15" customHeight="1">
      <c r="B41" s="217"/>
      <c r="C41" s="218"/>
      <c r="D41" s="216"/>
      <c r="E41" s="219" t="s">
        <v>106</v>
      </c>
      <c r="F41" s="216"/>
      <c r="G41" s="333" t="s">
        <v>326</v>
      </c>
      <c r="H41" s="333"/>
      <c r="I41" s="333"/>
      <c r="J41" s="333"/>
      <c r="K41" s="214"/>
    </row>
    <row r="42" spans="2:11" ht="15" customHeight="1">
      <c r="B42" s="217"/>
      <c r="C42" s="218"/>
      <c r="D42" s="216"/>
      <c r="E42" s="219" t="s">
        <v>327</v>
      </c>
      <c r="F42" s="216"/>
      <c r="G42" s="333" t="s">
        <v>328</v>
      </c>
      <c r="H42" s="333"/>
      <c r="I42" s="333"/>
      <c r="J42" s="333"/>
      <c r="K42" s="214"/>
    </row>
    <row r="43" spans="2:11" ht="15" customHeight="1">
      <c r="B43" s="217"/>
      <c r="C43" s="218"/>
      <c r="D43" s="216"/>
      <c r="E43" s="219"/>
      <c r="F43" s="216"/>
      <c r="G43" s="333" t="s">
        <v>329</v>
      </c>
      <c r="H43" s="333"/>
      <c r="I43" s="333"/>
      <c r="J43" s="333"/>
      <c r="K43" s="214"/>
    </row>
    <row r="44" spans="2:11" ht="15" customHeight="1">
      <c r="B44" s="217"/>
      <c r="C44" s="218"/>
      <c r="D44" s="216"/>
      <c r="E44" s="219" t="s">
        <v>330</v>
      </c>
      <c r="F44" s="216"/>
      <c r="G44" s="333" t="s">
        <v>331</v>
      </c>
      <c r="H44" s="333"/>
      <c r="I44" s="333"/>
      <c r="J44" s="333"/>
      <c r="K44" s="214"/>
    </row>
    <row r="45" spans="2:11" ht="15" customHeight="1">
      <c r="B45" s="217"/>
      <c r="C45" s="218"/>
      <c r="D45" s="216"/>
      <c r="E45" s="219" t="s">
        <v>108</v>
      </c>
      <c r="F45" s="216"/>
      <c r="G45" s="333" t="s">
        <v>332</v>
      </c>
      <c r="H45" s="333"/>
      <c r="I45" s="333"/>
      <c r="J45" s="333"/>
      <c r="K45" s="214"/>
    </row>
    <row r="46" spans="2:11" ht="12.75" customHeight="1">
      <c r="B46" s="217"/>
      <c r="C46" s="218"/>
      <c r="D46" s="216"/>
      <c r="E46" s="216"/>
      <c r="F46" s="216"/>
      <c r="G46" s="216"/>
      <c r="H46" s="216"/>
      <c r="I46" s="216"/>
      <c r="J46" s="216"/>
      <c r="K46" s="214"/>
    </row>
    <row r="47" spans="2:11" ht="15" customHeight="1">
      <c r="B47" s="217"/>
      <c r="C47" s="218"/>
      <c r="D47" s="333" t="s">
        <v>333</v>
      </c>
      <c r="E47" s="333"/>
      <c r="F47" s="333"/>
      <c r="G47" s="333"/>
      <c r="H47" s="333"/>
      <c r="I47" s="333"/>
      <c r="J47" s="333"/>
      <c r="K47" s="214"/>
    </row>
    <row r="48" spans="2:11" ht="15" customHeight="1">
      <c r="B48" s="217"/>
      <c r="C48" s="218"/>
      <c r="D48" s="218"/>
      <c r="E48" s="333" t="s">
        <v>334</v>
      </c>
      <c r="F48" s="333"/>
      <c r="G48" s="333"/>
      <c r="H48" s="333"/>
      <c r="I48" s="333"/>
      <c r="J48" s="333"/>
      <c r="K48" s="214"/>
    </row>
    <row r="49" spans="2:11" ht="15" customHeight="1">
      <c r="B49" s="217"/>
      <c r="C49" s="218"/>
      <c r="D49" s="218"/>
      <c r="E49" s="333" t="s">
        <v>335</v>
      </c>
      <c r="F49" s="333"/>
      <c r="G49" s="333"/>
      <c r="H49" s="333"/>
      <c r="I49" s="333"/>
      <c r="J49" s="333"/>
      <c r="K49" s="214"/>
    </row>
    <row r="50" spans="2:11" ht="15" customHeight="1">
      <c r="B50" s="217"/>
      <c r="C50" s="218"/>
      <c r="D50" s="218"/>
      <c r="E50" s="333" t="s">
        <v>336</v>
      </c>
      <c r="F50" s="333"/>
      <c r="G50" s="333"/>
      <c r="H50" s="333"/>
      <c r="I50" s="333"/>
      <c r="J50" s="333"/>
      <c r="K50" s="214"/>
    </row>
    <row r="51" spans="2:11" ht="15" customHeight="1">
      <c r="B51" s="217"/>
      <c r="C51" s="218"/>
      <c r="D51" s="333" t="s">
        <v>337</v>
      </c>
      <c r="E51" s="333"/>
      <c r="F51" s="333"/>
      <c r="G51" s="333"/>
      <c r="H51" s="333"/>
      <c r="I51" s="333"/>
      <c r="J51" s="333"/>
      <c r="K51" s="214"/>
    </row>
    <row r="52" spans="2:11" ht="25.5" customHeight="1">
      <c r="B52" s="213"/>
      <c r="C52" s="335" t="s">
        <v>338</v>
      </c>
      <c r="D52" s="335"/>
      <c r="E52" s="335"/>
      <c r="F52" s="335"/>
      <c r="G52" s="335"/>
      <c r="H52" s="335"/>
      <c r="I52" s="335"/>
      <c r="J52" s="335"/>
      <c r="K52" s="214"/>
    </row>
    <row r="53" spans="2:11" ht="5.25" customHeight="1">
      <c r="B53" s="213"/>
      <c r="C53" s="215"/>
      <c r="D53" s="215"/>
      <c r="E53" s="215"/>
      <c r="F53" s="215"/>
      <c r="G53" s="215"/>
      <c r="H53" s="215"/>
      <c r="I53" s="215"/>
      <c r="J53" s="215"/>
      <c r="K53" s="214"/>
    </row>
    <row r="54" spans="2:11" ht="15" customHeight="1">
      <c r="B54" s="213"/>
      <c r="C54" s="333" t="s">
        <v>339</v>
      </c>
      <c r="D54" s="333"/>
      <c r="E54" s="333"/>
      <c r="F54" s="333"/>
      <c r="G54" s="333"/>
      <c r="H54" s="333"/>
      <c r="I54" s="333"/>
      <c r="J54" s="333"/>
      <c r="K54" s="214"/>
    </row>
    <row r="55" spans="2:11" ht="15" customHeight="1">
      <c r="B55" s="213"/>
      <c r="C55" s="333" t="s">
        <v>340</v>
      </c>
      <c r="D55" s="333"/>
      <c r="E55" s="333"/>
      <c r="F55" s="333"/>
      <c r="G55" s="333"/>
      <c r="H55" s="333"/>
      <c r="I55" s="333"/>
      <c r="J55" s="333"/>
      <c r="K55" s="214"/>
    </row>
    <row r="56" spans="2:11" ht="12.75" customHeight="1">
      <c r="B56" s="213"/>
      <c r="C56" s="216"/>
      <c r="D56" s="216"/>
      <c r="E56" s="216"/>
      <c r="F56" s="216"/>
      <c r="G56" s="216"/>
      <c r="H56" s="216"/>
      <c r="I56" s="216"/>
      <c r="J56" s="216"/>
      <c r="K56" s="214"/>
    </row>
    <row r="57" spans="2:11" ht="15" customHeight="1">
      <c r="B57" s="213"/>
      <c r="C57" s="333" t="s">
        <v>341</v>
      </c>
      <c r="D57" s="333"/>
      <c r="E57" s="333"/>
      <c r="F57" s="333"/>
      <c r="G57" s="333"/>
      <c r="H57" s="333"/>
      <c r="I57" s="333"/>
      <c r="J57" s="333"/>
      <c r="K57" s="214"/>
    </row>
    <row r="58" spans="2:11" ht="15" customHeight="1">
      <c r="B58" s="213"/>
      <c r="C58" s="218"/>
      <c r="D58" s="333" t="s">
        <v>342</v>
      </c>
      <c r="E58" s="333"/>
      <c r="F58" s="333"/>
      <c r="G58" s="333"/>
      <c r="H58" s="333"/>
      <c r="I58" s="333"/>
      <c r="J58" s="333"/>
      <c r="K58" s="214"/>
    </row>
    <row r="59" spans="2:11" ht="15" customHeight="1">
      <c r="B59" s="213"/>
      <c r="C59" s="218"/>
      <c r="D59" s="333" t="s">
        <v>343</v>
      </c>
      <c r="E59" s="333"/>
      <c r="F59" s="333"/>
      <c r="G59" s="333"/>
      <c r="H59" s="333"/>
      <c r="I59" s="333"/>
      <c r="J59" s="333"/>
      <c r="K59" s="214"/>
    </row>
    <row r="60" spans="2:11" ht="15" customHeight="1">
      <c r="B60" s="213"/>
      <c r="C60" s="218"/>
      <c r="D60" s="333" t="s">
        <v>344</v>
      </c>
      <c r="E60" s="333"/>
      <c r="F60" s="333"/>
      <c r="G60" s="333"/>
      <c r="H60" s="333"/>
      <c r="I60" s="333"/>
      <c r="J60" s="333"/>
      <c r="K60" s="214"/>
    </row>
    <row r="61" spans="2:11" ht="15" customHeight="1">
      <c r="B61" s="213"/>
      <c r="C61" s="218"/>
      <c r="D61" s="333" t="s">
        <v>345</v>
      </c>
      <c r="E61" s="333"/>
      <c r="F61" s="333"/>
      <c r="G61" s="333"/>
      <c r="H61" s="333"/>
      <c r="I61" s="333"/>
      <c r="J61" s="333"/>
      <c r="K61" s="214"/>
    </row>
    <row r="62" spans="2:11" ht="15" customHeight="1">
      <c r="B62" s="213"/>
      <c r="C62" s="218"/>
      <c r="D62" s="336" t="s">
        <v>346</v>
      </c>
      <c r="E62" s="336"/>
      <c r="F62" s="336"/>
      <c r="G62" s="336"/>
      <c r="H62" s="336"/>
      <c r="I62" s="336"/>
      <c r="J62" s="336"/>
      <c r="K62" s="214"/>
    </row>
    <row r="63" spans="2:11" ht="15" customHeight="1">
      <c r="B63" s="213"/>
      <c r="C63" s="218"/>
      <c r="D63" s="333" t="s">
        <v>347</v>
      </c>
      <c r="E63" s="333"/>
      <c r="F63" s="333"/>
      <c r="G63" s="333"/>
      <c r="H63" s="333"/>
      <c r="I63" s="333"/>
      <c r="J63" s="333"/>
      <c r="K63" s="214"/>
    </row>
    <row r="64" spans="2:11" ht="12.75" customHeight="1">
      <c r="B64" s="213"/>
      <c r="C64" s="218"/>
      <c r="D64" s="218"/>
      <c r="E64" s="221"/>
      <c r="F64" s="218"/>
      <c r="G64" s="218"/>
      <c r="H64" s="218"/>
      <c r="I64" s="218"/>
      <c r="J64" s="218"/>
      <c r="K64" s="214"/>
    </row>
    <row r="65" spans="2:11" ht="15" customHeight="1">
      <c r="B65" s="213"/>
      <c r="C65" s="218"/>
      <c r="D65" s="333" t="s">
        <v>348</v>
      </c>
      <c r="E65" s="333"/>
      <c r="F65" s="333"/>
      <c r="G65" s="333"/>
      <c r="H65" s="333"/>
      <c r="I65" s="333"/>
      <c r="J65" s="333"/>
      <c r="K65" s="214"/>
    </row>
    <row r="66" spans="2:11" ht="15" customHeight="1">
      <c r="B66" s="213"/>
      <c r="C66" s="218"/>
      <c r="D66" s="336" t="s">
        <v>349</v>
      </c>
      <c r="E66" s="336"/>
      <c r="F66" s="336"/>
      <c r="G66" s="336"/>
      <c r="H66" s="336"/>
      <c r="I66" s="336"/>
      <c r="J66" s="336"/>
      <c r="K66" s="214"/>
    </row>
    <row r="67" spans="2:11" ht="15" customHeight="1">
      <c r="B67" s="213"/>
      <c r="C67" s="218"/>
      <c r="D67" s="333" t="s">
        <v>350</v>
      </c>
      <c r="E67" s="333"/>
      <c r="F67" s="333"/>
      <c r="G67" s="333"/>
      <c r="H67" s="333"/>
      <c r="I67" s="333"/>
      <c r="J67" s="333"/>
      <c r="K67" s="214"/>
    </row>
    <row r="68" spans="2:11" ht="15" customHeight="1">
      <c r="B68" s="213"/>
      <c r="C68" s="218"/>
      <c r="D68" s="333" t="s">
        <v>351</v>
      </c>
      <c r="E68" s="333"/>
      <c r="F68" s="333"/>
      <c r="G68" s="333"/>
      <c r="H68" s="333"/>
      <c r="I68" s="333"/>
      <c r="J68" s="333"/>
      <c r="K68" s="214"/>
    </row>
    <row r="69" spans="2:11" ht="15" customHeight="1">
      <c r="B69" s="213"/>
      <c r="C69" s="218"/>
      <c r="D69" s="333" t="s">
        <v>352</v>
      </c>
      <c r="E69" s="333"/>
      <c r="F69" s="333"/>
      <c r="G69" s="333"/>
      <c r="H69" s="333"/>
      <c r="I69" s="333"/>
      <c r="J69" s="333"/>
      <c r="K69" s="214"/>
    </row>
    <row r="70" spans="2:11" ht="15" customHeight="1">
      <c r="B70" s="213"/>
      <c r="C70" s="218"/>
      <c r="D70" s="333" t="s">
        <v>353</v>
      </c>
      <c r="E70" s="333"/>
      <c r="F70" s="333"/>
      <c r="G70" s="333"/>
      <c r="H70" s="333"/>
      <c r="I70" s="333"/>
      <c r="J70" s="333"/>
      <c r="K70" s="214"/>
    </row>
    <row r="71" spans="2:11" ht="12.75" customHeight="1">
      <c r="B71" s="222"/>
      <c r="C71" s="223"/>
      <c r="D71" s="223"/>
      <c r="E71" s="223"/>
      <c r="F71" s="223"/>
      <c r="G71" s="223"/>
      <c r="H71" s="223"/>
      <c r="I71" s="223"/>
      <c r="J71" s="223"/>
      <c r="K71" s="224"/>
    </row>
    <row r="72" spans="2:11" ht="18.75" customHeight="1">
      <c r="B72" s="225"/>
      <c r="C72" s="225"/>
      <c r="D72" s="225"/>
      <c r="E72" s="225"/>
      <c r="F72" s="225"/>
      <c r="G72" s="225"/>
      <c r="H72" s="225"/>
      <c r="I72" s="225"/>
      <c r="J72" s="225"/>
      <c r="K72" s="226"/>
    </row>
    <row r="73" spans="2:11" ht="18.75" customHeight="1">
      <c r="B73" s="226"/>
      <c r="C73" s="226"/>
      <c r="D73" s="226"/>
      <c r="E73" s="226"/>
      <c r="F73" s="226"/>
      <c r="G73" s="226"/>
      <c r="H73" s="226"/>
      <c r="I73" s="226"/>
      <c r="J73" s="226"/>
      <c r="K73" s="226"/>
    </row>
    <row r="74" spans="2:11" ht="7.5" customHeight="1">
      <c r="B74" s="227"/>
      <c r="C74" s="228"/>
      <c r="D74" s="228"/>
      <c r="E74" s="228"/>
      <c r="F74" s="228"/>
      <c r="G74" s="228"/>
      <c r="H74" s="228"/>
      <c r="I74" s="228"/>
      <c r="J74" s="228"/>
      <c r="K74" s="229"/>
    </row>
    <row r="75" spans="2:11" ht="45" customHeight="1">
      <c r="B75" s="230"/>
      <c r="C75" s="334" t="s">
        <v>354</v>
      </c>
      <c r="D75" s="334"/>
      <c r="E75" s="334"/>
      <c r="F75" s="334"/>
      <c r="G75" s="334"/>
      <c r="H75" s="334"/>
      <c r="I75" s="334"/>
      <c r="J75" s="334"/>
      <c r="K75" s="231"/>
    </row>
    <row r="76" spans="2:11" ht="17.25" customHeight="1">
      <c r="B76" s="230"/>
      <c r="C76" s="232" t="s">
        <v>355</v>
      </c>
      <c r="D76" s="232"/>
      <c r="E76" s="232"/>
      <c r="F76" s="232" t="s">
        <v>356</v>
      </c>
      <c r="G76" s="233"/>
      <c r="H76" s="232" t="s">
        <v>57</v>
      </c>
      <c r="I76" s="232" t="s">
        <v>60</v>
      </c>
      <c r="J76" s="232" t="s">
        <v>357</v>
      </c>
      <c r="K76" s="231"/>
    </row>
    <row r="77" spans="2:11" ht="17.25" customHeight="1">
      <c r="B77" s="230"/>
      <c r="C77" s="234" t="s">
        <v>358</v>
      </c>
      <c r="D77" s="234"/>
      <c r="E77" s="234"/>
      <c r="F77" s="235" t="s">
        <v>359</v>
      </c>
      <c r="G77" s="236"/>
      <c r="H77" s="234"/>
      <c r="I77" s="234"/>
      <c r="J77" s="234" t="s">
        <v>360</v>
      </c>
      <c r="K77" s="231"/>
    </row>
    <row r="78" spans="2:11" ht="5.25" customHeight="1">
      <c r="B78" s="230"/>
      <c r="C78" s="237"/>
      <c r="D78" s="237"/>
      <c r="E78" s="237"/>
      <c r="F78" s="237"/>
      <c r="G78" s="238"/>
      <c r="H78" s="237"/>
      <c r="I78" s="237"/>
      <c r="J78" s="237"/>
      <c r="K78" s="231"/>
    </row>
    <row r="79" spans="2:11" ht="15" customHeight="1">
      <c r="B79" s="230"/>
      <c r="C79" s="219" t="s">
        <v>56</v>
      </c>
      <c r="D79" s="237"/>
      <c r="E79" s="237"/>
      <c r="F79" s="239" t="s">
        <v>361</v>
      </c>
      <c r="G79" s="238"/>
      <c r="H79" s="219" t="s">
        <v>362</v>
      </c>
      <c r="I79" s="219" t="s">
        <v>363</v>
      </c>
      <c r="J79" s="219">
        <v>20</v>
      </c>
      <c r="K79" s="231"/>
    </row>
    <row r="80" spans="2:11" ht="15" customHeight="1">
      <c r="B80" s="230"/>
      <c r="C80" s="219" t="s">
        <v>364</v>
      </c>
      <c r="D80" s="219"/>
      <c r="E80" s="219"/>
      <c r="F80" s="239" t="s">
        <v>361</v>
      </c>
      <c r="G80" s="238"/>
      <c r="H80" s="219" t="s">
        <v>365</v>
      </c>
      <c r="I80" s="219" t="s">
        <v>363</v>
      </c>
      <c r="J80" s="219">
        <v>120</v>
      </c>
      <c r="K80" s="231"/>
    </row>
    <row r="81" spans="2:11" ht="15" customHeight="1">
      <c r="B81" s="240"/>
      <c r="C81" s="219" t="s">
        <v>366</v>
      </c>
      <c r="D81" s="219"/>
      <c r="E81" s="219"/>
      <c r="F81" s="239" t="s">
        <v>367</v>
      </c>
      <c r="G81" s="238"/>
      <c r="H81" s="219" t="s">
        <v>368</v>
      </c>
      <c r="I81" s="219" t="s">
        <v>363</v>
      </c>
      <c r="J81" s="219">
        <v>50</v>
      </c>
      <c r="K81" s="231"/>
    </row>
    <row r="82" spans="2:11" ht="15" customHeight="1">
      <c r="B82" s="240"/>
      <c r="C82" s="219" t="s">
        <v>369</v>
      </c>
      <c r="D82" s="219"/>
      <c r="E82" s="219"/>
      <c r="F82" s="239" t="s">
        <v>361</v>
      </c>
      <c r="G82" s="238"/>
      <c r="H82" s="219" t="s">
        <v>370</v>
      </c>
      <c r="I82" s="219" t="s">
        <v>371</v>
      </c>
      <c r="J82" s="219"/>
      <c r="K82" s="231"/>
    </row>
    <row r="83" spans="2:11" ht="15" customHeight="1">
      <c r="B83" s="240"/>
      <c r="C83" s="241" t="s">
        <v>372</v>
      </c>
      <c r="D83" s="241"/>
      <c r="E83" s="241"/>
      <c r="F83" s="242" t="s">
        <v>367</v>
      </c>
      <c r="G83" s="241"/>
      <c r="H83" s="241" t="s">
        <v>373</v>
      </c>
      <c r="I83" s="241" t="s">
        <v>363</v>
      </c>
      <c r="J83" s="241">
        <v>15</v>
      </c>
      <c r="K83" s="231"/>
    </row>
    <row r="84" spans="2:11" ht="15" customHeight="1">
      <c r="B84" s="240"/>
      <c r="C84" s="241" t="s">
        <v>374</v>
      </c>
      <c r="D84" s="241"/>
      <c r="E84" s="241"/>
      <c r="F84" s="242" t="s">
        <v>367</v>
      </c>
      <c r="G84" s="241"/>
      <c r="H84" s="241" t="s">
        <v>375</v>
      </c>
      <c r="I84" s="241" t="s">
        <v>363</v>
      </c>
      <c r="J84" s="241">
        <v>15</v>
      </c>
      <c r="K84" s="231"/>
    </row>
    <row r="85" spans="2:11" ht="15" customHeight="1">
      <c r="B85" s="240"/>
      <c r="C85" s="241" t="s">
        <v>376</v>
      </c>
      <c r="D85" s="241"/>
      <c r="E85" s="241"/>
      <c r="F85" s="242" t="s">
        <v>367</v>
      </c>
      <c r="G85" s="241"/>
      <c r="H85" s="241" t="s">
        <v>377</v>
      </c>
      <c r="I85" s="241" t="s">
        <v>363</v>
      </c>
      <c r="J85" s="241">
        <v>20</v>
      </c>
      <c r="K85" s="231"/>
    </row>
    <row r="86" spans="2:11" ht="15" customHeight="1">
      <c r="B86" s="240"/>
      <c r="C86" s="241" t="s">
        <v>378</v>
      </c>
      <c r="D86" s="241"/>
      <c r="E86" s="241"/>
      <c r="F86" s="242" t="s">
        <v>367</v>
      </c>
      <c r="G86" s="241"/>
      <c r="H86" s="241" t="s">
        <v>379</v>
      </c>
      <c r="I86" s="241" t="s">
        <v>363</v>
      </c>
      <c r="J86" s="241">
        <v>20</v>
      </c>
      <c r="K86" s="231"/>
    </row>
    <row r="87" spans="2:11" ht="15" customHeight="1">
      <c r="B87" s="240"/>
      <c r="C87" s="219" t="s">
        <v>380</v>
      </c>
      <c r="D87" s="219"/>
      <c r="E87" s="219"/>
      <c r="F87" s="239" t="s">
        <v>367</v>
      </c>
      <c r="G87" s="238"/>
      <c r="H87" s="219" t="s">
        <v>381</v>
      </c>
      <c r="I87" s="219" t="s">
        <v>363</v>
      </c>
      <c r="J87" s="219">
        <v>50</v>
      </c>
      <c r="K87" s="231"/>
    </row>
    <row r="88" spans="2:11" ht="15" customHeight="1">
      <c r="B88" s="240"/>
      <c r="C88" s="219" t="s">
        <v>382</v>
      </c>
      <c r="D88" s="219"/>
      <c r="E88" s="219"/>
      <c r="F88" s="239" t="s">
        <v>367</v>
      </c>
      <c r="G88" s="238"/>
      <c r="H88" s="219" t="s">
        <v>383</v>
      </c>
      <c r="I88" s="219" t="s">
        <v>363</v>
      </c>
      <c r="J88" s="219">
        <v>20</v>
      </c>
      <c r="K88" s="231"/>
    </row>
    <row r="89" spans="2:11" ht="15" customHeight="1">
      <c r="B89" s="240"/>
      <c r="C89" s="219" t="s">
        <v>384</v>
      </c>
      <c r="D89" s="219"/>
      <c r="E89" s="219"/>
      <c r="F89" s="239" t="s">
        <v>367</v>
      </c>
      <c r="G89" s="238"/>
      <c r="H89" s="219" t="s">
        <v>385</v>
      </c>
      <c r="I89" s="219" t="s">
        <v>363</v>
      </c>
      <c r="J89" s="219">
        <v>20</v>
      </c>
      <c r="K89" s="231"/>
    </row>
    <row r="90" spans="2:11" ht="15" customHeight="1">
      <c r="B90" s="240"/>
      <c r="C90" s="219" t="s">
        <v>386</v>
      </c>
      <c r="D90" s="219"/>
      <c r="E90" s="219"/>
      <c r="F90" s="239" t="s">
        <v>367</v>
      </c>
      <c r="G90" s="238"/>
      <c r="H90" s="219" t="s">
        <v>387</v>
      </c>
      <c r="I90" s="219" t="s">
        <v>363</v>
      </c>
      <c r="J90" s="219">
        <v>50</v>
      </c>
      <c r="K90" s="231"/>
    </row>
    <row r="91" spans="2:11" ht="15" customHeight="1">
      <c r="B91" s="240"/>
      <c r="C91" s="219" t="s">
        <v>388</v>
      </c>
      <c r="D91" s="219"/>
      <c r="E91" s="219"/>
      <c r="F91" s="239" t="s">
        <v>367</v>
      </c>
      <c r="G91" s="238"/>
      <c r="H91" s="219" t="s">
        <v>388</v>
      </c>
      <c r="I91" s="219" t="s">
        <v>363</v>
      </c>
      <c r="J91" s="219">
        <v>50</v>
      </c>
      <c r="K91" s="231"/>
    </row>
    <row r="92" spans="2:11" ht="15" customHeight="1">
      <c r="B92" s="240"/>
      <c r="C92" s="219" t="s">
        <v>389</v>
      </c>
      <c r="D92" s="219"/>
      <c r="E92" s="219"/>
      <c r="F92" s="239" t="s">
        <v>367</v>
      </c>
      <c r="G92" s="238"/>
      <c r="H92" s="219" t="s">
        <v>390</v>
      </c>
      <c r="I92" s="219" t="s">
        <v>363</v>
      </c>
      <c r="J92" s="219">
        <v>255</v>
      </c>
      <c r="K92" s="231"/>
    </row>
    <row r="93" spans="2:11" ht="15" customHeight="1">
      <c r="B93" s="240"/>
      <c r="C93" s="219" t="s">
        <v>391</v>
      </c>
      <c r="D93" s="219"/>
      <c r="E93" s="219"/>
      <c r="F93" s="239" t="s">
        <v>361</v>
      </c>
      <c r="G93" s="238"/>
      <c r="H93" s="219" t="s">
        <v>392</v>
      </c>
      <c r="I93" s="219" t="s">
        <v>393</v>
      </c>
      <c r="J93" s="219"/>
      <c r="K93" s="231"/>
    </row>
    <row r="94" spans="2:11" ht="15" customHeight="1">
      <c r="B94" s="240"/>
      <c r="C94" s="219" t="s">
        <v>394</v>
      </c>
      <c r="D94" s="219"/>
      <c r="E94" s="219"/>
      <c r="F94" s="239" t="s">
        <v>361</v>
      </c>
      <c r="G94" s="238"/>
      <c r="H94" s="219" t="s">
        <v>395</v>
      </c>
      <c r="I94" s="219" t="s">
        <v>396</v>
      </c>
      <c r="J94" s="219"/>
      <c r="K94" s="231"/>
    </row>
    <row r="95" spans="2:11" ht="15" customHeight="1">
      <c r="B95" s="240"/>
      <c r="C95" s="219" t="s">
        <v>397</v>
      </c>
      <c r="D95" s="219"/>
      <c r="E95" s="219"/>
      <c r="F95" s="239" t="s">
        <v>361</v>
      </c>
      <c r="G95" s="238"/>
      <c r="H95" s="219" t="s">
        <v>397</v>
      </c>
      <c r="I95" s="219" t="s">
        <v>396</v>
      </c>
      <c r="J95" s="219"/>
      <c r="K95" s="231"/>
    </row>
    <row r="96" spans="2:11" ht="15" customHeight="1">
      <c r="B96" s="240"/>
      <c r="C96" s="219" t="s">
        <v>41</v>
      </c>
      <c r="D96" s="219"/>
      <c r="E96" s="219"/>
      <c r="F96" s="239" t="s">
        <v>361</v>
      </c>
      <c r="G96" s="238"/>
      <c r="H96" s="219" t="s">
        <v>398</v>
      </c>
      <c r="I96" s="219" t="s">
        <v>396</v>
      </c>
      <c r="J96" s="219"/>
      <c r="K96" s="231"/>
    </row>
    <row r="97" spans="2:11" ht="15" customHeight="1">
      <c r="B97" s="240"/>
      <c r="C97" s="219" t="s">
        <v>51</v>
      </c>
      <c r="D97" s="219"/>
      <c r="E97" s="219"/>
      <c r="F97" s="239" t="s">
        <v>361</v>
      </c>
      <c r="G97" s="238"/>
      <c r="H97" s="219" t="s">
        <v>399</v>
      </c>
      <c r="I97" s="219" t="s">
        <v>396</v>
      </c>
      <c r="J97" s="219"/>
      <c r="K97" s="231"/>
    </row>
    <row r="98" spans="2:11" ht="15" customHeight="1">
      <c r="B98" s="243"/>
      <c r="C98" s="244"/>
      <c r="D98" s="244"/>
      <c r="E98" s="244"/>
      <c r="F98" s="244"/>
      <c r="G98" s="244"/>
      <c r="H98" s="244"/>
      <c r="I98" s="244"/>
      <c r="J98" s="244"/>
      <c r="K98" s="245"/>
    </row>
    <row r="99" spans="2:11" ht="18.75" customHeight="1">
      <c r="B99" s="246"/>
      <c r="C99" s="247"/>
      <c r="D99" s="247"/>
      <c r="E99" s="247"/>
      <c r="F99" s="247"/>
      <c r="G99" s="247"/>
      <c r="H99" s="247"/>
      <c r="I99" s="247"/>
      <c r="J99" s="247"/>
      <c r="K99" s="246"/>
    </row>
    <row r="100" spans="2:11" ht="18.75" customHeight="1">
      <c r="B100" s="226"/>
      <c r="C100" s="226"/>
      <c r="D100" s="226"/>
      <c r="E100" s="226"/>
      <c r="F100" s="226"/>
      <c r="G100" s="226"/>
      <c r="H100" s="226"/>
      <c r="I100" s="226"/>
      <c r="J100" s="226"/>
      <c r="K100" s="226"/>
    </row>
    <row r="101" spans="2:11" ht="7.5" customHeight="1">
      <c r="B101" s="227"/>
      <c r="C101" s="228"/>
      <c r="D101" s="228"/>
      <c r="E101" s="228"/>
      <c r="F101" s="228"/>
      <c r="G101" s="228"/>
      <c r="H101" s="228"/>
      <c r="I101" s="228"/>
      <c r="J101" s="228"/>
      <c r="K101" s="229"/>
    </row>
    <row r="102" spans="2:11" ht="45" customHeight="1">
      <c r="B102" s="230"/>
      <c r="C102" s="334" t="s">
        <v>400</v>
      </c>
      <c r="D102" s="334"/>
      <c r="E102" s="334"/>
      <c r="F102" s="334"/>
      <c r="G102" s="334"/>
      <c r="H102" s="334"/>
      <c r="I102" s="334"/>
      <c r="J102" s="334"/>
      <c r="K102" s="231"/>
    </row>
    <row r="103" spans="2:11" ht="17.25" customHeight="1">
      <c r="B103" s="230"/>
      <c r="C103" s="232" t="s">
        <v>355</v>
      </c>
      <c r="D103" s="232"/>
      <c r="E103" s="232"/>
      <c r="F103" s="232" t="s">
        <v>356</v>
      </c>
      <c r="G103" s="233"/>
      <c r="H103" s="232" t="s">
        <v>57</v>
      </c>
      <c r="I103" s="232" t="s">
        <v>60</v>
      </c>
      <c r="J103" s="232" t="s">
        <v>357</v>
      </c>
      <c r="K103" s="231"/>
    </row>
    <row r="104" spans="2:11" ht="17.25" customHeight="1">
      <c r="B104" s="230"/>
      <c r="C104" s="234" t="s">
        <v>358</v>
      </c>
      <c r="D104" s="234"/>
      <c r="E104" s="234"/>
      <c r="F104" s="235" t="s">
        <v>359</v>
      </c>
      <c r="G104" s="236"/>
      <c r="H104" s="234"/>
      <c r="I104" s="234"/>
      <c r="J104" s="234" t="s">
        <v>360</v>
      </c>
      <c r="K104" s="231"/>
    </row>
    <row r="105" spans="2:11" ht="5.25" customHeight="1">
      <c r="B105" s="230"/>
      <c r="C105" s="232"/>
      <c r="D105" s="232"/>
      <c r="E105" s="232"/>
      <c r="F105" s="232"/>
      <c r="G105" s="248"/>
      <c r="H105" s="232"/>
      <c r="I105" s="232"/>
      <c r="J105" s="232"/>
      <c r="K105" s="231"/>
    </row>
    <row r="106" spans="2:11" ht="15" customHeight="1">
      <c r="B106" s="230"/>
      <c r="C106" s="219" t="s">
        <v>56</v>
      </c>
      <c r="D106" s="237"/>
      <c r="E106" s="237"/>
      <c r="F106" s="239" t="s">
        <v>361</v>
      </c>
      <c r="G106" s="248"/>
      <c r="H106" s="219" t="s">
        <v>401</v>
      </c>
      <c r="I106" s="219" t="s">
        <v>363</v>
      </c>
      <c r="J106" s="219">
        <v>20</v>
      </c>
      <c r="K106" s="231"/>
    </row>
    <row r="107" spans="2:11" ht="15" customHeight="1">
      <c r="B107" s="230"/>
      <c r="C107" s="219" t="s">
        <v>364</v>
      </c>
      <c r="D107" s="219"/>
      <c r="E107" s="219"/>
      <c r="F107" s="239" t="s">
        <v>361</v>
      </c>
      <c r="G107" s="219"/>
      <c r="H107" s="219" t="s">
        <v>401</v>
      </c>
      <c r="I107" s="219" t="s">
        <v>363</v>
      </c>
      <c r="J107" s="219">
        <v>120</v>
      </c>
      <c r="K107" s="231"/>
    </row>
    <row r="108" spans="2:11" ht="15" customHeight="1">
      <c r="B108" s="240"/>
      <c r="C108" s="219" t="s">
        <v>366</v>
      </c>
      <c r="D108" s="219"/>
      <c r="E108" s="219"/>
      <c r="F108" s="239" t="s">
        <v>367</v>
      </c>
      <c r="G108" s="219"/>
      <c r="H108" s="219" t="s">
        <v>401</v>
      </c>
      <c r="I108" s="219" t="s">
        <v>363</v>
      </c>
      <c r="J108" s="219">
        <v>50</v>
      </c>
      <c r="K108" s="231"/>
    </row>
    <row r="109" spans="2:11" ht="15" customHeight="1">
      <c r="B109" s="240"/>
      <c r="C109" s="219" t="s">
        <v>369</v>
      </c>
      <c r="D109" s="219"/>
      <c r="E109" s="219"/>
      <c r="F109" s="239" t="s">
        <v>361</v>
      </c>
      <c r="G109" s="219"/>
      <c r="H109" s="219" t="s">
        <v>401</v>
      </c>
      <c r="I109" s="219" t="s">
        <v>371</v>
      </c>
      <c r="J109" s="219"/>
      <c r="K109" s="231"/>
    </row>
    <row r="110" spans="2:11" ht="15" customHeight="1">
      <c r="B110" s="240"/>
      <c r="C110" s="219" t="s">
        <v>380</v>
      </c>
      <c r="D110" s="219"/>
      <c r="E110" s="219"/>
      <c r="F110" s="239" t="s">
        <v>367</v>
      </c>
      <c r="G110" s="219"/>
      <c r="H110" s="219" t="s">
        <v>401</v>
      </c>
      <c r="I110" s="219" t="s">
        <v>363</v>
      </c>
      <c r="J110" s="219">
        <v>50</v>
      </c>
      <c r="K110" s="231"/>
    </row>
    <row r="111" spans="2:11" ht="15" customHeight="1">
      <c r="B111" s="240"/>
      <c r="C111" s="219" t="s">
        <v>388</v>
      </c>
      <c r="D111" s="219"/>
      <c r="E111" s="219"/>
      <c r="F111" s="239" t="s">
        <v>367</v>
      </c>
      <c r="G111" s="219"/>
      <c r="H111" s="219" t="s">
        <v>401</v>
      </c>
      <c r="I111" s="219" t="s">
        <v>363</v>
      </c>
      <c r="J111" s="219">
        <v>50</v>
      </c>
      <c r="K111" s="231"/>
    </row>
    <row r="112" spans="2:11" ht="15" customHeight="1">
      <c r="B112" s="240"/>
      <c r="C112" s="219" t="s">
        <v>386</v>
      </c>
      <c r="D112" s="219"/>
      <c r="E112" s="219"/>
      <c r="F112" s="239" t="s">
        <v>367</v>
      </c>
      <c r="G112" s="219"/>
      <c r="H112" s="219" t="s">
        <v>401</v>
      </c>
      <c r="I112" s="219" t="s">
        <v>363</v>
      </c>
      <c r="J112" s="219">
        <v>50</v>
      </c>
      <c r="K112" s="231"/>
    </row>
    <row r="113" spans="2:11" ht="15" customHeight="1">
      <c r="B113" s="240"/>
      <c r="C113" s="219" t="s">
        <v>56</v>
      </c>
      <c r="D113" s="219"/>
      <c r="E113" s="219"/>
      <c r="F113" s="239" t="s">
        <v>361</v>
      </c>
      <c r="G113" s="219"/>
      <c r="H113" s="219" t="s">
        <v>402</v>
      </c>
      <c r="I113" s="219" t="s">
        <v>363</v>
      </c>
      <c r="J113" s="219">
        <v>20</v>
      </c>
      <c r="K113" s="231"/>
    </row>
    <row r="114" spans="2:11" ht="15" customHeight="1">
      <c r="B114" s="240"/>
      <c r="C114" s="219" t="s">
        <v>403</v>
      </c>
      <c r="D114" s="219"/>
      <c r="E114" s="219"/>
      <c r="F114" s="239" t="s">
        <v>361</v>
      </c>
      <c r="G114" s="219"/>
      <c r="H114" s="219" t="s">
        <v>404</v>
      </c>
      <c r="I114" s="219" t="s">
        <v>363</v>
      </c>
      <c r="J114" s="219">
        <v>120</v>
      </c>
      <c r="K114" s="231"/>
    </row>
    <row r="115" spans="2:11" ht="15" customHeight="1">
      <c r="B115" s="240"/>
      <c r="C115" s="219" t="s">
        <v>41</v>
      </c>
      <c r="D115" s="219"/>
      <c r="E115" s="219"/>
      <c r="F115" s="239" t="s">
        <v>361</v>
      </c>
      <c r="G115" s="219"/>
      <c r="H115" s="219" t="s">
        <v>405</v>
      </c>
      <c r="I115" s="219" t="s">
        <v>396</v>
      </c>
      <c r="J115" s="219"/>
      <c r="K115" s="231"/>
    </row>
    <row r="116" spans="2:11" ht="15" customHeight="1">
      <c r="B116" s="240"/>
      <c r="C116" s="219" t="s">
        <v>51</v>
      </c>
      <c r="D116" s="219"/>
      <c r="E116" s="219"/>
      <c r="F116" s="239" t="s">
        <v>361</v>
      </c>
      <c r="G116" s="219"/>
      <c r="H116" s="219" t="s">
        <v>406</v>
      </c>
      <c r="I116" s="219" t="s">
        <v>396</v>
      </c>
      <c r="J116" s="219"/>
      <c r="K116" s="231"/>
    </row>
    <row r="117" spans="2:11" ht="15" customHeight="1">
      <c r="B117" s="240"/>
      <c r="C117" s="219" t="s">
        <v>60</v>
      </c>
      <c r="D117" s="219"/>
      <c r="E117" s="219"/>
      <c r="F117" s="239" t="s">
        <v>361</v>
      </c>
      <c r="G117" s="219"/>
      <c r="H117" s="219" t="s">
        <v>407</v>
      </c>
      <c r="I117" s="219" t="s">
        <v>408</v>
      </c>
      <c r="J117" s="219"/>
      <c r="K117" s="231"/>
    </row>
    <row r="118" spans="2:11" ht="15" customHeight="1">
      <c r="B118" s="243"/>
      <c r="C118" s="249"/>
      <c r="D118" s="249"/>
      <c r="E118" s="249"/>
      <c r="F118" s="249"/>
      <c r="G118" s="249"/>
      <c r="H118" s="249"/>
      <c r="I118" s="249"/>
      <c r="J118" s="249"/>
      <c r="K118" s="245"/>
    </row>
    <row r="119" spans="2:11" ht="18.75" customHeight="1">
      <c r="B119" s="250"/>
      <c r="C119" s="216"/>
      <c r="D119" s="216"/>
      <c r="E119" s="216"/>
      <c r="F119" s="251"/>
      <c r="G119" s="216"/>
      <c r="H119" s="216"/>
      <c r="I119" s="216"/>
      <c r="J119" s="216"/>
      <c r="K119" s="250"/>
    </row>
    <row r="120" spans="2:11" ht="18.75" customHeight="1">
      <c r="B120" s="226"/>
      <c r="C120" s="226"/>
      <c r="D120" s="226"/>
      <c r="E120" s="226"/>
      <c r="F120" s="226"/>
      <c r="G120" s="226"/>
      <c r="H120" s="226"/>
      <c r="I120" s="226"/>
      <c r="J120" s="226"/>
      <c r="K120" s="226"/>
    </row>
    <row r="121" spans="2:11" ht="7.5" customHeight="1">
      <c r="B121" s="252"/>
      <c r="C121" s="253"/>
      <c r="D121" s="253"/>
      <c r="E121" s="253"/>
      <c r="F121" s="253"/>
      <c r="G121" s="253"/>
      <c r="H121" s="253"/>
      <c r="I121" s="253"/>
      <c r="J121" s="253"/>
      <c r="K121" s="254"/>
    </row>
    <row r="122" spans="2:11" ht="45" customHeight="1">
      <c r="B122" s="255"/>
      <c r="C122" s="332" t="s">
        <v>409</v>
      </c>
      <c r="D122" s="332"/>
      <c r="E122" s="332"/>
      <c r="F122" s="332"/>
      <c r="G122" s="332"/>
      <c r="H122" s="332"/>
      <c r="I122" s="332"/>
      <c r="J122" s="332"/>
      <c r="K122" s="256"/>
    </row>
    <row r="123" spans="2:11" ht="17.25" customHeight="1">
      <c r="B123" s="257"/>
      <c r="C123" s="232" t="s">
        <v>355</v>
      </c>
      <c r="D123" s="232"/>
      <c r="E123" s="232"/>
      <c r="F123" s="232" t="s">
        <v>356</v>
      </c>
      <c r="G123" s="233"/>
      <c r="H123" s="232" t="s">
        <v>57</v>
      </c>
      <c r="I123" s="232" t="s">
        <v>60</v>
      </c>
      <c r="J123" s="232" t="s">
        <v>357</v>
      </c>
      <c r="K123" s="258"/>
    </row>
    <row r="124" spans="2:11" ht="17.25" customHeight="1">
      <c r="B124" s="257"/>
      <c r="C124" s="234" t="s">
        <v>358</v>
      </c>
      <c r="D124" s="234"/>
      <c r="E124" s="234"/>
      <c r="F124" s="235" t="s">
        <v>359</v>
      </c>
      <c r="G124" s="236"/>
      <c r="H124" s="234"/>
      <c r="I124" s="234"/>
      <c r="J124" s="234" t="s">
        <v>360</v>
      </c>
      <c r="K124" s="258"/>
    </row>
    <row r="125" spans="2:11" ht="5.25" customHeight="1">
      <c r="B125" s="259"/>
      <c r="C125" s="237"/>
      <c r="D125" s="237"/>
      <c r="E125" s="237"/>
      <c r="F125" s="237"/>
      <c r="G125" s="219"/>
      <c r="H125" s="237"/>
      <c r="I125" s="237"/>
      <c r="J125" s="237"/>
      <c r="K125" s="260"/>
    </row>
    <row r="126" spans="2:11" ht="15" customHeight="1">
      <c r="B126" s="259"/>
      <c r="C126" s="219" t="s">
        <v>364</v>
      </c>
      <c r="D126" s="237"/>
      <c r="E126" s="237"/>
      <c r="F126" s="239" t="s">
        <v>361</v>
      </c>
      <c r="G126" s="219"/>
      <c r="H126" s="219" t="s">
        <v>401</v>
      </c>
      <c r="I126" s="219" t="s">
        <v>363</v>
      </c>
      <c r="J126" s="219">
        <v>120</v>
      </c>
      <c r="K126" s="261"/>
    </row>
    <row r="127" spans="2:11" ht="15" customHeight="1">
      <c r="B127" s="259"/>
      <c r="C127" s="219" t="s">
        <v>410</v>
      </c>
      <c r="D127" s="219"/>
      <c r="E127" s="219"/>
      <c r="F127" s="239" t="s">
        <v>361</v>
      </c>
      <c r="G127" s="219"/>
      <c r="H127" s="219" t="s">
        <v>411</v>
      </c>
      <c r="I127" s="219" t="s">
        <v>363</v>
      </c>
      <c r="J127" s="219" t="s">
        <v>412</v>
      </c>
      <c r="K127" s="261"/>
    </row>
    <row r="128" spans="2:11" ht="15" customHeight="1">
      <c r="B128" s="259"/>
      <c r="C128" s="219" t="s">
        <v>309</v>
      </c>
      <c r="D128" s="219"/>
      <c r="E128" s="219"/>
      <c r="F128" s="239" t="s">
        <v>361</v>
      </c>
      <c r="G128" s="219"/>
      <c r="H128" s="219" t="s">
        <v>413</v>
      </c>
      <c r="I128" s="219" t="s">
        <v>363</v>
      </c>
      <c r="J128" s="219" t="s">
        <v>412</v>
      </c>
      <c r="K128" s="261"/>
    </row>
    <row r="129" spans="2:11" ht="15" customHeight="1">
      <c r="B129" s="259"/>
      <c r="C129" s="219" t="s">
        <v>372</v>
      </c>
      <c r="D129" s="219"/>
      <c r="E129" s="219"/>
      <c r="F129" s="239" t="s">
        <v>367</v>
      </c>
      <c r="G129" s="219"/>
      <c r="H129" s="219" t="s">
        <v>373</v>
      </c>
      <c r="I129" s="219" t="s">
        <v>363</v>
      </c>
      <c r="J129" s="219">
        <v>15</v>
      </c>
      <c r="K129" s="261"/>
    </row>
    <row r="130" spans="2:11" ht="15" customHeight="1">
      <c r="B130" s="259"/>
      <c r="C130" s="241" t="s">
        <v>374</v>
      </c>
      <c r="D130" s="241"/>
      <c r="E130" s="241"/>
      <c r="F130" s="242" t="s">
        <v>367</v>
      </c>
      <c r="G130" s="241"/>
      <c r="H130" s="241" t="s">
        <v>375</v>
      </c>
      <c r="I130" s="241" t="s">
        <v>363</v>
      </c>
      <c r="J130" s="241">
        <v>15</v>
      </c>
      <c r="K130" s="261"/>
    </row>
    <row r="131" spans="2:11" ht="15" customHeight="1">
      <c r="B131" s="259"/>
      <c r="C131" s="241" t="s">
        <v>376</v>
      </c>
      <c r="D131" s="241"/>
      <c r="E131" s="241"/>
      <c r="F131" s="242" t="s">
        <v>367</v>
      </c>
      <c r="G131" s="241"/>
      <c r="H131" s="241" t="s">
        <v>377</v>
      </c>
      <c r="I131" s="241" t="s">
        <v>363</v>
      </c>
      <c r="J131" s="241">
        <v>20</v>
      </c>
      <c r="K131" s="261"/>
    </row>
    <row r="132" spans="2:11" ht="15" customHeight="1">
      <c r="B132" s="259"/>
      <c r="C132" s="241" t="s">
        <v>378</v>
      </c>
      <c r="D132" s="241"/>
      <c r="E132" s="241"/>
      <c r="F132" s="242" t="s">
        <v>367</v>
      </c>
      <c r="G132" s="241"/>
      <c r="H132" s="241" t="s">
        <v>379</v>
      </c>
      <c r="I132" s="241" t="s">
        <v>363</v>
      </c>
      <c r="J132" s="241">
        <v>20</v>
      </c>
      <c r="K132" s="261"/>
    </row>
    <row r="133" spans="2:11" ht="15" customHeight="1">
      <c r="B133" s="259"/>
      <c r="C133" s="219" t="s">
        <v>366</v>
      </c>
      <c r="D133" s="219"/>
      <c r="E133" s="219"/>
      <c r="F133" s="239" t="s">
        <v>367</v>
      </c>
      <c r="G133" s="219"/>
      <c r="H133" s="219" t="s">
        <v>401</v>
      </c>
      <c r="I133" s="219" t="s">
        <v>363</v>
      </c>
      <c r="J133" s="219">
        <v>50</v>
      </c>
      <c r="K133" s="261"/>
    </row>
    <row r="134" spans="2:11" ht="15" customHeight="1">
      <c r="B134" s="259"/>
      <c r="C134" s="219" t="s">
        <v>380</v>
      </c>
      <c r="D134" s="219"/>
      <c r="E134" s="219"/>
      <c r="F134" s="239" t="s">
        <v>367</v>
      </c>
      <c r="G134" s="219"/>
      <c r="H134" s="219" t="s">
        <v>401</v>
      </c>
      <c r="I134" s="219" t="s">
        <v>363</v>
      </c>
      <c r="J134" s="219">
        <v>50</v>
      </c>
      <c r="K134" s="261"/>
    </row>
    <row r="135" spans="2:11" ht="15" customHeight="1">
      <c r="B135" s="259"/>
      <c r="C135" s="219" t="s">
        <v>386</v>
      </c>
      <c r="D135" s="219"/>
      <c r="E135" s="219"/>
      <c r="F135" s="239" t="s">
        <v>367</v>
      </c>
      <c r="G135" s="219"/>
      <c r="H135" s="219" t="s">
        <v>401</v>
      </c>
      <c r="I135" s="219" t="s">
        <v>363</v>
      </c>
      <c r="J135" s="219">
        <v>50</v>
      </c>
      <c r="K135" s="261"/>
    </row>
    <row r="136" spans="2:11" ht="15" customHeight="1">
      <c r="B136" s="259"/>
      <c r="C136" s="219" t="s">
        <v>388</v>
      </c>
      <c r="D136" s="219"/>
      <c r="E136" s="219"/>
      <c r="F136" s="239" t="s">
        <v>367</v>
      </c>
      <c r="G136" s="219"/>
      <c r="H136" s="219" t="s">
        <v>401</v>
      </c>
      <c r="I136" s="219" t="s">
        <v>363</v>
      </c>
      <c r="J136" s="219">
        <v>50</v>
      </c>
      <c r="K136" s="261"/>
    </row>
    <row r="137" spans="2:11" ht="15" customHeight="1">
      <c r="B137" s="259"/>
      <c r="C137" s="219" t="s">
        <v>389</v>
      </c>
      <c r="D137" s="219"/>
      <c r="E137" s="219"/>
      <c r="F137" s="239" t="s">
        <v>367</v>
      </c>
      <c r="G137" s="219"/>
      <c r="H137" s="219" t="s">
        <v>414</v>
      </c>
      <c r="I137" s="219" t="s">
        <v>363</v>
      </c>
      <c r="J137" s="219">
        <v>255</v>
      </c>
      <c r="K137" s="261"/>
    </row>
    <row r="138" spans="2:11" ht="15" customHeight="1">
      <c r="B138" s="259"/>
      <c r="C138" s="219" t="s">
        <v>391</v>
      </c>
      <c r="D138" s="219"/>
      <c r="E138" s="219"/>
      <c r="F138" s="239" t="s">
        <v>361</v>
      </c>
      <c r="G138" s="219"/>
      <c r="H138" s="219" t="s">
        <v>415</v>
      </c>
      <c r="I138" s="219" t="s">
        <v>393</v>
      </c>
      <c r="J138" s="219"/>
      <c r="K138" s="261"/>
    </row>
    <row r="139" spans="2:11" ht="15" customHeight="1">
      <c r="B139" s="259"/>
      <c r="C139" s="219" t="s">
        <v>394</v>
      </c>
      <c r="D139" s="219"/>
      <c r="E139" s="219"/>
      <c r="F139" s="239" t="s">
        <v>361</v>
      </c>
      <c r="G139" s="219"/>
      <c r="H139" s="219" t="s">
        <v>416</v>
      </c>
      <c r="I139" s="219" t="s">
        <v>396</v>
      </c>
      <c r="J139" s="219"/>
      <c r="K139" s="261"/>
    </row>
    <row r="140" spans="2:11" ht="15" customHeight="1">
      <c r="B140" s="259"/>
      <c r="C140" s="219" t="s">
        <v>397</v>
      </c>
      <c r="D140" s="219"/>
      <c r="E140" s="219"/>
      <c r="F140" s="239" t="s">
        <v>361</v>
      </c>
      <c r="G140" s="219"/>
      <c r="H140" s="219" t="s">
        <v>397</v>
      </c>
      <c r="I140" s="219" t="s">
        <v>396</v>
      </c>
      <c r="J140" s="219"/>
      <c r="K140" s="261"/>
    </row>
    <row r="141" spans="2:11" ht="15" customHeight="1">
      <c r="B141" s="259"/>
      <c r="C141" s="219" t="s">
        <v>41</v>
      </c>
      <c r="D141" s="219"/>
      <c r="E141" s="219"/>
      <c r="F141" s="239" t="s">
        <v>361</v>
      </c>
      <c r="G141" s="219"/>
      <c r="H141" s="219" t="s">
        <v>417</v>
      </c>
      <c r="I141" s="219" t="s">
        <v>396</v>
      </c>
      <c r="J141" s="219"/>
      <c r="K141" s="261"/>
    </row>
    <row r="142" spans="2:11" ht="15" customHeight="1">
      <c r="B142" s="259"/>
      <c r="C142" s="219" t="s">
        <v>418</v>
      </c>
      <c r="D142" s="219"/>
      <c r="E142" s="219"/>
      <c r="F142" s="239" t="s">
        <v>361</v>
      </c>
      <c r="G142" s="219"/>
      <c r="H142" s="219" t="s">
        <v>419</v>
      </c>
      <c r="I142" s="219" t="s">
        <v>396</v>
      </c>
      <c r="J142" s="219"/>
      <c r="K142" s="261"/>
    </row>
    <row r="143" spans="2:11" ht="15" customHeight="1">
      <c r="B143" s="262"/>
      <c r="C143" s="263"/>
      <c r="D143" s="263"/>
      <c r="E143" s="263"/>
      <c r="F143" s="263"/>
      <c r="G143" s="263"/>
      <c r="H143" s="263"/>
      <c r="I143" s="263"/>
      <c r="J143" s="263"/>
      <c r="K143" s="264"/>
    </row>
    <row r="144" spans="2:11" ht="18.75" customHeight="1">
      <c r="B144" s="216"/>
      <c r="C144" s="216"/>
      <c r="D144" s="216"/>
      <c r="E144" s="216"/>
      <c r="F144" s="251"/>
      <c r="G144" s="216"/>
      <c r="H144" s="216"/>
      <c r="I144" s="216"/>
      <c r="J144" s="216"/>
      <c r="K144" s="216"/>
    </row>
    <row r="145" spans="2:11" ht="18.75" customHeight="1">
      <c r="B145" s="226"/>
      <c r="C145" s="226"/>
      <c r="D145" s="226"/>
      <c r="E145" s="226"/>
      <c r="F145" s="226"/>
      <c r="G145" s="226"/>
      <c r="H145" s="226"/>
      <c r="I145" s="226"/>
      <c r="J145" s="226"/>
      <c r="K145" s="226"/>
    </row>
    <row r="146" spans="2:11" ht="7.5" customHeight="1">
      <c r="B146" s="227"/>
      <c r="C146" s="228"/>
      <c r="D146" s="228"/>
      <c r="E146" s="228"/>
      <c r="F146" s="228"/>
      <c r="G146" s="228"/>
      <c r="H146" s="228"/>
      <c r="I146" s="228"/>
      <c r="J146" s="228"/>
      <c r="K146" s="229"/>
    </row>
    <row r="147" spans="2:11" ht="45" customHeight="1">
      <c r="B147" s="230"/>
      <c r="C147" s="334" t="s">
        <v>420</v>
      </c>
      <c r="D147" s="334"/>
      <c r="E147" s="334"/>
      <c r="F147" s="334"/>
      <c r="G147" s="334"/>
      <c r="H147" s="334"/>
      <c r="I147" s="334"/>
      <c r="J147" s="334"/>
      <c r="K147" s="231"/>
    </row>
    <row r="148" spans="2:11" ht="17.25" customHeight="1">
      <c r="B148" s="230"/>
      <c r="C148" s="232" t="s">
        <v>355</v>
      </c>
      <c r="D148" s="232"/>
      <c r="E148" s="232"/>
      <c r="F148" s="232" t="s">
        <v>356</v>
      </c>
      <c r="G148" s="233"/>
      <c r="H148" s="232" t="s">
        <v>57</v>
      </c>
      <c r="I148" s="232" t="s">
        <v>60</v>
      </c>
      <c r="J148" s="232" t="s">
        <v>357</v>
      </c>
      <c r="K148" s="231"/>
    </row>
    <row r="149" spans="2:11" ht="17.25" customHeight="1">
      <c r="B149" s="230"/>
      <c r="C149" s="234" t="s">
        <v>358</v>
      </c>
      <c r="D149" s="234"/>
      <c r="E149" s="234"/>
      <c r="F149" s="235" t="s">
        <v>359</v>
      </c>
      <c r="G149" s="236"/>
      <c r="H149" s="234"/>
      <c r="I149" s="234"/>
      <c r="J149" s="234" t="s">
        <v>360</v>
      </c>
      <c r="K149" s="231"/>
    </row>
    <row r="150" spans="2:11" ht="5.25" customHeight="1">
      <c r="B150" s="240"/>
      <c r="C150" s="237"/>
      <c r="D150" s="237"/>
      <c r="E150" s="237"/>
      <c r="F150" s="237"/>
      <c r="G150" s="238"/>
      <c r="H150" s="237"/>
      <c r="I150" s="237"/>
      <c r="J150" s="237"/>
      <c r="K150" s="261"/>
    </row>
    <row r="151" spans="2:11" ht="15" customHeight="1">
      <c r="B151" s="240"/>
      <c r="C151" s="265" t="s">
        <v>364</v>
      </c>
      <c r="D151" s="219"/>
      <c r="E151" s="219"/>
      <c r="F151" s="266" t="s">
        <v>361</v>
      </c>
      <c r="G151" s="219"/>
      <c r="H151" s="265" t="s">
        <v>401</v>
      </c>
      <c r="I151" s="265" t="s">
        <v>363</v>
      </c>
      <c r="J151" s="265">
        <v>120</v>
      </c>
      <c r="K151" s="261"/>
    </row>
    <row r="152" spans="2:11" ht="15" customHeight="1">
      <c r="B152" s="240"/>
      <c r="C152" s="265" t="s">
        <v>410</v>
      </c>
      <c r="D152" s="219"/>
      <c r="E152" s="219"/>
      <c r="F152" s="266" t="s">
        <v>361</v>
      </c>
      <c r="G152" s="219"/>
      <c r="H152" s="265" t="s">
        <v>421</v>
      </c>
      <c r="I152" s="265" t="s">
        <v>363</v>
      </c>
      <c r="J152" s="265" t="s">
        <v>412</v>
      </c>
      <c r="K152" s="261"/>
    </row>
    <row r="153" spans="2:11" ht="15" customHeight="1">
      <c r="B153" s="240"/>
      <c r="C153" s="265" t="s">
        <v>309</v>
      </c>
      <c r="D153" s="219"/>
      <c r="E153" s="219"/>
      <c r="F153" s="266" t="s">
        <v>361</v>
      </c>
      <c r="G153" s="219"/>
      <c r="H153" s="265" t="s">
        <v>422</v>
      </c>
      <c r="I153" s="265" t="s">
        <v>363</v>
      </c>
      <c r="J153" s="265" t="s">
        <v>412</v>
      </c>
      <c r="K153" s="261"/>
    </row>
    <row r="154" spans="2:11" ht="15" customHeight="1">
      <c r="B154" s="240"/>
      <c r="C154" s="265" t="s">
        <v>366</v>
      </c>
      <c r="D154" s="219"/>
      <c r="E154" s="219"/>
      <c r="F154" s="266" t="s">
        <v>367</v>
      </c>
      <c r="G154" s="219"/>
      <c r="H154" s="265" t="s">
        <v>401</v>
      </c>
      <c r="I154" s="265" t="s">
        <v>363</v>
      </c>
      <c r="J154" s="265">
        <v>50</v>
      </c>
      <c r="K154" s="261"/>
    </row>
    <row r="155" spans="2:11" ht="15" customHeight="1">
      <c r="B155" s="240"/>
      <c r="C155" s="265" t="s">
        <v>369</v>
      </c>
      <c r="D155" s="219"/>
      <c r="E155" s="219"/>
      <c r="F155" s="266" t="s">
        <v>361</v>
      </c>
      <c r="G155" s="219"/>
      <c r="H155" s="265" t="s">
        <v>401</v>
      </c>
      <c r="I155" s="265" t="s">
        <v>371</v>
      </c>
      <c r="J155" s="265"/>
      <c r="K155" s="261"/>
    </row>
    <row r="156" spans="2:11" ht="15" customHeight="1">
      <c r="B156" s="240"/>
      <c r="C156" s="265" t="s">
        <v>380</v>
      </c>
      <c r="D156" s="219"/>
      <c r="E156" s="219"/>
      <c r="F156" s="266" t="s">
        <v>367</v>
      </c>
      <c r="G156" s="219"/>
      <c r="H156" s="265" t="s">
        <v>401</v>
      </c>
      <c r="I156" s="265" t="s">
        <v>363</v>
      </c>
      <c r="J156" s="265">
        <v>50</v>
      </c>
      <c r="K156" s="261"/>
    </row>
    <row r="157" spans="2:11" ht="15" customHeight="1">
      <c r="B157" s="240"/>
      <c r="C157" s="265" t="s">
        <v>388</v>
      </c>
      <c r="D157" s="219"/>
      <c r="E157" s="219"/>
      <c r="F157" s="266" t="s">
        <v>367</v>
      </c>
      <c r="G157" s="219"/>
      <c r="H157" s="265" t="s">
        <v>401</v>
      </c>
      <c r="I157" s="265" t="s">
        <v>363</v>
      </c>
      <c r="J157" s="265">
        <v>50</v>
      </c>
      <c r="K157" s="261"/>
    </row>
    <row r="158" spans="2:11" ht="15" customHeight="1">
      <c r="B158" s="240"/>
      <c r="C158" s="265" t="s">
        <v>386</v>
      </c>
      <c r="D158" s="219"/>
      <c r="E158" s="219"/>
      <c r="F158" s="266" t="s">
        <v>367</v>
      </c>
      <c r="G158" s="219"/>
      <c r="H158" s="265" t="s">
        <v>401</v>
      </c>
      <c r="I158" s="265" t="s">
        <v>363</v>
      </c>
      <c r="J158" s="265">
        <v>50</v>
      </c>
      <c r="K158" s="261"/>
    </row>
    <row r="159" spans="2:11" ht="15" customHeight="1">
      <c r="B159" s="240"/>
      <c r="C159" s="265" t="s">
        <v>85</v>
      </c>
      <c r="D159" s="219"/>
      <c r="E159" s="219"/>
      <c r="F159" s="266" t="s">
        <v>361</v>
      </c>
      <c r="G159" s="219"/>
      <c r="H159" s="265" t="s">
        <v>423</v>
      </c>
      <c r="I159" s="265" t="s">
        <v>363</v>
      </c>
      <c r="J159" s="265" t="s">
        <v>424</v>
      </c>
      <c r="K159" s="261"/>
    </row>
    <row r="160" spans="2:11" ht="15" customHeight="1">
      <c r="B160" s="240"/>
      <c r="C160" s="265" t="s">
        <v>425</v>
      </c>
      <c r="D160" s="219"/>
      <c r="E160" s="219"/>
      <c r="F160" s="266" t="s">
        <v>361</v>
      </c>
      <c r="G160" s="219"/>
      <c r="H160" s="265" t="s">
        <v>426</v>
      </c>
      <c r="I160" s="265" t="s">
        <v>396</v>
      </c>
      <c r="J160" s="265"/>
      <c r="K160" s="261"/>
    </row>
    <row r="161" spans="2:11" ht="15" customHeight="1">
      <c r="B161" s="267"/>
      <c r="C161" s="249"/>
      <c r="D161" s="249"/>
      <c r="E161" s="249"/>
      <c r="F161" s="249"/>
      <c r="G161" s="249"/>
      <c r="H161" s="249"/>
      <c r="I161" s="249"/>
      <c r="J161" s="249"/>
      <c r="K161" s="268"/>
    </row>
    <row r="162" spans="2:11" ht="18.75" customHeight="1">
      <c r="B162" s="216"/>
      <c r="C162" s="219"/>
      <c r="D162" s="219"/>
      <c r="E162" s="219"/>
      <c r="F162" s="239"/>
      <c r="G162" s="219"/>
      <c r="H162" s="219"/>
      <c r="I162" s="219"/>
      <c r="J162" s="219"/>
      <c r="K162" s="216"/>
    </row>
    <row r="163" spans="2:11" ht="18.75" customHeight="1">
      <c r="B163" s="226"/>
      <c r="C163" s="226"/>
      <c r="D163" s="226"/>
      <c r="E163" s="226"/>
      <c r="F163" s="226"/>
      <c r="G163" s="226"/>
      <c r="H163" s="226"/>
      <c r="I163" s="226"/>
      <c r="J163" s="226"/>
      <c r="K163" s="226"/>
    </row>
    <row r="164" spans="2:11" ht="7.5" customHeight="1">
      <c r="B164" s="208"/>
      <c r="C164" s="209"/>
      <c r="D164" s="209"/>
      <c r="E164" s="209"/>
      <c r="F164" s="209"/>
      <c r="G164" s="209"/>
      <c r="H164" s="209"/>
      <c r="I164" s="209"/>
      <c r="J164" s="209"/>
      <c r="K164" s="210"/>
    </row>
    <row r="165" spans="2:11" ht="45" customHeight="1">
      <c r="B165" s="211"/>
      <c r="C165" s="332" t="s">
        <v>427</v>
      </c>
      <c r="D165" s="332"/>
      <c r="E165" s="332"/>
      <c r="F165" s="332"/>
      <c r="G165" s="332"/>
      <c r="H165" s="332"/>
      <c r="I165" s="332"/>
      <c r="J165" s="332"/>
      <c r="K165" s="212"/>
    </row>
    <row r="166" spans="2:11" ht="17.25" customHeight="1">
      <c r="B166" s="211"/>
      <c r="C166" s="232" t="s">
        <v>355</v>
      </c>
      <c r="D166" s="232"/>
      <c r="E166" s="232"/>
      <c r="F166" s="232" t="s">
        <v>356</v>
      </c>
      <c r="G166" s="269"/>
      <c r="H166" s="270" t="s">
        <v>57</v>
      </c>
      <c r="I166" s="270" t="s">
        <v>60</v>
      </c>
      <c r="J166" s="232" t="s">
        <v>357</v>
      </c>
      <c r="K166" s="212"/>
    </row>
    <row r="167" spans="2:11" ht="17.25" customHeight="1">
      <c r="B167" s="213"/>
      <c r="C167" s="234" t="s">
        <v>358</v>
      </c>
      <c r="D167" s="234"/>
      <c r="E167" s="234"/>
      <c r="F167" s="235" t="s">
        <v>359</v>
      </c>
      <c r="G167" s="271"/>
      <c r="H167" s="272"/>
      <c r="I167" s="272"/>
      <c r="J167" s="234" t="s">
        <v>360</v>
      </c>
      <c r="K167" s="214"/>
    </row>
    <row r="168" spans="2:11" ht="5.25" customHeight="1">
      <c r="B168" s="240"/>
      <c r="C168" s="237"/>
      <c r="D168" s="237"/>
      <c r="E168" s="237"/>
      <c r="F168" s="237"/>
      <c r="G168" s="238"/>
      <c r="H168" s="237"/>
      <c r="I168" s="237"/>
      <c r="J168" s="237"/>
      <c r="K168" s="261"/>
    </row>
    <row r="169" spans="2:11" ht="15" customHeight="1">
      <c r="B169" s="240"/>
      <c r="C169" s="219" t="s">
        <v>364</v>
      </c>
      <c r="D169" s="219"/>
      <c r="E169" s="219"/>
      <c r="F169" s="239" t="s">
        <v>361</v>
      </c>
      <c r="G169" s="219"/>
      <c r="H169" s="219" t="s">
        <v>401</v>
      </c>
      <c r="I169" s="219" t="s">
        <v>363</v>
      </c>
      <c r="J169" s="219">
        <v>120</v>
      </c>
      <c r="K169" s="261"/>
    </row>
    <row r="170" spans="2:11" ht="15" customHeight="1">
      <c r="B170" s="240"/>
      <c r="C170" s="219" t="s">
        <v>410</v>
      </c>
      <c r="D170" s="219"/>
      <c r="E170" s="219"/>
      <c r="F170" s="239" t="s">
        <v>361</v>
      </c>
      <c r="G170" s="219"/>
      <c r="H170" s="219" t="s">
        <v>411</v>
      </c>
      <c r="I170" s="219" t="s">
        <v>363</v>
      </c>
      <c r="J170" s="219" t="s">
        <v>412</v>
      </c>
      <c r="K170" s="261"/>
    </row>
    <row r="171" spans="2:11" ht="15" customHeight="1">
      <c r="B171" s="240"/>
      <c r="C171" s="219" t="s">
        <v>309</v>
      </c>
      <c r="D171" s="219"/>
      <c r="E171" s="219"/>
      <c r="F171" s="239" t="s">
        <v>361</v>
      </c>
      <c r="G171" s="219"/>
      <c r="H171" s="219" t="s">
        <v>428</v>
      </c>
      <c r="I171" s="219" t="s">
        <v>363</v>
      </c>
      <c r="J171" s="219" t="s">
        <v>412</v>
      </c>
      <c r="K171" s="261"/>
    </row>
    <row r="172" spans="2:11" ht="15" customHeight="1">
      <c r="B172" s="240"/>
      <c r="C172" s="219" t="s">
        <v>366</v>
      </c>
      <c r="D172" s="219"/>
      <c r="E172" s="219"/>
      <c r="F172" s="239" t="s">
        <v>367</v>
      </c>
      <c r="G172" s="219"/>
      <c r="H172" s="219" t="s">
        <v>428</v>
      </c>
      <c r="I172" s="219" t="s">
        <v>363</v>
      </c>
      <c r="J172" s="219">
        <v>50</v>
      </c>
      <c r="K172" s="261"/>
    </row>
    <row r="173" spans="2:11" ht="15" customHeight="1">
      <c r="B173" s="240"/>
      <c r="C173" s="219" t="s">
        <v>369</v>
      </c>
      <c r="D173" s="219"/>
      <c r="E173" s="219"/>
      <c r="F173" s="239" t="s">
        <v>361</v>
      </c>
      <c r="G173" s="219"/>
      <c r="H173" s="219" t="s">
        <v>428</v>
      </c>
      <c r="I173" s="219" t="s">
        <v>371</v>
      </c>
      <c r="J173" s="219"/>
      <c r="K173" s="261"/>
    </row>
    <row r="174" spans="2:11" ht="15" customHeight="1">
      <c r="B174" s="240"/>
      <c r="C174" s="219" t="s">
        <v>380</v>
      </c>
      <c r="D174" s="219"/>
      <c r="E174" s="219"/>
      <c r="F174" s="239" t="s">
        <v>367</v>
      </c>
      <c r="G174" s="219"/>
      <c r="H174" s="219" t="s">
        <v>428</v>
      </c>
      <c r="I174" s="219" t="s">
        <v>363</v>
      </c>
      <c r="J174" s="219">
        <v>50</v>
      </c>
      <c r="K174" s="261"/>
    </row>
    <row r="175" spans="2:11" ht="15" customHeight="1">
      <c r="B175" s="240"/>
      <c r="C175" s="219" t="s">
        <v>388</v>
      </c>
      <c r="D175" s="219"/>
      <c r="E175" s="219"/>
      <c r="F175" s="239" t="s">
        <v>367</v>
      </c>
      <c r="G175" s="219"/>
      <c r="H175" s="219" t="s">
        <v>428</v>
      </c>
      <c r="I175" s="219" t="s">
        <v>363</v>
      </c>
      <c r="J175" s="219">
        <v>50</v>
      </c>
      <c r="K175" s="261"/>
    </row>
    <row r="176" spans="2:11" ht="15" customHeight="1">
      <c r="B176" s="240"/>
      <c r="C176" s="219" t="s">
        <v>386</v>
      </c>
      <c r="D176" s="219"/>
      <c r="E176" s="219"/>
      <c r="F176" s="239" t="s">
        <v>367</v>
      </c>
      <c r="G176" s="219"/>
      <c r="H176" s="219" t="s">
        <v>428</v>
      </c>
      <c r="I176" s="219" t="s">
        <v>363</v>
      </c>
      <c r="J176" s="219">
        <v>50</v>
      </c>
      <c r="K176" s="261"/>
    </row>
    <row r="177" spans="2:11" ht="15" customHeight="1">
      <c r="B177" s="240"/>
      <c r="C177" s="219" t="s">
        <v>104</v>
      </c>
      <c r="D177" s="219"/>
      <c r="E177" s="219"/>
      <c r="F177" s="239" t="s">
        <v>361</v>
      </c>
      <c r="G177" s="219"/>
      <c r="H177" s="219" t="s">
        <v>429</v>
      </c>
      <c r="I177" s="219" t="s">
        <v>430</v>
      </c>
      <c r="J177" s="219"/>
      <c r="K177" s="261"/>
    </row>
    <row r="178" spans="2:11" ht="15" customHeight="1">
      <c r="B178" s="240"/>
      <c r="C178" s="219" t="s">
        <v>60</v>
      </c>
      <c r="D178" s="219"/>
      <c r="E178" s="219"/>
      <c r="F178" s="239" t="s">
        <v>361</v>
      </c>
      <c r="G178" s="219"/>
      <c r="H178" s="219" t="s">
        <v>431</v>
      </c>
      <c r="I178" s="219" t="s">
        <v>432</v>
      </c>
      <c r="J178" s="219">
        <v>1</v>
      </c>
      <c r="K178" s="261"/>
    </row>
    <row r="179" spans="2:11" ht="15" customHeight="1">
      <c r="B179" s="240"/>
      <c r="C179" s="219" t="s">
        <v>56</v>
      </c>
      <c r="D179" s="219"/>
      <c r="E179" s="219"/>
      <c r="F179" s="239" t="s">
        <v>361</v>
      </c>
      <c r="G179" s="219"/>
      <c r="H179" s="219" t="s">
        <v>433</v>
      </c>
      <c r="I179" s="219" t="s">
        <v>363</v>
      </c>
      <c r="J179" s="219">
        <v>20</v>
      </c>
      <c r="K179" s="261"/>
    </row>
    <row r="180" spans="2:11" ht="15" customHeight="1">
      <c r="B180" s="240"/>
      <c r="C180" s="219" t="s">
        <v>57</v>
      </c>
      <c r="D180" s="219"/>
      <c r="E180" s="219"/>
      <c r="F180" s="239" t="s">
        <v>361</v>
      </c>
      <c r="G180" s="219"/>
      <c r="H180" s="219" t="s">
        <v>434</v>
      </c>
      <c r="I180" s="219" t="s">
        <v>363</v>
      </c>
      <c r="J180" s="219">
        <v>255</v>
      </c>
      <c r="K180" s="261"/>
    </row>
    <row r="181" spans="2:11" ht="15" customHeight="1">
      <c r="B181" s="240"/>
      <c r="C181" s="219" t="s">
        <v>105</v>
      </c>
      <c r="D181" s="219"/>
      <c r="E181" s="219"/>
      <c r="F181" s="239" t="s">
        <v>361</v>
      </c>
      <c r="G181" s="219"/>
      <c r="H181" s="219" t="s">
        <v>325</v>
      </c>
      <c r="I181" s="219" t="s">
        <v>363</v>
      </c>
      <c r="J181" s="219">
        <v>10</v>
      </c>
      <c r="K181" s="261"/>
    </row>
    <row r="182" spans="2:11" ht="15" customHeight="1">
      <c r="B182" s="240"/>
      <c r="C182" s="219" t="s">
        <v>106</v>
      </c>
      <c r="D182" s="219"/>
      <c r="E182" s="219"/>
      <c r="F182" s="239" t="s">
        <v>361</v>
      </c>
      <c r="G182" s="219"/>
      <c r="H182" s="219" t="s">
        <v>435</v>
      </c>
      <c r="I182" s="219" t="s">
        <v>396</v>
      </c>
      <c r="J182" s="219"/>
      <c r="K182" s="261"/>
    </row>
    <row r="183" spans="2:11" ht="15" customHeight="1">
      <c r="B183" s="240"/>
      <c r="C183" s="219" t="s">
        <v>436</v>
      </c>
      <c r="D183" s="219"/>
      <c r="E183" s="219"/>
      <c r="F183" s="239" t="s">
        <v>361</v>
      </c>
      <c r="G183" s="219"/>
      <c r="H183" s="219" t="s">
        <v>437</v>
      </c>
      <c r="I183" s="219" t="s">
        <v>396</v>
      </c>
      <c r="J183" s="219"/>
      <c r="K183" s="261"/>
    </row>
    <row r="184" spans="2:11" ht="15" customHeight="1">
      <c r="B184" s="240"/>
      <c r="C184" s="219" t="s">
        <v>425</v>
      </c>
      <c r="D184" s="219"/>
      <c r="E184" s="219"/>
      <c r="F184" s="239" t="s">
        <v>361</v>
      </c>
      <c r="G184" s="219"/>
      <c r="H184" s="219" t="s">
        <v>438</v>
      </c>
      <c r="I184" s="219" t="s">
        <v>396</v>
      </c>
      <c r="J184" s="219"/>
      <c r="K184" s="261"/>
    </row>
    <row r="185" spans="2:11" ht="15" customHeight="1">
      <c r="B185" s="240"/>
      <c r="C185" s="219" t="s">
        <v>108</v>
      </c>
      <c r="D185" s="219"/>
      <c r="E185" s="219"/>
      <c r="F185" s="239" t="s">
        <v>367</v>
      </c>
      <c r="G185" s="219"/>
      <c r="H185" s="219" t="s">
        <v>439</v>
      </c>
      <c r="I185" s="219" t="s">
        <v>363</v>
      </c>
      <c r="J185" s="219">
        <v>50</v>
      </c>
      <c r="K185" s="261"/>
    </row>
    <row r="186" spans="2:11" ht="15" customHeight="1">
      <c r="B186" s="240"/>
      <c r="C186" s="219" t="s">
        <v>440</v>
      </c>
      <c r="D186" s="219"/>
      <c r="E186" s="219"/>
      <c r="F186" s="239" t="s">
        <v>367</v>
      </c>
      <c r="G186" s="219"/>
      <c r="H186" s="219" t="s">
        <v>441</v>
      </c>
      <c r="I186" s="219" t="s">
        <v>442</v>
      </c>
      <c r="J186" s="219"/>
      <c r="K186" s="261"/>
    </row>
    <row r="187" spans="2:11" ht="15" customHeight="1">
      <c r="B187" s="240"/>
      <c r="C187" s="219" t="s">
        <v>443</v>
      </c>
      <c r="D187" s="219"/>
      <c r="E187" s="219"/>
      <c r="F187" s="239" t="s">
        <v>367</v>
      </c>
      <c r="G187" s="219"/>
      <c r="H187" s="219" t="s">
        <v>444</v>
      </c>
      <c r="I187" s="219" t="s">
        <v>442</v>
      </c>
      <c r="J187" s="219"/>
      <c r="K187" s="261"/>
    </row>
    <row r="188" spans="2:11" ht="15" customHeight="1">
      <c r="B188" s="240"/>
      <c r="C188" s="219" t="s">
        <v>445</v>
      </c>
      <c r="D188" s="219"/>
      <c r="E188" s="219"/>
      <c r="F188" s="239" t="s">
        <v>367</v>
      </c>
      <c r="G188" s="219"/>
      <c r="H188" s="219" t="s">
        <v>446</v>
      </c>
      <c r="I188" s="219" t="s">
        <v>442</v>
      </c>
      <c r="J188" s="219"/>
      <c r="K188" s="261"/>
    </row>
    <row r="189" spans="2:11" ht="15" customHeight="1">
      <c r="B189" s="240"/>
      <c r="C189" s="273" t="s">
        <v>447</v>
      </c>
      <c r="D189" s="219"/>
      <c r="E189" s="219"/>
      <c r="F189" s="239" t="s">
        <v>367</v>
      </c>
      <c r="G189" s="219"/>
      <c r="H189" s="219" t="s">
        <v>448</v>
      </c>
      <c r="I189" s="219" t="s">
        <v>449</v>
      </c>
      <c r="J189" s="274" t="s">
        <v>450</v>
      </c>
      <c r="K189" s="261"/>
    </row>
    <row r="190" spans="2:11" ht="15" customHeight="1">
      <c r="B190" s="240"/>
      <c r="C190" s="225" t="s">
        <v>45</v>
      </c>
      <c r="D190" s="219"/>
      <c r="E190" s="219"/>
      <c r="F190" s="239" t="s">
        <v>361</v>
      </c>
      <c r="G190" s="219"/>
      <c r="H190" s="216" t="s">
        <v>451</v>
      </c>
      <c r="I190" s="219" t="s">
        <v>452</v>
      </c>
      <c r="J190" s="219"/>
      <c r="K190" s="261"/>
    </row>
    <row r="191" spans="2:11" ht="15" customHeight="1">
      <c r="B191" s="240"/>
      <c r="C191" s="225" t="s">
        <v>453</v>
      </c>
      <c r="D191" s="219"/>
      <c r="E191" s="219"/>
      <c r="F191" s="239" t="s">
        <v>361</v>
      </c>
      <c r="G191" s="219"/>
      <c r="H191" s="219" t="s">
        <v>454</v>
      </c>
      <c r="I191" s="219" t="s">
        <v>396</v>
      </c>
      <c r="J191" s="219"/>
      <c r="K191" s="261"/>
    </row>
    <row r="192" spans="2:11" ht="15" customHeight="1">
      <c r="B192" s="240"/>
      <c r="C192" s="225" t="s">
        <v>455</v>
      </c>
      <c r="D192" s="219"/>
      <c r="E192" s="219"/>
      <c r="F192" s="239" t="s">
        <v>361</v>
      </c>
      <c r="G192" s="219"/>
      <c r="H192" s="219" t="s">
        <v>456</v>
      </c>
      <c r="I192" s="219" t="s">
        <v>396</v>
      </c>
      <c r="J192" s="219"/>
      <c r="K192" s="261"/>
    </row>
    <row r="193" spans="2:11" ht="15" customHeight="1">
      <c r="B193" s="240"/>
      <c r="C193" s="225" t="s">
        <v>457</v>
      </c>
      <c r="D193" s="219"/>
      <c r="E193" s="219"/>
      <c r="F193" s="239" t="s">
        <v>367</v>
      </c>
      <c r="G193" s="219"/>
      <c r="H193" s="219" t="s">
        <v>458</v>
      </c>
      <c r="I193" s="219" t="s">
        <v>396</v>
      </c>
      <c r="J193" s="219"/>
      <c r="K193" s="261"/>
    </row>
    <row r="194" spans="2:11" ht="15" customHeight="1">
      <c r="B194" s="267"/>
      <c r="C194" s="275"/>
      <c r="D194" s="249"/>
      <c r="E194" s="249"/>
      <c r="F194" s="249"/>
      <c r="G194" s="249"/>
      <c r="H194" s="249"/>
      <c r="I194" s="249"/>
      <c r="J194" s="249"/>
      <c r="K194" s="268"/>
    </row>
    <row r="195" spans="2:11" ht="18.75" customHeight="1">
      <c r="B195" s="216"/>
      <c r="C195" s="219"/>
      <c r="D195" s="219"/>
      <c r="E195" s="219"/>
      <c r="F195" s="239"/>
      <c r="G195" s="219"/>
      <c r="H195" s="219"/>
      <c r="I195" s="219"/>
      <c r="J195" s="219"/>
      <c r="K195" s="216"/>
    </row>
    <row r="196" spans="2:11" ht="18.75" customHeight="1">
      <c r="B196" s="216"/>
      <c r="C196" s="219"/>
      <c r="D196" s="219"/>
      <c r="E196" s="219"/>
      <c r="F196" s="239"/>
      <c r="G196" s="219"/>
      <c r="H196" s="219"/>
      <c r="I196" s="219"/>
      <c r="J196" s="219"/>
      <c r="K196" s="216"/>
    </row>
    <row r="197" spans="2:11" ht="18.75" customHeight="1">
      <c r="B197" s="226"/>
      <c r="C197" s="226"/>
      <c r="D197" s="226"/>
      <c r="E197" s="226"/>
      <c r="F197" s="226"/>
      <c r="G197" s="226"/>
      <c r="H197" s="226"/>
      <c r="I197" s="226"/>
      <c r="J197" s="226"/>
      <c r="K197" s="226"/>
    </row>
    <row r="198" spans="2:11" ht="13.5">
      <c r="B198" s="208"/>
      <c r="C198" s="209"/>
      <c r="D198" s="209"/>
      <c r="E198" s="209"/>
      <c r="F198" s="209"/>
      <c r="G198" s="209"/>
      <c r="H198" s="209"/>
      <c r="I198" s="209"/>
      <c r="J198" s="209"/>
      <c r="K198" s="210"/>
    </row>
    <row r="199" spans="2:11" ht="21">
      <c r="B199" s="211"/>
      <c r="C199" s="332" t="s">
        <v>459</v>
      </c>
      <c r="D199" s="332"/>
      <c r="E199" s="332"/>
      <c r="F199" s="332"/>
      <c r="G199" s="332"/>
      <c r="H199" s="332"/>
      <c r="I199" s="332"/>
      <c r="J199" s="332"/>
      <c r="K199" s="212"/>
    </row>
    <row r="200" spans="2:11" ht="25.5" customHeight="1">
      <c r="B200" s="211"/>
      <c r="C200" s="276" t="s">
        <v>460</v>
      </c>
      <c r="D200" s="276"/>
      <c r="E200" s="276"/>
      <c r="F200" s="276" t="s">
        <v>461</v>
      </c>
      <c r="G200" s="277"/>
      <c r="H200" s="331" t="s">
        <v>462</v>
      </c>
      <c r="I200" s="331"/>
      <c r="J200" s="331"/>
      <c r="K200" s="212"/>
    </row>
    <row r="201" spans="2:11" ht="5.25" customHeight="1">
      <c r="B201" s="240"/>
      <c r="C201" s="237"/>
      <c r="D201" s="237"/>
      <c r="E201" s="237"/>
      <c r="F201" s="237"/>
      <c r="G201" s="219"/>
      <c r="H201" s="237"/>
      <c r="I201" s="237"/>
      <c r="J201" s="237"/>
      <c r="K201" s="261"/>
    </row>
    <row r="202" spans="2:11" ht="15" customHeight="1">
      <c r="B202" s="240"/>
      <c r="C202" s="219" t="s">
        <v>452</v>
      </c>
      <c r="D202" s="219"/>
      <c r="E202" s="219"/>
      <c r="F202" s="239" t="s">
        <v>46</v>
      </c>
      <c r="G202" s="219"/>
      <c r="H202" s="330" t="s">
        <v>463</v>
      </c>
      <c r="I202" s="330"/>
      <c r="J202" s="330"/>
      <c r="K202" s="261"/>
    </row>
    <row r="203" spans="2:11" ht="15" customHeight="1">
      <c r="B203" s="240"/>
      <c r="C203" s="246"/>
      <c r="D203" s="219"/>
      <c r="E203" s="219"/>
      <c r="F203" s="239" t="s">
        <v>47</v>
      </c>
      <c r="G203" s="219"/>
      <c r="H203" s="330" t="s">
        <v>464</v>
      </c>
      <c r="I203" s="330"/>
      <c r="J203" s="330"/>
      <c r="K203" s="261"/>
    </row>
    <row r="204" spans="2:11" ht="15" customHeight="1">
      <c r="B204" s="240"/>
      <c r="C204" s="246"/>
      <c r="D204" s="219"/>
      <c r="E204" s="219"/>
      <c r="F204" s="239" t="s">
        <v>50</v>
      </c>
      <c r="G204" s="219"/>
      <c r="H204" s="330" t="s">
        <v>465</v>
      </c>
      <c r="I204" s="330"/>
      <c r="J204" s="330"/>
      <c r="K204" s="261"/>
    </row>
    <row r="205" spans="2:11" ht="15" customHeight="1">
      <c r="B205" s="240"/>
      <c r="C205" s="219"/>
      <c r="D205" s="219"/>
      <c r="E205" s="219"/>
      <c r="F205" s="239" t="s">
        <v>48</v>
      </c>
      <c r="G205" s="219"/>
      <c r="H205" s="330" t="s">
        <v>466</v>
      </c>
      <c r="I205" s="330"/>
      <c r="J205" s="330"/>
      <c r="K205" s="261"/>
    </row>
    <row r="206" spans="2:11" ht="15" customHeight="1">
      <c r="B206" s="240"/>
      <c r="C206" s="219"/>
      <c r="D206" s="219"/>
      <c r="E206" s="219"/>
      <c r="F206" s="239" t="s">
        <v>49</v>
      </c>
      <c r="G206" s="219"/>
      <c r="H206" s="330" t="s">
        <v>467</v>
      </c>
      <c r="I206" s="330"/>
      <c r="J206" s="330"/>
      <c r="K206" s="261"/>
    </row>
    <row r="207" spans="2:11" ht="15" customHeight="1">
      <c r="B207" s="240"/>
      <c r="C207" s="219"/>
      <c r="D207" s="219"/>
      <c r="E207" s="219"/>
      <c r="F207" s="239"/>
      <c r="G207" s="219"/>
      <c r="H207" s="219"/>
      <c r="I207" s="219"/>
      <c r="J207" s="219"/>
      <c r="K207" s="261"/>
    </row>
    <row r="208" spans="2:11" ht="15" customHeight="1">
      <c r="B208" s="240"/>
      <c r="C208" s="219" t="s">
        <v>408</v>
      </c>
      <c r="D208" s="219"/>
      <c r="E208" s="219"/>
      <c r="F208" s="239" t="s">
        <v>79</v>
      </c>
      <c r="G208" s="219"/>
      <c r="H208" s="330" t="s">
        <v>468</v>
      </c>
      <c r="I208" s="330"/>
      <c r="J208" s="330"/>
      <c r="K208" s="261"/>
    </row>
    <row r="209" spans="2:11" ht="15" customHeight="1">
      <c r="B209" s="240"/>
      <c r="C209" s="246"/>
      <c r="D209" s="219"/>
      <c r="E209" s="219"/>
      <c r="F209" s="239" t="s">
        <v>303</v>
      </c>
      <c r="G209" s="219"/>
      <c r="H209" s="330" t="s">
        <v>304</v>
      </c>
      <c r="I209" s="330"/>
      <c r="J209" s="330"/>
      <c r="K209" s="261"/>
    </row>
    <row r="210" spans="2:11" ht="15" customHeight="1">
      <c r="B210" s="240"/>
      <c r="C210" s="219"/>
      <c r="D210" s="219"/>
      <c r="E210" s="219"/>
      <c r="F210" s="239" t="s">
        <v>301</v>
      </c>
      <c r="G210" s="219"/>
      <c r="H210" s="330" t="s">
        <v>469</v>
      </c>
      <c r="I210" s="330"/>
      <c r="J210" s="330"/>
      <c r="K210" s="261"/>
    </row>
    <row r="211" spans="2:11" ht="15" customHeight="1">
      <c r="B211" s="278"/>
      <c r="C211" s="246"/>
      <c r="D211" s="246"/>
      <c r="E211" s="246"/>
      <c r="F211" s="239" t="s">
        <v>305</v>
      </c>
      <c r="G211" s="225"/>
      <c r="H211" s="329" t="s">
        <v>306</v>
      </c>
      <c r="I211" s="329"/>
      <c r="J211" s="329"/>
      <c r="K211" s="279"/>
    </row>
    <row r="212" spans="2:11" ht="15" customHeight="1">
      <c r="B212" s="278"/>
      <c r="C212" s="246"/>
      <c r="D212" s="246"/>
      <c r="E212" s="246"/>
      <c r="F212" s="239" t="s">
        <v>307</v>
      </c>
      <c r="G212" s="225"/>
      <c r="H212" s="329" t="s">
        <v>470</v>
      </c>
      <c r="I212" s="329"/>
      <c r="J212" s="329"/>
      <c r="K212" s="279"/>
    </row>
    <row r="213" spans="2:11" ht="15" customHeight="1">
      <c r="B213" s="278"/>
      <c r="C213" s="246"/>
      <c r="D213" s="246"/>
      <c r="E213" s="246"/>
      <c r="F213" s="280"/>
      <c r="G213" s="225"/>
      <c r="H213" s="281"/>
      <c r="I213" s="281"/>
      <c r="J213" s="281"/>
      <c r="K213" s="279"/>
    </row>
    <row r="214" spans="2:11" ht="15" customHeight="1">
      <c r="B214" s="278"/>
      <c r="C214" s="219" t="s">
        <v>432</v>
      </c>
      <c r="D214" s="246"/>
      <c r="E214" s="246"/>
      <c r="F214" s="239">
        <v>1</v>
      </c>
      <c r="G214" s="225"/>
      <c r="H214" s="329" t="s">
        <v>471</v>
      </c>
      <c r="I214" s="329"/>
      <c r="J214" s="329"/>
      <c r="K214" s="279"/>
    </row>
    <row r="215" spans="2:11" ht="15" customHeight="1">
      <c r="B215" s="278"/>
      <c r="C215" s="246"/>
      <c r="D215" s="246"/>
      <c r="E215" s="246"/>
      <c r="F215" s="239">
        <v>2</v>
      </c>
      <c r="G215" s="225"/>
      <c r="H215" s="329" t="s">
        <v>472</v>
      </c>
      <c r="I215" s="329"/>
      <c r="J215" s="329"/>
      <c r="K215" s="279"/>
    </row>
    <row r="216" spans="2:11" ht="15" customHeight="1">
      <c r="B216" s="278"/>
      <c r="C216" s="246"/>
      <c r="D216" s="246"/>
      <c r="E216" s="246"/>
      <c r="F216" s="239">
        <v>3</v>
      </c>
      <c r="G216" s="225"/>
      <c r="H216" s="329" t="s">
        <v>473</v>
      </c>
      <c r="I216" s="329"/>
      <c r="J216" s="329"/>
      <c r="K216" s="279"/>
    </row>
    <row r="217" spans="2:11" ht="15" customHeight="1">
      <c r="B217" s="278"/>
      <c r="C217" s="246"/>
      <c r="D217" s="246"/>
      <c r="E217" s="246"/>
      <c r="F217" s="239">
        <v>4</v>
      </c>
      <c r="G217" s="225"/>
      <c r="H217" s="329" t="s">
        <v>474</v>
      </c>
      <c r="I217" s="329"/>
      <c r="J217" s="329"/>
      <c r="K217" s="279"/>
    </row>
    <row r="218" spans="2:11" ht="12.75" customHeight="1">
      <c r="B218" s="282"/>
      <c r="C218" s="283"/>
      <c r="D218" s="283"/>
      <c r="E218" s="283"/>
      <c r="F218" s="283"/>
      <c r="G218" s="283"/>
      <c r="H218" s="283"/>
      <c r="I218" s="283"/>
      <c r="J218" s="283"/>
      <c r="K218" s="284"/>
    </row>
  </sheetData>
  <sheetProtection formatCells="0" formatColumns="0" formatRows="0" insertColumns="0" insertRows="0" insertHyperlinks="0" deleteColumns="0" deleteRows="0" sort="0" autoFilter="0" pivotTables="0"/>
  <mergeCells count="77">
    <mergeCell ref="D69:J69"/>
    <mergeCell ref="D70:J70"/>
    <mergeCell ref="C75:J75"/>
    <mergeCell ref="D62:J62"/>
    <mergeCell ref="D65:J65"/>
    <mergeCell ref="D66:J66"/>
    <mergeCell ref="D68:J68"/>
    <mergeCell ref="D63:J63"/>
    <mergeCell ref="D67:J67"/>
    <mergeCell ref="C52:J52"/>
    <mergeCell ref="C54:J54"/>
    <mergeCell ref="C55:J55"/>
    <mergeCell ref="D61:J61"/>
    <mergeCell ref="C57:J57"/>
    <mergeCell ref="D58:J58"/>
    <mergeCell ref="D59:J59"/>
    <mergeCell ref="D60:J60"/>
    <mergeCell ref="D47:J47"/>
    <mergeCell ref="E48:J48"/>
    <mergeCell ref="E49:J49"/>
    <mergeCell ref="D51:J51"/>
    <mergeCell ref="E50:J50"/>
    <mergeCell ref="D16:J16"/>
    <mergeCell ref="D17:J17"/>
    <mergeCell ref="F18:J18"/>
    <mergeCell ref="D33:J33"/>
    <mergeCell ref="D34:J34"/>
    <mergeCell ref="C3:J3"/>
    <mergeCell ref="C9:J9"/>
    <mergeCell ref="D10:J10"/>
    <mergeCell ref="D15:J15"/>
    <mergeCell ref="C4:J4"/>
    <mergeCell ref="C6:J6"/>
    <mergeCell ref="C7:J7"/>
    <mergeCell ref="D11:J11"/>
    <mergeCell ref="F20:J20"/>
    <mergeCell ref="F23:J23"/>
    <mergeCell ref="F21:J21"/>
    <mergeCell ref="F22:J22"/>
    <mergeCell ref="F19:J19"/>
    <mergeCell ref="C122:J122"/>
    <mergeCell ref="C102:J102"/>
    <mergeCell ref="C147:J147"/>
    <mergeCell ref="C165:J165"/>
    <mergeCell ref="C25:J25"/>
    <mergeCell ref="D27:J27"/>
    <mergeCell ref="D28:J28"/>
    <mergeCell ref="D30:J30"/>
    <mergeCell ref="D31:J31"/>
    <mergeCell ref="C26:J26"/>
    <mergeCell ref="D35:J35"/>
    <mergeCell ref="G36:J36"/>
    <mergeCell ref="G37:J37"/>
    <mergeCell ref="G38:J38"/>
    <mergeCell ref="G39:J39"/>
    <mergeCell ref="G40:J40"/>
    <mergeCell ref="G42:J42"/>
    <mergeCell ref="G41:J41"/>
    <mergeCell ref="G43:J43"/>
    <mergeCell ref="G44:J44"/>
    <mergeCell ref="G45:J45"/>
    <mergeCell ref="H217:J217"/>
    <mergeCell ref="H210:J210"/>
    <mergeCell ref="H200:J200"/>
    <mergeCell ref="C199:J199"/>
    <mergeCell ref="H208:J208"/>
    <mergeCell ref="H206:J206"/>
    <mergeCell ref="H204:J204"/>
    <mergeCell ref="H202:J202"/>
    <mergeCell ref="H205:J205"/>
    <mergeCell ref="H203:J203"/>
    <mergeCell ref="H214:J214"/>
    <mergeCell ref="H216:J216"/>
    <mergeCell ref="H215:J215"/>
    <mergeCell ref="H212:J212"/>
    <mergeCell ref="H211:J211"/>
    <mergeCell ref="H209:J20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L2019-14 - Třinecká obcho...</vt:lpstr>
      <vt:lpstr>Pokyny pro vyplnění</vt:lpstr>
      <vt:lpstr>'L2019-14 - Třinecká obcho...'!Názvy_tisku</vt:lpstr>
      <vt:lpstr>'Rekapitulace stavby'!Názvy_tisku</vt:lpstr>
      <vt:lpstr>'L2019-14 - Třinecká obcho...'!Oblast_tisku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Přemysl Cieslar</dc:creator>
  <cp:lastModifiedBy>Přemysl Cieslar</cp:lastModifiedBy>
  <cp:lastPrinted>2019-02-28T09:19:50Z</cp:lastPrinted>
  <dcterms:created xsi:type="dcterms:W3CDTF">2019-02-28T09:17:33Z</dcterms:created>
  <dcterms:modified xsi:type="dcterms:W3CDTF">2019-02-28T09:19:53Z</dcterms:modified>
</cp:coreProperties>
</file>