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01 2. část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2. část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2. část Pol'!$A$1:$W$324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23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29" i="12"/>
  <c r="I29" i="12"/>
  <c r="I28" i="12" s="1"/>
  <c r="K29" i="12"/>
  <c r="M29" i="12"/>
  <c r="O29" i="12"/>
  <c r="Q29" i="12"/>
  <c r="Q28" i="12" s="1"/>
  <c r="V29" i="12"/>
  <c r="G31" i="12"/>
  <c r="G28" i="12" s="1"/>
  <c r="I31" i="12"/>
  <c r="K31" i="12"/>
  <c r="K28" i="12" s="1"/>
  <c r="O31" i="12"/>
  <c r="O28" i="12" s="1"/>
  <c r="Q31" i="12"/>
  <c r="V31" i="12"/>
  <c r="V28" i="12" s="1"/>
  <c r="I33" i="12"/>
  <c r="Q33" i="12"/>
  <c r="G34" i="12"/>
  <c r="G33" i="12" s="1"/>
  <c r="I34" i="12"/>
  <c r="K34" i="12"/>
  <c r="K33" i="12" s="1"/>
  <c r="O34" i="12"/>
  <c r="O33" i="12" s="1"/>
  <c r="Q34" i="12"/>
  <c r="V34" i="12"/>
  <c r="V33" i="12" s="1"/>
  <c r="I42" i="12"/>
  <c r="Q42" i="12"/>
  <c r="G43" i="12"/>
  <c r="G42" i="12" s="1"/>
  <c r="I43" i="12"/>
  <c r="K43" i="12"/>
  <c r="K42" i="12" s="1"/>
  <c r="O43" i="12"/>
  <c r="O42" i="12" s="1"/>
  <c r="Q43" i="12"/>
  <c r="V43" i="12"/>
  <c r="V42" i="12" s="1"/>
  <c r="I57" i="12"/>
  <c r="Q57" i="12"/>
  <c r="G58" i="12"/>
  <c r="G57" i="12" s="1"/>
  <c r="I58" i="12"/>
  <c r="K58" i="12"/>
  <c r="K57" i="12" s="1"/>
  <c r="O58" i="12"/>
  <c r="O57" i="12" s="1"/>
  <c r="Q58" i="12"/>
  <c r="V58" i="12"/>
  <c r="V57" i="12" s="1"/>
  <c r="I72" i="12"/>
  <c r="Q72" i="12"/>
  <c r="G73" i="12"/>
  <c r="G72" i="12" s="1"/>
  <c r="I73" i="12"/>
  <c r="K73" i="12"/>
  <c r="K72" i="12" s="1"/>
  <c r="O73" i="12"/>
  <c r="O72" i="12" s="1"/>
  <c r="Q73" i="12"/>
  <c r="V73" i="12"/>
  <c r="V72" i="12" s="1"/>
  <c r="G89" i="12"/>
  <c r="G88" i="12" s="1"/>
  <c r="I89" i="12"/>
  <c r="K89" i="12"/>
  <c r="K88" i="12" s="1"/>
  <c r="O89" i="12"/>
  <c r="O88" i="12" s="1"/>
  <c r="Q89" i="12"/>
  <c r="V89" i="12"/>
  <c r="V88" i="12" s="1"/>
  <c r="G96" i="12"/>
  <c r="I96" i="12"/>
  <c r="I88" i="12" s="1"/>
  <c r="K96" i="12"/>
  <c r="M96" i="12"/>
  <c r="O96" i="12"/>
  <c r="Q96" i="12"/>
  <c r="Q88" i="12" s="1"/>
  <c r="V96" i="12"/>
  <c r="G98" i="12"/>
  <c r="M98" i="12" s="1"/>
  <c r="I98" i="12"/>
  <c r="K98" i="12"/>
  <c r="O98" i="12"/>
  <c r="Q98" i="12"/>
  <c r="V98" i="12"/>
  <c r="G105" i="12"/>
  <c r="I105" i="12"/>
  <c r="K105" i="12"/>
  <c r="M105" i="12"/>
  <c r="O105" i="12"/>
  <c r="Q105" i="12"/>
  <c r="V105" i="12"/>
  <c r="G120" i="12"/>
  <c r="K120" i="12"/>
  <c r="O120" i="12"/>
  <c r="V120" i="12"/>
  <c r="G121" i="12"/>
  <c r="I121" i="12"/>
  <c r="I120" i="12" s="1"/>
  <c r="K121" i="12"/>
  <c r="M121" i="12"/>
  <c r="M120" i="12" s="1"/>
  <c r="O121" i="12"/>
  <c r="Q121" i="12"/>
  <c r="Q120" i="12" s="1"/>
  <c r="V121" i="12"/>
  <c r="G123" i="12"/>
  <c r="I123" i="12"/>
  <c r="I122" i="12" s="1"/>
  <c r="K123" i="12"/>
  <c r="M123" i="12"/>
  <c r="O123" i="12"/>
  <c r="Q123" i="12"/>
  <c r="Q122" i="12" s="1"/>
  <c r="V123" i="12"/>
  <c r="G146" i="12"/>
  <c r="G122" i="12" s="1"/>
  <c r="I146" i="12"/>
  <c r="K146" i="12"/>
  <c r="K122" i="12" s="1"/>
  <c r="O146" i="12"/>
  <c r="O122" i="12" s="1"/>
  <c r="Q146" i="12"/>
  <c r="V146" i="12"/>
  <c r="V122" i="12" s="1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90" i="12"/>
  <c r="I190" i="12"/>
  <c r="K190" i="12"/>
  <c r="M190" i="12"/>
  <c r="O190" i="12"/>
  <c r="Q190" i="12"/>
  <c r="V190" i="12"/>
  <c r="G192" i="12"/>
  <c r="K192" i="12"/>
  <c r="O192" i="12"/>
  <c r="V192" i="12"/>
  <c r="G193" i="12"/>
  <c r="I193" i="12"/>
  <c r="I192" i="12" s="1"/>
  <c r="K193" i="12"/>
  <c r="M193" i="12"/>
  <c r="M192" i="12" s="1"/>
  <c r="O193" i="12"/>
  <c r="Q193" i="12"/>
  <c r="Q192" i="12" s="1"/>
  <c r="V193" i="12"/>
  <c r="G196" i="12"/>
  <c r="I196" i="12"/>
  <c r="I195" i="12" s="1"/>
  <c r="K196" i="12"/>
  <c r="M196" i="12"/>
  <c r="O196" i="12"/>
  <c r="Q196" i="12"/>
  <c r="Q195" i="12" s="1"/>
  <c r="V196" i="12"/>
  <c r="G208" i="12"/>
  <c r="G195" i="12" s="1"/>
  <c r="I208" i="12"/>
  <c r="K208" i="12"/>
  <c r="K195" i="12" s="1"/>
  <c r="O208" i="12"/>
  <c r="O195" i="12" s="1"/>
  <c r="Q208" i="12"/>
  <c r="V208" i="12"/>
  <c r="V195" i="12" s="1"/>
  <c r="G215" i="12"/>
  <c r="I215" i="12"/>
  <c r="K215" i="12"/>
  <c r="M215" i="12"/>
  <c r="O215" i="12"/>
  <c r="Q215" i="12"/>
  <c r="V215" i="12"/>
  <c r="G221" i="12"/>
  <c r="M221" i="12" s="1"/>
  <c r="I221" i="12"/>
  <c r="K221" i="12"/>
  <c r="O221" i="12"/>
  <c r="Q221" i="12"/>
  <c r="V221" i="12"/>
  <c r="G226" i="12"/>
  <c r="I226" i="12"/>
  <c r="K226" i="12"/>
  <c r="M226" i="12"/>
  <c r="O226" i="12"/>
  <c r="Q226" i="12"/>
  <c r="V226" i="12"/>
  <c r="G231" i="12"/>
  <c r="M231" i="12" s="1"/>
  <c r="I231" i="12"/>
  <c r="K231" i="12"/>
  <c r="O231" i="12"/>
  <c r="Q231" i="12"/>
  <c r="V231" i="12"/>
  <c r="G244" i="12"/>
  <c r="G243" i="12" s="1"/>
  <c r="I244" i="12"/>
  <c r="K244" i="12"/>
  <c r="K243" i="12" s="1"/>
  <c r="O244" i="12"/>
  <c r="O243" i="12" s="1"/>
  <c r="Q244" i="12"/>
  <c r="V244" i="12"/>
  <c r="V243" i="12" s="1"/>
  <c r="G246" i="12"/>
  <c r="I246" i="12"/>
  <c r="I243" i="12" s="1"/>
  <c r="K246" i="12"/>
  <c r="M246" i="12"/>
  <c r="O246" i="12"/>
  <c r="Q246" i="12"/>
  <c r="Q243" i="12" s="1"/>
  <c r="V246" i="12"/>
  <c r="G249" i="12"/>
  <c r="M249" i="12" s="1"/>
  <c r="I249" i="12"/>
  <c r="K249" i="12"/>
  <c r="O249" i="12"/>
  <c r="Q249" i="12"/>
  <c r="V249" i="12"/>
  <c r="G251" i="12"/>
  <c r="I251" i="12"/>
  <c r="K251" i="12"/>
  <c r="M251" i="12"/>
  <c r="O251" i="12"/>
  <c r="Q251" i="12"/>
  <c r="V251" i="12"/>
  <c r="G253" i="12"/>
  <c r="I253" i="12"/>
  <c r="I252" i="12" s="1"/>
  <c r="K253" i="12"/>
  <c r="M253" i="12"/>
  <c r="O253" i="12"/>
  <c r="Q253" i="12"/>
  <c r="Q252" i="12" s="1"/>
  <c r="V253" i="12"/>
  <c r="G261" i="12"/>
  <c r="G252" i="12" s="1"/>
  <c r="I261" i="12"/>
  <c r="K261" i="12"/>
  <c r="K252" i="12" s="1"/>
  <c r="O261" i="12"/>
  <c r="O252" i="12" s="1"/>
  <c r="Q261" i="12"/>
  <c r="V261" i="12"/>
  <c r="V252" i="12" s="1"/>
  <c r="G274" i="12"/>
  <c r="I274" i="12"/>
  <c r="K274" i="12"/>
  <c r="K273" i="12" s="1"/>
  <c r="O274" i="12"/>
  <c r="Q274" i="12"/>
  <c r="V274" i="12"/>
  <c r="G298" i="12"/>
  <c r="I298" i="12"/>
  <c r="I273" i="12" s="1"/>
  <c r="K298" i="12"/>
  <c r="M298" i="12"/>
  <c r="O298" i="12"/>
  <c r="Q298" i="12"/>
  <c r="Q273" i="12" s="1"/>
  <c r="V298" i="12"/>
  <c r="G300" i="12"/>
  <c r="M300" i="12" s="1"/>
  <c r="I300" i="12"/>
  <c r="K300" i="12"/>
  <c r="O300" i="12"/>
  <c r="Q300" i="12"/>
  <c r="V300" i="12"/>
  <c r="I304" i="12"/>
  <c r="Q304" i="12"/>
  <c r="G305" i="12"/>
  <c r="I305" i="12"/>
  <c r="K305" i="12"/>
  <c r="K304" i="12" s="1"/>
  <c r="O305" i="12"/>
  <c r="O304" i="12" s="1"/>
  <c r="Q305" i="12"/>
  <c r="V305" i="12"/>
  <c r="V304" i="12" s="1"/>
  <c r="G308" i="12"/>
  <c r="I308" i="12"/>
  <c r="K308" i="12"/>
  <c r="O308" i="12"/>
  <c r="Q308" i="12"/>
  <c r="V308" i="12"/>
  <c r="G309" i="12"/>
  <c r="I309" i="12"/>
  <c r="I307" i="12" s="1"/>
  <c r="K309" i="12"/>
  <c r="M309" i="12"/>
  <c r="O309" i="12"/>
  <c r="Q309" i="12"/>
  <c r="Q307" i="12" s="1"/>
  <c r="V309" i="12"/>
  <c r="G310" i="12"/>
  <c r="M310" i="12" s="1"/>
  <c r="I310" i="12"/>
  <c r="K310" i="12"/>
  <c r="O310" i="12"/>
  <c r="Q310" i="12"/>
  <c r="V310" i="12"/>
  <c r="G311" i="12"/>
  <c r="I311" i="12"/>
  <c r="K311" i="12"/>
  <c r="M311" i="12"/>
  <c r="O311" i="12"/>
  <c r="Q311" i="12"/>
  <c r="V311" i="12"/>
  <c r="G312" i="12"/>
  <c r="M312" i="12" s="1"/>
  <c r="I312" i="12"/>
  <c r="K312" i="12"/>
  <c r="O312" i="12"/>
  <c r="Q312" i="12"/>
  <c r="V312" i="12"/>
  <c r="G313" i="12"/>
  <c r="I313" i="12"/>
  <c r="K313" i="12"/>
  <c r="M313" i="12"/>
  <c r="O313" i="12"/>
  <c r="Q313" i="12"/>
  <c r="V313" i="12"/>
  <c r="G314" i="12"/>
  <c r="G315" i="12"/>
  <c r="I315" i="12"/>
  <c r="K315" i="12"/>
  <c r="M315" i="12"/>
  <c r="O315" i="12"/>
  <c r="Q315" i="12"/>
  <c r="V315" i="12"/>
  <c r="G316" i="12"/>
  <c r="M316" i="12" s="1"/>
  <c r="I316" i="12"/>
  <c r="K316" i="12"/>
  <c r="K314" i="12" s="1"/>
  <c r="O316" i="12"/>
  <c r="O314" i="12" s="1"/>
  <c r="Q316" i="12"/>
  <c r="V316" i="12"/>
  <c r="V314" i="12" s="1"/>
  <c r="G317" i="12"/>
  <c r="I317" i="12"/>
  <c r="K317" i="12"/>
  <c r="M317" i="12"/>
  <c r="O317" i="12"/>
  <c r="Q317" i="12"/>
  <c r="V317" i="12"/>
  <c r="G318" i="12"/>
  <c r="M318" i="12" s="1"/>
  <c r="I318" i="12"/>
  <c r="K318" i="12"/>
  <c r="O318" i="12"/>
  <c r="Q318" i="12"/>
  <c r="V318" i="12"/>
  <c r="G320" i="12"/>
  <c r="I320" i="12"/>
  <c r="I319" i="12" s="1"/>
  <c r="K320" i="12"/>
  <c r="M320" i="12"/>
  <c r="O320" i="12"/>
  <c r="Q320" i="12"/>
  <c r="Q319" i="12" s="1"/>
  <c r="V320" i="12"/>
  <c r="G321" i="12"/>
  <c r="M321" i="12" s="1"/>
  <c r="I321" i="12"/>
  <c r="K321" i="12"/>
  <c r="O321" i="12"/>
  <c r="O319" i="12" s="1"/>
  <c r="Q321" i="12"/>
  <c r="V321" i="12"/>
  <c r="V319" i="12" s="1"/>
  <c r="AE323" i="12"/>
  <c r="AF323" i="12"/>
  <c r="I20" i="1"/>
  <c r="I19" i="1"/>
  <c r="I18" i="1"/>
  <c r="I17" i="1"/>
  <c r="I16" i="1"/>
  <c r="I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67" i="1" l="1"/>
  <c r="A23" i="1"/>
  <c r="A24" i="1" s="1"/>
  <c r="G24" i="1" s="1"/>
  <c r="A27" i="1" s="1"/>
  <c r="A29" i="1" s="1"/>
  <c r="G29" i="1" s="1"/>
  <c r="G27" i="1" s="1"/>
  <c r="G28" i="1"/>
  <c r="M319" i="12"/>
  <c r="O307" i="12"/>
  <c r="G304" i="12"/>
  <c r="M305" i="12"/>
  <c r="M304" i="12" s="1"/>
  <c r="G273" i="12"/>
  <c r="M274" i="12"/>
  <c r="M273" i="12" s="1"/>
  <c r="K319" i="12"/>
  <c r="G319" i="12"/>
  <c r="Q314" i="12"/>
  <c r="M314" i="12"/>
  <c r="I314" i="12"/>
  <c r="K307" i="12"/>
  <c r="G307" i="12"/>
  <c r="M308" i="12"/>
  <c r="M307" i="12" s="1"/>
  <c r="V273" i="12"/>
  <c r="O273" i="12"/>
  <c r="M252" i="12"/>
  <c r="V307" i="12"/>
  <c r="M195" i="12"/>
  <c r="M261" i="12"/>
  <c r="M244" i="12"/>
  <c r="M243" i="12" s="1"/>
  <c r="M208" i="12"/>
  <c r="M146" i="12"/>
  <c r="M122" i="12" s="1"/>
  <c r="M89" i="12"/>
  <c r="M88" i="12" s="1"/>
  <c r="M73" i="12"/>
  <c r="M72" i="12" s="1"/>
  <c r="M58" i="12"/>
  <c r="M57" i="12" s="1"/>
  <c r="M43" i="12"/>
  <c r="M42" i="12" s="1"/>
  <c r="M34" i="12"/>
  <c r="M33" i="12" s="1"/>
  <c r="M31" i="12"/>
  <c r="M28" i="12" s="1"/>
  <c r="I39" i="1"/>
  <c r="I42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J41" i="1" l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<sst xmlns="http://schemas.openxmlformats.org/spreadsheetml/2006/main" count="1038" uniqueCount="373">
  <si>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</si>
  <si>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</si>
  <si>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</si>
  <si>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</si>
  <si>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</si>
  <si>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</si>
  <si>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</si>
  <si>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</si>
  <si>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</si>
  <si>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</si>
  <si>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</si>
  <si>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</si>
  <si>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</si>
  <si>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</si>
  <si>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</si>
  <si>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</si>
  <si>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</si>
  <si>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</si>
  <si>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</si>
  <si>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</si>
  <si>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</si>
  <si>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</si>
  <si>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</si>
  <si>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</si>
  <si>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</si>
  <si>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</si>
  <si>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</si>
  <si>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</si>
  <si>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</si>
  <si>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</si>
  <si>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</si>
  <si>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</si>
  <si>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</si>
  <si>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</si>
  <si>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</si>
  <si>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</si>
  <si>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</si>
  <si>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</si>
  <si>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</si>
  <si>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</si>
  <si>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</si>
  <si>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</si>
  <si>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</si>
  <si>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2. část</t>
  </si>
  <si>
    <t>stavební úpravy</t>
  </si>
  <si>
    <t>01</t>
  </si>
  <si>
    <t>III. etapa 2.část</t>
  </si>
  <si>
    <t>Objekt:</t>
  </si>
  <si>
    <t>Rozpočet:</t>
  </si>
  <si>
    <t>171119</t>
  </si>
  <si>
    <t>Sanace suterénu ZŠ U splavu 550, Třinec</t>
  </si>
  <si>
    <t>Město Třinec</t>
  </si>
  <si>
    <t>Jablunkovská 160</t>
  </si>
  <si>
    <t>Třinec-Staré Město</t>
  </si>
  <si>
    <t>73961</t>
  </si>
  <si>
    <t>00297313</t>
  </si>
  <si>
    <t>CZ00297313</t>
  </si>
  <si>
    <t>DaF - PROJEKT, s.r.o.</t>
  </si>
  <si>
    <t>Hornopolní 131/12</t>
  </si>
  <si>
    <t xml:space="preserve">Ostrava-Moravská Ostrava </t>
  </si>
  <si>
    <t>70200</t>
  </si>
  <si>
    <t>25905813</t>
  </si>
  <si>
    <t>CZ25905813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</si>
  <si>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</si>
  <si>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</si>
  <si>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</si>
  <si>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</si>
  <si>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</si>
  <si>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</si>
  <si>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</si>
  <si>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</si>
  <si>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</si>
  <si>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</si>
  <si>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</si>
  <si>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</si>
  <si>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</si>
  <si>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</si>
  <si>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</si>
  <si>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</si>
  <si>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</si>
  <si>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</si>
  <si>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</si>
  <si>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</si>
  <si>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</si>
  <si>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</si>
  <si>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</si>
  <si>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</si>
  <si>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</si>
  <si>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</si>
  <si>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</si>
  <si>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</si>
  <si>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</si>
  <si>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</si>
  <si>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</si>
  <si>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</si>
  <si>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</si>
  <si>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</si>
  <si>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</si>
  <si>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</si>
  <si>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</si>
  <si>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</si>
  <si>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</si>
  <si>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</si>
  <si>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</si>
  <si>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</si>
  <si>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</si>
  <si>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</si>
  <si>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</si>
  <si>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</si>
  <si>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</si>
  <si>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</si>
  <si>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</si>
  <si>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</si>
  <si>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</si>
  <si>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</si>
  <si>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</si>
  <si>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</si>
  <si>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</si>
  <si>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</si>
  <si>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</si>
  <si>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</si>
  <si>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</si>
  <si>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</si>
  <si>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</si>
  <si>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</si>
  <si>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</si>
  <si>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</si>
  <si>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</si>
  <si>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</si>
  <si>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</si>
  <si>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319201315R00</t>
  </si>
  <si>
    <t>Vyrovnání povrchu zdiva pod omítku maltou ze SMS tloušťka 10 mm</t>
  </si>
  <si>
    <t>m2</t>
  </si>
  <si>
    <t>801-1</t>
  </si>
  <si>
    <t>RTS 17/ II</t>
  </si>
  <si>
    <t>POL1_</t>
  </si>
  <si>
    <t>maltou ze suché směsi, bez pomocného lešení,</t>
  </si>
  <si>
    <t>SPI</t>
  </si>
  <si>
    <t xml:space="preserve">1.pp :  : </t>
  </si>
  <si>
    <t>VV</t>
  </si>
  <si>
    <t xml:space="preserve">v.č. 05 odkaz 1 vyrovnat v případě prohlubně nahozením vápennou maltou :  : </t>
  </si>
  <si>
    <t xml:space="preserve">a odstranit ostré výstupky zdiva + terče- srovnání odchylky do svislosti -  25% plochy : </t>
  </si>
  <si>
    <t xml:space="preserve">v.č. 05, TZ : </t>
  </si>
  <si>
    <t xml:space="preserve">m.č. :  : </t>
  </si>
  <si>
    <t>101 : 72,0 : 72*0,25*0</t>
  </si>
  <si>
    <t>102 : 114 : 114*0,25*0</t>
  </si>
  <si>
    <t>103 : 93 : 93*0,25*0</t>
  </si>
  <si>
    <t>104 : 37 : 37*0,25*0</t>
  </si>
  <si>
    <t>105 : 37 : 37*0,25*0</t>
  </si>
  <si>
    <t>106 : 37 : 37*0,25</t>
  </si>
  <si>
    <t>107 : 93 : 93*0,25</t>
  </si>
  <si>
    <t>108 : 72 : 72*0,25</t>
  </si>
  <si>
    <t>109 : 28 : 28*0,25</t>
  </si>
  <si>
    <t>110 : 20 : 20*0,25</t>
  </si>
  <si>
    <t>111 : 20 : 20*0,25</t>
  </si>
  <si>
    <t>Mezisoučet</t>
  </si>
  <si>
    <t>423901111R00</t>
  </si>
  <si>
    <t>Rektifikace nosné konstrukce šroubová stolička, zatížení přes 250 do 500 kN</t>
  </si>
  <si>
    <t>kus</t>
  </si>
  <si>
    <t>Indiv</t>
  </si>
  <si>
    <t>podlahové roštym.č. 106 v.č. 07 : 54,0</t>
  </si>
  <si>
    <t>133Rp20</t>
  </si>
  <si>
    <t>_rektifikační terč</t>
  </si>
  <si>
    <t>Vlastní</t>
  </si>
  <si>
    <t>POL3_</t>
  </si>
  <si>
    <t>612474550R00</t>
  </si>
  <si>
    <t>Omítky stěn ze suchých směsí Omítka jednovrstvá, sádrová, ruční zpracování, na pálené cihly a tvarovky</t>
  </si>
  <si>
    <t xml:space="preserve">1.pp : </t>
  </si>
  <si>
    <t xml:space="preserve">m.č. : </t>
  </si>
  <si>
    <t>105 : 37*0</t>
  </si>
  <si>
    <t>109 : 28</t>
  </si>
  <si>
    <t>110 : 20</t>
  </si>
  <si>
    <t>111 : 20</t>
  </si>
  <si>
    <t>0</t>
  </si>
  <si>
    <t>622901110R00</t>
  </si>
  <si>
    <t>Očištění po opravách vnějších omítek spárovaných ploch</t>
  </si>
  <si>
    <t>101 : 72,0*0</t>
  </si>
  <si>
    <t>102 : 114*0</t>
  </si>
  <si>
    <t>103 : 93*0</t>
  </si>
  <si>
    <t>104 : 37*0</t>
  </si>
  <si>
    <t>106 : 37</t>
  </si>
  <si>
    <t>107 : 93</t>
  </si>
  <si>
    <t>108 : 72</t>
  </si>
  <si>
    <t>941955001R00</t>
  </si>
  <si>
    <t>Lešení lehké pracovní pomocné pomocné, o výšce lešeňové podlahy do 1,2 m</t>
  </si>
  <si>
    <t xml:space="preserve">m.c. : </t>
  </si>
  <si>
    <t>101 : 30,74*0</t>
  </si>
  <si>
    <t>102 : 89,28*0</t>
  </si>
  <si>
    <t>103 : 65,53*0</t>
  </si>
  <si>
    <t>104 : 13,80*0</t>
  </si>
  <si>
    <t>105 : 66,46*0</t>
  </si>
  <si>
    <t>106 : 13,80</t>
  </si>
  <si>
    <t>107 : 65,53</t>
  </si>
  <si>
    <t>108 : 25,41</t>
  </si>
  <si>
    <t>109 : 9,74</t>
  </si>
  <si>
    <t>110 : 7,30</t>
  </si>
  <si>
    <t>111 : 7,08</t>
  </si>
  <si>
    <t>952902110R00</t>
  </si>
  <si>
    <t>Čištění budov zametáním v místnostech, chodbách, na schodišti a na půdě</t>
  </si>
  <si>
    <t>chodby cca : 2*30,0*0,5</t>
  </si>
  <si>
    <t>767122812R00</t>
  </si>
  <si>
    <t>Demontáž stěn a příček s výplní z drátěné sítě svařovaných</t>
  </si>
  <si>
    <t xml:space="preserve">odstranění kójí bez dveří : </t>
  </si>
  <si>
    <t>102 : (2,3*(14,4+7*4,20)-8*0,6*2,0)*0</t>
  </si>
  <si>
    <t>103 : (2,3*(6,125+3,0+1,709+1,708+1,708)-5*0,6*2,0)*0</t>
  </si>
  <si>
    <t>107 : 2,3*(6,125+3,0+1,709+1,708+1,708)-5*0,6*2,0</t>
  </si>
  <si>
    <t>965081713RT1</t>
  </si>
  <si>
    <t>Bourání podlah z keramických dlaždic, tloušťky do 10 mm, plochy přes 1 m2</t>
  </si>
  <si>
    <t>1.pp : 262,0-154,81</t>
  </si>
  <si>
    <t>968071125R00</t>
  </si>
  <si>
    <t>Vyvěšení nebo zavěšení kovových křídel dveří, plochy do 2 m2</t>
  </si>
  <si>
    <t>102 : 8*0</t>
  </si>
  <si>
    <t>103 : 5*0</t>
  </si>
  <si>
    <t>107 : 5</t>
  </si>
  <si>
    <t>978013191R00</t>
  </si>
  <si>
    <t>Otlučení omítek vápenných nebo vápenocementových vnitřních s vyškrabáním spár, s očištěním zdiva stěn, v rozsahu do 100 %</t>
  </si>
  <si>
    <t xml:space="preserve">v.č. 05 odkaz 1 odstranit vlhkou omítku až na zdivo : </t>
  </si>
  <si>
    <t>999281111R00</t>
  </si>
  <si>
    <t>Přesun hmot pro opravy a údržbu do výšky 25 m</t>
  </si>
  <si>
    <t>t</t>
  </si>
  <si>
    <t>711823129RT1</t>
  </si>
  <si>
    <t>Ochrana konstrukcí nopovou fólií ukončovací lišta,  , bez dodávky lišty</t>
  </si>
  <si>
    <t>m</t>
  </si>
  <si>
    <t>800-711</t>
  </si>
  <si>
    <t xml:space="preserve">1.pp sanace vlhkých zdí : </t>
  </si>
  <si>
    <t>101 : (2*(8,0+0,8+0,8+1,5+2,65+2,5+0,75+0,85+7,25))*0</t>
  </si>
  <si>
    <t>102 : 2*(14,4+6,2)*2*0</t>
  </si>
  <si>
    <t>103 : 2*(6,125+10,7)*2*0</t>
  </si>
  <si>
    <t>104 : 2*(4,7+3,0)*2*0</t>
  </si>
  <si>
    <t>107 : 2*6,125*2</t>
  </si>
  <si>
    <t>108 : 2*(2,65+7,0+0,85+0,7+2,65+1,9+6,25+0,7)</t>
  </si>
  <si>
    <t xml:space="preserve">kolem otvorů : </t>
  </si>
  <si>
    <t>101 : (4*2*(1,6+1,4)+2*(2,2+1,4)+0,9+2*2,0)*0</t>
  </si>
  <si>
    <t>102 : (2*(0,9+2*2,0)+2*(1,7+1,4))*0</t>
  </si>
  <si>
    <t>103 : (4*2*(1,6+1,4)+(0,9+2*2,0)*3)*0</t>
  </si>
  <si>
    <t>104 : (2*2*(1,1+0,4)+2,1+2*2,0)*0</t>
  </si>
  <si>
    <t>107 : 4*2*(1,6+1,4)+2*(0,8+2*2,0)</t>
  </si>
  <si>
    <t>108 : 1,5+2*2,0+2*(1,0+2*2,0)+0,7+2*2,0</t>
  </si>
  <si>
    <t>105 : 0</t>
  </si>
  <si>
    <t>109 : 2*(0,9+1,4)</t>
  </si>
  <si>
    <t>110 : 2*(0,9+1,4)</t>
  </si>
  <si>
    <t>111 : 2*(1,6+1,4)</t>
  </si>
  <si>
    <t>711Rp823121RT1</t>
  </si>
  <si>
    <t>_Montáž nopové fólie svisle, bez dodávky fólie</t>
  </si>
  <si>
    <t xml:space="preserve">na kalené trny s podložkou á=300 mm v obou směrech v ceně = 9 ks/m2 : </t>
  </si>
  <si>
    <t xml:space="preserve">pod HPL : </t>
  </si>
  <si>
    <t xml:space="preserve">pod omítku : </t>
  </si>
  <si>
    <t>28323141R</t>
  </si>
  <si>
    <t>fólie izolační zemní sanační; tloušťka 0,60 mm; výška nopů 8,0 mm; HDPE; kašírování plastovou mřížkou</t>
  </si>
  <si>
    <t>SPCM</t>
  </si>
  <si>
    <t>Položka pořadí 14 : 233,00000*1,1</t>
  </si>
  <si>
    <t>283424103R</t>
  </si>
  <si>
    <t>lišta odvětrávací, ukončovací; materiál PVC; š = 80,0 mm; h = 25,0 mm; l = 2 000 mm; bílá</t>
  </si>
  <si>
    <t>101 : (2*(8,0+0,8+0,8+1,5+2,65+2,5+0,75+0,85+7,25)/2,0*1,05)*0</t>
  </si>
  <si>
    <t>102 : (2*(14,4+6,2)*2/2,0*1,05)*0</t>
  </si>
  <si>
    <t>103 : (2*(6,125+10,7)*2/2,0*1,05)*0</t>
  </si>
  <si>
    <t>104 : (2*(4,7+3,0)*2/2,0*1,05)*0</t>
  </si>
  <si>
    <t>107 : 2*6,125*2/2,0*1,05</t>
  </si>
  <si>
    <t>108 : 2*(2,65+7,0+0,85+0,7+2,65+1,9+6,25+0,7)/2,0*1,05</t>
  </si>
  <si>
    <t>101 : ((4*2*(1,6+1,4)+2*(2,2+1,4)+0,9+2*2,0)/2,0*1,05)*0</t>
  </si>
  <si>
    <t>102 : ((2*(0,9+2*2,0)+2*(1,7+1,4))/2,0*1,05)*0</t>
  </si>
  <si>
    <t>103 : ((4*2*(1,6+1,4)+(0,9+2*2,0)*3)/2,0*1,05)*0</t>
  </si>
  <si>
    <t>104 : ((2*2*(1,1+0,4)+2,1+2*2,0)/2,0*1,05)*0</t>
  </si>
  <si>
    <t>107 : (4*2*(1,6+1,4)+2*(0,8+2*2,0))/2,0*1,05</t>
  </si>
  <si>
    <t>108 : (1,5+2*2,0+2*(1,0+2*2,0)+0,7+2*2,0)/2,0*1,05</t>
  </si>
  <si>
    <t>109 : 2*(0,9+1,4)/2,0*1,05</t>
  </si>
  <si>
    <t>110 : 2*(0,9+1,4)/2,0*1,05</t>
  </si>
  <si>
    <t>111 : 2*(1,6+1,4)/2,0*1,05+0,9375</t>
  </si>
  <si>
    <t>998711201R00</t>
  </si>
  <si>
    <t>Přesun hmot pro izolace proti vodě svisle do 6 m</t>
  </si>
  <si>
    <t>POL7_</t>
  </si>
  <si>
    <t>50 m vodorovně měřeno od těžiště půdorysné plochy skládky do těžiště půdorysné plochy objektu</t>
  </si>
  <si>
    <t>7301</t>
  </si>
  <si>
    <t>_Úprava stávajících rozvodů a otopných těles - odborný odhad</t>
  </si>
  <si>
    <t>kpl</t>
  </si>
  <si>
    <t>1*0,5</t>
  </si>
  <si>
    <t>766414143R00</t>
  </si>
  <si>
    <t>Montáž obložení stěn, sloupů a pilířů o ploše do 5 m2, panely obkladovými, z aglomerovaných desek, velikosti přes 1,5 m2</t>
  </si>
  <si>
    <t>800-766</t>
  </si>
  <si>
    <t>103 : 939*0</t>
  </si>
  <si>
    <t>76601T00</t>
  </si>
  <si>
    <t>_D+M šatní  skříňky plechové</t>
  </si>
  <si>
    <t>101 : 67*0</t>
  </si>
  <si>
    <t>103 : 88*0</t>
  </si>
  <si>
    <t>107 : 125</t>
  </si>
  <si>
    <t>108 : 50</t>
  </si>
  <si>
    <t>76602</t>
  </si>
  <si>
    <t>_D+M kóje z lehkých příček vč. dveří</t>
  </si>
  <si>
    <t xml:space="preserve">vč. kotvení dlouhých úseků do stropu dle dodavatele : </t>
  </si>
  <si>
    <t>102 : (14,4+6*4,2460)*2,10*0</t>
  </si>
  <si>
    <t>103 : 6,125*2,10*0</t>
  </si>
  <si>
    <t>76603T00</t>
  </si>
  <si>
    <t>_D+M lavice</t>
  </si>
  <si>
    <t xml:space="preserve">1.pp - rozsah bude upřesněn investorem : </t>
  </si>
  <si>
    <t xml:space="preserve">m..č. : </t>
  </si>
  <si>
    <t>102 : (6*2+1)*4,20*0</t>
  </si>
  <si>
    <t>104 : 4,7*0</t>
  </si>
  <si>
    <t>76604T00</t>
  </si>
  <si>
    <t>_D+M háčky</t>
  </si>
  <si>
    <t>102 : 280*0</t>
  </si>
  <si>
    <t>104 : 25*0</t>
  </si>
  <si>
    <t>607Rp56007R</t>
  </si>
  <si>
    <t>_Deska HPL - sendvič -22 mm DTD + 3 mm HPL, dodávka</t>
  </si>
  <si>
    <t>101 : 72,0*1,05*0</t>
  </si>
  <si>
    <t>102 : 114*1,05*0</t>
  </si>
  <si>
    <t>103 : 93*1,05*0</t>
  </si>
  <si>
    <t>104 : 37*1,05*0</t>
  </si>
  <si>
    <t>107 : 93*1,05</t>
  </si>
  <si>
    <t>108 : 72*1,05</t>
  </si>
  <si>
    <t>767Rp01T00</t>
  </si>
  <si>
    <t>_D+M držáky na kola</t>
  </si>
  <si>
    <t>přesný počet určí investor : 5*0</t>
  </si>
  <si>
    <t>767Rp590120R</t>
  </si>
  <si>
    <t>Montáž podlahových roštů - šroubováním</t>
  </si>
  <si>
    <t>kg</t>
  </si>
  <si>
    <t>rošt SP-A 3032-25/2 18 kg/m2 m.č. 106 : 18*4,7*3,0</t>
  </si>
  <si>
    <t xml:space="preserve">poloha terčů se zafixuje zatloukacími hmoždinkami - v ceně : </t>
  </si>
  <si>
    <t>553Rp47146R</t>
  </si>
  <si>
    <t>_Rošt podlahový</t>
  </si>
  <si>
    <t>rošt SP-A 3032-25/2 18 kg/m2  m.č. 106 : 4,7*3,0</t>
  </si>
  <si>
    <t>998767201R00</t>
  </si>
  <si>
    <t>v objektech výšky do 6 m</t>
  </si>
  <si>
    <t>771100010RAB</t>
  </si>
  <si>
    <t>Vyrovnání podkladů pod dlažby stěrkovými hmotami tl. 6 mm, použití v interiéru, s penetrací</t>
  </si>
  <si>
    <t>POL2_</t>
  </si>
  <si>
    <t>771575014RAB</t>
  </si>
  <si>
    <t xml:space="preserve">Dlažba z dlaždic keramických 30 x 30 cm, položených do flexibilního, vodotěsného a mrazuvzdorného lepidla,  ,  </t>
  </si>
  <si>
    <t xml:space="preserve">1.pp prořez dlažby je v ceně RTS : </t>
  </si>
  <si>
    <t xml:space="preserve">dlažba : </t>
  </si>
  <si>
    <t>soklíky : 27,86*0</t>
  </si>
  <si>
    <t>784191301R00</t>
  </si>
  <si>
    <t>Příprava povrchu Penetrace (napouštění) podkladu protiplísňová, jednonásobná</t>
  </si>
  <si>
    <t xml:space="preserve">stěny : </t>
  </si>
  <si>
    <t>stropy : 0</t>
  </si>
  <si>
    <t>784195212R00</t>
  </si>
  <si>
    <t>Malby z malířských směsí otěruvzdorných,  , bělost 82 %, dvojnásobné</t>
  </si>
  <si>
    <t>Položka pořadí 31 : 196,86000</t>
  </si>
  <si>
    <t>784422271R00</t>
  </si>
  <si>
    <t>Malby vápenné se začištěním v místnostech do 3,8 m, jednobarevné, dvojnásobné s dvojnásobným pačokováním</t>
  </si>
  <si>
    <t xml:space="preserve">m..č 106 : </t>
  </si>
  <si>
    <t>strop : 13,80</t>
  </si>
  <si>
    <t>stěny : 37,0</t>
  </si>
  <si>
    <t>2101T00</t>
  </si>
  <si>
    <t>_Úprava stávající elektroinstalace, odborný odhad</t>
  </si>
  <si>
    <t>979081111R00</t>
  </si>
  <si>
    <t>do 1 km</t>
  </si>
  <si>
    <t>POL8_</t>
  </si>
  <si>
    <t>979081121R00</t>
  </si>
  <si>
    <t>příplatek za každý další 1 km</t>
  </si>
  <si>
    <t>979086213R00</t>
  </si>
  <si>
    <t>Nakládání vybouraných hmot na dopravní prostředek</t>
  </si>
  <si>
    <t>979087311R00</t>
  </si>
  <si>
    <t>vodorovné přemístění suti nošením nebo přehozením, na vzdálenost 10 m</t>
  </si>
  <si>
    <t>979087391R00</t>
  </si>
  <si>
    <t xml:space="preserve">příplatek za každých dalších i započatých 10 m vzdálenosti suti,  </t>
  </si>
  <si>
    <t>979990001R00</t>
  </si>
  <si>
    <t>stavební suti</t>
  </si>
  <si>
    <t>005121 R</t>
  </si>
  <si>
    <t>Zařízení staveniště</t>
  </si>
  <si>
    <t>Soubor</t>
  </si>
  <si>
    <t>POL99_8</t>
  </si>
  <si>
    <t>005122 R</t>
  </si>
  <si>
    <t>Provozní vlivy</t>
  </si>
  <si>
    <t>00523  R</t>
  </si>
  <si>
    <t>Zkoušky a revize</t>
  </si>
  <si>
    <t>00524 R</t>
  </si>
  <si>
    <t>Předání a převzetí díla</t>
  </si>
  <si>
    <t>005261031T</t>
  </si>
  <si>
    <t>Finanční rezerva</t>
  </si>
  <si>
    <t>005281010R</t>
  </si>
  <si>
    <t>Propagace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</si>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</sst>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password="DCC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3"/>
      <c r="B2" s="77" t="s">
        <v>22</v>
      </c>
      <c r="C2" s="78"/>
      <c r="D2" s="79" t="s">
        <v>49</v>
      </c>
      <c r="E2" s="232" t="s">
        <v>50</v>
      </c>
      <c r="F2" s="233"/>
      <c r="G2" s="233"/>
      <c r="H2" s="233"/>
      <c r="I2" s="233"/>
      <c r="J2" s="234"/>
      <c r="O2" s="2"/>
    </row>
    <row r="3" spans="1:15" ht="27" customHeight="1" x14ac:dyDescent="0.2">
      <c r="A3" s="3"/>
      <c r="B3" s="80" t="s">
        <v>47</v>
      </c>
      <c r="C3" s="78"/>
      <c r="D3" s="81" t="s">
        <v>45</v>
      </c>
      <c r="E3" s="235" t="s">
        <v>46</v>
      </c>
      <c r="F3" s="236"/>
      <c r="G3" s="236"/>
      <c r="H3" s="236"/>
      <c r="I3" s="236"/>
      <c r="J3" s="237"/>
    </row>
    <row r="4" spans="1:15" ht="23.25" customHeight="1" x14ac:dyDescent="0.2">
      <c r="A4" s="74">
        <v>1354</v>
      </c>
      <c r="B4" s="82" t="s">
        <v>48</v>
      </c>
      <c r="C4" s="83"/>
      <c r="D4" s="84" t="s">
        <v>43</v>
      </c>
      <c r="E4" s="223" t="s">
        <v>44</v>
      </c>
      <c r="F4" s="224"/>
      <c r="G4" s="224"/>
      <c r="H4" s="224"/>
      <c r="I4" s="224"/>
      <c r="J4" s="225"/>
    </row>
    <row r="5" spans="1:15" ht="24" customHeight="1" x14ac:dyDescent="0.2">
      <c r="A5" s="3"/>
      <c r="B5" s="42" t="s">
        <v>42</v>
      </c>
      <c r="C5" s="4"/>
      <c r="D5" s="85" t="s">
        <v>51</v>
      </c>
      <c r="E5" s="25"/>
      <c r="F5" s="25"/>
      <c r="G5" s="25"/>
      <c r="H5" s="26" t="s">
        <v>40</v>
      </c>
      <c r="I5" s="85" t="s">
        <v>55</v>
      </c>
      <c r="J5" s="10"/>
    </row>
    <row r="6" spans="1:15" ht="15.75" customHeight="1" x14ac:dyDescent="0.2">
      <c r="A6" s="3"/>
      <c r="B6" s="37"/>
      <c r="C6" s="25"/>
      <c r="D6" s="85" t="s">
        <v>52</v>
      </c>
      <c r="E6" s="25"/>
      <c r="F6" s="25"/>
      <c r="G6" s="25"/>
      <c r="H6" s="26" t="s">
        <v>34</v>
      </c>
      <c r="I6" s="85" t="s">
        <v>56</v>
      </c>
      <c r="J6" s="10"/>
    </row>
    <row r="7" spans="1:15" ht="15.75" customHeight="1" x14ac:dyDescent="0.2">
      <c r="A7" s="3"/>
      <c r="B7" s="38"/>
      <c r="C7" s="86" t="s">
        <v>54</v>
      </c>
      <c r="D7" s="75" t="s">
        <v>53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76" t="s">
        <v>57</v>
      </c>
      <c r="E8" s="4"/>
      <c r="F8" s="4"/>
      <c r="G8" s="41"/>
      <c r="H8" s="26" t="s">
        <v>40</v>
      </c>
      <c r="I8" s="85" t="s">
        <v>61</v>
      </c>
      <c r="J8" s="10"/>
    </row>
    <row r="9" spans="1:15" ht="15.75" hidden="1" customHeight="1" x14ac:dyDescent="0.2">
      <c r="A9" s="3"/>
      <c r="B9" s="3"/>
      <c r="C9" s="4"/>
      <c r="D9" s="76" t="s">
        <v>58</v>
      </c>
      <c r="E9" s="4"/>
      <c r="F9" s="4"/>
      <c r="G9" s="41"/>
      <c r="H9" s="26" t="s">
        <v>34</v>
      </c>
      <c r="I9" s="85" t="s">
        <v>62</v>
      </c>
      <c r="J9" s="10"/>
    </row>
    <row r="10" spans="1:15" ht="15.75" hidden="1" customHeight="1" x14ac:dyDescent="0.2">
      <c r="A10" s="3"/>
      <c r="B10" s="47"/>
      <c r="C10" s="86" t="s">
        <v>60</v>
      </c>
      <c r="D10" s="87" t="s">
        <v>59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39"/>
      <c r="E11" s="239"/>
      <c r="F11" s="239"/>
      <c r="G11" s="239"/>
      <c r="H11" s="26" t="s">
        <v>40</v>
      </c>
      <c r="I11" s="89"/>
      <c r="J11" s="10"/>
    </row>
    <row r="12" spans="1:15" ht="15.75" customHeight="1" x14ac:dyDescent="0.2">
      <c r="A12" s="3"/>
      <c r="B12" s="37"/>
      <c r="C12" s="25"/>
      <c r="D12" s="221"/>
      <c r="E12" s="221"/>
      <c r="F12" s="221"/>
      <c r="G12" s="221"/>
      <c r="H12" s="26" t="s">
        <v>34</v>
      </c>
      <c r="I12" s="89"/>
      <c r="J12" s="10"/>
    </row>
    <row r="13" spans="1:15" ht="15.75" customHeight="1" x14ac:dyDescent="0.2">
      <c r="A13" s="3"/>
      <c r="B13" s="38"/>
      <c r="C13" s="88"/>
      <c r="D13" s="222"/>
      <c r="E13" s="222"/>
      <c r="F13" s="222"/>
      <c r="G13" s="222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41" t="s">
        <v>24</v>
      </c>
      <c r="B16" s="52" t="s">
        <v>24</v>
      </c>
      <c r="C16" s="53"/>
      <c r="D16" s="54"/>
      <c r="E16" s="214"/>
      <c r="F16" s="215"/>
      <c r="G16" s="214"/>
      <c r="H16" s="215"/>
      <c r="I16" s="214">
        <f>SUMIF(F49:F66,A16,I49:I66)+SUMIF(F49:F66,"PSU",I49:I66)</f>
        <v>0</v>
      </c>
      <c r="J16" s="216"/>
    </row>
    <row r="17" spans="1:10" ht="23.25" customHeight="1" x14ac:dyDescent="0.2">
      <c r="A17" s="141" t="s">
        <v>25</v>
      </c>
      <c r="B17" s="52" t="s">
        <v>25</v>
      </c>
      <c r="C17" s="53"/>
      <c r="D17" s="54"/>
      <c r="E17" s="214"/>
      <c r="F17" s="215"/>
      <c r="G17" s="214"/>
      <c r="H17" s="215"/>
      <c r="I17" s="214">
        <f>SUMIF(F49:F66,A17,I49:I66)</f>
        <v>0</v>
      </c>
      <c r="J17" s="216"/>
    </row>
    <row r="18" spans="1:10" ht="23.25" customHeight="1" x14ac:dyDescent="0.2">
      <c r="A18" s="141" t="s">
        <v>26</v>
      </c>
      <c r="B18" s="52" t="s">
        <v>26</v>
      </c>
      <c r="C18" s="53"/>
      <c r="D18" s="54"/>
      <c r="E18" s="214"/>
      <c r="F18" s="215"/>
      <c r="G18" s="214"/>
      <c r="H18" s="215"/>
      <c r="I18" s="214">
        <f>SUMIF(F49:F66,A18,I49:I66)</f>
        <v>0</v>
      </c>
      <c r="J18" s="216"/>
    </row>
    <row r="19" spans="1:10" ht="23.25" customHeight="1" x14ac:dyDescent="0.2">
      <c r="A19" s="141" t="s">
        <v>101</v>
      </c>
      <c r="B19" s="52" t="s">
        <v>27</v>
      </c>
      <c r="C19" s="53"/>
      <c r="D19" s="54"/>
      <c r="E19" s="214"/>
      <c r="F19" s="215"/>
      <c r="G19" s="214"/>
      <c r="H19" s="215"/>
      <c r="I19" s="214">
        <f>SUMIF(F49:F66,A19,I49:I66)</f>
        <v>0</v>
      </c>
      <c r="J19" s="216"/>
    </row>
    <row r="20" spans="1:10" ht="23.25" customHeight="1" x14ac:dyDescent="0.2">
      <c r="A20" s="141" t="s">
        <v>102</v>
      </c>
      <c r="B20" s="52" t="s">
        <v>28</v>
      </c>
      <c r="C20" s="53"/>
      <c r="D20" s="54"/>
      <c r="E20" s="214"/>
      <c r="F20" s="215"/>
      <c r="G20" s="214"/>
      <c r="H20" s="215"/>
      <c r="I20" s="214">
        <f>SUMIF(F49:F66,A20,I49:I66)</f>
        <v>0</v>
      </c>
      <c r="J20" s="216"/>
    </row>
    <row r="21" spans="1:10" ht="23.25" customHeight="1" x14ac:dyDescent="0.2">
      <c r="A21" s="3"/>
      <c r="B21" s="69" t="s">
        <v>29</v>
      </c>
      <c r="C21" s="70"/>
      <c r="D21" s="71"/>
      <c r="E21" s="217"/>
      <c r="F21" s="242"/>
      <c r="G21" s="217"/>
      <c r="H21" s="242"/>
      <c r="I21" s="217">
        <f>SUM(I16:J20)</f>
        <v>0</v>
      </c>
      <c r="J21" s="218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212">
        <f>ZakladDPHSniVypocet</f>
        <v>0</v>
      </c>
      <c r="H23" s="213"/>
      <c r="I23" s="213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210">
        <f>IF(A24&gt;50, ROUNDUP(A23, 0), ROUNDDOWN(A23, 0))</f>
        <v>0</v>
      </c>
      <c r="H24" s="211"/>
      <c r="I24" s="211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212">
        <f>ZakladDPHZaklVypocet</f>
        <v>0</v>
      </c>
      <c r="H25" s="213"/>
      <c r="I25" s="213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29">
        <f>IF(A26&gt;50, ROUNDUP(A25, 0), ROUNDDOWN(A25, 0))</f>
        <v>0</v>
      </c>
      <c r="H26" s="230"/>
      <c r="I26" s="230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31">
        <f>CenaCelkem-(ZakladDPHSni+DPHSni+ZakladDPHZakl+DPHZakl)</f>
        <v>0</v>
      </c>
      <c r="H27" s="231"/>
      <c r="I27" s="231"/>
      <c r="J27" s="58" t="str">
        <f t="shared" si="0"/>
        <v>CZK</v>
      </c>
    </row>
    <row r="28" spans="1:10" ht="27.75" hidden="1" customHeight="1" thickBot="1" x14ac:dyDescent="0.25">
      <c r="A28" s="3"/>
      <c r="B28" s="118" t="s">
        <v>23</v>
      </c>
      <c r="C28" s="119"/>
      <c r="D28" s="119"/>
      <c r="E28" s="120"/>
      <c r="F28" s="121"/>
      <c r="G28" s="220">
        <f>ZakladDPHSniVypocet+ZakladDPHZaklVypocet</f>
        <v>0</v>
      </c>
      <c r="H28" s="220"/>
      <c r="I28" s="220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35</v>
      </c>
      <c r="C29" s="123"/>
      <c r="D29" s="123"/>
      <c r="E29" s="123"/>
      <c r="F29" s="123"/>
      <c r="G29" s="219">
        <f>IF(A29&gt;50, ROUNDUP(A27, 0), ROUNDDOWN(A27, 0))</f>
        <v>0</v>
      </c>
      <c r="H29" s="219"/>
      <c r="I29" s="219"/>
      <c r="J29" s="124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43065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209" t="s">
        <v>2</v>
      </c>
      <c r="E35" s="209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63</v>
      </c>
      <c r="C39" s="202"/>
      <c r="D39" s="203"/>
      <c r="E39" s="203"/>
      <c r="F39" s="105">
        <f>'01 2. část Pol'!AE323</f>
        <v>0</v>
      </c>
      <c r="G39" s="106">
        <f>'01 2. část Pol'!AF323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4" t="s">
        <v>46</v>
      </c>
      <c r="D40" s="205"/>
      <c r="E40" s="205"/>
      <c r="F40" s="110">
        <f>'01 2. část Pol'!AE323</f>
        <v>0</v>
      </c>
      <c r="G40" s="111">
        <f>'01 2. část Pol'!AF323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2" t="s">
        <v>44</v>
      </c>
      <c r="D41" s="203"/>
      <c r="E41" s="203"/>
      <c r="F41" s="114">
        <f>'01 2. část Pol'!AE323</f>
        <v>0</v>
      </c>
      <c r="G41" s="107">
        <f>'01 2. část Pol'!AF323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6" t="s">
        <v>64</v>
      </c>
      <c r="C42" s="207"/>
      <c r="D42" s="207"/>
      <c r="E42" s="20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66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67</v>
      </c>
      <c r="G48" s="131"/>
      <c r="H48" s="131"/>
      <c r="I48" s="131" t="s">
        <v>29</v>
      </c>
      <c r="J48" s="131" t="s">
        <v>0</v>
      </c>
    </row>
    <row r="49" spans="1:10" ht="25.5" customHeight="1" x14ac:dyDescent="0.2">
      <c r="A49" s="127"/>
      <c r="B49" s="132" t="s">
        <v>68</v>
      </c>
      <c r="C49" s="200" t="s">
        <v>69</v>
      </c>
      <c r="D49" s="201"/>
      <c r="E49" s="201"/>
      <c r="F49" s="137" t="s">
        <v>24</v>
      </c>
      <c r="G49" s="138"/>
      <c r="H49" s="138"/>
      <c r="I49" s="138">
        <f>'01 2. část Pol'!G8</f>
        <v>0</v>
      </c>
      <c r="J49" s="135" t="str">
        <f>IF(I67=0,"",I49/I67*100)</f>
        <v/>
      </c>
    </row>
    <row r="50" spans="1:10" ht="25.5" customHeight="1" x14ac:dyDescent="0.2">
      <c r="A50" s="127"/>
      <c r="B50" s="132" t="s">
        <v>70</v>
      </c>
      <c r="C50" s="200" t="s">
        <v>71</v>
      </c>
      <c r="D50" s="201"/>
      <c r="E50" s="201"/>
      <c r="F50" s="137" t="s">
        <v>24</v>
      </c>
      <c r="G50" s="138"/>
      <c r="H50" s="138"/>
      <c r="I50" s="138">
        <f>'01 2. část Pol'!G28</f>
        <v>0</v>
      </c>
      <c r="J50" s="135" t="str">
        <f>IF(I67=0,"",I50/I67*100)</f>
        <v/>
      </c>
    </row>
    <row r="51" spans="1:10" ht="25.5" customHeight="1" x14ac:dyDescent="0.2">
      <c r="A51" s="127"/>
      <c r="B51" s="132" t="s">
        <v>72</v>
      </c>
      <c r="C51" s="200" t="s">
        <v>73</v>
      </c>
      <c r="D51" s="201"/>
      <c r="E51" s="201"/>
      <c r="F51" s="137" t="s">
        <v>24</v>
      </c>
      <c r="G51" s="138"/>
      <c r="H51" s="138"/>
      <c r="I51" s="138">
        <f>'01 2. část Pol'!G33</f>
        <v>0</v>
      </c>
      <c r="J51" s="135" t="str">
        <f>IF(I67=0,"",I51/I67*100)</f>
        <v/>
      </c>
    </row>
    <row r="52" spans="1:10" ht="25.5" customHeight="1" x14ac:dyDescent="0.2">
      <c r="A52" s="127"/>
      <c r="B52" s="132" t="s">
        <v>74</v>
      </c>
      <c r="C52" s="200" t="s">
        <v>75</v>
      </c>
      <c r="D52" s="201"/>
      <c r="E52" s="201"/>
      <c r="F52" s="137" t="s">
        <v>24</v>
      </c>
      <c r="G52" s="138"/>
      <c r="H52" s="138"/>
      <c r="I52" s="138">
        <f>'01 2. část Pol'!G42</f>
        <v>0</v>
      </c>
      <c r="J52" s="135" t="str">
        <f>IF(I67=0,"",I52/I67*100)</f>
        <v/>
      </c>
    </row>
    <row r="53" spans="1:10" ht="25.5" customHeight="1" x14ac:dyDescent="0.2">
      <c r="A53" s="127"/>
      <c r="B53" s="132" t="s">
        <v>76</v>
      </c>
      <c r="C53" s="200" t="s">
        <v>77</v>
      </c>
      <c r="D53" s="201"/>
      <c r="E53" s="201"/>
      <c r="F53" s="137" t="s">
        <v>24</v>
      </c>
      <c r="G53" s="138"/>
      <c r="H53" s="138"/>
      <c r="I53" s="138">
        <f>'01 2. část Pol'!G57</f>
        <v>0</v>
      </c>
      <c r="J53" s="135" t="str">
        <f>IF(I67=0,"",I53/I67*100)</f>
        <v/>
      </c>
    </row>
    <row r="54" spans="1:10" ht="25.5" customHeight="1" x14ac:dyDescent="0.2">
      <c r="A54" s="127"/>
      <c r="B54" s="132" t="s">
        <v>78</v>
      </c>
      <c r="C54" s="200" t="s">
        <v>79</v>
      </c>
      <c r="D54" s="201"/>
      <c r="E54" s="201"/>
      <c r="F54" s="137" t="s">
        <v>24</v>
      </c>
      <c r="G54" s="138"/>
      <c r="H54" s="138"/>
      <c r="I54" s="138">
        <f>'01 2. část Pol'!G72</f>
        <v>0</v>
      </c>
      <c r="J54" s="135" t="str">
        <f>IF(I67=0,"",I54/I67*100)</f>
        <v/>
      </c>
    </row>
    <row r="55" spans="1:10" ht="25.5" customHeight="1" x14ac:dyDescent="0.2">
      <c r="A55" s="127"/>
      <c r="B55" s="132" t="s">
        <v>80</v>
      </c>
      <c r="C55" s="200" t="s">
        <v>81</v>
      </c>
      <c r="D55" s="201"/>
      <c r="E55" s="201"/>
      <c r="F55" s="137" t="s">
        <v>24</v>
      </c>
      <c r="G55" s="138"/>
      <c r="H55" s="138"/>
      <c r="I55" s="138">
        <f>'01 2. část Pol'!G88</f>
        <v>0</v>
      </c>
      <c r="J55" s="135" t="str">
        <f>IF(I67=0,"",I55/I67*100)</f>
        <v/>
      </c>
    </row>
    <row r="56" spans="1:10" ht="25.5" customHeight="1" x14ac:dyDescent="0.2">
      <c r="A56" s="127"/>
      <c r="B56" s="132" t="s">
        <v>82</v>
      </c>
      <c r="C56" s="200" t="s">
        <v>83</v>
      </c>
      <c r="D56" s="201"/>
      <c r="E56" s="201"/>
      <c r="F56" s="137" t="s">
        <v>24</v>
      </c>
      <c r="G56" s="138"/>
      <c r="H56" s="138"/>
      <c r="I56" s="138">
        <f>'01 2. část Pol'!G120</f>
        <v>0</v>
      </c>
      <c r="J56" s="135" t="str">
        <f>IF(I67=0,"",I56/I67*100)</f>
        <v/>
      </c>
    </row>
    <row r="57" spans="1:10" ht="25.5" customHeight="1" x14ac:dyDescent="0.2">
      <c r="A57" s="127"/>
      <c r="B57" s="132" t="s">
        <v>84</v>
      </c>
      <c r="C57" s="200" t="s">
        <v>85</v>
      </c>
      <c r="D57" s="201"/>
      <c r="E57" s="201"/>
      <c r="F57" s="137" t="s">
        <v>25</v>
      </c>
      <c r="G57" s="138"/>
      <c r="H57" s="138"/>
      <c r="I57" s="138">
        <f>'01 2. část Pol'!G122</f>
        <v>0</v>
      </c>
      <c r="J57" s="135" t="str">
        <f>IF(I67=0,"",I57/I67*100)</f>
        <v/>
      </c>
    </row>
    <row r="58" spans="1:10" ht="25.5" customHeight="1" x14ac:dyDescent="0.2">
      <c r="A58" s="127"/>
      <c r="B58" s="132" t="s">
        <v>86</v>
      </c>
      <c r="C58" s="200" t="s">
        <v>87</v>
      </c>
      <c r="D58" s="201"/>
      <c r="E58" s="201"/>
      <c r="F58" s="137" t="s">
        <v>25</v>
      </c>
      <c r="G58" s="138"/>
      <c r="H58" s="138"/>
      <c r="I58" s="138">
        <f>'01 2. část Pol'!G192</f>
        <v>0</v>
      </c>
      <c r="J58" s="135" t="str">
        <f>IF(I67=0,"",I58/I67*100)</f>
        <v/>
      </c>
    </row>
    <row r="59" spans="1:10" ht="25.5" customHeight="1" x14ac:dyDescent="0.2">
      <c r="A59" s="127"/>
      <c r="B59" s="132" t="s">
        <v>88</v>
      </c>
      <c r="C59" s="200" t="s">
        <v>89</v>
      </c>
      <c r="D59" s="201"/>
      <c r="E59" s="201"/>
      <c r="F59" s="137" t="s">
        <v>25</v>
      </c>
      <c r="G59" s="138"/>
      <c r="H59" s="138"/>
      <c r="I59" s="138">
        <f>'01 2. část Pol'!G195</f>
        <v>0</v>
      </c>
      <c r="J59" s="135" t="str">
        <f>IF(I67=0,"",I59/I67*100)</f>
        <v/>
      </c>
    </row>
    <row r="60" spans="1:10" ht="25.5" customHeight="1" x14ac:dyDescent="0.2">
      <c r="A60" s="127"/>
      <c r="B60" s="132" t="s">
        <v>90</v>
      </c>
      <c r="C60" s="200" t="s">
        <v>91</v>
      </c>
      <c r="D60" s="201"/>
      <c r="E60" s="201"/>
      <c r="F60" s="137" t="s">
        <v>25</v>
      </c>
      <c r="G60" s="138"/>
      <c r="H60" s="138"/>
      <c r="I60" s="138">
        <f>'01 2. část Pol'!G243</f>
        <v>0</v>
      </c>
      <c r="J60" s="135" t="str">
        <f>IF(I67=0,"",I60/I67*100)</f>
        <v/>
      </c>
    </row>
    <row r="61" spans="1:10" ht="25.5" customHeight="1" x14ac:dyDescent="0.2">
      <c r="A61" s="127"/>
      <c r="B61" s="132" t="s">
        <v>92</v>
      </c>
      <c r="C61" s="200" t="s">
        <v>93</v>
      </c>
      <c r="D61" s="201"/>
      <c r="E61" s="201"/>
      <c r="F61" s="137" t="s">
        <v>25</v>
      </c>
      <c r="G61" s="138"/>
      <c r="H61" s="138"/>
      <c r="I61" s="138">
        <f>'01 2. část Pol'!G252</f>
        <v>0</v>
      </c>
      <c r="J61" s="135" t="str">
        <f>IF(I67=0,"",I61/I67*100)</f>
        <v/>
      </c>
    </row>
    <row r="62" spans="1:10" ht="25.5" customHeight="1" x14ac:dyDescent="0.2">
      <c r="A62" s="127"/>
      <c r="B62" s="132" t="s">
        <v>94</v>
      </c>
      <c r="C62" s="200" t="s">
        <v>95</v>
      </c>
      <c r="D62" s="201"/>
      <c r="E62" s="201"/>
      <c r="F62" s="137" t="s">
        <v>25</v>
      </c>
      <c r="G62" s="138"/>
      <c r="H62" s="138"/>
      <c r="I62" s="138">
        <f>'01 2. část Pol'!G273</f>
        <v>0</v>
      </c>
      <c r="J62" s="135" t="str">
        <f>IF(I67=0,"",I62/I67*100)</f>
        <v/>
      </c>
    </row>
    <row r="63" spans="1:10" ht="25.5" customHeight="1" x14ac:dyDescent="0.2">
      <c r="A63" s="127"/>
      <c r="B63" s="132" t="s">
        <v>96</v>
      </c>
      <c r="C63" s="200" t="s">
        <v>97</v>
      </c>
      <c r="D63" s="201"/>
      <c r="E63" s="201"/>
      <c r="F63" s="137" t="s">
        <v>26</v>
      </c>
      <c r="G63" s="138"/>
      <c r="H63" s="138"/>
      <c r="I63" s="138">
        <f>'01 2. část Pol'!G304</f>
        <v>0</v>
      </c>
      <c r="J63" s="135" t="str">
        <f>IF(I67=0,"",I63/I67*100)</f>
        <v/>
      </c>
    </row>
    <row r="64" spans="1:10" ht="25.5" customHeight="1" x14ac:dyDescent="0.2">
      <c r="A64" s="127"/>
      <c r="B64" s="132" t="s">
        <v>98</v>
      </c>
      <c r="C64" s="200" t="s">
        <v>99</v>
      </c>
      <c r="D64" s="201"/>
      <c r="E64" s="201"/>
      <c r="F64" s="137" t="s">
        <v>100</v>
      </c>
      <c r="G64" s="138"/>
      <c r="H64" s="138"/>
      <c r="I64" s="138">
        <f>'01 2. část Pol'!G307</f>
        <v>0</v>
      </c>
      <c r="J64" s="135" t="str">
        <f>IF(I67=0,"",I64/I67*100)</f>
        <v/>
      </c>
    </row>
    <row r="65" spans="1:10" ht="25.5" customHeight="1" x14ac:dyDescent="0.2">
      <c r="A65" s="127"/>
      <c r="B65" s="132" t="s">
        <v>101</v>
      </c>
      <c r="C65" s="200" t="s">
        <v>27</v>
      </c>
      <c r="D65" s="201"/>
      <c r="E65" s="201"/>
      <c r="F65" s="137" t="s">
        <v>101</v>
      </c>
      <c r="G65" s="138"/>
      <c r="H65" s="138"/>
      <c r="I65" s="138">
        <f>'01 2. část Pol'!G314</f>
        <v>0</v>
      </c>
      <c r="J65" s="135" t="str">
        <f>IF(I67=0,"",I65/I67*100)</f>
        <v/>
      </c>
    </row>
    <row r="66" spans="1:10" ht="25.5" customHeight="1" x14ac:dyDescent="0.2">
      <c r="A66" s="127"/>
      <c r="B66" s="132" t="s">
        <v>102</v>
      </c>
      <c r="C66" s="200" t="s">
        <v>28</v>
      </c>
      <c r="D66" s="201"/>
      <c r="E66" s="201"/>
      <c r="F66" s="137" t="s">
        <v>102</v>
      </c>
      <c r="G66" s="138"/>
      <c r="H66" s="138"/>
      <c r="I66" s="138">
        <f>'01 2. část Pol'!G319</f>
        <v>0</v>
      </c>
      <c r="J66" s="135" t="str">
        <f>IF(I67=0,"",I66/I67*100)</f>
        <v/>
      </c>
    </row>
    <row r="67" spans="1:10" ht="25.5" customHeight="1" x14ac:dyDescent="0.2">
      <c r="A67" s="128"/>
      <c r="B67" s="133" t="s">
        <v>1</v>
      </c>
      <c r="C67" s="133"/>
      <c r="D67" s="134"/>
      <c r="E67" s="134"/>
      <c r="F67" s="139"/>
      <c r="G67" s="140"/>
      <c r="H67" s="140"/>
      <c r="I67" s="140">
        <f>SUM(I49:I66)</f>
        <v>0</v>
      </c>
      <c r="J67" s="136">
        <f>SUM(J49:J66)</f>
        <v>0</v>
      </c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  <row r="70" spans="1:10" x14ac:dyDescent="0.2">
      <c r="F70" s="92"/>
      <c r="G70" s="91"/>
      <c r="H70" s="92"/>
      <c r="I70" s="91"/>
      <c r="J70" s="93"/>
    </row>
  </sheetData>
  <sheetProtection password="DCC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3" t="s">
        <v>7</v>
      </c>
      <c r="B2" s="72"/>
      <c r="C2" s="245"/>
      <c r="D2" s="245"/>
      <c r="E2" s="245"/>
      <c r="F2" s="245"/>
      <c r="G2" s="246"/>
    </row>
    <row r="3" spans="1:7" ht="24.95" customHeight="1" x14ac:dyDescent="0.2">
      <c r="A3" s="73" t="s">
        <v>8</v>
      </c>
      <c r="B3" s="72"/>
      <c r="C3" s="245"/>
      <c r="D3" s="245"/>
      <c r="E3" s="245"/>
      <c r="F3" s="245"/>
      <c r="G3" s="246"/>
    </row>
    <row r="4" spans="1:7" ht="24.95" customHeight="1" x14ac:dyDescent="0.2">
      <c r="A4" s="73" t="s">
        <v>9</v>
      </c>
      <c r="B4" s="72"/>
      <c r="C4" s="245"/>
      <c r="D4" s="245"/>
      <c r="E4" s="245"/>
      <c r="F4" s="245"/>
      <c r="G4" s="246"/>
    </row>
    <row r="5" spans="1:7" x14ac:dyDescent="0.2">
      <c r="B5" s="6"/>
      <c r="C5" s="7"/>
      <c r="D5" s="8"/>
    </row>
  </sheetData>
  <sheetProtection password="DCC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103</v>
      </c>
      <c r="B1" s="247"/>
      <c r="C1" s="247"/>
      <c r="D1" s="247"/>
      <c r="E1" s="247"/>
      <c r="F1" s="247"/>
      <c r="G1" s="247"/>
      <c r="AG1" t="s">
        <v>104</v>
      </c>
    </row>
    <row r="2" spans="1:60" ht="24.95" customHeight="1" x14ac:dyDescent="0.2">
      <c r="A2" s="143" t="s">
        <v>7</v>
      </c>
      <c r="B2" s="72" t="s">
        <v>49</v>
      </c>
      <c r="C2" s="248" t="s">
        <v>50</v>
      </c>
      <c r="D2" s="249"/>
      <c r="E2" s="249"/>
      <c r="F2" s="249"/>
      <c r="G2" s="250"/>
      <c r="AG2" t="s">
        <v>105</v>
      </c>
    </row>
    <row r="3" spans="1:60" ht="24.95" customHeight="1" x14ac:dyDescent="0.2">
      <c r="A3" s="143" t="s">
        <v>8</v>
      </c>
      <c r="B3" s="72" t="s">
        <v>45</v>
      </c>
      <c r="C3" s="248" t="s">
        <v>46</v>
      </c>
      <c r="D3" s="249"/>
      <c r="E3" s="249"/>
      <c r="F3" s="249"/>
      <c r="G3" s="250"/>
      <c r="AC3" s="90" t="s">
        <v>105</v>
      </c>
      <c r="AG3" t="s">
        <v>106</v>
      </c>
    </row>
    <row r="4" spans="1:60" ht="24.95" customHeight="1" x14ac:dyDescent="0.2">
      <c r="A4" s="144" t="s">
        <v>9</v>
      </c>
      <c r="B4" s="145" t="s">
        <v>43</v>
      </c>
      <c r="C4" s="251" t="s">
        <v>44</v>
      </c>
      <c r="D4" s="252"/>
      <c r="E4" s="252"/>
      <c r="F4" s="252"/>
      <c r="G4" s="253"/>
      <c r="AG4" t="s">
        <v>107</v>
      </c>
    </row>
    <row r="5" spans="1:60" x14ac:dyDescent="0.2">
      <c r="D5" s="142"/>
    </row>
    <row r="6" spans="1:60" ht="38.25" x14ac:dyDescent="0.2">
      <c r="A6" s="147" t="s">
        <v>108</v>
      </c>
      <c r="B6" s="149" t="s">
        <v>109</v>
      </c>
      <c r="C6" s="149" t="s">
        <v>110</v>
      </c>
      <c r="D6" s="148" t="s">
        <v>111</v>
      </c>
      <c r="E6" s="147" t="s">
        <v>112</v>
      </c>
      <c r="F6" s="146" t="s">
        <v>113</v>
      </c>
      <c r="G6" s="147" t="s">
        <v>29</v>
      </c>
      <c r="H6" s="150" t="s">
        <v>30</v>
      </c>
      <c r="I6" s="150" t="s">
        <v>114</v>
      </c>
      <c r="J6" s="150" t="s">
        <v>31</v>
      </c>
      <c r="K6" s="150" t="s">
        <v>115</v>
      </c>
      <c r="L6" s="150" t="s">
        <v>116</v>
      </c>
      <c r="M6" s="150" t="s">
        <v>117</v>
      </c>
      <c r="N6" s="150" t="s">
        <v>118</v>
      </c>
      <c r="O6" s="150" t="s">
        <v>119</v>
      </c>
      <c r="P6" s="150" t="s">
        <v>120</v>
      </c>
      <c r="Q6" s="150" t="s">
        <v>121</v>
      </c>
      <c r="R6" s="150" t="s">
        <v>122</v>
      </c>
      <c r="S6" s="150" t="s">
        <v>123</v>
      </c>
      <c r="T6" s="150" t="s">
        <v>124</v>
      </c>
      <c r="U6" s="150" t="s">
        <v>125</v>
      </c>
      <c r="V6" s="150" t="s">
        <v>126</v>
      </c>
      <c r="W6" s="150" t="s">
        <v>127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8" t="s">
        <v>128</v>
      </c>
      <c r="B8" s="169" t="s">
        <v>68</v>
      </c>
      <c r="C8" s="190" t="s">
        <v>69</v>
      </c>
      <c r="D8" s="170"/>
      <c r="E8" s="171"/>
      <c r="F8" s="172"/>
      <c r="G8" s="172">
        <f>SUMIF(AG9:AG27,"&lt;&gt;NOR",G9:G27)</f>
        <v>0</v>
      </c>
      <c r="H8" s="172"/>
      <c r="I8" s="172">
        <f>SUM(I9:I27)</f>
        <v>0</v>
      </c>
      <c r="J8" s="172"/>
      <c r="K8" s="172">
        <f>SUM(K9:K27)</f>
        <v>0</v>
      </c>
      <c r="L8" s="172"/>
      <c r="M8" s="172">
        <f>SUM(M9:M27)</f>
        <v>0</v>
      </c>
      <c r="N8" s="172"/>
      <c r="O8" s="172">
        <f>SUM(O9:O27)</f>
        <v>0.56000000000000005</v>
      </c>
      <c r="P8" s="172"/>
      <c r="Q8" s="172">
        <f>SUM(Q9:Q27)</f>
        <v>0</v>
      </c>
      <c r="R8" s="172"/>
      <c r="S8" s="172"/>
      <c r="T8" s="173"/>
      <c r="U8" s="167"/>
      <c r="V8" s="167">
        <f>SUM(V9:V27)</f>
        <v>20.25</v>
      </c>
      <c r="W8" s="167"/>
      <c r="AG8" t="s">
        <v>129</v>
      </c>
    </row>
    <row r="9" spans="1:60" outlineLevel="1" x14ac:dyDescent="0.2">
      <c r="A9" s="174">
        <v>1</v>
      </c>
      <c r="B9" s="175" t="s">
        <v>130</v>
      </c>
      <c r="C9" s="191" t="s">
        <v>131</v>
      </c>
      <c r="D9" s="176" t="s">
        <v>132</v>
      </c>
      <c r="E9" s="177">
        <v>67.5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8.2500000000000004E-3</v>
      </c>
      <c r="O9" s="179">
        <f>ROUND(E9*N9,2)</f>
        <v>0.56000000000000005</v>
      </c>
      <c r="P9" s="179">
        <v>0</v>
      </c>
      <c r="Q9" s="179">
        <f>ROUND(E9*P9,2)</f>
        <v>0</v>
      </c>
      <c r="R9" s="179" t="s">
        <v>133</v>
      </c>
      <c r="S9" s="179" t="s">
        <v>134</v>
      </c>
      <c r="T9" s="180" t="s">
        <v>134</v>
      </c>
      <c r="U9" s="161">
        <v>0.3</v>
      </c>
      <c r="V9" s="161">
        <f>ROUND(E9*U9,2)</f>
        <v>20.25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135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54" t="s">
        <v>136</v>
      </c>
      <c r="D10" s="255"/>
      <c r="E10" s="255"/>
      <c r="F10" s="255"/>
      <c r="G10" s="255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137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2" t="s">
        <v>138</v>
      </c>
      <c r="D11" s="163"/>
      <c r="E11" s="164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139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92" t="s">
        <v>140</v>
      </c>
      <c r="D12" s="163"/>
      <c r="E12" s="164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139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92" t="s">
        <v>141</v>
      </c>
      <c r="D13" s="163"/>
      <c r="E13" s="164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139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92" t="s">
        <v>142</v>
      </c>
      <c r="D14" s="163"/>
      <c r="E14" s="164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139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2" t="s">
        <v>143</v>
      </c>
      <c r="D15" s="163"/>
      <c r="E15" s="164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139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2" t="s">
        <v>144</v>
      </c>
      <c r="D16" s="163"/>
      <c r="E16" s="164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139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92" t="s">
        <v>145</v>
      </c>
      <c r="D17" s="163"/>
      <c r="E17" s="164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139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2" t="s">
        <v>146</v>
      </c>
      <c r="D18" s="163"/>
      <c r="E18" s="164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139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92" t="s">
        <v>147</v>
      </c>
      <c r="D19" s="163"/>
      <c r="E19" s="164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139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92" t="s">
        <v>148</v>
      </c>
      <c r="D20" s="163"/>
      <c r="E20" s="164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139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2" t="s">
        <v>149</v>
      </c>
      <c r="D21" s="163"/>
      <c r="E21" s="164">
        <v>9.25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139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92" t="s">
        <v>150</v>
      </c>
      <c r="D22" s="163"/>
      <c r="E22" s="164">
        <v>23.25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139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92" t="s">
        <v>151</v>
      </c>
      <c r="D23" s="163"/>
      <c r="E23" s="164">
        <v>18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139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92" t="s">
        <v>152</v>
      </c>
      <c r="D24" s="163"/>
      <c r="E24" s="164">
        <v>7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139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92" t="s">
        <v>153</v>
      </c>
      <c r="D25" s="163"/>
      <c r="E25" s="164">
        <v>5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139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2" t="s">
        <v>154</v>
      </c>
      <c r="D26" s="163"/>
      <c r="E26" s="164">
        <v>5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139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3" t="s">
        <v>155</v>
      </c>
      <c r="D27" s="165"/>
      <c r="E27" s="166">
        <v>67.5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139</v>
      </c>
      <c r="AH27" s="151">
        <v>1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8" t="s">
        <v>128</v>
      </c>
      <c r="B28" s="169" t="s">
        <v>70</v>
      </c>
      <c r="C28" s="190" t="s">
        <v>71</v>
      </c>
      <c r="D28" s="170"/>
      <c r="E28" s="171"/>
      <c r="F28" s="172"/>
      <c r="G28" s="172">
        <f>SUMIF(AG29:AG32,"&lt;&gt;NOR",G29:G32)</f>
        <v>0</v>
      </c>
      <c r="H28" s="172"/>
      <c r="I28" s="172">
        <f>SUM(I29:I32)</f>
        <v>0</v>
      </c>
      <c r="J28" s="172"/>
      <c r="K28" s="172">
        <f>SUM(K29:K32)</f>
        <v>0</v>
      </c>
      <c r="L28" s="172"/>
      <c r="M28" s="172">
        <f>SUM(M29:M32)</f>
        <v>0</v>
      </c>
      <c r="N28" s="172"/>
      <c r="O28" s="172">
        <f>SUM(O29:O32)</f>
        <v>0</v>
      </c>
      <c r="P28" s="172"/>
      <c r="Q28" s="172">
        <f>SUM(Q29:Q32)</f>
        <v>0</v>
      </c>
      <c r="R28" s="172"/>
      <c r="S28" s="172"/>
      <c r="T28" s="173"/>
      <c r="U28" s="167"/>
      <c r="V28" s="167">
        <f>SUM(V29:V32)</f>
        <v>0</v>
      </c>
      <c r="W28" s="167"/>
      <c r="AG28" t="s">
        <v>129</v>
      </c>
    </row>
    <row r="29" spans="1:60" outlineLevel="1" x14ac:dyDescent="0.2">
      <c r="A29" s="174">
        <v>2</v>
      </c>
      <c r="B29" s="175" t="s">
        <v>156</v>
      </c>
      <c r="C29" s="191" t="s">
        <v>157</v>
      </c>
      <c r="D29" s="176" t="s">
        <v>158</v>
      </c>
      <c r="E29" s="177">
        <v>54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 t="s">
        <v>134</v>
      </c>
      <c r="T29" s="180" t="s">
        <v>159</v>
      </c>
      <c r="U29" s="161">
        <v>0</v>
      </c>
      <c r="V29" s="161">
        <f>ROUND(E29*U29,2)</f>
        <v>0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135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2" t="s">
        <v>160</v>
      </c>
      <c r="D30" s="163"/>
      <c r="E30" s="164">
        <v>54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139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3</v>
      </c>
      <c r="B31" s="175" t="s">
        <v>161</v>
      </c>
      <c r="C31" s="191" t="s">
        <v>162</v>
      </c>
      <c r="D31" s="176" t="s">
        <v>158</v>
      </c>
      <c r="E31" s="177">
        <v>54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79"/>
      <c r="S31" s="179" t="s">
        <v>163</v>
      </c>
      <c r="T31" s="180" t="s">
        <v>159</v>
      </c>
      <c r="U31" s="161">
        <v>0</v>
      </c>
      <c r="V31" s="161">
        <f>ROUND(E31*U31,2)</f>
        <v>0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164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2" t="s">
        <v>160</v>
      </c>
      <c r="D32" s="163"/>
      <c r="E32" s="164">
        <v>54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139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68" t="s">
        <v>128</v>
      </c>
      <c r="B33" s="169" t="s">
        <v>72</v>
      </c>
      <c r="C33" s="190" t="s">
        <v>73</v>
      </c>
      <c r="D33" s="170"/>
      <c r="E33" s="171"/>
      <c r="F33" s="172"/>
      <c r="G33" s="172">
        <f>SUMIF(AG34:AG41,"&lt;&gt;NOR",G34:G41)</f>
        <v>0</v>
      </c>
      <c r="H33" s="172"/>
      <c r="I33" s="172">
        <f>SUM(I34:I41)</f>
        <v>0</v>
      </c>
      <c r="J33" s="172"/>
      <c r="K33" s="172">
        <f>SUM(K34:K41)</f>
        <v>0</v>
      </c>
      <c r="L33" s="172"/>
      <c r="M33" s="172">
        <f>SUM(M34:M41)</f>
        <v>0</v>
      </c>
      <c r="N33" s="172"/>
      <c r="O33" s="172">
        <f>SUM(O34:O41)</f>
        <v>0.75</v>
      </c>
      <c r="P33" s="172"/>
      <c r="Q33" s="172">
        <f>SUM(Q34:Q41)</f>
        <v>0</v>
      </c>
      <c r="R33" s="172"/>
      <c r="S33" s="172"/>
      <c r="T33" s="173"/>
      <c r="U33" s="167"/>
      <c r="V33" s="167">
        <f>SUM(V34:V41)</f>
        <v>0</v>
      </c>
      <c r="W33" s="167"/>
      <c r="AG33" t="s">
        <v>129</v>
      </c>
    </row>
    <row r="34" spans="1:60" ht="22.5" outlineLevel="1" x14ac:dyDescent="0.2">
      <c r="A34" s="174">
        <v>4</v>
      </c>
      <c r="B34" s="175" t="s">
        <v>165</v>
      </c>
      <c r="C34" s="191" t="s">
        <v>166</v>
      </c>
      <c r="D34" s="176" t="s">
        <v>132</v>
      </c>
      <c r="E34" s="177">
        <v>68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1.103E-2</v>
      </c>
      <c r="O34" s="179">
        <f>ROUND(E34*N34,2)</f>
        <v>0.75</v>
      </c>
      <c r="P34" s="179">
        <v>0</v>
      </c>
      <c r="Q34" s="179">
        <f>ROUND(E34*P34,2)</f>
        <v>0</v>
      </c>
      <c r="R34" s="179"/>
      <c r="S34" s="179" t="s">
        <v>134</v>
      </c>
      <c r="T34" s="180" t="s">
        <v>159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135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2" t="s">
        <v>167</v>
      </c>
      <c r="D35" s="163"/>
      <c r="E35" s="164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139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2" t="s">
        <v>168</v>
      </c>
      <c r="D36" s="163"/>
      <c r="E36" s="164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139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2" t="s">
        <v>169</v>
      </c>
      <c r="D37" s="163"/>
      <c r="E37" s="164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139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2" t="s">
        <v>170</v>
      </c>
      <c r="D38" s="163"/>
      <c r="E38" s="164">
        <v>28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139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2" t="s">
        <v>171</v>
      </c>
      <c r="D39" s="163"/>
      <c r="E39" s="164">
        <v>20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139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2" t="s">
        <v>172</v>
      </c>
      <c r="D40" s="163"/>
      <c r="E40" s="164">
        <v>20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139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2" t="s">
        <v>173</v>
      </c>
      <c r="D41" s="163"/>
      <c r="E41" s="164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139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8" t="s">
        <v>128</v>
      </c>
      <c r="B42" s="169" t="s">
        <v>74</v>
      </c>
      <c r="C42" s="190" t="s">
        <v>75</v>
      </c>
      <c r="D42" s="170"/>
      <c r="E42" s="171"/>
      <c r="F42" s="172"/>
      <c r="G42" s="172">
        <f>SUMIF(AG43:AG56,"&lt;&gt;NOR",G43:G56)</f>
        <v>0</v>
      </c>
      <c r="H42" s="172"/>
      <c r="I42" s="172">
        <f>SUM(I43:I56)</f>
        <v>0</v>
      </c>
      <c r="J42" s="172"/>
      <c r="K42" s="172">
        <f>SUM(K43:K56)</f>
        <v>0</v>
      </c>
      <c r="L42" s="172"/>
      <c r="M42" s="172">
        <f>SUM(M43:M56)</f>
        <v>0</v>
      </c>
      <c r="N42" s="172"/>
      <c r="O42" s="172">
        <f>SUM(O43:O56)</f>
        <v>0</v>
      </c>
      <c r="P42" s="172"/>
      <c r="Q42" s="172">
        <f>SUM(Q43:Q56)</f>
        <v>0</v>
      </c>
      <c r="R42" s="172"/>
      <c r="S42" s="172"/>
      <c r="T42" s="173"/>
      <c r="U42" s="167"/>
      <c r="V42" s="167">
        <f>SUM(V43:V56)</f>
        <v>0</v>
      </c>
      <c r="W42" s="167"/>
      <c r="AG42" t="s">
        <v>129</v>
      </c>
    </row>
    <row r="43" spans="1:60" outlineLevel="1" x14ac:dyDescent="0.2">
      <c r="A43" s="174">
        <v>5</v>
      </c>
      <c r="B43" s="175" t="s">
        <v>174</v>
      </c>
      <c r="C43" s="191" t="s">
        <v>175</v>
      </c>
      <c r="D43" s="176" t="s">
        <v>132</v>
      </c>
      <c r="E43" s="177">
        <v>270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/>
      <c r="S43" s="179" t="s">
        <v>134</v>
      </c>
      <c r="T43" s="180" t="s">
        <v>159</v>
      </c>
      <c r="U43" s="161">
        <v>0</v>
      </c>
      <c r="V43" s="161">
        <f>ROUND(E43*U43,2)</f>
        <v>0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135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2" t="s">
        <v>167</v>
      </c>
      <c r="D44" s="163"/>
      <c r="E44" s="164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139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2" t="s">
        <v>168</v>
      </c>
      <c r="D45" s="163"/>
      <c r="E45" s="164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139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92" t="s">
        <v>176</v>
      </c>
      <c r="D46" s="163"/>
      <c r="E46" s="164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139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2" t="s">
        <v>177</v>
      </c>
      <c r="D47" s="163"/>
      <c r="E47" s="164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139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2" t="s">
        <v>178</v>
      </c>
      <c r="D48" s="163"/>
      <c r="E48" s="164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139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2" t="s">
        <v>179</v>
      </c>
      <c r="D49" s="163"/>
      <c r="E49" s="164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139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92" t="s">
        <v>169</v>
      </c>
      <c r="D50" s="163"/>
      <c r="E50" s="164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139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2" t="s">
        <v>180</v>
      </c>
      <c r="D51" s="163"/>
      <c r="E51" s="164">
        <v>37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139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2" t="s">
        <v>181</v>
      </c>
      <c r="D52" s="163"/>
      <c r="E52" s="164">
        <v>93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139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2" t="s">
        <v>182</v>
      </c>
      <c r="D53" s="163"/>
      <c r="E53" s="164">
        <v>72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139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2" t="s">
        <v>170</v>
      </c>
      <c r="D54" s="163"/>
      <c r="E54" s="164">
        <v>28</v>
      </c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139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2" t="s">
        <v>171</v>
      </c>
      <c r="D55" s="163"/>
      <c r="E55" s="164">
        <v>20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139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92" t="s">
        <v>172</v>
      </c>
      <c r="D56" s="163"/>
      <c r="E56" s="164">
        <v>20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139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">
      <c r="A57" s="168" t="s">
        <v>128</v>
      </c>
      <c r="B57" s="169" t="s">
        <v>76</v>
      </c>
      <c r="C57" s="190" t="s">
        <v>77</v>
      </c>
      <c r="D57" s="170"/>
      <c r="E57" s="171"/>
      <c r="F57" s="172"/>
      <c r="G57" s="172">
        <f>SUMIF(AG58:AG71,"&lt;&gt;NOR",G58:G71)</f>
        <v>0</v>
      </c>
      <c r="H57" s="172"/>
      <c r="I57" s="172">
        <f>SUM(I58:I71)</f>
        <v>0</v>
      </c>
      <c r="J57" s="172"/>
      <c r="K57" s="172">
        <f>SUM(K58:K71)</f>
        <v>0</v>
      </c>
      <c r="L57" s="172"/>
      <c r="M57" s="172">
        <f>SUM(M58:M71)</f>
        <v>0</v>
      </c>
      <c r="N57" s="172"/>
      <c r="O57" s="172">
        <f>SUM(O58:O71)</f>
        <v>0.16</v>
      </c>
      <c r="P57" s="172"/>
      <c r="Q57" s="172">
        <f>SUM(Q58:Q71)</f>
        <v>0</v>
      </c>
      <c r="R57" s="172"/>
      <c r="S57" s="172"/>
      <c r="T57" s="173"/>
      <c r="U57" s="167"/>
      <c r="V57" s="167">
        <f>SUM(V58:V71)</f>
        <v>0</v>
      </c>
      <c r="W57" s="167"/>
      <c r="AG57" t="s">
        <v>129</v>
      </c>
    </row>
    <row r="58" spans="1:60" outlineLevel="1" x14ac:dyDescent="0.2">
      <c r="A58" s="174">
        <v>6</v>
      </c>
      <c r="B58" s="175" t="s">
        <v>183</v>
      </c>
      <c r="C58" s="191" t="s">
        <v>184</v>
      </c>
      <c r="D58" s="176" t="s">
        <v>132</v>
      </c>
      <c r="E58" s="177">
        <v>128.86000000000001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0</v>
      </c>
      <c r="N58" s="179">
        <v>1.2099999999999999E-3</v>
      </c>
      <c r="O58" s="179">
        <f>ROUND(E58*N58,2)</f>
        <v>0.16</v>
      </c>
      <c r="P58" s="179">
        <v>0</v>
      </c>
      <c r="Q58" s="179">
        <f>ROUND(E58*P58,2)</f>
        <v>0</v>
      </c>
      <c r="R58" s="179"/>
      <c r="S58" s="179" t="s">
        <v>134</v>
      </c>
      <c r="T58" s="180" t="s">
        <v>159</v>
      </c>
      <c r="U58" s="161">
        <v>0</v>
      </c>
      <c r="V58" s="161">
        <f>ROUND(E58*U58,2)</f>
        <v>0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135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92" t="s">
        <v>167</v>
      </c>
      <c r="D59" s="163"/>
      <c r="E59" s="164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139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2" t="s">
        <v>185</v>
      </c>
      <c r="D60" s="163"/>
      <c r="E60" s="164"/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139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92" t="s">
        <v>186</v>
      </c>
      <c r="D61" s="163"/>
      <c r="E61" s="164"/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139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92" t="s">
        <v>187</v>
      </c>
      <c r="D62" s="163"/>
      <c r="E62" s="164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139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92" t="s">
        <v>188</v>
      </c>
      <c r="D63" s="163"/>
      <c r="E63" s="164"/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139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2" t="s">
        <v>189</v>
      </c>
      <c r="D64" s="163"/>
      <c r="E64" s="164"/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139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92" t="s">
        <v>190</v>
      </c>
      <c r="D65" s="163"/>
      <c r="E65" s="164"/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139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2" t="s">
        <v>191</v>
      </c>
      <c r="D66" s="163"/>
      <c r="E66" s="164">
        <v>13.8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139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92" t="s">
        <v>192</v>
      </c>
      <c r="D67" s="163"/>
      <c r="E67" s="164">
        <v>65.53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139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92" t="s">
        <v>193</v>
      </c>
      <c r="D68" s="163"/>
      <c r="E68" s="164">
        <v>25.41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139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92" t="s">
        <v>194</v>
      </c>
      <c r="D69" s="163"/>
      <c r="E69" s="164">
        <v>9.74</v>
      </c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139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92" t="s">
        <v>195</v>
      </c>
      <c r="D70" s="163"/>
      <c r="E70" s="164">
        <v>7.3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139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2" t="s">
        <v>196</v>
      </c>
      <c r="D71" s="163"/>
      <c r="E71" s="164">
        <v>7.08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139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68" t="s">
        <v>128</v>
      </c>
      <c r="B72" s="169" t="s">
        <v>78</v>
      </c>
      <c r="C72" s="190" t="s">
        <v>79</v>
      </c>
      <c r="D72" s="170"/>
      <c r="E72" s="171"/>
      <c r="F72" s="172"/>
      <c r="G72" s="172">
        <f>SUMIF(AG73:AG87,"&lt;&gt;NOR",G73:G87)</f>
        <v>0</v>
      </c>
      <c r="H72" s="172"/>
      <c r="I72" s="172">
        <f>SUM(I73:I87)</f>
        <v>0</v>
      </c>
      <c r="J72" s="172"/>
      <c r="K72" s="172">
        <f>SUM(K73:K87)</f>
        <v>0</v>
      </c>
      <c r="L72" s="172"/>
      <c r="M72" s="172">
        <f>SUM(M73:M87)</f>
        <v>0</v>
      </c>
      <c r="N72" s="172"/>
      <c r="O72" s="172">
        <f>SUM(O73:O87)</f>
        <v>0</v>
      </c>
      <c r="P72" s="172"/>
      <c r="Q72" s="172">
        <f>SUM(Q73:Q87)</f>
        <v>0</v>
      </c>
      <c r="R72" s="172"/>
      <c r="S72" s="172"/>
      <c r="T72" s="173"/>
      <c r="U72" s="167"/>
      <c r="V72" s="167">
        <f>SUM(V73:V87)</f>
        <v>0</v>
      </c>
      <c r="W72" s="167"/>
      <c r="AG72" t="s">
        <v>129</v>
      </c>
    </row>
    <row r="73" spans="1:60" outlineLevel="1" x14ac:dyDescent="0.2">
      <c r="A73" s="174">
        <v>7</v>
      </c>
      <c r="B73" s="175" t="s">
        <v>197</v>
      </c>
      <c r="C73" s="191" t="s">
        <v>198</v>
      </c>
      <c r="D73" s="176" t="s">
        <v>132</v>
      </c>
      <c r="E73" s="177">
        <v>158.86000000000001</v>
      </c>
      <c r="F73" s="178"/>
      <c r="G73" s="179">
        <f>ROUND(E73*F73,2)</f>
        <v>0</v>
      </c>
      <c r="H73" s="178"/>
      <c r="I73" s="179">
        <f>ROUND(E73*H73,2)</f>
        <v>0</v>
      </c>
      <c r="J73" s="178"/>
      <c r="K73" s="179">
        <f>ROUND(E73*J73,2)</f>
        <v>0</v>
      </c>
      <c r="L73" s="179">
        <v>21</v>
      </c>
      <c r="M73" s="179">
        <f>G73*(1+L73/100)</f>
        <v>0</v>
      </c>
      <c r="N73" s="179">
        <v>0</v>
      </c>
      <c r="O73" s="179">
        <f>ROUND(E73*N73,2)</f>
        <v>0</v>
      </c>
      <c r="P73" s="179">
        <v>0</v>
      </c>
      <c r="Q73" s="179">
        <f>ROUND(E73*P73,2)</f>
        <v>0</v>
      </c>
      <c r="R73" s="179"/>
      <c r="S73" s="179" t="s">
        <v>134</v>
      </c>
      <c r="T73" s="180" t="s">
        <v>159</v>
      </c>
      <c r="U73" s="161">
        <v>0</v>
      </c>
      <c r="V73" s="161">
        <f>ROUND(E73*U73,2)</f>
        <v>0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135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2" t="s">
        <v>167</v>
      </c>
      <c r="D74" s="163"/>
      <c r="E74" s="164"/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139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92" t="s">
        <v>185</v>
      </c>
      <c r="D75" s="163"/>
      <c r="E75" s="164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139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92" t="s">
        <v>186</v>
      </c>
      <c r="D76" s="163"/>
      <c r="E76" s="164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139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92" t="s">
        <v>187</v>
      </c>
      <c r="D77" s="163"/>
      <c r="E77" s="164"/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139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92" t="s">
        <v>188</v>
      </c>
      <c r="D78" s="163"/>
      <c r="E78" s="164"/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139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2" t="s">
        <v>189</v>
      </c>
      <c r="D79" s="163"/>
      <c r="E79" s="164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139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2" t="s">
        <v>190</v>
      </c>
      <c r="D80" s="163"/>
      <c r="E80" s="164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139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2" t="s">
        <v>191</v>
      </c>
      <c r="D81" s="163"/>
      <c r="E81" s="164">
        <v>13.8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139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92" t="s">
        <v>192</v>
      </c>
      <c r="D82" s="163"/>
      <c r="E82" s="164">
        <v>65.53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139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2" t="s">
        <v>193</v>
      </c>
      <c r="D83" s="163"/>
      <c r="E83" s="164">
        <v>25.41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139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92" t="s">
        <v>194</v>
      </c>
      <c r="D84" s="163"/>
      <c r="E84" s="164">
        <v>9.74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139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2" t="s">
        <v>195</v>
      </c>
      <c r="D85" s="163"/>
      <c r="E85" s="164">
        <v>7.3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139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2" t="s">
        <v>196</v>
      </c>
      <c r="D86" s="163"/>
      <c r="E86" s="164">
        <v>7.08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139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2" t="s">
        <v>199</v>
      </c>
      <c r="D87" s="163"/>
      <c r="E87" s="164">
        <v>30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139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8" t="s">
        <v>128</v>
      </c>
      <c r="B88" s="169" t="s">
        <v>80</v>
      </c>
      <c r="C88" s="190" t="s">
        <v>81</v>
      </c>
      <c r="D88" s="170"/>
      <c r="E88" s="171"/>
      <c r="F88" s="172"/>
      <c r="G88" s="172">
        <f>SUMIF(AG89:AG119,"&lt;&gt;NOR",G89:G119)</f>
        <v>0</v>
      </c>
      <c r="H88" s="172"/>
      <c r="I88" s="172">
        <f>SUM(I89:I119)</f>
        <v>0</v>
      </c>
      <c r="J88" s="172"/>
      <c r="K88" s="172">
        <f>SUM(K89:K119)</f>
        <v>0</v>
      </c>
      <c r="L88" s="172"/>
      <c r="M88" s="172">
        <f>SUM(M89:M119)</f>
        <v>0</v>
      </c>
      <c r="N88" s="172"/>
      <c r="O88" s="172">
        <f>SUM(O89:O119)</f>
        <v>0</v>
      </c>
      <c r="P88" s="172"/>
      <c r="Q88" s="172">
        <f>SUM(Q89:Q119)</f>
        <v>15.02</v>
      </c>
      <c r="R88" s="172"/>
      <c r="S88" s="172"/>
      <c r="T88" s="173"/>
      <c r="U88" s="167"/>
      <c r="V88" s="167">
        <f>SUM(V89:V119)</f>
        <v>0</v>
      </c>
      <c r="W88" s="167"/>
      <c r="AG88" t="s">
        <v>129</v>
      </c>
    </row>
    <row r="89" spans="1:60" outlineLevel="1" x14ac:dyDescent="0.2">
      <c r="A89" s="174">
        <v>8</v>
      </c>
      <c r="B89" s="175" t="s">
        <v>200</v>
      </c>
      <c r="C89" s="191" t="s">
        <v>201</v>
      </c>
      <c r="D89" s="176" t="s">
        <v>132</v>
      </c>
      <c r="E89" s="177">
        <v>26.774999999999999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21</v>
      </c>
      <c r="M89" s="179">
        <f>G89*(1+L89/100)</f>
        <v>0</v>
      </c>
      <c r="N89" s="179">
        <v>0</v>
      </c>
      <c r="O89" s="179">
        <f>ROUND(E89*N89,2)</f>
        <v>0</v>
      </c>
      <c r="P89" s="179">
        <v>1.7000000000000001E-2</v>
      </c>
      <c r="Q89" s="179">
        <f>ROUND(E89*P89,2)</f>
        <v>0.46</v>
      </c>
      <c r="R89" s="179"/>
      <c r="S89" s="179" t="s">
        <v>134</v>
      </c>
      <c r="T89" s="180" t="s">
        <v>159</v>
      </c>
      <c r="U89" s="161">
        <v>0</v>
      </c>
      <c r="V89" s="161">
        <f>ROUND(E89*U89,2)</f>
        <v>0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135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2" t="s">
        <v>202</v>
      </c>
      <c r="D90" s="163"/>
      <c r="E90" s="164"/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139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92" t="s">
        <v>167</v>
      </c>
      <c r="D91" s="163"/>
      <c r="E91" s="164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139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2" t="s">
        <v>168</v>
      </c>
      <c r="D92" s="163"/>
      <c r="E92" s="164"/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139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92" t="s">
        <v>203</v>
      </c>
      <c r="D93" s="163"/>
      <c r="E93" s="164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139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2" t="s">
        <v>204</v>
      </c>
      <c r="D94" s="163"/>
      <c r="E94" s="164"/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139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2" t="s">
        <v>205</v>
      </c>
      <c r="D95" s="163"/>
      <c r="E95" s="164">
        <v>26.774999999999999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139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4">
        <v>9</v>
      </c>
      <c r="B96" s="175" t="s">
        <v>206</v>
      </c>
      <c r="C96" s="191" t="s">
        <v>207</v>
      </c>
      <c r="D96" s="176" t="s">
        <v>132</v>
      </c>
      <c r="E96" s="177">
        <v>107.19</v>
      </c>
      <c r="F96" s="178"/>
      <c r="G96" s="179">
        <f>ROUND(E96*F96,2)</f>
        <v>0</v>
      </c>
      <c r="H96" s="178"/>
      <c r="I96" s="179">
        <f>ROUND(E96*H96,2)</f>
        <v>0</v>
      </c>
      <c r="J96" s="178"/>
      <c r="K96" s="179">
        <f>ROUND(E96*J96,2)</f>
        <v>0</v>
      </c>
      <c r="L96" s="179">
        <v>21</v>
      </c>
      <c r="M96" s="179">
        <f>G96*(1+L96/100)</f>
        <v>0</v>
      </c>
      <c r="N96" s="179">
        <v>0</v>
      </c>
      <c r="O96" s="179">
        <f>ROUND(E96*N96,2)</f>
        <v>0</v>
      </c>
      <c r="P96" s="179">
        <v>0.02</v>
      </c>
      <c r="Q96" s="179">
        <f>ROUND(E96*P96,2)</f>
        <v>2.14</v>
      </c>
      <c r="R96" s="179"/>
      <c r="S96" s="179" t="s">
        <v>134</v>
      </c>
      <c r="T96" s="180" t="s">
        <v>159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135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2" t="s">
        <v>208</v>
      </c>
      <c r="D97" s="163"/>
      <c r="E97" s="164">
        <v>107.19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139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74">
        <v>10</v>
      </c>
      <c r="B98" s="175" t="s">
        <v>209</v>
      </c>
      <c r="C98" s="191" t="s">
        <v>210</v>
      </c>
      <c r="D98" s="176" t="s">
        <v>158</v>
      </c>
      <c r="E98" s="177">
        <v>5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9">
        <v>0</v>
      </c>
      <c r="O98" s="179">
        <f>ROUND(E98*N98,2)</f>
        <v>0</v>
      </c>
      <c r="P98" s="179">
        <v>0</v>
      </c>
      <c r="Q98" s="179">
        <f>ROUND(E98*P98,2)</f>
        <v>0</v>
      </c>
      <c r="R98" s="179"/>
      <c r="S98" s="179" t="s">
        <v>134</v>
      </c>
      <c r="T98" s="180" t="s">
        <v>159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135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2" t="s">
        <v>202</v>
      </c>
      <c r="D99" s="163"/>
      <c r="E99" s="164"/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139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2" t="s">
        <v>167</v>
      </c>
      <c r="D100" s="163"/>
      <c r="E100" s="164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139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2" t="s">
        <v>168</v>
      </c>
      <c r="D101" s="163"/>
      <c r="E101" s="164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139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92" t="s">
        <v>211</v>
      </c>
      <c r="D102" s="163"/>
      <c r="E102" s="164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139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2" t="s">
        <v>212</v>
      </c>
      <c r="D103" s="163"/>
      <c r="E103" s="164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139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2" t="s">
        <v>213</v>
      </c>
      <c r="D104" s="163"/>
      <c r="E104" s="164">
        <v>5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139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4">
        <v>11</v>
      </c>
      <c r="B105" s="175" t="s">
        <v>214</v>
      </c>
      <c r="C105" s="191" t="s">
        <v>215</v>
      </c>
      <c r="D105" s="176" t="s">
        <v>132</v>
      </c>
      <c r="E105" s="177">
        <v>270</v>
      </c>
      <c r="F105" s="178"/>
      <c r="G105" s="179">
        <f>ROUND(E105*F105,2)</f>
        <v>0</v>
      </c>
      <c r="H105" s="178"/>
      <c r="I105" s="179">
        <f>ROUND(E105*H105,2)</f>
        <v>0</v>
      </c>
      <c r="J105" s="178"/>
      <c r="K105" s="179">
        <f>ROUND(E105*J105,2)</f>
        <v>0</v>
      </c>
      <c r="L105" s="179">
        <v>21</v>
      </c>
      <c r="M105" s="179">
        <f>G105*(1+L105/100)</f>
        <v>0</v>
      </c>
      <c r="N105" s="179">
        <v>0</v>
      </c>
      <c r="O105" s="179">
        <f>ROUND(E105*N105,2)</f>
        <v>0</v>
      </c>
      <c r="P105" s="179">
        <v>4.5999999999999999E-2</v>
      </c>
      <c r="Q105" s="179">
        <f>ROUND(E105*P105,2)</f>
        <v>12.42</v>
      </c>
      <c r="R105" s="179"/>
      <c r="S105" s="179" t="s">
        <v>134</v>
      </c>
      <c r="T105" s="180" t="s">
        <v>159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135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92" t="s">
        <v>167</v>
      </c>
      <c r="D106" s="163"/>
      <c r="E106" s="164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139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2" t="s">
        <v>216</v>
      </c>
      <c r="D107" s="163"/>
      <c r="E107" s="164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139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2" t="s">
        <v>168</v>
      </c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139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2" t="s">
        <v>176</v>
      </c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139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2" t="s">
        <v>177</v>
      </c>
      <c r="D110" s="163"/>
      <c r="E110" s="164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139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2" t="s">
        <v>178</v>
      </c>
      <c r="D111" s="163"/>
      <c r="E111" s="164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139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2" t="s">
        <v>179</v>
      </c>
      <c r="D112" s="163"/>
      <c r="E112" s="164"/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139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92" t="s">
        <v>169</v>
      </c>
      <c r="D113" s="163"/>
      <c r="E113" s="164"/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139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2" t="s">
        <v>180</v>
      </c>
      <c r="D114" s="163"/>
      <c r="E114" s="164">
        <v>37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139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92" t="s">
        <v>181</v>
      </c>
      <c r="D115" s="163"/>
      <c r="E115" s="164">
        <v>93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139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92" t="s">
        <v>182</v>
      </c>
      <c r="D116" s="163"/>
      <c r="E116" s="164">
        <v>72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139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2" t="s">
        <v>170</v>
      </c>
      <c r="D117" s="163"/>
      <c r="E117" s="164">
        <v>28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139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2" t="s">
        <v>171</v>
      </c>
      <c r="D118" s="163"/>
      <c r="E118" s="164">
        <v>20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139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92" t="s">
        <v>172</v>
      </c>
      <c r="D119" s="163"/>
      <c r="E119" s="164">
        <v>20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139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8" t="s">
        <v>128</v>
      </c>
      <c r="B120" s="169" t="s">
        <v>82</v>
      </c>
      <c r="C120" s="190" t="s">
        <v>83</v>
      </c>
      <c r="D120" s="170"/>
      <c r="E120" s="171"/>
      <c r="F120" s="172"/>
      <c r="G120" s="172">
        <f>SUMIF(AG121:AG121,"&lt;&gt;NOR",G121:G121)</f>
        <v>0</v>
      </c>
      <c r="H120" s="172"/>
      <c r="I120" s="172">
        <f>SUM(I121:I121)</f>
        <v>0</v>
      </c>
      <c r="J120" s="172"/>
      <c r="K120" s="172">
        <f>SUM(K121:K121)</f>
        <v>0</v>
      </c>
      <c r="L120" s="172"/>
      <c r="M120" s="172">
        <f>SUM(M121:M121)</f>
        <v>0</v>
      </c>
      <c r="N120" s="172"/>
      <c r="O120" s="172">
        <f>SUM(O121:O121)</f>
        <v>0</v>
      </c>
      <c r="P120" s="172"/>
      <c r="Q120" s="172">
        <f>SUM(Q121:Q121)</f>
        <v>0</v>
      </c>
      <c r="R120" s="172"/>
      <c r="S120" s="172"/>
      <c r="T120" s="173"/>
      <c r="U120" s="167"/>
      <c r="V120" s="167">
        <f>SUM(V121:V121)</f>
        <v>5.82</v>
      </c>
      <c r="W120" s="167"/>
      <c r="AG120" t="s">
        <v>129</v>
      </c>
    </row>
    <row r="121" spans="1:60" outlineLevel="1" x14ac:dyDescent="0.2">
      <c r="A121" s="181">
        <v>12</v>
      </c>
      <c r="B121" s="182" t="s">
        <v>217</v>
      </c>
      <c r="C121" s="194" t="s">
        <v>218</v>
      </c>
      <c r="D121" s="183" t="s">
        <v>219</v>
      </c>
      <c r="E121" s="184">
        <v>2.2584900000000001</v>
      </c>
      <c r="F121" s="185"/>
      <c r="G121" s="186">
        <f>ROUND(E121*F121,2)</f>
        <v>0</v>
      </c>
      <c r="H121" s="185"/>
      <c r="I121" s="186">
        <f>ROUND(E121*H121,2)</f>
        <v>0</v>
      </c>
      <c r="J121" s="185"/>
      <c r="K121" s="186">
        <f>ROUND(E121*J121,2)</f>
        <v>0</v>
      </c>
      <c r="L121" s="186">
        <v>21</v>
      </c>
      <c r="M121" s="186">
        <f>G121*(1+L121/100)</f>
        <v>0</v>
      </c>
      <c r="N121" s="186">
        <v>0</v>
      </c>
      <c r="O121" s="186">
        <f>ROUND(E121*N121,2)</f>
        <v>0</v>
      </c>
      <c r="P121" s="186">
        <v>0</v>
      </c>
      <c r="Q121" s="186">
        <f>ROUND(E121*P121,2)</f>
        <v>0</v>
      </c>
      <c r="R121" s="186"/>
      <c r="S121" s="186" t="s">
        <v>134</v>
      </c>
      <c r="T121" s="187" t="s">
        <v>134</v>
      </c>
      <c r="U121" s="161">
        <v>2.577</v>
      </c>
      <c r="V121" s="161">
        <f>ROUND(E121*U121,2)</f>
        <v>5.82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135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x14ac:dyDescent="0.2">
      <c r="A122" s="168" t="s">
        <v>128</v>
      </c>
      <c r="B122" s="169" t="s">
        <v>84</v>
      </c>
      <c r="C122" s="190" t="s">
        <v>85</v>
      </c>
      <c r="D122" s="170"/>
      <c r="E122" s="171"/>
      <c r="F122" s="172"/>
      <c r="G122" s="172">
        <f>SUMIF(AG123:AG191,"&lt;&gt;NOR",G123:G191)</f>
        <v>0</v>
      </c>
      <c r="H122" s="172"/>
      <c r="I122" s="172">
        <f>SUM(I123:I191)</f>
        <v>0</v>
      </c>
      <c r="J122" s="172"/>
      <c r="K122" s="172">
        <f>SUM(K123:K191)</f>
        <v>0</v>
      </c>
      <c r="L122" s="172"/>
      <c r="M122" s="172">
        <f>SUM(M123:M191)</f>
        <v>0</v>
      </c>
      <c r="N122" s="172"/>
      <c r="O122" s="172">
        <f>SUM(O123:O191)</f>
        <v>0.13</v>
      </c>
      <c r="P122" s="172"/>
      <c r="Q122" s="172">
        <f>SUM(Q123:Q191)</f>
        <v>0</v>
      </c>
      <c r="R122" s="172"/>
      <c r="S122" s="172"/>
      <c r="T122" s="173"/>
      <c r="U122" s="167"/>
      <c r="V122" s="167">
        <f>SUM(V123:V191)</f>
        <v>51.17</v>
      </c>
      <c r="W122" s="167"/>
      <c r="AG122" t="s">
        <v>129</v>
      </c>
    </row>
    <row r="123" spans="1:60" outlineLevel="1" x14ac:dyDescent="0.2">
      <c r="A123" s="174">
        <v>13</v>
      </c>
      <c r="B123" s="175" t="s">
        <v>220</v>
      </c>
      <c r="C123" s="191" t="s">
        <v>221</v>
      </c>
      <c r="D123" s="176" t="s">
        <v>222</v>
      </c>
      <c r="E123" s="177">
        <v>138.9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0</v>
      </c>
      <c r="N123" s="179">
        <v>0</v>
      </c>
      <c r="O123" s="179">
        <f>ROUND(E123*N123,2)</f>
        <v>0</v>
      </c>
      <c r="P123" s="179">
        <v>0</v>
      </c>
      <c r="Q123" s="179">
        <f>ROUND(E123*P123,2)</f>
        <v>0</v>
      </c>
      <c r="R123" s="179" t="s">
        <v>223</v>
      </c>
      <c r="S123" s="179" t="s">
        <v>134</v>
      </c>
      <c r="T123" s="180" t="s">
        <v>134</v>
      </c>
      <c r="U123" s="161">
        <v>0.1</v>
      </c>
      <c r="V123" s="161">
        <f>ROUND(E123*U123,2)</f>
        <v>13.89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135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2" t="s">
        <v>224</v>
      </c>
      <c r="D124" s="163"/>
      <c r="E124" s="164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139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92" t="s">
        <v>168</v>
      </c>
      <c r="D125" s="163"/>
      <c r="E125" s="164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139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2" t="s">
        <v>225</v>
      </c>
      <c r="D126" s="163"/>
      <c r="E126" s="164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139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2" t="s">
        <v>226</v>
      </c>
      <c r="D127" s="163"/>
      <c r="E127" s="164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139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2" t="s">
        <v>227</v>
      </c>
      <c r="D128" s="163"/>
      <c r="E128" s="164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139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92" t="s">
        <v>228</v>
      </c>
      <c r="D129" s="163"/>
      <c r="E129" s="164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139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2" t="s">
        <v>229</v>
      </c>
      <c r="D130" s="163"/>
      <c r="E130" s="164">
        <v>24.5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139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2" t="s">
        <v>230</v>
      </c>
      <c r="D131" s="163"/>
      <c r="E131" s="164">
        <v>45.4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139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3" t="s">
        <v>155</v>
      </c>
      <c r="D132" s="165"/>
      <c r="E132" s="166">
        <v>69.900000000000006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139</v>
      </c>
      <c r="AH132" s="151">
        <v>1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2" t="s">
        <v>231</v>
      </c>
      <c r="D133" s="163"/>
      <c r="E133" s="164"/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139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2" t="s">
        <v>168</v>
      </c>
      <c r="D134" s="163"/>
      <c r="E134" s="164"/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139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92" t="s">
        <v>232</v>
      </c>
      <c r="D135" s="163"/>
      <c r="E135" s="164"/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139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92" t="s">
        <v>233</v>
      </c>
      <c r="D136" s="163"/>
      <c r="E136" s="164"/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139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92" t="s">
        <v>234</v>
      </c>
      <c r="D137" s="163"/>
      <c r="E137" s="164"/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139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92" t="s">
        <v>235</v>
      </c>
      <c r="D138" s="163"/>
      <c r="E138" s="164"/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139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92" t="s">
        <v>236</v>
      </c>
      <c r="D139" s="163"/>
      <c r="E139" s="164">
        <v>33.6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139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92" t="s">
        <v>237</v>
      </c>
      <c r="D140" s="163"/>
      <c r="E140" s="164">
        <v>20.2</v>
      </c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139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2" t="s">
        <v>238</v>
      </c>
      <c r="D141" s="163"/>
      <c r="E141" s="164"/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139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92" t="s">
        <v>239</v>
      </c>
      <c r="D142" s="163"/>
      <c r="E142" s="164">
        <v>4.5999999999999996</v>
      </c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139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2" t="s">
        <v>240</v>
      </c>
      <c r="D143" s="163"/>
      <c r="E143" s="164">
        <v>4.5999999999999996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139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92" t="s">
        <v>241</v>
      </c>
      <c r="D144" s="163"/>
      <c r="E144" s="164">
        <v>6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139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93" t="s">
        <v>155</v>
      </c>
      <c r="D145" s="165"/>
      <c r="E145" s="166">
        <v>69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139</v>
      </c>
      <c r="AH145" s="151">
        <v>1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74">
        <v>14</v>
      </c>
      <c r="B146" s="175" t="s">
        <v>242</v>
      </c>
      <c r="C146" s="191" t="s">
        <v>243</v>
      </c>
      <c r="D146" s="176" t="s">
        <v>132</v>
      </c>
      <c r="E146" s="177">
        <v>233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9">
        <v>0</v>
      </c>
      <c r="O146" s="179">
        <f>ROUND(E146*N146,2)</f>
        <v>0</v>
      </c>
      <c r="P146" s="179">
        <v>0</v>
      </c>
      <c r="Q146" s="179">
        <f>ROUND(E146*P146,2)</f>
        <v>0</v>
      </c>
      <c r="R146" s="179"/>
      <c r="S146" s="179" t="s">
        <v>163</v>
      </c>
      <c r="T146" s="180" t="s">
        <v>159</v>
      </c>
      <c r="U146" s="161">
        <v>0.16</v>
      </c>
      <c r="V146" s="161">
        <f>ROUND(E146*U146,2)</f>
        <v>37.28</v>
      </c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135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2" t="s">
        <v>224</v>
      </c>
      <c r="D147" s="163"/>
      <c r="E147" s="164"/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139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2" t="s">
        <v>244</v>
      </c>
      <c r="D148" s="163"/>
      <c r="E148" s="164"/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139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2" t="s">
        <v>245</v>
      </c>
      <c r="D149" s="163"/>
      <c r="E149" s="164"/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139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92" t="s">
        <v>168</v>
      </c>
      <c r="D150" s="163"/>
      <c r="E150" s="164"/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139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92" t="s">
        <v>176</v>
      </c>
      <c r="D151" s="163"/>
      <c r="E151" s="164"/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139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2" t="s">
        <v>177</v>
      </c>
      <c r="D152" s="163"/>
      <c r="E152" s="164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139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2" t="s">
        <v>178</v>
      </c>
      <c r="D153" s="163"/>
      <c r="E153" s="164"/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139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92" t="s">
        <v>179</v>
      </c>
      <c r="D154" s="163"/>
      <c r="E154" s="164"/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139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92" t="s">
        <v>181</v>
      </c>
      <c r="D155" s="163"/>
      <c r="E155" s="164">
        <v>93</v>
      </c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139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92" t="s">
        <v>182</v>
      </c>
      <c r="D156" s="163"/>
      <c r="E156" s="164">
        <v>72</v>
      </c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139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3" t="s">
        <v>155</v>
      </c>
      <c r="D157" s="165"/>
      <c r="E157" s="166">
        <v>165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139</v>
      </c>
      <c r="AH157" s="151">
        <v>1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2" t="s">
        <v>246</v>
      </c>
      <c r="D158" s="163"/>
      <c r="E158" s="164"/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139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92" t="s">
        <v>167</v>
      </c>
      <c r="D159" s="163"/>
      <c r="E159" s="164"/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139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2" t="s">
        <v>168</v>
      </c>
      <c r="D160" s="163"/>
      <c r="E160" s="164"/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139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92" t="s">
        <v>169</v>
      </c>
      <c r="D161" s="163"/>
      <c r="E161" s="164"/>
      <c r="F161" s="161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139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92" t="s">
        <v>170</v>
      </c>
      <c r="D162" s="163"/>
      <c r="E162" s="164">
        <v>28</v>
      </c>
      <c r="F162" s="161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139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92" t="s">
        <v>171</v>
      </c>
      <c r="D163" s="163"/>
      <c r="E163" s="164">
        <v>20</v>
      </c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139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92" t="s">
        <v>172</v>
      </c>
      <c r="D164" s="163"/>
      <c r="E164" s="164">
        <v>20</v>
      </c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139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3" t="s">
        <v>155</v>
      </c>
      <c r="D165" s="165"/>
      <c r="E165" s="166">
        <v>68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139</v>
      </c>
      <c r="AH165" s="151">
        <v>1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2.5" outlineLevel="1" x14ac:dyDescent="0.2">
      <c r="A166" s="174">
        <v>15</v>
      </c>
      <c r="B166" s="175" t="s">
        <v>247</v>
      </c>
      <c r="C166" s="191" t="s">
        <v>248</v>
      </c>
      <c r="D166" s="176" t="s">
        <v>132</v>
      </c>
      <c r="E166" s="177">
        <v>256.3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21</v>
      </c>
      <c r="M166" s="179">
        <f>G166*(1+L166/100)</f>
        <v>0</v>
      </c>
      <c r="N166" s="179">
        <v>2.5000000000000001E-4</v>
      </c>
      <c r="O166" s="179">
        <f>ROUND(E166*N166,2)</f>
        <v>0.06</v>
      </c>
      <c r="P166" s="179">
        <v>0</v>
      </c>
      <c r="Q166" s="179">
        <f>ROUND(E166*P166,2)</f>
        <v>0</v>
      </c>
      <c r="R166" s="179" t="s">
        <v>249</v>
      </c>
      <c r="S166" s="179" t="s">
        <v>134</v>
      </c>
      <c r="T166" s="180" t="s">
        <v>134</v>
      </c>
      <c r="U166" s="161">
        <v>0</v>
      </c>
      <c r="V166" s="161">
        <f>ROUND(E166*U166,2)</f>
        <v>0</v>
      </c>
      <c r="W166" s="16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164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92" t="s">
        <v>250</v>
      </c>
      <c r="D167" s="163"/>
      <c r="E167" s="164">
        <v>256.3</v>
      </c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139</v>
      </c>
      <c r="AH167" s="151">
        <v>5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74">
        <v>16</v>
      </c>
      <c r="B168" s="175" t="s">
        <v>251</v>
      </c>
      <c r="C168" s="191" t="s">
        <v>252</v>
      </c>
      <c r="D168" s="176" t="s">
        <v>158</v>
      </c>
      <c r="E168" s="177">
        <v>73.86</v>
      </c>
      <c r="F168" s="178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0</v>
      </c>
      <c r="N168" s="179">
        <v>1E-3</v>
      </c>
      <c r="O168" s="179">
        <f>ROUND(E168*N168,2)</f>
        <v>7.0000000000000007E-2</v>
      </c>
      <c r="P168" s="179">
        <v>0</v>
      </c>
      <c r="Q168" s="179">
        <f>ROUND(E168*P168,2)</f>
        <v>0</v>
      </c>
      <c r="R168" s="179" t="s">
        <v>249</v>
      </c>
      <c r="S168" s="179" t="s">
        <v>134</v>
      </c>
      <c r="T168" s="180" t="s">
        <v>134</v>
      </c>
      <c r="U168" s="161">
        <v>0</v>
      </c>
      <c r="V168" s="161">
        <f>ROUND(E168*U168,2)</f>
        <v>0</v>
      </c>
      <c r="W168" s="161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164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92" t="s">
        <v>224</v>
      </c>
      <c r="D169" s="163"/>
      <c r="E169" s="164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139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92" t="s">
        <v>168</v>
      </c>
      <c r="D170" s="163"/>
      <c r="E170" s="164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139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92" t="s">
        <v>253</v>
      </c>
      <c r="D171" s="163"/>
      <c r="E171" s="164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139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92" t="s">
        <v>254</v>
      </c>
      <c r="D172" s="163"/>
      <c r="E172" s="164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139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192" t="s">
        <v>255</v>
      </c>
      <c r="D173" s="163"/>
      <c r="E173" s="164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139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92" t="s">
        <v>256</v>
      </c>
      <c r="D174" s="163"/>
      <c r="E174" s="164"/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139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92" t="s">
        <v>257</v>
      </c>
      <c r="D175" s="163"/>
      <c r="E175" s="164">
        <v>12.862500000000001</v>
      </c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139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92" t="s">
        <v>258</v>
      </c>
      <c r="D176" s="163"/>
      <c r="E176" s="164">
        <v>23.835000000000001</v>
      </c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139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2" t="s">
        <v>231</v>
      </c>
      <c r="D177" s="163"/>
      <c r="E177" s="164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139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92" t="s">
        <v>168</v>
      </c>
      <c r="D178" s="163"/>
      <c r="E178" s="164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139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92" t="s">
        <v>259</v>
      </c>
      <c r="D179" s="163"/>
      <c r="E179" s="164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139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92" t="s">
        <v>260</v>
      </c>
      <c r="D180" s="163"/>
      <c r="E180" s="164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139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92" t="s">
        <v>261</v>
      </c>
      <c r="D181" s="163"/>
      <c r="E181" s="164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139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192" t="s">
        <v>262</v>
      </c>
      <c r="D182" s="163"/>
      <c r="E182" s="164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139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92" t="s">
        <v>263</v>
      </c>
      <c r="D183" s="163"/>
      <c r="E183" s="164">
        <v>17.64</v>
      </c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139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92" t="s">
        <v>264</v>
      </c>
      <c r="D184" s="163"/>
      <c r="E184" s="164">
        <v>10.605</v>
      </c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139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92" t="s">
        <v>238</v>
      </c>
      <c r="D185" s="163"/>
      <c r="E185" s="164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139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92" t="s">
        <v>265</v>
      </c>
      <c r="D186" s="163"/>
      <c r="E186" s="164">
        <v>2.415</v>
      </c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139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92" t="s">
        <v>266</v>
      </c>
      <c r="D187" s="163"/>
      <c r="E187" s="164">
        <v>2.415</v>
      </c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139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2" t="s">
        <v>267</v>
      </c>
      <c r="D188" s="163"/>
      <c r="E188" s="164">
        <v>4.0875000000000004</v>
      </c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139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3" t="s">
        <v>155</v>
      </c>
      <c r="D189" s="165"/>
      <c r="E189" s="166">
        <v>73.86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139</v>
      </c>
      <c r="AH189" s="151">
        <v>1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>
        <v>17</v>
      </c>
      <c r="B190" s="159" t="s">
        <v>268</v>
      </c>
      <c r="C190" s="195" t="s">
        <v>269</v>
      </c>
      <c r="D190" s="160" t="s">
        <v>0</v>
      </c>
      <c r="E190" s="188"/>
      <c r="F190" s="162"/>
      <c r="G190" s="161">
        <f>ROUND(E190*F190,2)</f>
        <v>0</v>
      </c>
      <c r="H190" s="162"/>
      <c r="I190" s="161">
        <f>ROUND(E190*H190,2)</f>
        <v>0</v>
      </c>
      <c r="J190" s="162"/>
      <c r="K190" s="161">
        <f>ROUND(E190*J190,2)</f>
        <v>0</v>
      </c>
      <c r="L190" s="161">
        <v>21</v>
      </c>
      <c r="M190" s="161">
        <f>G190*(1+L190/100)</f>
        <v>0</v>
      </c>
      <c r="N190" s="161">
        <v>0</v>
      </c>
      <c r="O190" s="161">
        <f>ROUND(E190*N190,2)</f>
        <v>0</v>
      </c>
      <c r="P190" s="161">
        <v>0</v>
      </c>
      <c r="Q190" s="161">
        <f>ROUND(E190*P190,2)</f>
        <v>0</v>
      </c>
      <c r="R190" s="161" t="s">
        <v>223</v>
      </c>
      <c r="S190" s="161" t="s">
        <v>134</v>
      </c>
      <c r="T190" s="161" t="s">
        <v>134</v>
      </c>
      <c r="U190" s="161">
        <v>0</v>
      </c>
      <c r="V190" s="161">
        <f>ROUND(E190*U190,2)</f>
        <v>0</v>
      </c>
      <c r="W190" s="16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270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256" t="s">
        <v>271</v>
      </c>
      <c r="D191" s="257"/>
      <c r="E191" s="257"/>
      <c r="F191" s="257"/>
      <c r="G191" s="257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137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x14ac:dyDescent="0.2">
      <c r="A192" s="168" t="s">
        <v>128</v>
      </c>
      <c r="B192" s="169" t="s">
        <v>86</v>
      </c>
      <c r="C192" s="190" t="s">
        <v>87</v>
      </c>
      <c r="D192" s="170"/>
      <c r="E192" s="171"/>
      <c r="F192" s="172"/>
      <c r="G192" s="172">
        <f>SUMIF(AG193:AG194,"&lt;&gt;NOR",G193:G194)</f>
        <v>0</v>
      </c>
      <c r="H192" s="172"/>
      <c r="I192" s="172">
        <f>SUM(I193:I194)</f>
        <v>0</v>
      </c>
      <c r="J192" s="172"/>
      <c r="K192" s="172">
        <f>SUM(K193:K194)</f>
        <v>0</v>
      </c>
      <c r="L192" s="172"/>
      <c r="M192" s="172">
        <f>SUM(M193:M194)</f>
        <v>0</v>
      </c>
      <c r="N192" s="172"/>
      <c r="O192" s="172">
        <f>SUM(O193:O194)</f>
        <v>0</v>
      </c>
      <c r="P192" s="172"/>
      <c r="Q192" s="172">
        <f>SUM(Q193:Q194)</f>
        <v>0</v>
      </c>
      <c r="R192" s="172"/>
      <c r="S192" s="172"/>
      <c r="T192" s="173"/>
      <c r="U192" s="167"/>
      <c r="V192" s="167">
        <f>SUM(V193:V194)</f>
        <v>0</v>
      </c>
      <c r="W192" s="167"/>
      <c r="AG192" t="s">
        <v>129</v>
      </c>
    </row>
    <row r="193" spans="1:60" outlineLevel="1" x14ac:dyDescent="0.2">
      <c r="A193" s="174">
        <v>18</v>
      </c>
      <c r="B193" s="175" t="s">
        <v>272</v>
      </c>
      <c r="C193" s="191" t="s">
        <v>273</v>
      </c>
      <c r="D193" s="176" t="s">
        <v>274</v>
      </c>
      <c r="E193" s="177">
        <v>0.5</v>
      </c>
      <c r="F193" s="178"/>
      <c r="G193" s="179">
        <f>ROUND(E193*F193,2)</f>
        <v>0</v>
      </c>
      <c r="H193" s="178"/>
      <c r="I193" s="179">
        <f>ROUND(E193*H193,2)</f>
        <v>0</v>
      </c>
      <c r="J193" s="178"/>
      <c r="K193" s="179">
        <f>ROUND(E193*J193,2)</f>
        <v>0</v>
      </c>
      <c r="L193" s="179">
        <v>21</v>
      </c>
      <c r="M193" s="179">
        <f>G193*(1+L193/100)</f>
        <v>0</v>
      </c>
      <c r="N193" s="179">
        <v>0</v>
      </c>
      <c r="O193" s="179">
        <f>ROUND(E193*N193,2)</f>
        <v>0</v>
      </c>
      <c r="P193" s="179">
        <v>0</v>
      </c>
      <c r="Q193" s="179">
        <f>ROUND(E193*P193,2)</f>
        <v>0</v>
      </c>
      <c r="R193" s="179"/>
      <c r="S193" s="179" t="s">
        <v>163</v>
      </c>
      <c r="T193" s="180" t="s">
        <v>159</v>
      </c>
      <c r="U193" s="161">
        <v>0</v>
      </c>
      <c r="V193" s="161">
        <f>ROUND(E193*U193,2)</f>
        <v>0</v>
      </c>
      <c r="W193" s="16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135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92" t="s">
        <v>275</v>
      </c>
      <c r="D194" s="163"/>
      <c r="E194" s="164">
        <v>0.5</v>
      </c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139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x14ac:dyDescent="0.2">
      <c r="A195" s="168" t="s">
        <v>128</v>
      </c>
      <c r="B195" s="169" t="s">
        <v>88</v>
      </c>
      <c r="C195" s="190" t="s">
        <v>89</v>
      </c>
      <c r="D195" s="170"/>
      <c r="E195" s="171"/>
      <c r="F195" s="172"/>
      <c r="G195" s="172">
        <f>SUMIF(AG196:AG242,"&lt;&gt;NOR",G196:G242)</f>
        <v>0</v>
      </c>
      <c r="H195" s="172"/>
      <c r="I195" s="172">
        <f>SUM(I196:I242)</f>
        <v>0</v>
      </c>
      <c r="J195" s="172"/>
      <c r="K195" s="172">
        <f>SUM(K196:K242)</f>
        <v>0</v>
      </c>
      <c r="L195" s="172"/>
      <c r="M195" s="172">
        <f>SUM(M196:M242)</f>
        <v>0</v>
      </c>
      <c r="N195" s="172"/>
      <c r="O195" s="172">
        <f>SUM(O196:O242)</f>
        <v>1.8</v>
      </c>
      <c r="P195" s="172"/>
      <c r="Q195" s="172">
        <f>SUM(Q196:Q242)</f>
        <v>0</v>
      </c>
      <c r="R195" s="172"/>
      <c r="S195" s="172"/>
      <c r="T195" s="173"/>
      <c r="U195" s="167"/>
      <c r="V195" s="167">
        <f>SUM(V196:V242)</f>
        <v>87.95</v>
      </c>
      <c r="W195" s="167"/>
      <c r="AG195" t="s">
        <v>129</v>
      </c>
    </row>
    <row r="196" spans="1:60" ht="22.5" outlineLevel="1" x14ac:dyDescent="0.2">
      <c r="A196" s="174">
        <v>19</v>
      </c>
      <c r="B196" s="175" t="s">
        <v>276</v>
      </c>
      <c r="C196" s="191" t="s">
        <v>277</v>
      </c>
      <c r="D196" s="176" t="s">
        <v>132</v>
      </c>
      <c r="E196" s="177">
        <v>165</v>
      </c>
      <c r="F196" s="178"/>
      <c r="G196" s="179">
        <f>ROUND(E196*F196,2)</f>
        <v>0</v>
      </c>
      <c r="H196" s="178"/>
      <c r="I196" s="179">
        <f>ROUND(E196*H196,2)</f>
        <v>0</v>
      </c>
      <c r="J196" s="178"/>
      <c r="K196" s="179">
        <f>ROUND(E196*J196,2)</f>
        <v>0</v>
      </c>
      <c r="L196" s="179">
        <v>21</v>
      </c>
      <c r="M196" s="179">
        <f>G196*(1+L196/100)</f>
        <v>0</v>
      </c>
      <c r="N196" s="179">
        <v>1.8000000000000001E-4</v>
      </c>
      <c r="O196" s="179">
        <f>ROUND(E196*N196,2)</f>
        <v>0.03</v>
      </c>
      <c r="P196" s="179">
        <v>0</v>
      </c>
      <c r="Q196" s="179">
        <f>ROUND(E196*P196,2)</f>
        <v>0</v>
      </c>
      <c r="R196" s="179" t="s">
        <v>278</v>
      </c>
      <c r="S196" s="179" t="s">
        <v>134</v>
      </c>
      <c r="T196" s="180" t="s">
        <v>134</v>
      </c>
      <c r="U196" s="161">
        <v>0.53300000000000003</v>
      </c>
      <c r="V196" s="161">
        <f>ROUND(E196*U196,2)</f>
        <v>87.95</v>
      </c>
      <c r="W196" s="16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135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2" t="s">
        <v>224</v>
      </c>
      <c r="D197" s="163"/>
      <c r="E197" s="164"/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139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92" t="s">
        <v>244</v>
      </c>
      <c r="D198" s="163"/>
      <c r="E198" s="164"/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139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92" t="s">
        <v>245</v>
      </c>
      <c r="D199" s="163"/>
      <c r="E199" s="164"/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139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92" t="s">
        <v>168</v>
      </c>
      <c r="D200" s="163"/>
      <c r="E200" s="164"/>
      <c r="F200" s="161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139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92" t="s">
        <v>176</v>
      </c>
      <c r="D201" s="163"/>
      <c r="E201" s="164"/>
      <c r="F201" s="161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139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92" t="s">
        <v>177</v>
      </c>
      <c r="D202" s="163"/>
      <c r="E202" s="164"/>
      <c r="F202" s="161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139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92" t="s">
        <v>279</v>
      </c>
      <c r="D203" s="163"/>
      <c r="E203" s="164"/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139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92" t="s">
        <v>179</v>
      </c>
      <c r="D204" s="163"/>
      <c r="E204" s="164"/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139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92" t="s">
        <v>181</v>
      </c>
      <c r="D205" s="163"/>
      <c r="E205" s="164">
        <v>93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139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2" t="s">
        <v>182</v>
      </c>
      <c r="D206" s="163"/>
      <c r="E206" s="164">
        <v>72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139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93" t="s">
        <v>155</v>
      </c>
      <c r="D207" s="165"/>
      <c r="E207" s="166">
        <v>165</v>
      </c>
      <c r="F207" s="161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139</v>
      </c>
      <c r="AH207" s="151">
        <v>1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74">
        <v>20</v>
      </c>
      <c r="B208" s="175" t="s">
        <v>280</v>
      </c>
      <c r="C208" s="191" t="s">
        <v>281</v>
      </c>
      <c r="D208" s="176" t="s">
        <v>274</v>
      </c>
      <c r="E208" s="177">
        <v>175</v>
      </c>
      <c r="F208" s="178"/>
      <c r="G208" s="179">
        <f>ROUND(E208*F208,2)</f>
        <v>0</v>
      </c>
      <c r="H208" s="178"/>
      <c r="I208" s="179">
        <f>ROUND(E208*H208,2)</f>
        <v>0</v>
      </c>
      <c r="J208" s="178"/>
      <c r="K208" s="179">
        <f>ROUND(E208*J208,2)</f>
        <v>0</v>
      </c>
      <c r="L208" s="179">
        <v>21</v>
      </c>
      <c r="M208" s="179">
        <f>G208*(1+L208/100)</f>
        <v>0</v>
      </c>
      <c r="N208" s="179">
        <v>0</v>
      </c>
      <c r="O208" s="179">
        <f>ROUND(E208*N208,2)</f>
        <v>0</v>
      </c>
      <c r="P208" s="179">
        <v>0</v>
      </c>
      <c r="Q208" s="179">
        <f>ROUND(E208*P208,2)</f>
        <v>0</v>
      </c>
      <c r="R208" s="179"/>
      <c r="S208" s="179" t="s">
        <v>163</v>
      </c>
      <c r="T208" s="180" t="s">
        <v>159</v>
      </c>
      <c r="U208" s="161">
        <v>0</v>
      </c>
      <c r="V208" s="161">
        <f>ROUND(E208*U208,2)</f>
        <v>0</v>
      </c>
      <c r="W208" s="161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135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92" t="s">
        <v>167</v>
      </c>
      <c r="D209" s="163"/>
      <c r="E209" s="164"/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139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92" t="s">
        <v>168</v>
      </c>
      <c r="D210" s="163"/>
      <c r="E210" s="164"/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139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92" t="s">
        <v>282</v>
      </c>
      <c r="D211" s="163"/>
      <c r="E211" s="164"/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139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92" t="s">
        <v>283</v>
      </c>
      <c r="D212" s="163"/>
      <c r="E212" s="164"/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139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92" t="s">
        <v>284</v>
      </c>
      <c r="D213" s="163"/>
      <c r="E213" s="164">
        <v>125</v>
      </c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139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92" t="s">
        <v>285</v>
      </c>
      <c r="D214" s="163"/>
      <c r="E214" s="164">
        <v>50</v>
      </c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139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74">
        <v>21</v>
      </c>
      <c r="B215" s="175" t="s">
        <v>286</v>
      </c>
      <c r="C215" s="191" t="s">
        <v>287</v>
      </c>
      <c r="D215" s="176" t="s">
        <v>132</v>
      </c>
      <c r="E215" s="177">
        <v>0</v>
      </c>
      <c r="F215" s="178"/>
      <c r="G215" s="179">
        <f>ROUND(E215*F215,2)</f>
        <v>0</v>
      </c>
      <c r="H215" s="178"/>
      <c r="I215" s="179">
        <f>ROUND(E215*H215,2)</f>
        <v>0</v>
      </c>
      <c r="J215" s="178"/>
      <c r="K215" s="179">
        <f>ROUND(E215*J215,2)</f>
        <v>0</v>
      </c>
      <c r="L215" s="179">
        <v>21</v>
      </c>
      <c r="M215" s="179">
        <f>G215*(1+L215/100)</f>
        <v>0</v>
      </c>
      <c r="N215" s="179">
        <v>0</v>
      </c>
      <c r="O215" s="179">
        <f>ROUND(E215*N215,2)</f>
        <v>0</v>
      </c>
      <c r="P215" s="179">
        <v>0</v>
      </c>
      <c r="Q215" s="179">
        <f>ROUND(E215*P215,2)</f>
        <v>0</v>
      </c>
      <c r="R215" s="179"/>
      <c r="S215" s="179" t="s">
        <v>163</v>
      </c>
      <c r="T215" s="180" t="s">
        <v>159</v>
      </c>
      <c r="U215" s="161">
        <v>0</v>
      </c>
      <c r="V215" s="161">
        <f>ROUND(E215*U215,2)</f>
        <v>0</v>
      </c>
      <c r="W215" s="161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135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92" t="s">
        <v>167</v>
      </c>
      <c r="D216" s="163"/>
      <c r="E216" s="164"/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139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92" t="s">
        <v>288</v>
      </c>
      <c r="D217" s="163"/>
      <c r="E217" s="164"/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139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92" t="s">
        <v>168</v>
      </c>
      <c r="D218" s="163"/>
      <c r="E218" s="164"/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139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92" t="s">
        <v>289</v>
      </c>
      <c r="D219" s="163"/>
      <c r="E219" s="164"/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139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192" t="s">
        <v>290</v>
      </c>
      <c r="D220" s="163"/>
      <c r="E220" s="164"/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139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74">
        <v>22</v>
      </c>
      <c r="B221" s="175" t="s">
        <v>291</v>
      </c>
      <c r="C221" s="191" t="s">
        <v>292</v>
      </c>
      <c r="D221" s="176" t="s">
        <v>222</v>
      </c>
      <c r="E221" s="177">
        <v>0</v>
      </c>
      <c r="F221" s="178"/>
      <c r="G221" s="179">
        <f>ROUND(E221*F221,2)</f>
        <v>0</v>
      </c>
      <c r="H221" s="178"/>
      <c r="I221" s="179">
        <f>ROUND(E221*H221,2)</f>
        <v>0</v>
      </c>
      <c r="J221" s="178"/>
      <c r="K221" s="179">
        <f>ROUND(E221*J221,2)</f>
        <v>0</v>
      </c>
      <c r="L221" s="179">
        <v>21</v>
      </c>
      <c r="M221" s="179">
        <f>G221*(1+L221/100)</f>
        <v>0</v>
      </c>
      <c r="N221" s="179">
        <v>0</v>
      </c>
      <c r="O221" s="179">
        <f>ROUND(E221*N221,2)</f>
        <v>0</v>
      </c>
      <c r="P221" s="179">
        <v>0</v>
      </c>
      <c r="Q221" s="179">
        <f>ROUND(E221*P221,2)</f>
        <v>0</v>
      </c>
      <c r="R221" s="179"/>
      <c r="S221" s="179" t="s">
        <v>163</v>
      </c>
      <c r="T221" s="180" t="s">
        <v>159</v>
      </c>
      <c r="U221" s="161">
        <v>0</v>
      </c>
      <c r="V221" s="161">
        <f>ROUND(E221*U221,2)</f>
        <v>0</v>
      </c>
      <c r="W221" s="161"/>
      <c r="X221" s="15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135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192" t="s">
        <v>293</v>
      </c>
      <c r="D222" s="163"/>
      <c r="E222" s="164"/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139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192" t="s">
        <v>294</v>
      </c>
      <c r="D223" s="163"/>
      <c r="E223" s="164"/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139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92" t="s">
        <v>295</v>
      </c>
      <c r="D224" s="163"/>
      <c r="E224" s="164"/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5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139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92" t="s">
        <v>296</v>
      </c>
      <c r="D225" s="163"/>
      <c r="E225" s="164"/>
      <c r="F225" s="161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139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74">
        <v>23</v>
      </c>
      <c r="B226" s="175" t="s">
        <v>297</v>
      </c>
      <c r="C226" s="191" t="s">
        <v>298</v>
      </c>
      <c r="D226" s="176" t="s">
        <v>158</v>
      </c>
      <c r="E226" s="177">
        <v>0</v>
      </c>
      <c r="F226" s="178"/>
      <c r="G226" s="179">
        <f>ROUND(E226*F226,2)</f>
        <v>0</v>
      </c>
      <c r="H226" s="178"/>
      <c r="I226" s="179">
        <f>ROUND(E226*H226,2)</f>
        <v>0</v>
      </c>
      <c r="J226" s="178"/>
      <c r="K226" s="179">
        <f>ROUND(E226*J226,2)</f>
        <v>0</v>
      </c>
      <c r="L226" s="179">
        <v>21</v>
      </c>
      <c r="M226" s="179">
        <f>G226*(1+L226/100)</f>
        <v>0</v>
      </c>
      <c r="N226" s="179">
        <v>0</v>
      </c>
      <c r="O226" s="179">
        <f>ROUND(E226*N226,2)</f>
        <v>0</v>
      </c>
      <c r="P226" s="179">
        <v>0</v>
      </c>
      <c r="Q226" s="179">
        <f>ROUND(E226*P226,2)</f>
        <v>0</v>
      </c>
      <c r="R226" s="179"/>
      <c r="S226" s="179" t="s">
        <v>163</v>
      </c>
      <c r="T226" s="180" t="s">
        <v>159</v>
      </c>
      <c r="U226" s="161">
        <v>0</v>
      </c>
      <c r="V226" s="161">
        <f>ROUND(E226*U226,2)</f>
        <v>0</v>
      </c>
      <c r="W226" s="161"/>
      <c r="X226" s="15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135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92" t="s">
        <v>293</v>
      </c>
      <c r="D227" s="163"/>
      <c r="E227" s="164"/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5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139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8"/>
      <c r="B228" s="159"/>
      <c r="C228" s="192" t="s">
        <v>294</v>
      </c>
      <c r="D228" s="163"/>
      <c r="E228" s="164"/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5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139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92" t="s">
        <v>299</v>
      </c>
      <c r="D229" s="163"/>
      <c r="E229" s="164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5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139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92" t="s">
        <v>300</v>
      </c>
      <c r="D230" s="163"/>
      <c r="E230" s="164"/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5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139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74">
        <v>24</v>
      </c>
      <c r="B231" s="175" t="s">
        <v>301</v>
      </c>
      <c r="C231" s="191" t="s">
        <v>302</v>
      </c>
      <c r="D231" s="176" t="s">
        <v>132</v>
      </c>
      <c r="E231" s="177">
        <v>173.25</v>
      </c>
      <c r="F231" s="178"/>
      <c r="G231" s="179">
        <f>ROUND(E231*F231,2)</f>
        <v>0</v>
      </c>
      <c r="H231" s="178"/>
      <c r="I231" s="179">
        <f>ROUND(E231*H231,2)</f>
        <v>0</v>
      </c>
      <c r="J231" s="178"/>
      <c r="K231" s="179">
        <f>ROUND(E231*J231,2)</f>
        <v>0</v>
      </c>
      <c r="L231" s="179">
        <v>21</v>
      </c>
      <c r="M231" s="179">
        <f>G231*(1+L231/100)</f>
        <v>0</v>
      </c>
      <c r="N231" s="179">
        <v>1.0200000000000001E-2</v>
      </c>
      <c r="O231" s="179">
        <f>ROUND(E231*N231,2)</f>
        <v>1.77</v>
      </c>
      <c r="P231" s="179">
        <v>0</v>
      </c>
      <c r="Q231" s="179">
        <f>ROUND(E231*P231,2)</f>
        <v>0</v>
      </c>
      <c r="R231" s="179"/>
      <c r="S231" s="179" t="s">
        <v>163</v>
      </c>
      <c r="T231" s="180" t="s">
        <v>159</v>
      </c>
      <c r="U231" s="161">
        <v>0</v>
      </c>
      <c r="V231" s="161">
        <f>ROUND(E231*U231,2)</f>
        <v>0</v>
      </c>
      <c r="W231" s="161"/>
      <c r="X231" s="15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164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2" t="s">
        <v>224</v>
      </c>
      <c r="D232" s="163"/>
      <c r="E232" s="164"/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5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139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92" t="s">
        <v>244</v>
      </c>
      <c r="D233" s="163"/>
      <c r="E233" s="164"/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5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139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92" t="s">
        <v>245</v>
      </c>
      <c r="D234" s="163"/>
      <c r="E234" s="164"/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5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139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92" t="s">
        <v>168</v>
      </c>
      <c r="D235" s="163"/>
      <c r="E235" s="164"/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5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139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92" t="s">
        <v>303</v>
      </c>
      <c r="D236" s="163"/>
      <c r="E236" s="164"/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5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139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192" t="s">
        <v>304</v>
      </c>
      <c r="D237" s="163"/>
      <c r="E237" s="164"/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61"/>
      <c r="X237" s="15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139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92" t="s">
        <v>305</v>
      </c>
      <c r="D238" s="163"/>
      <c r="E238" s="164"/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  <c r="T238" s="161"/>
      <c r="U238" s="161"/>
      <c r="V238" s="161"/>
      <c r="W238" s="161"/>
      <c r="X238" s="15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139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92" t="s">
        <v>306</v>
      </c>
      <c r="D239" s="163"/>
      <c r="E239" s="164"/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5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139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92" t="s">
        <v>307</v>
      </c>
      <c r="D240" s="163"/>
      <c r="E240" s="164">
        <v>97.65</v>
      </c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5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139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2" t="s">
        <v>308</v>
      </c>
      <c r="D241" s="163"/>
      <c r="E241" s="164">
        <v>75.599999999999994</v>
      </c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5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139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93" t="s">
        <v>155</v>
      </c>
      <c r="D242" s="165"/>
      <c r="E242" s="166">
        <v>173.25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5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139</v>
      </c>
      <c r="AH242" s="151">
        <v>1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x14ac:dyDescent="0.2">
      <c r="A243" s="168" t="s">
        <v>128</v>
      </c>
      <c r="B243" s="169" t="s">
        <v>90</v>
      </c>
      <c r="C243" s="190" t="s">
        <v>91</v>
      </c>
      <c r="D243" s="170"/>
      <c r="E243" s="171"/>
      <c r="F243" s="172"/>
      <c r="G243" s="172">
        <f>SUMIF(AG244:AG251,"&lt;&gt;NOR",G244:G251)</f>
        <v>0</v>
      </c>
      <c r="H243" s="172"/>
      <c r="I243" s="172">
        <f>SUM(I244:I251)</f>
        <v>0</v>
      </c>
      <c r="J243" s="172"/>
      <c r="K243" s="172">
        <f>SUM(K244:K251)</f>
        <v>0</v>
      </c>
      <c r="L243" s="172"/>
      <c r="M243" s="172">
        <f>SUM(M244:M251)</f>
        <v>0</v>
      </c>
      <c r="N243" s="172"/>
      <c r="O243" s="172">
        <f>SUM(O244:O251)</f>
        <v>0.43</v>
      </c>
      <c r="P243" s="172"/>
      <c r="Q243" s="172">
        <f>SUM(Q244:Q251)</f>
        <v>0</v>
      </c>
      <c r="R243" s="172"/>
      <c r="S243" s="172"/>
      <c r="T243" s="173"/>
      <c r="U243" s="167"/>
      <c r="V243" s="167">
        <f>SUM(V244:V251)</f>
        <v>0</v>
      </c>
      <c r="W243" s="167"/>
      <c r="AG243" t="s">
        <v>129</v>
      </c>
    </row>
    <row r="244" spans="1:60" outlineLevel="1" x14ac:dyDescent="0.2">
      <c r="A244" s="174">
        <v>25</v>
      </c>
      <c r="B244" s="175" t="s">
        <v>309</v>
      </c>
      <c r="C244" s="191" t="s">
        <v>310</v>
      </c>
      <c r="D244" s="176" t="s">
        <v>274</v>
      </c>
      <c r="E244" s="177">
        <v>0</v>
      </c>
      <c r="F244" s="178"/>
      <c r="G244" s="179">
        <f>ROUND(E244*F244,2)</f>
        <v>0</v>
      </c>
      <c r="H244" s="178"/>
      <c r="I244" s="179">
        <f>ROUND(E244*H244,2)</f>
        <v>0</v>
      </c>
      <c r="J244" s="178"/>
      <c r="K244" s="179">
        <f>ROUND(E244*J244,2)</f>
        <v>0</v>
      </c>
      <c r="L244" s="179">
        <v>21</v>
      </c>
      <c r="M244" s="179">
        <f>G244*(1+L244/100)</f>
        <v>0</v>
      </c>
      <c r="N244" s="179">
        <v>0</v>
      </c>
      <c r="O244" s="179">
        <f>ROUND(E244*N244,2)</f>
        <v>0</v>
      </c>
      <c r="P244" s="179">
        <v>0</v>
      </c>
      <c r="Q244" s="179">
        <f>ROUND(E244*P244,2)</f>
        <v>0</v>
      </c>
      <c r="R244" s="179"/>
      <c r="S244" s="179" t="s">
        <v>163</v>
      </c>
      <c r="T244" s="180" t="s">
        <v>159</v>
      </c>
      <c r="U244" s="161">
        <v>0</v>
      </c>
      <c r="V244" s="161">
        <f>ROUND(E244*U244,2)</f>
        <v>0</v>
      </c>
      <c r="W244" s="161"/>
      <c r="X244" s="15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135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192" t="s">
        <v>311</v>
      </c>
      <c r="D245" s="163"/>
      <c r="E245" s="164"/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5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139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74">
        <v>26</v>
      </c>
      <c r="B246" s="175" t="s">
        <v>312</v>
      </c>
      <c r="C246" s="191" t="s">
        <v>313</v>
      </c>
      <c r="D246" s="176" t="s">
        <v>314</v>
      </c>
      <c r="E246" s="177">
        <v>253.8</v>
      </c>
      <c r="F246" s="178"/>
      <c r="G246" s="179">
        <f>ROUND(E246*F246,2)</f>
        <v>0</v>
      </c>
      <c r="H246" s="178"/>
      <c r="I246" s="179">
        <f>ROUND(E246*H246,2)</f>
        <v>0</v>
      </c>
      <c r="J246" s="178"/>
      <c r="K246" s="179">
        <f>ROUND(E246*J246,2)</f>
        <v>0</v>
      </c>
      <c r="L246" s="179">
        <v>21</v>
      </c>
      <c r="M246" s="179">
        <f>G246*(1+L246/100)</f>
        <v>0</v>
      </c>
      <c r="N246" s="179">
        <v>6.0000000000000002E-5</v>
      </c>
      <c r="O246" s="179">
        <f>ROUND(E246*N246,2)</f>
        <v>0.02</v>
      </c>
      <c r="P246" s="179">
        <v>0</v>
      </c>
      <c r="Q246" s="179">
        <f>ROUND(E246*P246,2)</f>
        <v>0</v>
      </c>
      <c r="R246" s="179"/>
      <c r="S246" s="179" t="s">
        <v>134</v>
      </c>
      <c r="T246" s="180" t="s">
        <v>159</v>
      </c>
      <c r="U246" s="161">
        <v>0</v>
      </c>
      <c r="V246" s="161">
        <f>ROUND(E246*U246,2)</f>
        <v>0</v>
      </c>
      <c r="W246" s="161"/>
      <c r="X246" s="15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135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92" t="s">
        <v>315</v>
      </c>
      <c r="D247" s="163"/>
      <c r="E247" s="164">
        <v>253.8</v>
      </c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5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139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92" t="s">
        <v>316</v>
      </c>
      <c r="D248" s="163"/>
      <c r="E248" s="164"/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5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139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74">
        <v>27</v>
      </c>
      <c r="B249" s="175" t="s">
        <v>317</v>
      </c>
      <c r="C249" s="191" t="s">
        <v>318</v>
      </c>
      <c r="D249" s="176" t="s">
        <v>132</v>
      </c>
      <c r="E249" s="177">
        <v>14.1</v>
      </c>
      <c r="F249" s="178"/>
      <c r="G249" s="179">
        <f>ROUND(E249*F249,2)</f>
        <v>0</v>
      </c>
      <c r="H249" s="178"/>
      <c r="I249" s="179">
        <f>ROUND(E249*H249,2)</f>
        <v>0</v>
      </c>
      <c r="J249" s="178"/>
      <c r="K249" s="179">
        <f>ROUND(E249*J249,2)</f>
        <v>0</v>
      </c>
      <c r="L249" s="179">
        <v>21</v>
      </c>
      <c r="M249" s="179">
        <f>G249*(1+L249/100)</f>
        <v>0</v>
      </c>
      <c r="N249" s="179">
        <v>2.92E-2</v>
      </c>
      <c r="O249" s="179">
        <f>ROUND(E249*N249,2)</f>
        <v>0.41</v>
      </c>
      <c r="P249" s="179">
        <v>0</v>
      </c>
      <c r="Q249" s="179">
        <f>ROUND(E249*P249,2)</f>
        <v>0</v>
      </c>
      <c r="R249" s="179"/>
      <c r="S249" s="179" t="s">
        <v>163</v>
      </c>
      <c r="T249" s="180" t="s">
        <v>159</v>
      </c>
      <c r="U249" s="161">
        <v>0</v>
      </c>
      <c r="V249" s="161">
        <f>ROUND(E249*U249,2)</f>
        <v>0</v>
      </c>
      <c r="W249" s="161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164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92" t="s">
        <v>319</v>
      </c>
      <c r="D250" s="163"/>
      <c r="E250" s="164">
        <v>14.1</v>
      </c>
      <c r="F250" s="161"/>
      <c r="G250" s="161"/>
      <c r="H250" s="161"/>
      <c r="I250" s="161"/>
      <c r="J250" s="161"/>
      <c r="K250" s="161"/>
      <c r="L250" s="161"/>
      <c r="M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5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139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>
        <v>28</v>
      </c>
      <c r="B251" s="159" t="s">
        <v>320</v>
      </c>
      <c r="C251" s="195" t="s">
        <v>321</v>
      </c>
      <c r="D251" s="160" t="s">
        <v>0</v>
      </c>
      <c r="E251" s="188"/>
      <c r="F251" s="162"/>
      <c r="G251" s="161">
        <f>ROUND(E251*F251,2)</f>
        <v>0</v>
      </c>
      <c r="H251" s="162"/>
      <c r="I251" s="161">
        <f>ROUND(E251*H251,2)</f>
        <v>0</v>
      </c>
      <c r="J251" s="162"/>
      <c r="K251" s="161">
        <f>ROUND(E251*J251,2)</f>
        <v>0</v>
      </c>
      <c r="L251" s="161">
        <v>21</v>
      </c>
      <c r="M251" s="161">
        <f>G251*(1+L251/100)</f>
        <v>0</v>
      </c>
      <c r="N251" s="161">
        <v>0</v>
      </c>
      <c r="O251" s="161">
        <f>ROUND(E251*N251,2)</f>
        <v>0</v>
      </c>
      <c r="P251" s="161">
        <v>0</v>
      </c>
      <c r="Q251" s="161">
        <f>ROUND(E251*P251,2)</f>
        <v>0</v>
      </c>
      <c r="R251" s="161"/>
      <c r="S251" s="161" t="s">
        <v>134</v>
      </c>
      <c r="T251" s="161" t="s">
        <v>134</v>
      </c>
      <c r="U251" s="161">
        <v>0</v>
      </c>
      <c r="V251" s="161">
        <f>ROUND(E251*U251,2)</f>
        <v>0</v>
      </c>
      <c r="W251" s="161"/>
      <c r="X251" s="15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270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x14ac:dyDescent="0.2">
      <c r="A252" s="168" t="s">
        <v>128</v>
      </c>
      <c r="B252" s="169" t="s">
        <v>92</v>
      </c>
      <c r="C252" s="190" t="s">
        <v>93</v>
      </c>
      <c r="D252" s="170"/>
      <c r="E252" s="171"/>
      <c r="F252" s="172"/>
      <c r="G252" s="172">
        <f>SUMIF(AG253:AG272,"&lt;&gt;NOR",G253:G272)</f>
        <v>0</v>
      </c>
      <c r="H252" s="172"/>
      <c r="I252" s="172">
        <f>SUM(I253:I272)</f>
        <v>0</v>
      </c>
      <c r="J252" s="172"/>
      <c r="K252" s="172">
        <f>SUM(K253:K272)</f>
        <v>0</v>
      </c>
      <c r="L252" s="172"/>
      <c r="M252" s="172">
        <f>SUM(M253:M272)</f>
        <v>0</v>
      </c>
      <c r="N252" s="172"/>
      <c r="O252" s="172">
        <f>SUM(O253:O272)</f>
        <v>2.09</v>
      </c>
      <c r="P252" s="172"/>
      <c r="Q252" s="172">
        <f>SUM(Q253:Q272)</f>
        <v>0</v>
      </c>
      <c r="R252" s="172"/>
      <c r="S252" s="172"/>
      <c r="T252" s="173"/>
      <c r="U252" s="167"/>
      <c r="V252" s="167">
        <f>SUM(V253:V272)</f>
        <v>0</v>
      </c>
      <c r="W252" s="167"/>
      <c r="AG252" t="s">
        <v>129</v>
      </c>
    </row>
    <row r="253" spans="1:60" ht="22.5" outlineLevel="1" x14ac:dyDescent="0.2">
      <c r="A253" s="174">
        <v>29</v>
      </c>
      <c r="B253" s="175" t="s">
        <v>322</v>
      </c>
      <c r="C253" s="191" t="s">
        <v>323</v>
      </c>
      <c r="D253" s="176" t="s">
        <v>132</v>
      </c>
      <c r="E253" s="177">
        <v>65.53</v>
      </c>
      <c r="F253" s="178"/>
      <c r="G253" s="179">
        <f>ROUND(E253*F253,2)</f>
        <v>0</v>
      </c>
      <c r="H253" s="178"/>
      <c r="I253" s="179">
        <f>ROUND(E253*H253,2)</f>
        <v>0</v>
      </c>
      <c r="J253" s="178"/>
      <c r="K253" s="179">
        <f>ROUND(E253*J253,2)</f>
        <v>0</v>
      </c>
      <c r="L253" s="179">
        <v>21</v>
      </c>
      <c r="M253" s="179">
        <f>G253*(1+L253/100)</f>
        <v>0</v>
      </c>
      <c r="N253" s="179">
        <v>1.018E-2</v>
      </c>
      <c r="O253" s="179">
        <f>ROUND(E253*N253,2)</f>
        <v>0.67</v>
      </c>
      <c r="P253" s="179">
        <v>0</v>
      </c>
      <c r="Q253" s="179">
        <f>ROUND(E253*P253,2)</f>
        <v>0</v>
      </c>
      <c r="R253" s="179"/>
      <c r="S253" s="179" t="s">
        <v>134</v>
      </c>
      <c r="T253" s="180" t="s">
        <v>159</v>
      </c>
      <c r="U253" s="161">
        <v>0</v>
      </c>
      <c r="V253" s="161">
        <f>ROUND(E253*U253,2)</f>
        <v>0</v>
      </c>
      <c r="W253" s="161"/>
      <c r="X253" s="15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324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192" t="s">
        <v>167</v>
      </c>
      <c r="D254" s="163"/>
      <c r="E254" s="164"/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5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139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92" t="s">
        <v>168</v>
      </c>
      <c r="D255" s="163"/>
      <c r="E255" s="164"/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5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139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192" t="s">
        <v>187</v>
      </c>
      <c r="D256" s="163"/>
      <c r="E256" s="164"/>
      <c r="F256" s="161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51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139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192" t="s">
        <v>188</v>
      </c>
      <c r="D257" s="163"/>
      <c r="E257" s="164"/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5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139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192" t="s">
        <v>189</v>
      </c>
      <c r="D258" s="163"/>
      <c r="E258" s="164"/>
      <c r="F258" s="161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51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139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2" t="s">
        <v>192</v>
      </c>
      <c r="D259" s="163"/>
      <c r="E259" s="164">
        <v>65.53</v>
      </c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5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139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193" t="s">
        <v>155</v>
      </c>
      <c r="D260" s="165"/>
      <c r="E260" s="166">
        <v>65.53</v>
      </c>
      <c r="F260" s="161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5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139</v>
      </c>
      <c r="AH260" s="151">
        <v>1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ht="22.5" outlineLevel="1" x14ac:dyDescent="0.2">
      <c r="A261" s="174">
        <v>30</v>
      </c>
      <c r="B261" s="175" t="s">
        <v>325</v>
      </c>
      <c r="C261" s="191" t="s">
        <v>326</v>
      </c>
      <c r="D261" s="176" t="s">
        <v>132</v>
      </c>
      <c r="E261" s="177">
        <v>65.53</v>
      </c>
      <c r="F261" s="178"/>
      <c r="G261" s="179">
        <f>ROUND(E261*F261,2)</f>
        <v>0</v>
      </c>
      <c r="H261" s="178"/>
      <c r="I261" s="179">
        <f>ROUND(E261*H261,2)</f>
        <v>0</v>
      </c>
      <c r="J261" s="178"/>
      <c r="K261" s="179">
        <f>ROUND(E261*J261,2)</f>
        <v>0</v>
      </c>
      <c r="L261" s="179">
        <v>21</v>
      </c>
      <c r="M261" s="179">
        <f>G261*(1+L261/100)</f>
        <v>0</v>
      </c>
      <c r="N261" s="179">
        <v>2.163E-2</v>
      </c>
      <c r="O261" s="179">
        <f>ROUND(E261*N261,2)</f>
        <v>1.42</v>
      </c>
      <c r="P261" s="179">
        <v>0</v>
      </c>
      <c r="Q261" s="179">
        <f>ROUND(E261*P261,2)</f>
        <v>0</v>
      </c>
      <c r="R261" s="179"/>
      <c r="S261" s="179" t="s">
        <v>134</v>
      </c>
      <c r="T261" s="180" t="s">
        <v>159</v>
      </c>
      <c r="U261" s="161">
        <v>0</v>
      </c>
      <c r="V261" s="161">
        <f>ROUND(E261*U261,2)</f>
        <v>0</v>
      </c>
      <c r="W261" s="161"/>
      <c r="X261" s="15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324</v>
      </c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92" t="s">
        <v>327</v>
      </c>
      <c r="D262" s="163"/>
      <c r="E262" s="164"/>
      <c r="F262" s="161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5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139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2" t="s">
        <v>328</v>
      </c>
      <c r="D263" s="163"/>
      <c r="E263" s="164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5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139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8"/>
      <c r="B264" s="159"/>
      <c r="C264" s="192" t="s">
        <v>167</v>
      </c>
      <c r="D264" s="163"/>
      <c r="E264" s="164"/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5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139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192" t="s">
        <v>168</v>
      </c>
      <c r="D265" s="163"/>
      <c r="E265" s="164"/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5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139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92" t="s">
        <v>187</v>
      </c>
      <c r="D266" s="163"/>
      <c r="E266" s="164"/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5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139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2" t="s">
        <v>188</v>
      </c>
      <c r="D267" s="163"/>
      <c r="E267" s="164"/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5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139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8"/>
      <c r="B268" s="159"/>
      <c r="C268" s="192" t="s">
        <v>189</v>
      </c>
      <c r="D268" s="163"/>
      <c r="E268" s="164"/>
      <c r="F268" s="161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51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139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2" t="s">
        <v>192</v>
      </c>
      <c r="D269" s="163"/>
      <c r="E269" s="164">
        <v>65.53</v>
      </c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5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139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8"/>
      <c r="B270" s="159"/>
      <c r="C270" s="193" t="s">
        <v>155</v>
      </c>
      <c r="D270" s="165"/>
      <c r="E270" s="166">
        <v>65.53</v>
      </c>
      <c r="F270" s="161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5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139</v>
      </c>
      <c r="AH270" s="151">
        <v>1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92" t="s">
        <v>329</v>
      </c>
      <c r="D271" s="163"/>
      <c r="E271" s="164"/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5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139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93" t="s">
        <v>155</v>
      </c>
      <c r="D272" s="165"/>
      <c r="E272" s="166"/>
      <c r="F272" s="161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5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139</v>
      </c>
      <c r="AH272" s="151">
        <v>1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x14ac:dyDescent="0.2">
      <c r="A273" s="168" t="s">
        <v>128</v>
      </c>
      <c r="B273" s="169" t="s">
        <v>94</v>
      </c>
      <c r="C273" s="190" t="s">
        <v>95</v>
      </c>
      <c r="D273" s="170"/>
      <c r="E273" s="171"/>
      <c r="F273" s="172"/>
      <c r="G273" s="172">
        <f>SUMIF(AG274:AG303,"&lt;&gt;NOR",G274:G303)</f>
        <v>0</v>
      </c>
      <c r="H273" s="172"/>
      <c r="I273" s="172">
        <f>SUM(I274:I303)</f>
        <v>0</v>
      </c>
      <c r="J273" s="172"/>
      <c r="K273" s="172">
        <f>SUM(K274:K303)</f>
        <v>0</v>
      </c>
      <c r="L273" s="172"/>
      <c r="M273" s="172">
        <f>SUM(M274:M303)</f>
        <v>0</v>
      </c>
      <c r="N273" s="172"/>
      <c r="O273" s="172">
        <f>SUM(O274:O303)</f>
        <v>0.09</v>
      </c>
      <c r="P273" s="172"/>
      <c r="Q273" s="172">
        <f>SUM(Q274:Q303)</f>
        <v>0</v>
      </c>
      <c r="R273" s="172"/>
      <c r="S273" s="172"/>
      <c r="T273" s="173"/>
      <c r="U273" s="167"/>
      <c r="V273" s="167">
        <f>SUM(V274:V303)</f>
        <v>0</v>
      </c>
      <c r="W273" s="167"/>
      <c r="AG273" t="s">
        <v>129</v>
      </c>
    </row>
    <row r="274" spans="1:60" outlineLevel="1" x14ac:dyDescent="0.2">
      <c r="A274" s="174">
        <v>31</v>
      </c>
      <c r="B274" s="175" t="s">
        <v>330</v>
      </c>
      <c r="C274" s="191" t="s">
        <v>331</v>
      </c>
      <c r="D274" s="176" t="s">
        <v>132</v>
      </c>
      <c r="E274" s="177">
        <v>196.86</v>
      </c>
      <c r="F274" s="178"/>
      <c r="G274" s="179">
        <f>ROUND(E274*F274,2)</f>
        <v>0</v>
      </c>
      <c r="H274" s="178"/>
      <c r="I274" s="179">
        <f>ROUND(E274*H274,2)</f>
        <v>0</v>
      </c>
      <c r="J274" s="178"/>
      <c r="K274" s="179">
        <f>ROUND(E274*J274,2)</f>
        <v>0</v>
      </c>
      <c r="L274" s="179">
        <v>21</v>
      </c>
      <c r="M274" s="179">
        <f>G274*(1+L274/100)</f>
        <v>0</v>
      </c>
      <c r="N274" s="179">
        <v>1.2999999999999999E-4</v>
      </c>
      <c r="O274" s="179">
        <f>ROUND(E274*N274,2)</f>
        <v>0.03</v>
      </c>
      <c r="P274" s="179">
        <v>0</v>
      </c>
      <c r="Q274" s="179">
        <f>ROUND(E274*P274,2)</f>
        <v>0</v>
      </c>
      <c r="R274" s="179"/>
      <c r="S274" s="179" t="s">
        <v>134</v>
      </c>
      <c r="T274" s="180" t="s">
        <v>159</v>
      </c>
      <c r="U274" s="161">
        <v>0</v>
      </c>
      <c r="V274" s="161">
        <f>ROUND(E274*U274,2)</f>
        <v>0</v>
      </c>
      <c r="W274" s="161"/>
      <c r="X274" s="151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135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192" t="s">
        <v>167</v>
      </c>
      <c r="D275" s="163"/>
      <c r="E275" s="164"/>
      <c r="F275" s="161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5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139</v>
      </c>
      <c r="AH275" s="151">
        <v>0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/>
      <c r="B276" s="159"/>
      <c r="C276" s="192" t="s">
        <v>332</v>
      </c>
      <c r="D276" s="163"/>
      <c r="E276" s="164"/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51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139</v>
      </c>
      <c r="AH276" s="151">
        <v>0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8"/>
      <c r="B277" s="159"/>
      <c r="C277" s="192" t="s">
        <v>168</v>
      </c>
      <c r="D277" s="163"/>
      <c r="E277" s="164"/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51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139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8"/>
      <c r="B278" s="159"/>
      <c r="C278" s="192" t="s">
        <v>169</v>
      </c>
      <c r="D278" s="163"/>
      <c r="E278" s="164"/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51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139</v>
      </c>
      <c r="AH278" s="151">
        <v>0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92" t="s">
        <v>170</v>
      </c>
      <c r="D279" s="163"/>
      <c r="E279" s="164">
        <v>28</v>
      </c>
      <c r="F279" s="161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51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139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192" t="s">
        <v>171</v>
      </c>
      <c r="D280" s="163"/>
      <c r="E280" s="164">
        <v>20</v>
      </c>
      <c r="F280" s="161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51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139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92" t="s">
        <v>172</v>
      </c>
      <c r="D281" s="163"/>
      <c r="E281" s="164">
        <v>20</v>
      </c>
      <c r="F281" s="161"/>
      <c r="G281" s="161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51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139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93" t="s">
        <v>155</v>
      </c>
      <c r="D282" s="165"/>
      <c r="E282" s="166">
        <v>68</v>
      </c>
      <c r="F282" s="161"/>
      <c r="G282" s="161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51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139</v>
      </c>
      <c r="AH282" s="151">
        <v>1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92" t="s">
        <v>333</v>
      </c>
      <c r="D283" s="163"/>
      <c r="E283" s="164"/>
      <c r="F283" s="161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5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139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92" t="s">
        <v>167</v>
      </c>
      <c r="D284" s="163"/>
      <c r="E284" s="164"/>
      <c r="F284" s="161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51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139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192" t="s">
        <v>185</v>
      </c>
      <c r="D285" s="163"/>
      <c r="E285" s="164"/>
      <c r="F285" s="161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51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139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2" t="s">
        <v>186</v>
      </c>
      <c r="D286" s="163"/>
      <c r="E286" s="164"/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5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139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192" t="s">
        <v>187</v>
      </c>
      <c r="D287" s="163"/>
      <c r="E287" s="164"/>
      <c r="F287" s="161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5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139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8"/>
      <c r="B288" s="159"/>
      <c r="C288" s="192" t="s">
        <v>188</v>
      </c>
      <c r="D288" s="163"/>
      <c r="E288" s="164"/>
      <c r="F288" s="161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51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139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8"/>
      <c r="B289" s="159"/>
      <c r="C289" s="192" t="s">
        <v>189</v>
      </c>
      <c r="D289" s="163"/>
      <c r="E289" s="164"/>
      <c r="F289" s="161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5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139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58"/>
      <c r="B290" s="159"/>
      <c r="C290" s="192" t="s">
        <v>190</v>
      </c>
      <c r="D290" s="163"/>
      <c r="E290" s="164"/>
      <c r="F290" s="161"/>
      <c r="G290" s="161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51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139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92" t="s">
        <v>191</v>
      </c>
      <c r="D291" s="163"/>
      <c r="E291" s="164">
        <v>13.8</v>
      </c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5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139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8"/>
      <c r="B292" s="159"/>
      <c r="C292" s="192" t="s">
        <v>192</v>
      </c>
      <c r="D292" s="163"/>
      <c r="E292" s="164">
        <v>65.53</v>
      </c>
      <c r="F292" s="161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5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139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8"/>
      <c r="B293" s="159"/>
      <c r="C293" s="192" t="s">
        <v>193</v>
      </c>
      <c r="D293" s="163"/>
      <c r="E293" s="164">
        <v>25.41</v>
      </c>
      <c r="F293" s="161"/>
      <c r="G293" s="161"/>
      <c r="H293" s="161"/>
      <c r="I293" s="161"/>
      <c r="J293" s="161"/>
      <c r="K293" s="161"/>
      <c r="L293" s="161"/>
      <c r="M293" s="161"/>
      <c r="N293" s="161"/>
      <c r="O293" s="161"/>
      <c r="P293" s="161"/>
      <c r="Q293" s="161"/>
      <c r="R293" s="161"/>
      <c r="S293" s="161"/>
      <c r="T293" s="161"/>
      <c r="U293" s="161"/>
      <c r="V293" s="161"/>
      <c r="W293" s="161"/>
      <c r="X293" s="151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139</v>
      </c>
      <c r="AH293" s="151">
        <v>0</v>
      </c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58"/>
      <c r="B294" s="159"/>
      <c r="C294" s="192" t="s">
        <v>194</v>
      </c>
      <c r="D294" s="163"/>
      <c r="E294" s="164">
        <v>9.74</v>
      </c>
      <c r="F294" s="161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5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139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8"/>
      <c r="B295" s="159"/>
      <c r="C295" s="192" t="s">
        <v>195</v>
      </c>
      <c r="D295" s="163"/>
      <c r="E295" s="164">
        <v>7.3</v>
      </c>
      <c r="F295" s="161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51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139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8"/>
      <c r="B296" s="159"/>
      <c r="C296" s="192" t="s">
        <v>196</v>
      </c>
      <c r="D296" s="163"/>
      <c r="E296" s="164">
        <v>7.08</v>
      </c>
      <c r="F296" s="161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5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139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3" t="s">
        <v>155</v>
      </c>
      <c r="D297" s="165"/>
      <c r="E297" s="166">
        <v>128.86000000000001</v>
      </c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5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139</v>
      </c>
      <c r="AH297" s="151">
        <v>1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74">
        <v>32</v>
      </c>
      <c r="B298" s="175" t="s">
        <v>334</v>
      </c>
      <c r="C298" s="191" t="s">
        <v>335</v>
      </c>
      <c r="D298" s="176" t="s">
        <v>132</v>
      </c>
      <c r="E298" s="177">
        <v>196.86</v>
      </c>
      <c r="F298" s="178"/>
      <c r="G298" s="179">
        <f>ROUND(E298*F298,2)</f>
        <v>0</v>
      </c>
      <c r="H298" s="178"/>
      <c r="I298" s="179">
        <f>ROUND(E298*H298,2)</f>
        <v>0</v>
      </c>
      <c r="J298" s="178"/>
      <c r="K298" s="179">
        <f>ROUND(E298*J298,2)</f>
        <v>0</v>
      </c>
      <c r="L298" s="179">
        <v>21</v>
      </c>
      <c r="M298" s="179">
        <f>G298*(1+L298/100)</f>
        <v>0</v>
      </c>
      <c r="N298" s="179">
        <v>1.4999999999999999E-4</v>
      </c>
      <c r="O298" s="179">
        <f>ROUND(E298*N298,2)</f>
        <v>0.03</v>
      </c>
      <c r="P298" s="179">
        <v>0</v>
      </c>
      <c r="Q298" s="179">
        <f>ROUND(E298*P298,2)</f>
        <v>0</v>
      </c>
      <c r="R298" s="179"/>
      <c r="S298" s="179" t="s">
        <v>134</v>
      </c>
      <c r="T298" s="180" t="s">
        <v>159</v>
      </c>
      <c r="U298" s="161">
        <v>0</v>
      </c>
      <c r="V298" s="161">
        <f>ROUND(E298*U298,2)</f>
        <v>0</v>
      </c>
      <c r="W298" s="161"/>
      <c r="X298" s="15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135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92" t="s">
        <v>336</v>
      </c>
      <c r="D299" s="163"/>
      <c r="E299" s="164">
        <v>196.86</v>
      </c>
      <c r="F299" s="161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5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139</v>
      </c>
      <c r="AH299" s="151">
        <v>5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ht="22.5" outlineLevel="1" x14ac:dyDescent="0.2">
      <c r="A300" s="174">
        <v>33</v>
      </c>
      <c r="B300" s="175" t="s">
        <v>337</v>
      </c>
      <c r="C300" s="191" t="s">
        <v>338</v>
      </c>
      <c r="D300" s="176" t="s">
        <v>132</v>
      </c>
      <c r="E300" s="177">
        <v>50.8</v>
      </c>
      <c r="F300" s="178"/>
      <c r="G300" s="179">
        <f>ROUND(E300*F300,2)</f>
        <v>0</v>
      </c>
      <c r="H300" s="178"/>
      <c r="I300" s="179">
        <f>ROUND(E300*H300,2)</f>
        <v>0</v>
      </c>
      <c r="J300" s="178"/>
      <c r="K300" s="179">
        <f>ROUND(E300*J300,2)</f>
        <v>0</v>
      </c>
      <c r="L300" s="179">
        <v>21</v>
      </c>
      <c r="M300" s="179">
        <f>G300*(1+L300/100)</f>
        <v>0</v>
      </c>
      <c r="N300" s="179">
        <v>6.7000000000000002E-4</v>
      </c>
      <c r="O300" s="179">
        <f>ROUND(E300*N300,2)</f>
        <v>0.03</v>
      </c>
      <c r="P300" s="179">
        <v>0</v>
      </c>
      <c r="Q300" s="179">
        <f>ROUND(E300*P300,2)</f>
        <v>0</v>
      </c>
      <c r="R300" s="179"/>
      <c r="S300" s="179" t="s">
        <v>134</v>
      </c>
      <c r="T300" s="180" t="s">
        <v>159</v>
      </c>
      <c r="U300" s="161">
        <v>0</v>
      </c>
      <c r="V300" s="161">
        <f>ROUND(E300*U300,2)</f>
        <v>0</v>
      </c>
      <c r="W300" s="161"/>
      <c r="X300" s="15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135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2" t="s">
        <v>339</v>
      </c>
      <c r="D301" s="163"/>
      <c r="E301" s="164"/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5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139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192" t="s">
        <v>340</v>
      </c>
      <c r="D302" s="163"/>
      <c r="E302" s="164">
        <v>13.8</v>
      </c>
      <c r="F302" s="161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5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139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192" t="s">
        <v>341</v>
      </c>
      <c r="D303" s="163"/>
      <c r="E303" s="164">
        <v>37</v>
      </c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5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139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x14ac:dyDescent="0.2">
      <c r="A304" s="168" t="s">
        <v>128</v>
      </c>
      <c r="B304" s="169" t="s">
        <v>96</v>
      </c>
      <c r="C304" s="190" t="s">
        <v>97</v>
      </c>
      <c r="D304" s="170"/>
      <c r="E304" s="171"/>
      <c r="F304" s="172"/>
      <c r="G304" s="172">
        <f>SUMIF(AG305:AG306,"&lt;&gt;NOR",G305:G306)</f>
        <v>0</v>
      </c>
      <c r="H304" s="172"/>
      <c r="I304" s="172">
        <f>SUM(I305:I306)</f>
        <v>0</v>
      </c>
      <c r="J304" s="172"/>
      <c r="K304" s="172">
        <f>SUM(K305:K306)</f>
        <v>0</v>
      </c>
      <c r="L304" s="172"/>
      <c r="M304" s="172">
        <f>SUM(M305:M306)</f>
        <v>0</v>
      </c>
      <c r="N304" s="172"/>
      <c r="O304" s="172">
        <f>SUM(O305:O306)</f>
        <v>0</v>
      </c>
      <c r="P304" s="172"/>
      <c r="Q304" s="172">
        <f>SUM(Q305:Q306)</f>
        <v>0</v>
      </c>
      <c r="R304" s="172"/>
      <c r="S304" s="172"/>
      <c r="T304" s="173"/>
      <c r="U304" s="167"/>
      <c r="V304" s="167">
        <f>SUM(V305:V306)</f>
        <v>0</v>
      </c>
      <c r="W304" s="167"/>
      <c r="AG304" t="s">
        <v>129</v>
      </c>
    </row>
    <row r="305" spans="1:60" outlineLevel="1" x14ac:dyDescent="0.2">
      <c r="A305" s="174">
        <v>34</v>
      </c>
      <c r="B305" s="175" t="s">
        <v>342</v>
      </c>
      <c r="C305" s="191" t="s">
        <v>343</v>
      </c>
      <c r="D305" s="176" t="s">
        <v>274</v>
      </c>
      <c r="E305" s="177">
        <v>0.5</v>
      </c>
      <c r="F305" s="178"/>
      <c r="G305" s="179">
        <f>ROUND(E305*F305,2)</f>
        <v>0</v>
      </c>
      <c r="H305" s="178"/>
      <c r="I305" s="179">
        <f>ROUND(E305*H305,2)</f>
        <v>0</v>
      </c>
      <c r="J305" s="178"/>
      <c r="K305" s="179">
        <f>ROUND(E305*J305,2)</f>
        <v>0</v>
      </c>
      <c r="L305" s="179">
        <v>21</v>
      </c>
      <c r="M305" s="179">
        <f>G305*(1+L305/100)</f>
        <v>0</v>
      </c>
      <c r="N305" s="179">
        <v>0</v>
      </c>
      <c r="O305" s="179">
        <f>ROUND(E305*N305,2)</f>
        <v>0</v>
      </c>
      <c r="P305" s="179">
        <v>0</v>
      </c>
      <c r="Q305" s="179">
        <f>ROUND(E305*P305,2)</f>
        <v>0</v>
      </c>
      <c r="R305" s="179"/>
      <c r="S305" s="179" t="s">
        <v>163</v>
      </c>
      <c r="T305" s="180" t="s">
        <v>159</v>
      </c>
      <c r="U305" s="161">
        <v>0</v>
      </c>
      <c r="V305" s="161">
        <f>ROUND(E305*U305,2)</f>
        <v>0</v>
      </c>
      <c r="W305" s="161"/>
      <c r="X305" s="151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135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192" t="s">
        <v>275</v>
      </c>
      <c r="D306" s="163"/>
      <c r="E306" s="164">
        <v>0.5</v>
      </c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5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139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x14ac:dyDescent="0.2">
      <c r="A307" s="168" t="s">
        <v>128</v>
      </c>
      <c r="B307" s="169" t="s">
        <v>98</v>
      </c>
      <c r="C307" s="190" t="s">
        <v>99</v>
      </c>
      <c r="D307" s="170"/>
      <c r="E307" s="171"/>
      <c r="F307" s="172"/>
      <c r="G307" s="172">
        <f>SUMIF(AG308:AG313,"&lt;&gt;NOR",G308:G313)</f>
        <v>0</v>
      </c>
      <c r="H307" s="172"/>
      <c r="I307" s="172">
        <f>SUM(I308:I313)</f>
        <v>0</v>
      </c>
      <c r="J307" s="172"/>
      <c r="K307" s="172">
        <f>SUM(K308:K313)</f>
        <v>0</v>
      </c>
      <c r="L307" s="172"/>
      <c r="M307" s="172">
        <f>SUM(M308:M313)</f>
        <v>0</v>
      </c>
      <c r="N307" s="172"/>
      <c r="O307" s="172">
        <f>SUM(O308:O313)</f>
        <v>0</v>
      </c>
      <c r="P307" s="172"/>
      <c r="Q307" s="172">
        <f>SUM(Q308:Q313)</f>
        <v>0</v>
      </c>
      <c r="R307" s="172"/>
      <c r="S307" s="172"/>
      <c r="T307" s="173"/>
      <c r="U307" s="167"/>
      <c r="V307" s="167">
        <f>SUM(V308:V313)</f>
        <v>75.069999999999993</v>
      </c>
      <c r="W307" s="167"/>
      <c r="AG307" t="s">
        <v>129</v>
      </c>
    </row>
    <row r="308" spans="1:60" outlineLevel="1" x14ac:dyDescent="0.2">
      <c r="A308" s="181">
        <v>35</v>
      </c>
      <c r="B308" s="182" t="s">
        <v>344</v>
      </c>
      <c r="C308" s="194" t="s">
        <v>345</v>
      </c>
      <c r="D308" s="183" t="s">
        <v>219</v>
      </c>
      <c r="E308" s="184">
        <v>15.018980000000001</v>
      </c>
      <c r="F308" s="185"/>
      <c r="G308" s="186">
        <f t="shared" ref="G308:G313" si="0">ROUND(E308*F308,2)</f>
        <v>0</v>
      </c>
      <c r="H308" s="185"/>
      <c r="I308" s="186">
        <f t="shared" ref="I308:I313" si="1">ROUND(E308*H308,2)</f>
        <v>0</v>
      </c>
      <c r="J308" s="185"/>
      <c r="K308" s="186">
        <f t="shared" ref="K308:K313" si="2">ROUND(E308*J308,2)</f>
        <v>0</v>
      </c>
      <c r="L308" s="186">
        <v>21</v>
      </c>
      <c r="M308" s="186">
        <f t="shared" ref="M308:M313" si="3">G308*(1+L308/100)</f>
        <v>0</v>
      </c>
      <c r="N308" s="186">
        <v>0</v>
      </c>
      <c r="O308" s="186">
        <f t="shared" ref="O308:O313" si="4">ROUND(E308*N308,2)</f>
        <v>0</v>
      </c>
      <c r="P308" s="186">
        <v>0</v>
      </c>
      <c r="Q308" s="186">
        <f t="shared" ref="Q308:Q313" si="5">ROUND(E308*P308,2)</f>
        <v>0</v>
      </c>
      <c r="R308" s="186"/>
      <c r="S308" s="186" t="s">
        <v>134</v>
      </c>
      <c r="T308" s="187" t="s">
        <v>134</v>
      </c>
      <c r="U308" s="161">
        <v>0.49</v>
      </c>
      <c r="V308" s="161">
        <f t="shared" ref="V308:V313" si="6">ROUND(E308*U308,2)</f>
        <v>7.36</v>
      </c>
      <c r="W308" s="161"/>
      <c r="X308" s="15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346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81">
        <v>36</v>
      </c>
      <c r="B309" s="182" t="s">
        <v>347</v>
      </c>
      <c r="C309" s="194" t="s">
        <v>348</v>
      </c>
      <c r="D309" s="183" t="s">
        <v>219</v>
      </c>
      <c r="E309" s="184">
        <v>210.26564999999999</v>
      </c>
      <c r="F309" s="185"/>
      <c r="G309" s="186">
        <f t="shared" si="0"/>
        <v>0</v>
      </c>
      <c r="H309" s="185"/>
      <c r="I309" s="186">
        <f t="shared" si="1"/>
        <v>0</v>
      </c>
      <c r="J309" s="185"/>
      <c r="K309" s="186">
        <f t="shared" si="2"/>
        <v>0</v>
      </c>
      <c r="L309" s="186">
        <v>21</v>
      </c>
      <c r="M309" s="186">
        <f t="shared" si="3"/>
        <v>0</v>
      </c>
      <c r="N309" s="186">
        <v>0</v>
      </c>
      <c r="O309" s="186">
        <f t="shared" si="4"/>
        <v>0</v>
      </c>
      <c r="P309" s="186">
        <v>0</v>
      </c>
      <c r="Q309" s="186">
        <f t="shared" si="5"/>
        <v>0</v>
      </c>
      <c r="R309" s="186"/>
      <c r="S309" s="186" t="s">
        <v>134</v>
      </c>
      <c r="T309" s="187" t="s">
        <v>134</v>
      </c>
      <c r="U309" s="161">
        <v>0</v>
      </c>
      <c r="V309" s="161">
        <f t="shared" si="6"/>
        <v>0</v>
      </c>
      <c r="W309" s="161"/>
      <c r="X309" s="151"/>
      <c r="Y309" s="151"/>
      <c r="Z309" s="151"/>
      <c r="AA309" s="151"/>
      <c r="AB309" s="151"/>
      <c r="AC309" s="151"/>
      <c r="AD309" s="151"/>
      <c r="AE309" s="151"/>
      <c r="AF309" s="151"/>
      <c r="AG309" s="151" t="s">
        <v>346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81">
        <v>37</v>
      </c>
      <c r="B310" s="182" t="s">
        <v>349</v>
      </c>
      <c r="C310" s="194" t="s">
        <v>350</v>
      </c>
      <c r="D310" s="183" t="s">
        <v>219</v>
      </c>
      <c r="E310" s="184">
        <v>15.018980000000001</v>
      </c>
      <c r="F310" s="185"/>
      <c r="G310" s="186">
        <f t="shared" si="0"/>
        <v>0</v>
      </c>
      <c r="H310" s="185"/>
      <c r="I310" s="186">
        <f t="shared" si="1"/>
        <v>0</v>
      </c>
      <c r="J310" s="185"/>
      <c r="K310" s="186">
        <f t="shared" si="2"/>
        <v>0</v>
      </c>
      <c r="L310" s="186">
        <v>21</v>
      </c>
      <c r="M310" s="186">
        <f t="shared" si="3"/>
        <v>0</v>
      </c>
      <c r="N310" s="186">
        <v>0</v>
      </c>
      <c r="O310" s="186">
        <f t="shared" si="4"/>
        <v>0</v>
      </c>
      <c r="P310" s="186">
        <v>0</v>
      </c>
      <c r="Q310" s="186">
        <f t="shared" si="5"/>
        <v>0</v>
      </c>
      <c r="R310" s="186"/>
      <c r="S310" s="186" t="s">
        <v>134</v>
      </c>
      <c r="T310" s="187" t="s">
        <v>134</v>
      </c>
      <c r="U310" s="161">
        <v>1.1399999999999999</v>
      </c>
      <c r="V310" s="161">
        <f t="shared" si="6"/>
        <v>17.12</v>
      </c>
      <c r="W310" s="161"/>
      <c r="X310" s="15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346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81">
        <v>38</v>
      </c>
      <c r="B311" s="182" t="s">
        <v>351</v>
      </c>
      <c r="C311" s="194" t="s">
        <v>352</v>
      </c>
      <c r="D311" s="183" t="s">
        <v>219</v>
      </c>
      <c r="E311" s="184">
        <v>60.075899999999997</v>
      </c>
      <c r="F311" s="185"/>
      <c r="G311" s="186">
        <f t="shared" si="0"/>
        <v>0</v>
      </c>
      <c r="H311" s="185"/>
      <c r="I311" s="186">
        <f t="shared" si="1"/>
        <v>0</v>
      </c>
      <c r="J311" s="185"/>
      <c r="K311" s="186">
        <f t="shared" si="2"/>
        <v>0</v>
      </c>
      <c r="L311" s="186">
        <v>21</v>
      </c>
      <c r="M311" s="186">
        <f t="shared" si="3"/>
        <v>0</v>
      </c>
      <c r="N311" s="186">
        <v>0</v>
      </c>
      <c r="O311" s="186">
        <f t="shared" si="4"/>
        <v>0</v>
      </c>
      <c r="P311" s="186">
        <v>0</v>
      </c>
      <c r="Q311" s="186">
        <f t="shared" si="5"/>
        <v>0</v>
      </c>
      <c r="R311" s="186"/>
      <c r="S311" s="186" t="s">
        <v>134</v>
      </c>
      <c r="T311" s="187" t="s">
        <v>134</v>
      </c>
      <c r="U311" s="161">
        <v>0.752</v>
      </c>
      <c r="V311" s="161">
        <f t="shared" si="6"/>
        <v>45.18</v>
      </c>
      <c r="W311" s="161"/>
      <c r="X311" s="15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346</v>
      </c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81">
        <v>39</v>
      </c>
      <c r="B312" s="182" t="s">
        <v>353</v>
      </c>
      <c r="C312" s="194" t="s">
        <v>354</v>
      </c>
      <c r="D312" s="183" t="s">
        <v>219</v>
      </c>
      <c r="E312" s="184">
        <v>15.018980000000001</v>
      </c>
      <c r="F312" s="185"/>
      <c r="G312" s="186">
        <f t="shared" si="0"/>
        <v>0</v>
      </c>
      <c r="H312" s="185"/>
      <c r="I312" s="186">
        <f t="shared" si="1"/>
        <v>0</v>
      </c>
      <c r="J312" s="185"/>
      <c r="K312" s="186">
        <f t="shared" si="2"/>
        <v>0</v>
      </c>
      <c r="L312" s="186">
        <v>21</v>
      </c>
      <c r="M312" s="186">
        <f t="shared" si="3"/>
        <v>0</v>
      </c>
      <c r="N312" s="186">
        <v>0</v>
      </c>
      <c r="O312" s="186">
        <f t="shared" si="4"/>
        <v>0</v>
      </c>
      <c r="P312" s="186">
        <v>0</v>
      </c>
      <c r="Q312" s="186">
        <f t="shared" si="5"/>
        <v>0</v>
      </c>
      <c r="R312" s="186"/>
      <c r="S312" s="186" t="s">
        <v>134</v>
      </c>
      <c r="T312" s="187" t="s">
        <v>134</v>
      </c>
      <c r="U312" s="161">
        <v>0.36</v>
      </c>
      <c r="V312" s="161">
        <f t="shared" si="6"/>
        <v>5.41</v>
      </c>
      <c r="W312" s="161"/>
      <c r="X312" s="15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346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81">
        <v>40</v>
      </c>
      <c r="B313" s="182" t="s">
        <v>355</v>
      </c>
      <c r="C313" s="194" t="s">
        <v>356</v>
      </c>
      <c r="D313" s="183" t="s">
        <v>219</v>
      </c>
      <c r="E313" s="184">
        <v>15.018980000000001</v>
      </c>
      <c r="F313" s="185"/>
      <c r="G313" s="186">
        <f t="shared" si="0"/>
        <v>0</v>
      </c>
      <c r="H313" s="185"/>
      <c r="I313" s="186">
        <f t="shared" si="1"/>
        <v>0</v>
      </c>
      <c r="J313" s="185"/>
      <c r="K313" s="186">
        <f t="shared" si="2"/>
        <v>0</v>
      </c>
      <c r="L313" s="186">
        <v>21</v>
      </c>
      <c r="M313" s="186">
        <f t="shared" si="3"/>
        <v>0</v>
      </c>
      <c r="N313" s="186">
        <v>0</v>
      </c>
      <c r="O313" s="186">
        <f t="shared" si="4"/>
        <v>0</v>
      </c>
      <c r="P313" s="186">
        <v>0</v>
      </c>
      <c r="Q313" s="186">
        <f t="shared" si="5"/>
        <v>0</v>
      </c>
      <c r="R313" s="186"/>
      <c r="S313" s="186" t="s">
        <v>134</v>
      </c>
      <c r="T313" s="187" t="s">
        <v>159</v>
      </c>
      <c r="U313" s="161">
        <v>0</v>
      </c>
      <c r="V313" s="161">
        <f t="shared" si="6"/>
        <v>0</v>
      </c>
      <c r="W313" s="161"/>
      <c r="X313" s="15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346</v>
      </c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x14ac:dyDescent="0.2">
      <c r="A314" s="168" t="s">
        <v>128</v>
      </c>
      <c r="B314" s="169" t="s">
        <v>101</v>
      </c>
      <c r="C314" s="190" t="s">
        <v>27</v>
      </c>
      <c r="D314" s="170"/>
      <c r="E314" s="171"/>
      <c r="F314" s="172"/>
      <c r="G314" s="172">
        <f>SUMIF(AG315:AG318,"&lt;&gt;NOR",G315:G318)</f>
        <v>0</v>
      </c>
      <c r="H314" s="172"/>
      <c r="I314" s="172">
        <f>SUM(I315:I318)</f>
        <v>0</v>
      </c>
      <c r="J314" s="172"/>
      <c r="K314" s="172">
        <f>SUM(K315:K318)</f>
        <v>0</v>
      </c>
      <c r="L314" s="172"/>
      <c r="M314" s="172">
        <f>SUM(M315:M318)</f>
        <v>0</v>
      </c>
      <c r="N314" s="172"/>
      <c r="O314" s="172">
        <f>SUM(O315:O318)</f>
        <v>0</v>
      </c>
      <c r="P314" s="172"/>
      <c r="Q314" s="172">
        <f>SUM(Q315:Q318)</f>
        <v>0</v>
      </c>
      <c r="R314" s="172"/>
      <c r="S314" s="172"/>
      <c r="T314" s="173"/>
      <c r="U314" s="167"/>
      <c r="V314" s="167">
        <f>SUM(V315:V318)</f>
        <v>0</v>
      </c>
      <c r="W314" s="167"/>
      <c r="AG314" t="s">
        <v>129</v>
      </c>
    </row>
    <row r="315" spans="1:60" outlineLevel="1" x14ac:dyDescent="0.2">
      <c r="A315" s="181">
        <v>41</v>
      </c>
      <c r="B315" s="182" t="s">
        <v>357</v>
      </c>
      <c r="C315" s="194" t="s">
        <v>358</v>
      </c>
      <c r="D315" s="183" t="s">
        <v>359</v>
      </c>
      <c r="E315" s="184">
        <v>1</v>
      </c>
      <c r="F315" s="185"/>
      <c r="G315" s="186">
        <f>ROUND(E315*F315,2)</f>
        <v>0</v>
      </c>
      <c r="H315" s="185"/>
      <c r="I315" s="186">
        <f>ROUND(E315*H315,2)</f>
        <v>0</v>
      </c>
      <c r="J315" s="185"/>
      <c r="K315" s="186">
        <f>ROUND(E315*J315,2)</f>
        <v>0</v>
      </c>
      <c r="L315" s="186">
        <v>21</v>
      </c>
      <c r="M315" s="186">
        <f>G315*(1+L315/100)</f>
        <v>0</v>
      </c>
      <c r="N315" s="186">
        <v>0</v>
      </c>
      <c r="O315" s="186">
        <f>ROUND(E315*N315,2)</f>
        <v>0</v>
      </c>
      <c r="P315" s="186">
        <v>0</v>
      </c>
      <c r="Q315" s="186">
        <f>ROUND(E315*P315,2)</f>
        <v>0</v>
      </c>
      <c r="R315" s="186"/>
      <c r="S315" s="186" t="s">
        <v>134</v>
      </c>
      <c r="T315" s="187" t="s">
        <v>159</v>
      </c>
      <c r="U315" s="161">
        <v>0</v>
      </c>
      <c r="V315" s="161">
        <f>ROUND(E315*U315,2)</f>
        <v>0</v>
      </c>
      <c r="W315" s="161"/>
      <c r="X315" s="15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360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81">
        <v>42</v>
      </c>
      <c r="B316" s="182" t="s">
        <v>361</v>
      </c>
      <c r="C316" s="194" t="s">
        <v>362</v>
      </c>
      <c r="D316" s="183" t="s">
        <v>359</v>
      </c>
      <c r="E316" s="184">
        <v>1</v>
      </c>
      <c r="F316" s="185"/>
      <c r="G316" s="186">
        <f>ROUND(E316*F316,2)</f>
        <v>0</v>
      </c>
      <c r="H316" s="185"/>
      <c r="I316" s="186">
        <f>ROUND(E316*H316,2)</f>
        <v>0</v>
      </c>
      <c r="J316" s="185"/>
      <c r="K316" s="186">
        <f>ROUND(E316*J316,2)</f>
        <v>0</v>
      </c>
      <c r="L316" s="186">
        <v>21</v>
      </c>
      <c r="M316" s="186">
        <f>G316*(1+L316/100)</f>
        <v>0</v>
      </c>
      <c r="N316" s="186">
        <v>0</v>
      </c>
      <c r="O316" s="186">
        <f>ROUND(E316*N316,2)</f>
        <v>0</v>
      </c>
      <c r="P316" s="186">
        <v>0</v>
      </c>
      <c r="Q316" s="186">
        <f>ROUND(E316*P316,2)</f>
        <v>0</v>
      </c>
      <c r="R316" s="186"/>
      <c r="S316" s="186" t="s">
        <v>134</v>
      </c>
      <c r="T316" s="187" t="s">
        <v>159</v>
      </c>
      <c r="U316" s="161">
        <v>0</v>
      </c>
      <c r="V316" s="161">
        <f>ROUND(E316*U316,2)</f>
        <v>0</v>
      </c>
      <c r="W316" s="161"/>
      <c r="X316" s="15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360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81">
        <v>43</v>
      </c>
      <c r="B317" s="182" t="s">
        <v>363</v>
      </c>
      <c r="C317" s="194" t="s">
        <v>364</v>
      </c>
      <c r="D317" s="183" t="s">
        <v>359</v>
      </c>
      <c r="E317" s="184">
        <v>1</v>
      </c>
      <c r="F317" s="185"/>
      <c r="G317" s="186">
        <f>ROUND(E317*F317,2)</f>
        <v>0</v>
      </c>
      <c r="H317" s="185"/>
      <c r="I317" s="186">
        <f>ROUND(E317*H317,2)</f>
        <v>0</v>
      </c>
      <c r="J317" s="185"/>
      <c r="K317" s="186">
        <f>ROUND(E317*J317,2)</f>
        <v>0</v>
      </c>
      <c r="L317" s="186">
        <v>21</v>
      </c>
      <c r="M317" s="186">
        <f>G317*(1+L317/100)</f>
        <v>0</v>
      </c>
      <c r="N317" s="186">
        <v>0</v>
      </c>
      <c r="O317" s="186">
        <f>ROUND(E317*N317,2)</f>
        <v>0</v>
      </c>
      <c r="P317" s="186">
        <v>0</v>
      </c>
      <c r="Q317" s="186">
        <f>ROUND(E317*P317,2)</f>
        <v>0</v>
      </c>
      <c r="R317" s="186"/>
      <c r="S317" s="186" t="s">
        <v>134</v>
      </c>
      <c r="T317" s="187" t="s">
        <v>159</v>
      </c>
      <c r="U317" s="161">
        <v>0</v>
      </c>
      <c r="V317" s="161">
        <f>ROUND(E317*U317,2)</f>
        <v>0</v>
      </c>
      <c r="W317" s="161"/>
      <c r="X317" s="151"/>
      <c r="Y317" s="151"/>
      <c r="Z317" s="151"/>
      <c r="AA317" s="151"/>
      <c r="AB317" s="151"/>
      <c r="AC317" s="151"/>
      <c r="AD317" s="151"/>
      <c r="AE317" s="151"/>
      <c r="AF317" s="151"/>
      <c r="AG317" s="151" t="s">
        <v>360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81">
        <v>44</v>
      </c>
      <c r="B318" s="182" t="s">
        <v>365</v>
      </c>
      <c r="C318" s="194" t="s">
        <v>366</v>
      </c>
      <c r="D318" s="183" t="s">
        <v>359</v>
      </c>
      <c r="E318" s="184">
        <v>1</v>
      </c>
      <c r="F318" s="185"/>
      <c r="G318" s="186">
        <f>ROUND(E318*F318,2)</f>
        <v>0</v>
      </c>
      <c r="H318" s="185"/>
      <c r="I318" s="186">
        <f>ROUND(E318*H318,2)</f>
        <v>0</v>
      </c>
      <c r="J318" s="185"/>
      <c r="K318" s="186">
        <f>ROUND(E318*J318,2)</f>
        <v>0</v>
      </c>
      <c r="L318" s="186">
        <v>21</v>
      </c>
      <c r="M318" s="186">
        <f>G318*(1+L318/100)</f>
        <v>0</v>
      </c>
      <c r="N318" s="186">
        <v>0</v>
      </c>
      <c r="O318" s="186">
        <f>ROUND(E318*N318,2)</f>
        <v>0</v>
      </c>
      <c r="P318" s="186">
        <v>0</v>
      </c>
      <c r="Q318" s="186">
        <f>ROUND(E318*P318,2)</f>
        <v>0</v>
      </c>
      <c r="R318" s="186"/>
      <c r="S318" s="186" t="s">
        <v>134</v>
      </c>
      <c r="T318" s="187" t="s">
        <v>159</v>
      </c>
      <c r="U318" s="161">
        <v>0</v>
      </c>
      <c r="V318" s="161">
        <f>ROUND(E318*U318,2)</f>
        <v>0</v>
      </c>
      <c r="W318" s="161"/>
      <c r="X318" s="15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360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x14ac:dyDescent="0.2">
      <c r="A319" s="168" t="s">
        <v>128</v>
      </c>
      <c r="B319" s="169" t="s">
        <v>102</v>
      </c>
      <c r="C319" s="190" t="s">
        <v>28</v>
      </c>
      <c r="D319" s="170"/>
      <c r="E319" s="171"/>
      <c r="F319" s="172"/>
      <c r="G319" s="172">
        <f>SUMIF(AG320:AG321,"&lt;&gt;NOR",G320:G321)</f>
        <v>0</v>
      </c>
      <c r="H319" s="172"/>
      <c r="I319" s="172">
        <f>SUM(I320:I321)</f>
        <v>0</v>
      </c>
      <c r="J319" s="172"/>
      <c r="K319" s="172">
        <f>SUM(K320:K321)</f>
        <v>0</v>
      </c>
      <c r="L319" s="172"/>
      <c r="M319" s="172">
        <f>SUM(M320:M321)</f>
        <v>0</v>
      </c>
      <c r="N319" s="172"/>
      <c r="O319" s="172">
        <f>SUM(O320:O321)</f>
        <v>0</v>
      </c>
      <c r="P319" s="172"/>
      <c r="Q319" s="172">
        <f>SUM(Q320:Q321)</f>
        <v>0</v>
      </c>
      <c r="R319" s="172"/>
      <c r="S319" s="172"/>
      <c r="T319" s="173"/>
      <c r="U319" s="167"/>
      <c r="V319" s="167">
        <f>SUM(V320:V321)</f>
        <v>0</v>
      </c>
      <c r="W319" s="167"/>
      <c r="AG319" t="s">
        <v>129</v>
      </c>
    </row>
    <row r="320" spans="1:60" outlineLevel="1" x14ac:dyDescent="0.2">
      <c r="A320" s="181">
        <v>45</v>
      </c>
      <c r="B320" s="182" t="s">
        <v>367</v>
      </c>
      <c r="C320" s="194" t="s">
        <v>368</v>
      </c>
      <c r="D320" s="183" t="s">
        <v>274</v>
      </c>
      <c r="E320" s="184">
        <v>1</v>
      </c>
      <c r="F320" s="185"/>
      <c r="G320" s="186">
        <f>ROUND(E320*F320,2)</f>
        <v>0</v>
      </c>
      <c r="H320" s="185"/>
      <c r="I320" s="186">
        <f>ROUND(E320*H320,2)</f>
        <v>0</v>
      </c>
      <c r="J320" s="185"/>
      <c r="K320" s="186">
        <f>ROUND(E320*J320,2)</f>
        <v>0</v>
      </c>
      <c r="L320" s="186">
        <v>21</v>
      </c>
      <c r="M320" s="186">
        <f>G320*(1+L320/100)</f>
        <v>0</v>
      </c>
      <c r="N320" s="186">
        <v>0</v>
      </c>
      <c r="O320" s="186">
        <f>ROUND(E320*N320,2)</f>
        <v>0</v>
      </c>
      <c r="P320" s="186">
        <v>0</v>
      </c>
      <c r="Q320" s="186">
        <f>ROUND(E320*P320,2)</f>
        <v>0</v>
      </c>
      <c r="R320" s="186"/>
      <c r="S320" s="186" t="s">
        <v>163</v>
      </c>
      <c r="T320" s="187" t="s">
        <v>159</v>
      </c>
      <c r="U320" s="161">
        <v>0</v>
      </c>
      <c r="V320" s="161">
        <f>ROUND(E320*U320,2)</f>
        <v>0</v>
      </c>
      <c r="W320" s="161"/>
      <c r="X320" s="15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360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74">
        <v>46</v>
      </c>
      <c r="B321" s="175" t="s">
        <v>369</v>
      </c>
      <c r="C321" s="191" t="s">
        <v>370</v>
      </c>
      <c r="D321" s="176" t="s">
        <v>359</v>
      </c>
      <c r="E321" s="177">
        <v>1</v>
      </c>
      <c r="F321" s="178"/>
      <c r="G321" s="179">
        <f>ROUND(E321*F321,2)</f>
        <v>0</v>
      </c>
      <c r="H321" s="178"/>
      <c r="I321" s="179">
        <f>ROUND(E321*H321,2)</f>
        <v>0</v>
      </c>
      <c r="J321" s="178"/>
      <c r="K321" s="179">
        <f>ROUND(E321*J321,2)</f>
        <v>0</v>
      </c>
      <c r="L321" s="179">
        <v>21</v>
      </c>
      <c r="M321" s="179">
        <f>G321*(1+L321/100)</f>
        <v>0</v>
      </c>
      <c r="N321" s="179">
        <v>0</v>
      </c>
      <c r="O321" s="179">
        <f>ROUND(E321*N321,2)</f>
        <v>0</v>
      </c>
      <c r="P321" s="179">
        <v>0</v>
      </c>
      <c r="Q321" s="179">
        <f>ROUND(E321*P321,2)</f>
        <v>0</v>
      </c>
      <c r="R321" s="179"/>
      <c r="S321" s="179" t="s">
        <v>134</v>
      </c>
      <c r="T321" s="180" t="s">
        <v>159</v>
      </c>
      <c r="U321" s="161">
        <v>0</v>
      </c>
      <c r="V321" s="161">
        <f>ROUND(E321*U321,2)</f>
        <v>0</v>
      </c>
      <c r="W321" s="161"/>
      <c r="X321" s="151"/>
      <c r="Y321" s="151"/>
      <c r="Z321" s="151"/>
      <c r="AA321" s="151"/>
      <c r="AB321" s="151"/>
      <c r="AC321" s="151"/>
      <c r="AD321" s="151"/>
      <c r="AE321" s="151"/>
      <c r="AF321" s="151"/>
      <c r="AG321" s="151" t="s">
        <v>360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x14ac:dyDescent="0.2">
      <c r="A322" s="5"/>
      <c r="B322" s="6"/>
      <c r="C322" s="196"/>
      <c r="D322" s="8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AE322">
        <v>15</v>
      </c>
      <c r="AF322">
        <v>21</v>
      </c>
    </row>
    <row r="323" spans="1:60" x14ac:dyDescent="0.2">
      <c r="A323" s="154"/>
      <c r="B323" s="155" t="s">
        <v>29</v>
      </c>
      <c r="C323" s="197"/>
      <c r="D323" s="156"/>
      <c r="E323" s="157"/>
      <c r="F323" s="157"/>
      <c r="G323" s="189">
        <f>G8+G28+G33+G42+G57+G72+G88+G120+G122+G192+G195+G243+G252+G273+G304+G307+G314+G319</f>
        <v>0</v>
      </c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AE323">
        <f>SUMIF(L7:L321,AE322,G7:G321)</f>
        <v>0</v>
      </c>
      <c r="AF323">
        <f>SUMIF(L7:L321,AF322,G7:G321)</f>
        <v>0</v>
      </c>
      <c r="AG323" t="s">
        <v>371</v>
      </c>
    </row>
    <row r="324" spans="1:60" x14ac:dyDescent="0.2">
      <c r="C324" s="198"/>
      <c r="D324" s="142"/>
      <c r="AG324" t="s">
        <v>372</v>
      </c>
    </row>
    <row r="325" spans="1:60" x14ac:dyDescent="0.2">
      <c r="D325" s="142"/>
    </row>
    <row r="326" spans="1:60" x14ac:dyDescent="0.2">
      <c r="D326" s="142"/>
    </row>
    <row r="327" spans="1:60" x14ac:dyDescent="0.2">
      <c r="D327" s="142"/>
    </row>
    <row r="328" spans="1:60" x14ac:dyDescent="0.2">
      <c r="D328" s="142"/>
    </row>
    <row r="329" spans="1:60" x14ac:dyDescent="0.2">
      <c r="D329" s="142"/>
    </row>
    <row r="330" spans="1:60" x14ac:dyDescent="0.2">
      <c r="D330" s="142"/>
    </row>
    <row r="331" spans="1:60" x14ac:dyDescent="0.2">
      <c r="D331" s="142"/>
    </row>
    <row r="332" spans="1:60" x14ac:dyDescent="0.2">
      <c r="D332" s="142"/>
    </row>
    <row r="333" spans="1:60" x14ac:dyDescent="0.2">
      <c r="D333" s="142"/>
    </row>
    <row r="334" spans="1:60" x14ac:dyDescent="0.2">
      <c r="D334" s="142"/>
    </row>
    <row r="335" spans="1:60" x14ac:dyDescent="0.2">
      <c r="D335" s="142"/>
    </row>
    <row r="336" spans="1:60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password="DCCD" sheet="1"/>
  <mergeCells count="6">
    <mergeCell ref="C191:G19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2. část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2. část Pol'!Názvy_tisku</vt:lpstr>
      <vt:lpstr>oadresa</vt:lpstr>
      <vt:lpstr>Stavba!Objednatel</vt:lpstr>
      <vt:lpstr>Stavba!Objekt</vt:lpstr>
      <vt:lpstr>'01 2. část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2017-11-26T13:27:24Z</dcterms:modified>
</cp:coreProperties>
</file>