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/>
  <mc:AlternateContent xmlns:mc="http://schemas.openxmlformats.org/markup-compatibility/2006">
    <mc:Choice Requires="x15">
      <x15ac:absPath xmlns:x15ac="http://schemas.microsoft.com/office/spreadsheetml/2010/11/ac" url="C:\KrosData1\Export\"/>
    </mc:Choice>
  </mc:AlternateContent>
  <bookViews>
    <workbookView xWindow="0" yWindow="0" windowWidth="14370" windowHeight="9585"/>
  </bookViews>
  <sheets>
    <sheet name="Rekapitulace stavby" sheetId="1" r:id="rId1"/>
    <sheet name="001 - Odpočinkové plochy    " sheetId="2" r:id="rId2"/>
    <sheet name="Pokyny pro vyplnění" sheetId="3" r:id="rId3"/>
  </sheets>
  <definedNames>
    <definedName name="_xlnm._FilterDatabase" localSheetId="1" hidden="1">'001 - Odpočinkové plochy    '!$C$85:$K$184</definedName>
    <definedName name="_xlnm.Print_Titles" localSheetId="1">'001 - Odpočinkové plochy    '!$85:$85</definedName>
    <definedName name="_xlnm.Print_Titles" localSheetId="0">'Rekapitulace stavby'!$49:$49</definedName>
    <definedName name="_xlnm.Print_Area" localSheetId="1">'001 - Odpočinkové plochy    '!$C$4:$J$36,'001 - Odpočinkové plochy    '!$C$42:$J$67,'001 - Odpočinkové plochy    '!$C$73:$K$184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71027"/>
</workbook>
</file>

<file path=xl/calcChain.xml><?xml version="1.0" encoding="utf-8"?>
<calcChain xmlns="http://schemas.openxmlformats.org/spreadsheetml/2006/main">
  <c r="AY52" i="1" l="1"/>
  <c r="AX52" i="1"/>
  <c r="BI184" i="2"/>
  <c r="BH184" i="2"/>
  <c r="BG184" i="2"/>
  <c r="BF184" i="2"/>
  <c r="BE184" i="2"/>
  <c r="T184" i="2"/>
  <c r="R184" i="2"/>
  <c r="P184" i="2"/>
  <c r="BK184" i="2"/>
  <c r="J184" i="2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BE182" i="2"/>
  <c r="T182" i="2"/>
  <c r="R182" i="2"/>
  <c r="P182" i="2"/>
  <c r="BK182" i="2"/>
  <c r="J182" i="2"/>
  <c r="BI181" i="2"/>
  <c r="BH181" i="2"/>
  <c r="BG181" i="2"/>
  <c r="BF181" i="2"/>
  <c r="BE181" i="2"/>
  <c r="T181" i="2"/>
  <c r="R181" i="2"/>
  <c r="P181" i="2"/>
  <c r="BK181" i="2"/>
  <c r="J181" i="2"/>
  <c r="BI178" i="2"/>
  <c r="BH178" i="2"/>
  <c r="BG178" i="2"/>
  <c r="BF178" i="2"/>
  <c r="BE178" i="2"/>
  <c r="T178" i="2"/>
  <c r="T177" i="2" s="1"/>
  <c r="R178" i="2"/>
  <c r="R177" i="2" s="1"/>
  <c r="P178" i="2"/>
  <c r="P177" i="2" s="1"/>
  <c r="BK178" i="2"/>
  <c r="BK177" i="2" s="1"/>
  <c r="J177" i="2" s="1"/>
  <c r="J66" i="2" s="1"/>
  <c r="J178" i="2"/>
  <c r="BI176" i="2"/>
  <c r="BH176" i="2"/>
  <c r="BG176" i="2"/>
  <c r="BF176" i="2"/>
  <c r="T176" i="2"/>
  <c r="R176" i="2"/>
  <c r="P176" i="2"/>
  <c r="BK176" i="2"/>
  <c r="J176" i="2"/>
  <c r="BE176" i="2" s="1"/>
  <c r="BI173" i="2"/>
  <c r="BH173" i="2"/>
  <c r="BG173" i="2"/>
  <c r="BF173" i="2"/>
  <c r="T173" i="2"/>
  <c r="R173" i="2"/>
  <c r="P173" i="2"/>
  <c r="BK173" i="2"/>
  <c r="J173" i="2"/>
  <c r="BE173" i="2" s="1"/>
  <c r="BI170" i="2"/>
  <c r="BH170" i="2"/>
  <c r="BG170" i="2"/>
  <c r="BF170" i="2"/>
  <c r="T170" i="2"/>
  <c r="T169" i="2" s="1"/>
  <c r="R170" i="2"/>
  <c r="R169" i="2" s="1"/>
  <c r="R168" i="2" s="1"/>
  <c r="P170" i="2"/>
  <c r="P169" i="2" s="1"/>
  <c r="BK170" i="2"/>
  <c r="BK169" i="2" s="1"/>
  <c r="J170" i="2"/>
  <c r="BE170" i="2" s="1"/>
  <c r="BI167" i="2"/>
  <c r="BH167" i="2"/>
  <c r="BG167" i="2"/>
  <c r="BF167" i="2"/>
  <c r="T167" i="2"/>
  <c r="T166" i="2" s="1"/>
  <c r="R167" i="2"/>
  <c r="R166" i="2" s="1"/>
  <c r="P167" i="2"/>
  <c r="P166" i="2" s="1"/>
  <c r="BK167" i="2"/>
  <c r="BK166" i="2" s="1"/>
  <c r="J166" i="2" s="1"/>
  <c r="J63" i="2" s="1"/>
  <c r="J167" i="2"/>
  <c r="BE167" i="2" s="1"/>
  <c r="BI165" i="2"/>
  <c r="BH165" i="2"/>
  <c r="BG165" i="2"/>
  <c r="BF165" i="2"/>
  <c r="BE165" i="2"/>
  <c r="T165" i="2"/>
  <c r="R165" i="2"/>
  <c r="P165" i="2"/>
  <c r="BK165" i="2"/>
  <c r="J165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R161" i="2"/>
  <c r="P161" i="2"/>
  <c r="BK161" i="2"/>
  <c r="J161" i="2"/>
  <c r="BI157" i="2"/>
  <c r="BH157" i="2"/>
  <c r="BG157" i="2"/>
  <c r="BF157" i="2"/>
  <c r="BE157" i="2"/>
  <c r="T157" i="2"/>
  <c r="T156" i="2" s="1"/>
  <c r="R157" i="2"/>
  <c r="R156" i="2" s="1"/>
  <c r="P157" i="2"/>
  <c r="P156" i="2" s="1"/>
  <c r="BK157" i="2"/>
  <c r="BK156" i="2" s="1"/>
  <c r="J156" i="2" s="1"/>
  <c r="J62" i="2" s="1"/>
  <c r="J157" i="2"/>
  <c r="BI154" i="2"/>
  <c r="BH154" i="2"/>
  <c r="BG154" i="2"/>
  <c r="BF154" i="2"/>
  <c r="T154" i="2"/>
  <c r="R154" i="2"/>
  <c r="P154" i="2"/>
  <c r="BK154" i="2"/>
  <c r="J154" i="2"/>
  <c r="BE154" i="2" s="1"/>
  <c r="BI150" i="2"/>
  <c r="BH150" i="2"/>
  <c r="BG150" i="2"/>
  <c r="BF150" i="2"/>
  <c r="T150" i="2"/>
  <c r="R150" i="2"/>
  <c r="P150" i="2"/>
  <c r="BK150" i="2"/>
  <c r="J150" i="2"/>
  <c r="BE150" i="2" s="1"/>
  <c r="BI146" i="2"/>
  <c r="BH146" i="2"/>
  <c r="BG146" i="2"/>
  <c r="BF146" i="2"/>
  <c r="T146" i="2"/>
  <c r="R146" i="2"/>
  <c r="P146" i="2"/>
  <c r="BK146" i="2"/>
  <c r="J146" i="2"/>
  <c r="BE146" i="2" s="1"/>
  <c r="BI142" i="2"/>
  <c r="BH142" i="2"/>
  <c r="BG142" i="2"/>
  <c r="BF142" i="2"/>
  <c r="T142" i="2"/>
  <c r="T141" i="2" s="1"/>
  <c r="R142" i="2"/>
  <c r="R141" i="2" s="1"/>
  <c r="P142" i="2"/>
  <c r="P141" i="2" s="1"/>
  <c r="BK142" i="2"/>
  <c r="BK141" i="2" s="1"/>
  <c r="J141" i="2" s="1"/>
  <c r="J61" i="2" s="1"/>
  <c r="J142" i="2"/>
  <c r="BE142" i="2" s="1"/>
  <c r="BI140" i="2"/>
  <c r="BH140" i="2"/>
  <c r="BG140" i="2"/>
  <c r="BF140" i="2"/>
  <c r="BE140" i="2"/>
  <c r="T140" i="2"/>
  <c r="R140" i="2"/>
  <c r="P140" i="2"/>
  <c r="BK140" i="2"/>
  <c r="J140" i="2"/>
  <c r="BI139" i="2"/>
  <c r="BH139" i="2"/>
  <c r="BG139" i="2"/>
  <c r="BF139" i="2"/>
  <c r="BE139" i="2"/>
  <c r="T139" i="2"/>
  <c r="R139" i="2"/>
  <c r="P139" i="2"/>
  <c r="BK139" i="2"/>
  <c r="J139" i="2"/>
  <c r="BI136" i="2"/>
  <c r="BH136" i="2"/>
  <c r="BG136" i="2"/>
  <c r="BF136" i="2"/>
  <c r="BE136" i="2"/>
  <c r="T136" i="2"/>
  <c r="R136" i="2"/>
  <c r="P136" i="2"/>
  <c r="BK136" i="2"/>
  <c r="J136" i="2"/>
  <c r="BI134" i="2"/>
  <c r="BH134" i="2"/>
  <c r="BG134" i="2"/>
  <c r="BF134" i="2"/>
  <c r="BE134" i="2"/>
  <c r="T134" i="2"/>
  <c r="R134" i="2"/>
  <c r="P134" i="2"/>
  <c r="BK134" i="2"/>
  <c r="J134" i="2"/>
  <c r="BI133" i="2"/>
  <c r="BH133" i="2"/>
  <c r="BG133" i="2"/>
  <c r="BF133" i="2"/>
  <c r="BE133" i="2"/>
  <c r="T133" i="2"/>
  <c r="R133" i="2"/>
  <c r="P133" i="2"/>
  <c r="BK133" i="2"/>
  <c r="J133" i="2"/>
  <c r="BI132" i="2"/>
  <c r="BH132" i="2"/>
  <c r="BG132" i="2"/>
  <c r="BF132" i="2"/>
  <c r="BE132" i="2"/>
  <c r="T132" i="2"/>
  <c r="R132" i="2"/>
  <c r="P132" i="2"/>
  <c r="BK132" i="2"/>
  <c r="J132" i="2"/>
  <c r="BI131" i="2"/>
  <c r="BH131" i="2"/>
  <c r="BG131" i="2"/>
  <c r="BF131" i="2"/>
  <c r="BE131" i="2"/>
  <c r="T131" i="2"/>
  <c r="R131" i="2"/>
  <c r="P131" i="2"/>
  <c r="BK131" i="2"/>
  <c r="J131" i="2"/>
  <c r="BI128" i="2"/>
  <c r="BH128" i="2"/>
  <c r="BG128" i="2"/>
  <c r="BF128" i="2"/>
  <c r="BE128" i="2"/>
  <c r="T128" i="2"/>
  <c r="T127" i="2" s="1"/>
  <c r="R128" i="2"/>
  <c r="R127" i="2" s="1"/>
  <c r="P128" i="2"/>
  <c r="P127" i="2" s="1"/>
  <c r="BK128" i="2"/>
  <c r="BK127" i="2" s="1"/>
  <c r="J127" i="2" s="1"/>
  <c r="J60" i="2" s="1"/>
  <c r="J128" i="2"/>
  <c r="BI126" i="2"/>
  <c r="BH126" i="2"/>
  <c r="BG126" i="2"/>
  <c r="BF126" i="2"/>
  <c r="T126" i="2"/>
  <c r="R126" i="2"/>
  <c r="P126" i="2"/>
  <c r="BK126" i="2"/>
  <c r="J126" i="2"/>
  <c r="BE126" i="2" s="1"/>
  <c r="BI121" i="2"/>
  <c r="BH121" i="2"/>
  <c r="BG121" i="2"/>
  <c r="BF121" i="2"/>
  <c r="T121" i="2"/>
  <c r="R121" i="2"/>
  <c r="P121" i="2"/>
  <c r="BK121" i="2"/>
  <c r="J121" i="2"/>
  <c r="BE121" i="2" s="1"/>
  <c r="BI115" i="2"/>
  <c r="BH115" i="2"/>
  <c r="BG115" i="2"/>
  <c r="BF115" i="2"/>
  <c r="T115" i="2"/>
  <c r="T114" i="2" s="1"/>
  <c r="R115" i="2"/>
  <c r="R114" i="2" s="1"/>
  <c r="P115" i="2"/>
  <c r="P114" i="2" s="1"/>
  <c r="BK115" i="2"/>
  <c r="BK114" i="2" s="1"/>
  <c r="J114" i="2" s="1"/>
  <c r="J59" i="2" s="1"/>
  <c r="J115" i="2"/>
  <c r="BE115" i="2" s="1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F110" i="2"/>
  <c r="BE110" i="2"/>
  <c r="T110" i="2"/>
  <c r="R110" i="2"/>
  <c r="P110" i="2"/>
  <c r="BK110" i="2"/>
  <c r="J110" i="2"/>
  <c r="BI107" i="2"/>
  <c r="BH107" i="2"/>
  <c r="BG107" i="2"/>
  <c r="BF107" i="2"/>
  <c r="BE107" i="2"/>
  <c r="T107" i="2"/>
  <c r="R107" i="2"/>
  <c r="P107" i="2"/>
  <c r="BK107" i="2"/>
  <c r="J107" i="2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BE105" i="2"/>
  <c r="T105" i="2"/>
  <c r="R105" i="2"/>
  <c r="P105" i="2"/>
  <c r="BK105" i="2"/>
  <c r="J105" i="2"/>
  <c r="BI99" i="2"/>
  <c r="BH99" i="2"/>
  <c r="BG99" i="2"/>
  <c r="BF99" i="2"/>
  <c r="BE99" i="2"/>
  <c r="T99" i="2"/>
  <c r="R99" i="2"/>
  <c r="P99" i="2"/>
  <c r="BK99" i="2"/>
  <c r="J99" i="2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BE92" i="2"/>
  <c r="T92" i="2"/>
  <c r="R92" i="2"/>
  <c r="P92" i="2"/>
  <c r="BK92" i="2"/>
  <c r="J92" i="2"/>
  <c r="BI91" i="2"/>
  <c r="BH91" i="2"/>
  <c r="BG91" i="2"/>
  <c r="BF91" i="2"/>
  <c r="BE91" i="2"/>
  <c r="T91" i="2"/>
  <c r="R91" i="2"/>
  <c r="P91" i="2"/>
  <c r="BK91" i="2"/>
  <c r="J91" i="2"/>
  <c r="BI90" i="2"/>
  <c r="BH90" i="2"/>
  <c r="BG90" i="2"/>
  <c r="BF90" i="2"/>
  <c r="BE90" i="2"/>
  <c r="T90" i="2"/>
  <c r="R90" i="2"/>
  <c r="P90" i="2"/>
  <c r="BK90" i="2"/>
  <c r="J90" i="2"/>
  <c r="BI89" i="2"/>
  <c r="F34" i="2" s="1"/>
  <c r="BD52" i="1" s="1"/>
  <c r="BD51" i="1" s="1"/>
  <c r="W30" i="1" s="1"/>
  <c r="BH89" i="2"/>
  <c r="F33" i="2" s="1"/>
  <c r="BC52" i="1" s="1"/>
  <c r="BC51" i="1" s="1"/>
  <c r="BG89" i="2"/>
  <c r="F32" i="2" s="1"/>
  <c r="BB52" i="1" s="1"/>
  <c r="BB51" i="1" s="1"/>
  <c r="BF89" i="2"/>
  <c r="F31" i="2" s="1"/>
  <c r="BA52" i="1" s="1"/>
  <c r="BA51" i="1" s="1"/>
  <c r="BE89" i="2"/>
  <c r="F30" i="2" s="1"/>
  <c r="AZ52" i="1" s="1"/>
  <c r="AZ51" i="1" s="1"/>
  <c r="T89" i="2"/>
  <c r="T88" i="2" s="1"/>
  <c r="T87" i="2" s="1"/>
  <c r="R89" i="2"/>
  <c r="R88" i="2" s="1"/>
  <c r="R87" i="2" s="1"/>
  <c r="R86" i="2" s="1"/>
  <c r="P89" i="2"/>
  <c r="P88" i="2" s="1"/>
  <c r="P87" i="2" s="1"/>
  <c r="BK89" i="2"/>
  <c r="BK88" i="2" s="1"/>
  <c r="J89" i="2"/>
  <c r="J82" i="2"/>
  <c r="F82" i="2"/>
  <c r="F80" i="2"/>
  <c r="E78" i="2"/>
  <c r="E76" i="2"/>
  <c r="J51" i="2"/>
  <c r="F51" i="2"/>
  <c r="F49" i="2"/>
  <c r="E47" i="2"/>
  <c r="J18" i="2"/>
  <c r="E18" i="2"/>
  <c r="F52" i="2" s="1"/>
  <c r="J17" i="2"/>
  <c r="J12" i="2"/>
  <c r="J80" i="2" s="1"/>
  <c r="E7" i="2"/>
  <c r="E45" i="2" s="1"/>
  <c r="AS51" i="1"/>
  <c r="L47" i="1"/>
  <c r="AM46" i="1"/>
  <c r="L46" i="1"/>
  <c r="AM44" i="1"/>
  <c r="L44" i="1"/>
  <c r="L42" i="1"/>
  <c r="L41" i="1"/>
  <c r="J88" i="2" l="1"/>
  <c r="J58" i="2" s="1"/>
  <c r="BK87" i="2"/>
  <c r="W28" i="1"/>
  <c r="AX51" i="1"/>
  <c r="J169" i="2"/>
  <c r="J65" i="2" s="1"/>
  <c r="BK168" i="2"/>
  <c r="J168" i="2" s="1"/>
  <c r="J64" i="2" s="1"/>
  <c r="W26" i="1"/>
  <c r="AV51" i="1"/>
  <c r="AW51" i="1"/>
  <c r="AK27" i="1" s="1"/>
  <c r="W27" i="1"/>
  <c r="W29" i="1"/>
  <c r="AY51" i="1"/>
  <c r="P168" i="2"/>
  <c r="P86" i="2" s="1"/>
  <c r="AU52" i="1" s="1"/>
  <c r="AU51" i="1" s="1"/>
  <c r="T168" i="2"/>
  <c r="T86" i="2" s="1"/>
  <c r="J30" i="2"/>
  <c r="AV52" i="1" s="1"/>
  <c r="AT52" i="1" s="1"/>
  <c r="J31" i="2"/>
  <c r="AW52" i="1" s="1"/>
  <c r="J49" i="2"/>
  <c r="F83" i="2"/>
  <c r="AK26" i="1" l="1"/>
  <c r="AT51" i="1"/>
  <c r="J87" i="2"/>
  <c r="J57" i="2" s="1"/>
  <c r="BK86" i="2"/>
  <c r="J86" i="2" s="1"/>
  <c r="J56" i="2" l="1"/>
  <c r="J27" i="2"/>
  <c r="J36" i="2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<sst xmlns="http://schemas.openxmlformats.org/spreadsheetml/2006/main" count="1832" uniqueCount="523">
  <si>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</si>
  <si>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</si>
  <si>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</si>
  <si>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</si>
  <si>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</si>
  <si>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</si>
  <si>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</si>
  <si>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{2042fde0-66ef-40c2-b229-5c07e19260a1}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</si>
  <si>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</si>
  <si>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</si>
  <si>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</si>
  <si>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</si>
  <si>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</si>
  <si>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</si>
  <si>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</si>
  <si>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</si>
  <si>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Neboryodpplochy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</si>
  <si>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</si>
  <si>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</si>
  <si>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Odpočinkové plochy  - Nízkonákladové bydlení Nebory</t>
  </si>
  <si>
    <t>KSO:</t>
  </si>
  <si>
    <t/>
  </si>
  <si>
    <t>CC-CZ:</t>
  </si>
  <si>
    <t>Místo:</t>
  </si>
  <si>
    <t xml:space="preserve">Nebory </t>
  </si>
  <si>
    <t>Datum:</t>
  </si>
  <si>
    <t>20.4.2017</t>
  </si>
  <si>
    <t>Zadavatel:</t>
  </si>
  <si>
    <t>IČ:</t>
  </si>
  <si>
    <t>Město Třinec</t>
  </si>
  <si>
    <t>DIČ:</t>
  </si>
  <si>
    <t>Uchazeč:</t>
  </si>
  <si>
    <t>Vyplň údaj</t>
  </si>
  <si>
    <t>Projektant:</t>
  </si>
  <si>
    <t>Fiala architects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</si>
  <si>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</si>
  <si>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</si>
  <si>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</si>
  <si>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</si>
  <si>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</si>
  <si>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</si>
  <si>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</si>
  <si>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</si>
  <si>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</si>
  <si>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</si>
  <si>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</si>
  <si>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</si>
  <si>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</si>
  <si>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</si>
  <si>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</si>
  <si>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</si>
  <si>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</si>
  <si>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</si>
  <si>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</si>
  <si>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</si>
  <si>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</si>
  <si>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</si>
  <si>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</si>
  <si>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</si>
  <si>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</si>
  <si>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</si>
  <si>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</si>
  <si>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</si>
  <si>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</si>
  <si>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</si>
  <si>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</si>
  <si>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</si>
  <si>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</si>
  <si>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</si>
  <si>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</si>
  <si>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</si>
  <si>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</si>
  <si>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</si>
  <si>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</si>
  <si>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</si>
  <si>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</si>
  <si>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</si>
  <si>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Odpočinkové plochy    </t>
  </si>
  <si>
    <t>STA</t>
  </si>
  <si>
    <t>1</t>
  </si>
  <si>
    <t>{f726b0e0-19bb-4e68-bb02-14fab507cbf3}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</si>
  <si>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</si>
  <si>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</si>
  <si>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</si>
  <si>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</si>
  <si>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</si>
  <si>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</si>
  <si>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</si>
  <si>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</si>
  <si>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001 - Odpočinkové plochy   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</si>
  <si>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</si>
  <si>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</si>
  <si>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</si>
  <si>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</si>
  <si>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</si>
  <si>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</si>
  <si>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</si>
  <si>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</si>
  <si>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</si>
  <si>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</si>
  <si>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</si>
  <si>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</si>
  <si>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</si>
  <si>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</si>
  <si>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</si>
  <si>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</si>
  <si>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</si>
  <si>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</si>
  <si>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</si>
  <si>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</si>
  <si>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</si>
  <si>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</si>
  <si>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</si>
  <si>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</si>
  <si>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</si>
  <si>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</si>
  <si>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</si>
  <si>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</si>
  <si>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</si>
  <si>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</si>
  <si>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</si>
  <si>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</si>
  <si>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</si>
  <si>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</si>
  <si>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111001</t>
  </si>
  <si>
    <t>Terénní a sadovnické úpravy - viz samostatný rozpočet</t>
  </si>
  <si>
    <t>soub</t>
  </si>
  <si>
    <t>4</t>
  </si>
  <si>
    <t>463409621</t>
  </si>
  <si>
    <t>111002</t>
  </si>
  <si>
    <t>Povýsadbová péče 1.rok  - viz samostatný rozpočet</t>
  </si>
  <si>
    <t>946656503</t>
  </si>
  <si>
    <t>3</t>
  </si>
  <si>
    <t>111003</t>
  </si>
  <si>
    <t>Povýsadbová péče 2.rok  - viz samostatný rozpočet</t>
  </si>
  <si>
    <t>-708741994</t>
  </si>
  <si>
    <t>111004</t>
  </si>
  <si>
    <t>Povýsadbová péče 3.rok  - viz samostatný rozpočet</t>
  </si>
  <si>
    <t>-1523247983</t>
  </si>
  <si>
    <t>5</t>
  </si>
  <si>
    <t>111005</t>
  </si>
  <si>
    <t>Povýsadbová péče 4.rok  - viz samostatný rozpočet</t>
  </si>
  <si>
    <t>1949956168</t>
  </si>
  <si>
    <t>6</t>
  </si>
  <si>
    <t>111006</t>
  </si>
  <si>
    <t>Povýsadbová péče 5.rok  - viz samostatný rozpočet</t>
  </si>
  <si>
    <t>-867278476</t>
  </si>
  <si>
    <t>7</t>
  </si>
  <si>
    <t>122201101</t>
  </si>
  <si>
    <t>Odkopávky a prokopávky nezapažené v hornině tř. 3 objem do 100 m3</t>
  </si>
  <si>
    <t>m3</t>
  </si>
  <si>
    <t>CS ÚRS 2017 01</t>
  </si>
  <si>
    <t>-342631501</t>
  </si>
  <si>
    <t>VV</t>
  </si>
  <si>
    <t>10,43*9*0,35</t>
  </si>
  <si>
    <t>(6,5*2+2*1,5)*0,35</t>
  </si>
  <si>
    <t>Součet</t>
  </si>
  <si>
    <t>8</t>
  </si>
  <si>
    <t>133202011</t>
  </si>
  <si>
    <t>Hloubení šachet ručním nebo pneum nářadím v soudržných horninách tř. 3, plocha výkopu do 4 m2</t>
  </si>
  <si>
    <t>-1117762977</t>
  </si>
  <si>
    <t>"sušák"  0,5*0,5*0,5*2*2</t>
  </si>
  <si>
    <t>"popelnice"   0,4*0,4*0,5*3</t>
  </si>
  <si>
    <t>"lavičky"    0,3*0,8*0,5*2*3</t>
  </si>
  <si>
    <t>"oplocení"   39*0,4*0,4*0,8</t>
  </si>
  <si>
    <t>9</t>
  </si>
  <si>
    <t>133202019</t>
  </si>
  <si>
    <t>Příplatek za lepivost u hloubení šachet ručním nebo pneum nářadím v horninách tř. 3</t>
  </si>
  <si>
    <t>79868735</t>
  </si>
  <si>
    <t>10</t>
  </si>
  <si>
    <t>162701105</t>
  </si>
  <si>
    <t>Vodorovné přemístění do 10000 m výkopku/sypaniny z horniny tř. 1 až 4</t>
  </si>
  <si>
    <t>94218876</t>
  </si>
  <si>
    <t>11</t>
  </si>
  <si>
    <t>167101101</t>
  </si>
  <si>
    <t>Nakládání výkopku z hornin tř. 1 až 4 do 100 m3</t>
  </si>
  <si>
    <t>2048935039</t>
  </si>
  <si>
    <t>38,455+6,452</t>
  </si>
  <si>
    <t>12</t>
  </si>
  <si>
    <t>171201201</t>
  </si>
  <si>
    <t>Uložení sypaniny na skládky</t>
  </si>
  <si>
    <t>2019038636</t>
  </si>
  <si>
    <t>13</t>
  </si>
  <si>
    <t>171201211</t>
  </si>
  <si>
    <t>Poplatek za uložení odpadu ze sypaniny na skládce (skládkovné)</t>
  </si>
  <si>
    <t>t</t>
  </si>
  <si>
    <t>1989899454</t>
  </si>
  <si>
    <t>44,907*1,65</t>
  </si>
  <si>
    <t>Zakládání</t>
  </si>
  <si>
    <t>14</t>
  </si>
  <si>
    <t>275313611</t>
  </si>
  <si>
    <t>Základové patky z betonu tř. C 16/20</t>
  </si>
  <si>
    <t>1050258361</t>
  </si>
  <si>
    <t>"sušák"  0,5*0,5*0,8*2*2</t>
  </si>
  <si>
    <t>"popelnice"   0,4*0,4*0,8*3</t>
  </si>
  <si>
    <t>"lavičky"    0,3*0,8*0,8*2*3</t>
  </si>
  <si>
    <t>275351215</t>
  </si>
  <si>
    <t>Zřízení bednění stěn základových patek</t>
  </si>
  <si>
    <t>m2</t>
  </si>
  <si>
    <t>-1010166180</t>
  </si>
  <si>
    <t>"sušák"  0,5*4*0,4*2*2</t>
  </si>
  <si>
    <t>"popelnice"   0,4*4*0,4*3</t>
  </si>
  <si>
    <t>"lavičky"    (0,3*2+0,8*2)*0,4*2*3</t>
  </si>
  <si>
    <t>16</t>
  </si>
  <si>
    <t>275351216</t>
  </si>
  <si>
    <t>Odstranění bednění stěn základových patek</t>
  </si>
  <si>
    <t>-331909839</t>
  </si>
  <si>
    <t>Svislé a kompletní konstrukce</t>
  </si>
  <si>
    <t>17</t>
  </si>
  <si>
    <t>338171121</t>
  </si>
  <si>
    <t>Osazování sloupků a vzpěr plotových ocelových v 2,60 m se zalitím MC</t>
  </si>
  <si>
    <t>kus</t>
  </si>
  <si>
    <t>1871807839</t>
  </si>
  <si>
    <t>33+6</t>
  </si>
  <si>
    <t>18</t>
  </si>
  <si>
    <t>M</t>
  </si>
  <si>
    <t>553422630</t>
  </si>
  <si>
    <t>sloupek plotový koncový pozinkovaný a komaxitový 2500/48x1,5 mm</t>
  </si>
  <si>
    <t>1686137057</t>
  </si>
  <si>
    <t>19</t>
  </si>
  <si>
    <t>553422740</t>
  </si>
  <si>
    <t>vzpěra plotová 38x1,5 mm včetně krytky s uchem, 2500 mm</t>
  </si>
  <si>
    <t>1112102999</t>
  </si>
  <si>
    <t>20</t>
  </si>
  <si>
    <t>348401130</t>
  </si>
  <si>
    <t>Osazení oplocení ze strojového pletiva s napínacími dráty výšky do 2,0 m do 15° sklonu svahu</t>
  </si>
  <si>
    <t>m</t>
  </si>
  <si>
    <t>1963593071</t>
  </si>
  <si>
    <t>313275030</t>
  </si>
  <si>
    <t>pletivo  čtvercová oka 50 mm x 2,2 mm x 175 cm</t>
  </si>
  <si>
    <t>1618570892</t>
  </si>
  <si>
    <t>80,000*1,05</t>
  </si>
  <si>
    <t>22</t>
  </si>
  <si>
    <t>156191000</t>
  </si>
  <si>
    <t>drát poplastovaný kruhový napínací 2,5/3,5 mm bal. 78 m</t>
  </si>
  <si>
    <t>1117790184</t>
  </si>
  <si>
    <t>80*3*1,05</t>
  </si>
  <si>
    <t>23</t>
  </si>
  <si>
    <t>156192100</t>
  </si>
  <si>
    <t>krytka plastová 38 a 48 mm</t>
  </si>
  <si>
    <t>2146345694</t>
  </si>
  <si>
    <t>24</t>
  </si>
  <si>
    <t>311970120</t>
  </si>
  <si>
    <t>napínák lanový oko-hák zinek bílý M 10</t>
  </si>
  <si>
    <t>837792179</t>
  </si>
  <si>
    <t>Komunikace pozemní</t>
  </si>
  <si>
    <t>25</t>
  </si>
  <si>
    <t>564761111</t>
  </si>
  <si>
    <t>Podklad z kameniva hrubého drceného vel. 0-63 mm tl 200 mm</t>
  </si>
  <si>
    <t>-1497665234</t>
  </si>
  <si>
    <t>9,93*8,5-1,5*1,5*2-1,5*1</t>
  </si>
  <si>
    <t>6*1,5+1,5*1,5</t>
  </si>
  <si>
    <t>26</t>
  </si>
  <si>
    <t>564811111</t>
  </si>
  <si>
    <t>Podklad  z kameniva  8-16  tl 50 mm</t>
  </si>
  <si>
    <t>112693402</t>
  </si>
  <si>
    <t>27</t>
  </si>
  <si>
    <t>596211111</t>
  </si>
  <si>
    <t>Kladení zámkové dlažby komunikací pro pěší tl 60 mm skupiny A pl do 100 m2</t>
  </si>
  <si>
    <t>-639122102</t>
  </si>
  <si>
    <t>28</t>
  </si>
  <si>
    <t>592452120</t>
  </si>
  <si>
    <t>dlažba zámková přírodní tl.60mm</t>
  </si>
  <si>
    <t>1081944236</t>
  </si>
  <si>
    <t>89,655*1,02</t>
  </si>
  <si>
    <t>Ostatní konstrukce a práce, bourání</t>
  </si>
  <si>
    <t>29</t>
  </si>
  <si>
    <t>916231213</t>
  </si>
  <si>
    <t>Osazení chodníkového obrubníku betonového stojatého s boční opěrou do lože z betonu prostého</t>
  </si>
  <si>
    <t>1340697218</t>
  </si>
  <si>
    <t>9,93*2+8,5*2-1,5+1,5*4*3</t>
  </si>
  <si>
    <t>6*2+3*2</t>
  </si>
  <si>
    <t>30</t>
  </si>
  <si>
    <t>592172100</t>
  </si>
  <si>
    <t>obrubník betonový zahradní  šedý 100 x 5 x 25 cm</t>
  </si>
  <si>
    <t>1372486606</t>
  </si>
  <si>
    <t>31</t>
  </si>
  <si>
    <t>936104213</t>
  </si>
  <si>
    <t>Montáž odpadkového koše kotevními šrouby na  pevný podklad</t>
  </si>
  <si>
    <t>1928310847</t>
  </si>
  <si>
    <t>32</t>
  </si>
  <si>
    <t>749101200.1</t>
  </si>
  <si>
    <t>koš odpadkový plastový obsah 50 l + stojna zinková 120cm</t>
  </si>
  <si>
    <t>-1438338121</t>
  </si>
  <si>
    <t>33</t>
  </si>
  <si>
    <t>936124113</t>
  </si>
  <si>
    <t>Montáž lavičky stabilní kotvené šrouby na pevný podklad</t>
  </si>
  <si>
    <t>1443577562</t>
  </si>
  <si>
    <t>34</t>
  </si>
  <si>
    <t>749101070.1</t>
  </si>
  <si>
    <t>lavička  s opěradlem (kotvená) 152 x 50 x70 cm  konstrukce - litina, sedák,opěradlo - dřevo</t>
  </si>
  <si>
    <t>-7088668</t>
  </si>
  <si>
    <t>998</t>
  </si>
  <si>
    <t>Přesun hmot</t>
  </si>
  <si>
    <t>35</t>
  </si>
  <si>
    <t>998223011</t>
  </si>
  <si>
    <t>Přesun hmot pro pozemní komunikace s krytem dlážděným</t>
  </si>
  <si>
    <t>-578171515</t>
  </si>
  <si>
    <t>PSV</t>
  </si>
  <si>
    <t>Práce a dodávky PSV</t>
  </si>
  <si>
    <t>767</t>
  </si>
  <si>
    <t>Konstrukce zámečnické</t>
  </si>
  <si>
    <t>36</t>
  </si>
  <si>
    <t>767995112</t>
  </si>
  <si>
    <t>Montáž atypických zámečnických konstrukcí hmotnosti do 10 kg</t>
  </si>
  <si>
    <t>kg</t>
  </si>
  <si>
    <t>-1641506333</t>
  </si>
  <si>
    <t>"48,3*2,6+háčky"  (2,6*2+2 )*2*2,93*1,1</t>
  </si>
  <si>
    <t>37</t>
  </si>
  <si>
    <t>140110240</t>
  </si>
  <si>
    <t>trubka ocelová bezešvá hladká jakost 11 353, 48,3 x 2,6 mm</t>
  </si>
  <si>
    <t>-1672241695</t>
  </si>
  <si>
    <t>"48,3*2,6+háčky"  (2,6*2+2 )*2*1,1</t>
  </si>
  <si>
    <t>38</t>
  </si>
  <si>
    <t>998767101</t>
  </si>
  <si>
    <t>Přesun hmot tonážní pro zámečnické konstrukce v objektech v do 6 m</t>
  </si>
  <si>
    <t>1259943376</t>
  </si>
  <si>
    <t>783</t>
  </si>
  <si>
    <t>Dokončovací práce - nátěry</t>
  </si>
  <si>
    <t>39</t>
  </si>
  <si>
    <t>783301313</t>
  </si>
  <si>
    <t>Odmaštění zámečnických konstrukcí ředidlovým odmašťovačem</t>
  </si>
  <si>
    <t>-545976472</t>
  </si>
  <si>
    <t>"48,3*2,6+háčky"  (2,6*2+2 )*2*0,05*3,14</t>
  </si>
  <si>
    <t>40</t>
  </si>
  <si>
    <t>783314101</t>
  </si>
  <si>
    <t>Základní jednonásobný syntetický nátěr zámečnických konstrukcí</t>
  </si>
  <si>
    <t>1052905862</t>
  </si>
  <si>
    <t>41</t>
  </si>
  <si>
    <t>783314201</t>
  </si>
  <si>
    <t>Základní antikorozní jednonásobný syntetický standardní nátěr zámečnických konstrukcí</t>
  </si>
  <si>
    <t>1908410978</t>
  </si>
  <si>
    <t>42</t>
  </si>
  <si>
    <t>783315101</t>
  </si>
  <si>
    <t>Mezinátěr jednonásobný syntetický standardní zámečnických konstrukcí</t>
  </si>
  <si>
    <t>-44935470</t>
  </si>
  <si>
    <t>43</t>
  </si>
  <si>
    <t>783317101</t>
  </si>
  <si>
    <t>Krycí jednonásobný syntetický standardní nátěr zámečnických konstrukcí</t>
  </si>
  <si>
    <t>-80487869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</si>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</sst>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3" t="s">
        <v>16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7"/>
      <c r="AQ5" s="29"/>
      <c r="BE5" s="321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5" t="s">
        <v>19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7"/>
      <c r="AQ6" s="29"/>
      <c r="BE6" s="322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2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2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2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2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2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2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2"/>
      <c r="BS13" s="22" t="s">
        <v>8</v>
      </c>
    </row>
    <row r="14" spans="1:74">
      <c r="B14" s="26"/>
      <c r="C14" s="27"/>
      <c r="D14" s="27"/>
      <c r="E14" s="326" t="s">
        <v>32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2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2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2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2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2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2"/>
      <c r="BS19" s="22" t="s">
        <v>8</v>
      </c>
    </row>
    <row r="20" spans="2:71" ht="22.5" customHeight="1">
      <c r="B20" s="26"/>
      <c r="C20" s="27"/>
      <c r="D20" s="27"/>
      <c r="E20" s="328" t="s">
        <v>21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27"/>
      <c r="AP20" s="27"/>
      <c r="AQ20" s="29"/>
      <c r="BE20" s="322"/>
      <c r="BS20" s="22" t="s">
        <v>35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2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2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9">
        <f>ROUND(AG51,2)</f>
        <v>0</v>
      </c>
      <c r="AL23" s="330"/>
      <c r="AM23" s="330"/>
      <c r="AN23" s="330"/>
      <c r="AO23" s="330"/>
      <c r="AP23" s="40"/>
      <c r="AQ23" s="43"/>
      <c r="BE23" s="32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2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1" t="s">
        <v>38</v>
      </c>
      <c r="M25" s="331"/>
      <c r="N25" s="331"/>
      <c r="O25" s="331"/>
      <c r="P25" s="40"/>
      <c r="Q25" s="40"/>
      <c r="R25" s="40"/>
      <c r="S25" s="40"/>
      <c r="T25" s="40"/>
      <c r="U25" s="40"/>
      <c r="V25" s="40"/>
      <c r="W25" s="331" t="s">
        <v>39</v>
      </c>
      <c r="X25" s="331"/>
      <c r="Y25" s="331"/>
      <c r="Z25" s="331"/>
      <c r="AA25" s="331"/>
      <c r="AB25" s="331"/>
      <c r="AC25" s="331"/>
      <c r="AD25" s="331"/>
      <c r="AE25" s="331"/>
      <c r="AF25" s="40"/>
      <c r="AG25" s="40"/>
      <c r="AH25" s="40"/>
      <c r="AI25" s="40"/>
      <c r="AJ25" s="40"/>
      <c r="AK25" s="331" t="s">
        <v>40</v>
      </c>
      <c r="AL25" s="331"/>
      <c r="AM25" s="331"/>
      <c r="AN25" s="331"/>
      <c r="AO25" s="331"/>
      <c r="AP25" s="40"/>
      <c r="AQ25" s="43"/>
      <c r="BE25" s="322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32">
        <v>0.21</v>
      </c>
      <c r="M26" s="333"/>
      <c r="N26" s="333"/>
      <c r="O26" s="333"/>
      <c r="P26" s="46"/>
      <c r="Q26" s="46"/>
      <c r="R26" s="46"/>
      <c r="S26" s="46"/>
      <c r="T26" s="46"/>
      <c r="U26" s="46"/>
      <c r="V26" s="46"/>
      <c r="W26" s="334">
        <f>ROUND(AZ51,2)</f>
        <v>0</v>
      </c>
      <c r="X26" s="333"/>
      <c r="Y26" s="333"/>
      <c r="Z26" s="333"/>
      <c r="AA26" s="333"/>
      <c r="AB26" s="333"/>
      <c r="AC26" s="333"/>
      <c r="AD26" s="333"/>
      <c r="AE26" s="333"/>
      <c r="AF26" s="46"/>
      <c r="AG26" s="46"/>
      <c r="AH26" s="46"/>
      <c r="AI26" s="46"/>
      <c r="AJ26" s="46"/>
      <c r="AK26" s="334">
        <f>ROUND(AV51,2)</f>
        <v>0</v>
      </c>
      <c r="AL26" s="333"/>
      <c r="AM26" s="333"/>
      <c r="AN26" s="333"/>
      <c r="AO26" s="333"/>
      <c r="AP26" s="46"/>
      <c r="AQ26" s="48"/>
      <c r="BE26" s="322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32">
        <v>0.15</v>
      </c>
      <c r="M27" s="333"/>
      <c r="N27" s="333"/>
      <c r="O27" s="333"/>
      <c r="P27" s="46"/>
      <c r="Q27" s="46"/>
      <c r="R27" s="46"/>
      <c r="S27" s="46"/>
      <c r="T27" s="46"/>
      <c r="U27" s="46"/>
      <c r="V27" s="46"/>
      <c r="W27" s="334">
        <f>ROUND(BA51,2)</f>
        <v>0</v>
      </c>
      <c r="X27" s="333"/>
      <c r="Y27" s="333"/>
      <c r="Z27" s="333"/>
      <c r="AA27" s="333"/>
      <c r="AB27" s="333"/>
      <c r="AC27" s="333"/>
      <c r="AD27" s="333"/>
      <c r="AE27" s="333"/>
      <c r="AF27" s="46"/>
      <c r="AG27" s="46"/>
      <c r="AH27" s="46"/>
      <c r="AI27" s="46"/>
      <c r="AJ27" s="46"/>
      <c r="AK27" s="334">
        <f>ROUND(AW51,2)</f>
        <v>0</v>
      </c>
      <c r="AL27" s="333"/>
      <c r="AM27" s="333"/>
      <c r="AN27" s="333"/>
      <c r="AO27" s="333"/>
      <c r="AP27" s="46"/>
      <c r="AQ27" s="48"/>
      <c r="BE27" s="322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32">
        <v>0.21</v>
      </c>
      <c r="M28" s="333"/>
      <c r="N28" s="333"/>
      <c r="O28" s="333"/>
      <c r="P28" s="46"/>
      <c r="Q28" s="46"/>
      <c r="R28" s="46"/>
      <c r="S28" s="46"/>
      <c r="T28" s="46"/>
      <c r="U28" s="46"/>
      <c r="V28" s="46"/>
      <c r="W28" s="334">
        <f>ROUND(BB51,2)</f>
        <v>0</v>
      </c>
      <c r="X28" s="333"/>
      <c r="Y28" s="333"/>
      <c r="Z28" s="333"/>
      <c r="AA28" s="333"/>
      <c r="AB28" s="333"/>
      <c r="AC28" s="333"/>
      <c r="AD28" s="333"/>
      <c r="AE28" s="333"/>
      <c r="AF28" s="46"/>
      <c r="AG28" s="46"/>
      <c r="AH28" s="46"/>
      <c r="AI28" s="46"/>
      <c r="AJ28" s="46"/>
      <c r="AK28" s="334">
        <v>0</v>
      </c>
      <c r="AL28" s="333"/>
      <c r="AM28" s="333"/>
      <c r="AN28" s="333"/>
      <c r="AO28" s="333"/>
      <c r="AP28" s="46"/>
      <c r="AQ28" s="48"/>
      <c r="BE28" s="322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32">
        <v>0.15</v>
      </c>
      <c r="M29" s="333"/>
      <c r="N29" s="333"/>
      <c r="O29" s="333"/>
      <c r="P29" s="46"/>
      <c r="Q29" s="46"/>
      <c r="R29" s="46"/>
      <c r="S29" s="46"/>
      <c r="T29" s="46"/>
      <c r="U29" s="46"/>
      <c r="V29" s="46"/>
      <c r="W29" s="334">
        <f>ROUND(BC51,2)</f>
        <v>0</v>
      </c>
      <c r="X29" s="333"/>
      <c r="Y29" s="333"/>
      <c r="Z29" s="333"/>
      <c r="AA29" s="333"/>
      <c r="AB29" s="333"/>
      <c r="AC29" s="333"/>
      <c r="AD29" s="333"/>
      <c r="AE29" s="333"/>
      <c r="AF29" s="46"/>
      <c r="AG29" s="46"/>
      <c r="AH29" s="46"/>
      <c r="AI29" s="46"/>
      <c r="AJ29" s="46"/>
      <c r="AK29" s="334">
        <v>0</v>
      </c>
      <c r="AL29" s="333"/>
      <c r="AM29" s="333"/>
      <c r="AN29" s="333"/>
      <c r="AO29" s="333"/>
      <c r="AP29" s="46"/>
      <c r="AQ29" s="48"/>
      <c r="BE29" s="322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32">
        <v>0</v>
      </c>
      <c r="M30" s="333"/>
      <c r="N30" s="333"/>
      <c r="O30" s="333"/>
      <c r="P30" s="46"/>
      <c r="Q30" s="46"/>
      <c r="R30" s="46"/>
      <c r="S30" s="46"/>
      <c r="T30" s="46"/>
      <c r="U30" s="46"/>
      <c r="V30" s="46"/>
      <c r="W30" s="334">
        <f>ROUND(BD51,2)</f>
        <v>0</v>
      </c>
      <c r="X30" s="333"/>
      <c r="Y30" s="333"/>
      <c r="Z30" s="333"/>
      <c r="AA30" s="333"/>
      <c r="AB30" s="333"/>
      <c r="AC30" s="333"/>
      <c r="AD30" s="333"/>
      <c r="AE30" s="333"/>
      <c r="AF30" s="46"/>
      <c r="AG30" s="46"/>
      <c r="AH30" s="46"/>
      <c r="AI30" s="46"/>
      <c r="AJ30" s="46"/>
      <c r="AK30" s="334">
        <v>0</v>
      </c>
      <c r="AL30" s="333"/>
      <c r="AM30" s="333"/>
      <c r="AN30" s="333"/>
      <c r="AO30" s="333"/>
      <c r="AP30" s="46"/>
      <c r="AQ30" s="48"/>
      <c r="BE30" s="32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2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35" t="s">
        <v>49</v>
      </c>
      <c r="Y32" s="336"/>
      <c r="Z32" s="336"/>
      <c r="AA32" s="336"/>
      <c r="AB32" s="336"/>
      <c r="AC32" s="51"/>
      <c r="AD32" s="51"/>
      <c r="AE32" s="51"/>
      <c r="AF32" s="51"/>
      <c r="AG32" s="51"/>
      <c r="AH32" s="51"/>
      <c r="AI32" s="51"/>
      <c r="AJ32" s="51"/>
      <c r="AK32" s="337">
        <f>SUM(AK23:AK30)</f>
        <v>0</v>
      </c>
      <c r="AL32" s="336"/>
      <c r="AM32" s="336"/>
      <c r="AN32" s="336"/>
      <c r="AO32" s="338"/>
      <c r="AP32" s="49"/>
      <c r="AQ32" s="53"/>
      <c r="BE32" s="32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50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Neboryodpplochy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9" t="str">
        <f>K6</f>
        <v>Odpočinkové plochy  - Nízkonákladové bydlení Nebory</v>
      </c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0"/>
      <c r="AB42" s="340"/>
      <c r="AC42" s="340"/>
      <c r="AD42" s="340"/>
      <c r="AE42" s="340"/>
      <c r="AF42" s="340"/>
      <c r="AG42" s="340"/>
      <c r="AH42" s="340"/>
      <c r="AI42" s="340"/>
      <c r="AJ42" s="340"/>
      <c r="AK42" s="340"/>
      <c r="AL42" s="340"/>
      <c r="AM42" s="340"/>
      <c r="AN42" s="340"/>
      <c r="AO42" s="340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Nebory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41" t="str">
        <f>IF(AN8= "","",AN8)</f>
        <v>20.4.2017</v>
      </c>
      <c r="AN44" s="341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Třinec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2" t="str">
        <f>IF(E17="","",E17)</f>
        <v>Fiala architects</v>
      </c>
      <c r="AN46" s="342"/>
      <c r="AO46" s="342"/>
      <c r="AP46" s="342"/>
      <c r="AQ46" s="61"/>
      <c r="AR46" s="59"/>
      <c r="AS46" s="343" t="s">
        <v>51</v>
      </c>
      <c r="AT46" s="344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5"/>
      <c r="AT47" s="346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7"/>
      <c r="AT48" s="348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9" t="s">
        <v>52</v>
      </c>
      <c r="D49" s="350"/>
      <c r="E49" s="350"/>
      <c r="F49" s="350"/>
      <c r="G49" s="350"/>
      <c r="H49" s="77"/>
      <c r="I49" s="351" t="s">
        <v>53</v>
      </c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  <c r="AB49" s="350"/>
      <c r="AC49" s="350"/>
      <c r="AD49" s="350"/>
      <c r="AE49" s="350"/>
      <c r="AF49" s="350"/>
      <c r="AG49" s="352" t="s">
        <v>54</v>
      </c>
      <c r="AH49" s="350"/>
      <c r="AI49" s="350"/>
      <c r="AJ49" s="350"/>
      <c r="AK49" s="350"/>
      <c r="AL49" s="350"/>
      <c r="AM49" s="350"/>
      <c r="AN49" s="351" t="s">
        <v>55</v>
      </c>
      <c r="AO49" s="350"/>
      <c r="AP49" s="350"/>
      <c r="AQ49" s="78" t="s">
        <v>56</v>
      </c>
      <c r="AR49" s="59"/>
      <c r="AS49" s="79" t="s">
        <v>57</v>
      </c>
      <c r="AT49" s="80" t="s">
        <v>58</v>
      </c>
      <c r="AU49" s="80" t="s">
        <v>59</v>
      </c>
      <c r="AV49" s="80" t="s">
        <v>60</v>
      </c>
      <c r="AW49" s="80" t="s">
        <v>61</v>
      </c>
      <c r="AX49" s="80" t="s">
        <v>62</v>
      </c>
      <c r="AY49" s="80" t="s">
        <v>63</v>
      </c>
      <c r="AZ49" s="80" t="s">
        <v>64</v>
      </c>
      <c r="BA49" s="80" t="s">
        <v>65</v>
      </c>
      <c r="BB49" s="80" t="s">
        <v>66</v>
      </c>
      <c r="BC49" s="80" t="s">
        <v>67</v>
      </c>
      <c r="BD49" s="81" t="s">
        <v>68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69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6">
        <f>ROUND(AG52,2)</f>
        <v>0</v>
      </c>
      <c r="AH51" s="356"/>
      <c r="AI51" s="356"/>
      <c r="AJ51" s="356"/>
      <c r="AK51" s="356"/>
      <c r="AL51" s="356"/>
      <c r="AM51" s="356"/>
      <c r="AN51" s="357">
        <f>SUM(AG51,AT51)</f>
        <v>0</v>
      </c>
      <c r="AO51" s="357"/>
      <c r="AP51" s="357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70</v>
      </c>
      <c r="BT51" s="92" t="s">
        <v>71</v>
      </c>
      <c r="BU51" s="93" t="s">
        <v>72</v>
      </c>
      <c r="BV51" s="92" t="s">
        <v>73</v>
      </c>
      <c r="BW51" s="92" t="s">
        <v>7</v>
      </c>
      <c r="BX51" s="92" t="s">
        <v>74</v>
      </c>
      <c r="CL51" s="92" t="s">
        <v>21</v>
      </c>
    </row>
    <row r="52" spans="1:91" s="5" customFormat="1" ht="22.5" customHeight="1">
      <c r="A52" s="94" t="s">
        <v>75</v>
      </c>
      <c r="B52" s="95"/>
      <c r="C52" s="96"/>
      <c r="D52" s="355" t="s">
        <v>76</v>
      </c>
      <c r="E52" s="355"/>
      <c r="F52" s="355"/>
      <c r="G52" s="355"/>
      <c r="H52" s="355"/>
      <c r="I52" s="97"/>
      <c r="J52" s="355" t="s">
        <v>77</v>
      </c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3">
        <f>'001 - Odpočinkové plochy    '!J27</f>
        <v>0</v>
      </c>
      <c r="AH52" s="354"/>
      <c r="AI52" s="354"/>
      <c r="AJ52" s="354"/>
      <c r="AK52" s="354"/>
      <c r="AL52" s="354"/>
      <c r="AM52" s="354"/>
      <c r="AN52" s="353">
        <f>SUM(AG52,AT52)</f>
        <v>0</v>
      </c>
      <c r="AO52" s="354"/>
      <c r="AP52" s="354"/>
      <c r="AQ52" s="98" t="s">
        <v>78</v>
      </c>
      <c r="AR52" s="99"/>
      <c r="AS52" s="100">
        <v>0</v>
      </c>
      <c r="AT52" s="101">
        <f>ROUND(SUM(AV52:AW52),2)</f>
        <v>0</v>
      </c>
      <c r="AU52" s="102">
        <f>'001 - Odpočinkové plochy    '!P86</f>
        <v>0</v>
      </c>
      <c r="AV52" s="101">
        <f>'001 - Odpočinkové plochy    '!J30</f>
        <v>0</v>
      </c>
      <c r="AW52" s="101">
        <f>'001 - Odpočinkové plochy    '!J31</f>
        <v>0</v>
      </c>
      <c r="AX52" s="101">
        <f>'001 - Odpočinkové plochy    '!J32</f>
        <v>0</v>
      </c>
      <c r="AY52" s="101">
        <f>'001 - Odpočinkové plochy    '!J33</f>
        <v>0</v>
      </c>
      <c r="AZ52" s="101">
        <f>'001 - Odpočinkové plochy    '!F30</f>
        <v>0</v>
      </c>
      <c r="BA52" s="101">
        <f>'001 - Odpočinkové plochy    '!F31</f>
        <v>0</v>
      </c>
      <c r="BB52" s="101">
        <f>'001 - Odpočinkové plochy    '!F32</f>
        <v>0</v>
      </c>
      <c r="BC52" s="101">
        <f>'001 - Odpočinkové plochy    '!F33</f>
        <v>0</v>
      </c>
      <c r="BD52" s="103">
        <f>'001 - Odpočinkové plochy    '!F34</f>
        <v>0</v>
      </c>
      <c r="BT52" s="104" t="s">
        <v>79</v>
      </c>
      <c r="BV52" s="104" t="s">
        <v>73</v>
      </c>
      <c r="BW52" s="104" t="s">
        <v>80</v>
      </c>
      <c r="BX52" s="104" t="s">
        <v>7</v>
      </c>
      <c r="CL52" s="104" t="s">
        <v>21</v>
      </c>
      <c r="CM52" s="104" t="s">
        <v>81</v>
      </c>
    </row>
    <row r="53" spans="1:91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algorithmName="SHA-512" hashValue="09qaw3LpMELJjXutSzsGYfW0so7bLKcinpob/ZJRrJ5E9NjeRKy17bp8zeHlUsP6ZOLlkHjygf77OPV44AVpGA==" saltValue="mXqrvZwa4pxVOT2J0kaY9A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01 - Odpočinkové plochy    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6"/>
      <c r="C1" s="106"/>
      <c r="D1" s="107" t="s">
        <v>1</v>
      </c>
      <c r="E1" s="106"/>
      <c r="F1" s="108" t="s">
        <v>82</v>
      </c>
      <c r="G1" s="366" t="s">
        <v>83</v>
      </c>
      <c r="H1" s="366"/>
      <c r="I1" s="109"/>
      <c r="J1" s="108" t="s">
        <v>84</v>
      </c>
      <c r="K1" s="107" t="s">
        <v>85</v>
      </c>
      <c r="L1" s="108" t="s">
        <v>86</v>
      </c>
      <c r="M1" s="108"/>
      <c r="N1" s="108"/>
      <c r="O1" s="108"/>
      <c r="P1" s="108"/>
      <c r="Q1" s="108"/>
      <c r="R1" s="108"/>
      <c r="S1" s="108"/>
      <c r="T1" s="108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80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0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87</v>
      </c>
      <c r="E4" s="27"/>
      <c r="F4" s="27"/>
      <c r="G4" s="27"/>
      <c r="H4" s="27"/>
      <c r="I4" s="111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1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1"/>
      <c r="J6" s="27"/>
      <c r="K6" s="29"/>
    </row>
    <row r="7" spans="1:70" ht="22.5" customHeight="1">
      <c r="B7" s="26"/>
      <c r="C7" s="27"/>
      <c r="D7" s="27"/>
      <c r="E7" s="359" t="str">
        <f>'Rekapitulace stavby'!K6</f>
        <v>Odpočinkové plochy  - Nízkonákladové bydlení Nebory</v>
      </c>
      <c r="F7" s="360"/>
      <c r="G7" s="360"/>
      <c r="H7" s="360"/>
      <c r="I7" s="111"/>
      <c r="J7" s="27"/>
      <c r="K7" s="29"/>
    </row>
    <row r="8" spans="1:70" s="1" customFormat="1">
      <c r="B8" s="39"/>
      <c r="C8" s="40"/>
      <c r="D8" s="35" t="s">
        <v>88</v>
      </c>
      <c r="E8" s="40"/>
      <c r="F8" s="40"/>
      <c r="G8" s="40"/>
      <c r="H8" s="40"/>
      <c r="I8" s="112"/>
      <c r="J8" s="40"/>
      <c r="K8" s="43"/>
    </row>
    <row r="9" spans="1:70" s="1" customFormat="1" ht="36.950000000000003" customHeight="1">
      <c r="B9" s="39"/>
      <c r="C9" s="40"/>
      <c r="D9" s="40"/>
      <c r="E9" s="361" t="s">
        <v>89</v>
      </c>
      <c r="F9" s="362"/>
      <c r="G9" s="362"/>
      <c r="H9" s="362"/>
      <c r="I9" s="112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2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3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3" t="s">
        <v>25</v>
      </c>
      <c r="J12" s="114" t="str">
        <f>'Rekapitulace stavby'!AN8</f>
        <v>20.4.2017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2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3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3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2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3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3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2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3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3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2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2"/>
      <c r="J23" s="40"/>
      <c r="K23" s="43"/>
    </row>
    <row r="24" spans="2:11" s="6" customFormat="1" ht="22.5" customHeight="1">
      <c r="B24" s="115"/>
      <c r="C24" s="116"/>
      <c r="D24" s="116"/>
      <c r="E24" s="328" t="s">
        <v>21</v>
      </c>
      <c r="F24" s="328"/>
      <c r="G24" s="328"/>
      <c r="H24" s="328"/>
      <c r="I24" s="117"/>
      <c r="J24" s="116"/>
      <c r="K24" s="118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2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19"/>
      <c r="J26" s="83"/>
      <c r="K26" s="120"/>
    </row>
    <row r="27" spans="2:11" s="1" customFormat="1" ht="25.35" customHeight="1">
      <c r="B27" s="39"/>
      <c r="C27" s="40"/>
      <c r="D27" s="121" t="s">
        <v>37</v>
      </c>
      <c r="E27" s="40"/>
      <c r="F27" s="40"/>
      <c r="G27" s="40"/>
      <c r="H27" s="40"/>
      <c r="I27" s="112"/>
      <c r="J27" s="122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19"/>
      <c r="J28" s="83"/>
      <c r="K28" s="120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3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4">
        <f>ROUND(SUM(BE86:BE184), 2)</f>
        <v>0</v>
      </c>
      <c r="G30" s="40"/>
      <c r="H30" s="40"/>
      <c r="I30" s="125">
        <v>0.21</v>
      </c>
      <c r="J30" s="124">
        <f>ROUND(ROUND((SUM(BE86:BE184)),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4">
        <f>ROUND(SUM(BF86:BF184), 2)</f>
        <v>0</v>
      </c>
      <c r="G31" s="40"/>
      <c r="H31" s="40"/>
      <c r="I31" s="125">
        <v>0.15</v>
      </c>
      <c r="J31" s="124">
        <f>ROUND(ROUND((SUM(BF86:BF184)),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4">
        <f>ROUND(SUM(BG86:BG184), 2)</f>
        <v>0</v>
      </c>
      <c r="G32" s="40"/>
      <c r="H32" s="40"/>
      <c r="I32" s="125">
        <v>0.21</v>
      </c>
      <c r="J32" s="124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4">
        <f>ROUND(SUM(BH86:BH184), 2)</f>
        <v>0</v>
      </c>
      <c r="G33" s="40"/>
      <c r="H33" s="40"/>
      <c r="I33" s="125">
        <v>0.15</v>
      </c>
      <c r="J33" s="124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4">
        <f>ROUND(SUM(BI86:BI184), 2)</f>
        <v>0</v>
      </c>
      <c r="G34" s="40"/>
      <c r="H34" s="40"/>
      <c r="I34" s="125">
        <v>0</v>
      </c>
      <c r="J34" s="124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2"/>
      <c r="J35" s="40"/>
      <c r="K35" s="43"/>
    </row>
    <row r="36" spans="2:11" s="1" customFormat="1" ht="25.35" customHeight="1">
      <c r="B36" s="39"/>
      <c r="C36" s="126"/>
      <c r="D36" s="127" t="s">
        <v>47</v>
      </c>
      <c r="E36" s="77"/>
      <c r="F36" s="77"/>
      <c r="G36" s="128" t="s">
        <v>48</v>
      </c>
      <c r="H36" s="129" t="s">
        <v>49</v>
      </c>
      <c r="I36" s="130"/>
      <c r="J36" s="131">
        <f>SUM(J27:J34)</f>
        <v>0</v>
      </c>
      <c r="K36" s="132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3"/>
      <c r="J37" s="55"/>
      <c r="K37" s="56"/>
    </row>
    <row r="41" spans="2:11" s="1" customFormat="1" ht="6.95" customHeight="1">
      <c r="B41" s="134"/>
      <c r="C41" s="135"/>
      <c r="D41" s="135"/>
      <c r="E41" s="135"/>
      <c r="F41" s="135"/>
      <c r="G41" s="135"/>
      <c r="H41" s="135"/>
      <c r="I41" s="136"/>
      <c r="J41" s="135"/>
      <c r="K41" s="137"/>
    </row>
    <row r="42" spans="2:11" s="1" customFormat="1" ht="36.950000000000003" customHeight="1">
      <c r="B42" s="39"/>
      <c r="C42" s="28" t="s">
        <v>90</v>
      </c>
      <c r="D42" s="40"/>
      <c r="E42" s="40"/>
      <c r="F42" s="40"/>
      <c r="G42" s="40"/>
      <c r="H42" s="40"/>
      <c r="I42" s="112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2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2"/>
      <c r="J44" s="40"/>
      <c r="K44" s="43"/>
    </row>
    <row r="45" spans="2:11" s="1" customFormat="1" ht="22.5" customHeight="1">
      <c r="B45" s="39"/>
      <c r="C45" s="40"/>
      <c r="D45" s="40"/>
      <c r="E45" s="359" t="str">
        <f>E7</f>
        <v>Odpočinkové plochy  - Nízkonákladové bydlení Nebory</v>
      </c>
      <c r="F45" s="360"/>
      <c r="G45" s="360"/>
      <c r="H45" s="360"/>
      <c r="I45" s="112"/>
      <c r="J45" s="40"/>
      <c r="K45" s="43"/>
    </row>
    <row r="46" spans="2:11" s="1" customFormat="1" ht="14.45" customHeight="1">
      <c r="B46" s="39"/>
      <c r="C46" s="35" t="s">
        <v>88</v>
      </c>
      <c r="D46" s="40"/>
      <c r="E46" s="40"/>
      <c r="F46" s="40"/>
      <c r="G46" s="40"/>
      <c r="H46" s="40"/>
      <c r="I46" s="112"/>
      <c r="J46" s="40"/>
      <c r="K46" s="43"/>
    </row>
    <row r="47" spans="2:11" s="1" customFormat="1" ht="23.25" customHeight="1">
      <c r="B47" s="39"/>
      <c r="C47" s="40"/>
      <c r="D47" s="40"/>
      <c r="E47" s="361" t="str">
        <f>E9</f>
        <v xml:space="preserve">001 - Odpočinkové plochy    </v>
      </c>
      <c r="F47" s="362"/>
      <c r="G47" s="362"/>
      <c r="H47" s="362"/>
      <c r="I47" s="112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2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Nebory </v>
      </c>
      <c r="G49" s="40"/>
      <c r="H49" s="40"/>
      <c r="I49" s="113" t="s">
        <v>25</v>
      </c>
      <c r="J49" s="114" t="str">
        <f>IF(J12="","",J12)</f>
        <v>20.4.2017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2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Třinec</v>
      </c>
      <c r="G51" s="40"/>
      <c r="H51" s="40"/>
      <c r="I51" s="113" t="s">
        <v>33</v>
      </c>
      <c r="J51" s="33" t="str">
        <f>E21</f>
        <v>Fiala architects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2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2"/>
      <c r="J53" s="40"/>
      <c r="K53" s="43"/>
    </row>
    <row r="54" spans="2:47" s="1" customFormat="1" ht="29.25" customHeight="1">
      <c r="B54" s="39"/>
      <c r="C54" s="138" t="s">
        <v>91</v>
      </c>
      <c r="D54" s="126"/>
      <c r="E54" s="126"/>
      <c r="F54" s="126"/>
      <c r="G54" s="126"/>
      <c r="H54" s="126"/>
      <c r="I54" s="139"/>
      <c r="J54" s="140" t="s">
        <v>92</v>
      </c>
      <c r="K54" s="14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2"/>
      <c r="J55" s="40"/>
      <c r="K55" s="43"/>
    </row>
    <row r="56" spans="2:47" s="1" customFormat="1" ht="29.25" customHeight="1">
      <c r="B56" s="39"/>
      <c r="C56" s="142" t="s">
        <v>93</v>
      </c>
      <c r="D56" s="40"/>
      <c r="E56" s="40"/>
      <c r="F56" s="40"/>
      <c r="G56" s="40"/>
      <c r="H56" s="40"/>
      <c r="I56" s="112"/>
      <c r="J56" s="122">
        <f>J86</f>
        <v>0</v>
      </c>
      <c r="K56" s="43"/>
      <c r="AU56" s="22" t="s">
        <v>94</v>
      </c>
    </row>
    <row r="57" spans="2:47" s="7" customFormat="1" ht="24.95" customHeight="1">
      <c r="B57" s="143"/>
      <c r="C57" s="144"/>
      <c r="D57" s="145" t="s">
        <v>95</v>
      </c>
      <c r="E57" s="146"/>
      <c r="F57" s="146"/>
      <c r="G57" s="146"/>
      <c r="H57" s="146"/>
      <c r="I57" s="147"/>
      <c r="J57" s="148">
        <f>J87</f>
        <v>0</v>
      </c>
      <c r="K57" s="149"/>
    </row>
    <row r="58" spans="2:47" s="8" customFormat="1" ht="19.899999999999999" customHeight="1">
      <c r="B58" s="150"/>
      <c r="C58" s="151"/>
      <c r="D58" s="152" t="s">
        <v>96</v>
      </c>
      <c r="E58" s="153"/>
      <c r="F58" s="153"/>
      <c r="G58" s="153"/>
      <c r="H58" s="153"/>
      <c r="I58" s="154"/>
      <c r="J58" s="155">
        <f>J88</f>
        <v>0</v>
      </c>
      <c r="K58" s="156"/>
    </row>
    <row r="59" spans="2:47" s="8" customFormat="1" ht="19.899999999999999" customHeight="1">
      <c r="B59" s="150"/>
      <c r="C59" s="151"/>
      <c r="D59" s="152" t="s">
        <v>97</v>
      </c>
      <c r="E59" s="153"/>
      <c r="F59" s="153"/>
      <c r="G59" s="153"/>
      <c r="H59" s="153"/>
      <c r="I59" s="154"/>
      <c r="J59" s="155">
        <f>J114</f>
        <v>0</v>
      </c>
      <c r="K59" s="156"/>
    </row>
    <row r="60" spans="2:47" s="8" customFormat="1" ht="19.899999999999999" customHeight="1">
      <c r="B60" s="150"/>
      <c r="C60" s="151"/>
      <c r="D60" s="152" t="s">
        <v>98</v>
      </c>
      <c r="E60" s="153"/>
      <c r="F60" s="153"/>
      <c r="G60" s="153"/>
      <c r="H60" s="153"/>
      <c r="I60" s="154"/>
      <c r="J60" s="155">
        <f>J127</f>
        <v>0</v>
      </c>
      <c r="K60" s="156"/>
    </row>
    <row r="61" spans="2:47" s="8" customFormat="1" ht="19.899999999999999" customHeight="1">
      <c r="B61" s="150"/>
      <c r="C61" s="151"/>
      <c r="D61" s="152" t="s">
        <v>99</v>
      </c>
      <c r="E61" s="153"/>
      <c r="F61" s="153"/>
      <c r="G61" s="153"/>
      <c r="H61" s="153"/>
      <c r="I61" s="154"/>
      <c r="J61" s="155">
        <f>J141</f>
        <v>0</v>
      </c>
      <c r="K61" s="156"/>
    </row>
    <row r="62" spans="2:47" s="8" customFormat="1" ht="19.899999999999999" customHeight="1">
      <c r="B62" s="150"/>
      <c r="C62" s="151"/>
      <c r="D62" s="152" t="s">
        <v>100</v>
      </c>
      <c r="E62" s="153"/>
      <c r="F62" s="153"/>
      <c r="G62" s="153"/>
      <c r="H62" s="153"/>
      <c r="I62" s="154"/>
      <c r="J62" s="155">
        <f>J156</f>
        <v>0</v>
      </c>
      <c r="K62" s="156"/>
    </row>
    <row r="63" spans="2:47" s="8" customFormat="1" ht="19.899999999999999" customHeight="1">
      <c r="B63" s="150"/>
      <c r="C63" s="151"/>
      <c r="D63" s="152" t="s">
        <v>101</v>
      </c>
      <c r="E63" s="153"/>
      <c r="F63" s="153"/>
      <c r="G63" s="153"/>
      <c r="H63" s="153"/>
      <c r="I63" s="154"/>
      <c r="J63" s="155">
        <f>J166</f>
        <v>0</v>
      </c>
      <c r="K63" s="156"/>
    </row>
    <row r="64" spans="2:47" s="7" customFormat="1" ht="24.95" customHeight="1">
      <c r="B64" s="143"/>
      <c r="C64" s="144"/>
      <c r="D64" s="145" t="s">
        <v>102</v>
      </c>
      <c r="E64" s="146"/>
      <c r="F64" s="146"/>
      <c r="G64" s="146"/>
      <c r="H64" s="146"/>
      <c r="I64" s="147"/>
      <c r="J64" s="148">
        <f>J168</f>
        <v>0</v>
      </c>
      <c r="K64" s="149"/>
    </row>
    <row r="65" spans="2:12" s="8" customFormat="1" ht="19.899999999999999" customHeight="1">
      <c r="B65" s="150"/>
      <c r="C65" s="151"/>
      <c r="D65" s="152" t="s">
        <v>103</v>
      </c>
      <c r="E65" s="153"/>
      <c r="F65" s="153"/>
      <c r="G65" s="153"/>
      <c r="H65" s="153"/>
      <c r="I65" s="154"/>
      <c r="J65" s="155">
        <f>J169</f>
        <v>0</v>
      </c>
      <c r="K65" s="156"/>
    </row>
    <row r="66" spans="2:12" s="8" customFormat="1" ht="19.899999999999999" customHeight="1">
      <c r="B66" s="150"/>
      <c r="C66" s="151"/>
      <c r="D66" s="152" t="s">
        <v>104</v>
      </c>
      <c r="E66" s="153"/>
      <c r="F66" s="153"/>
      <c r="G66" s="153"/>
      <c r="H66" s="153"/>
      <c r="I66" s="154"/>
      <c r="J66" s="155">
        <f>J177</f>
        <v>0</v>
      </c>
      <c r="K66" s="156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2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3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36"/>
      <c r="J72" s="58"/>
      <c r="K72" s="58"/>
      <c r="L72" s="59"/>
    </row>
    <row r="73" spans="2:12" s="1" customFormat="1" ht="36.950000000000003" customHeight="1">
      <c r="B73" s="39"/>
      <c r="C73" s="60" t="s">
        <v>105</v>
      </c>
      <c r="D73" s="61"/>
      <c r="E73" s="61"/>
      <c r="F73" s="61"/>
      <c r="G73" s="61"/>
      <c r="H73" s="61"/>
      <c r="I73" s="157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57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57"/>
      <c r="J75" s="61"/>
      <c r="K75" s="61"/>
      <c r="L75" s="59"/>
    </row>
    <row r="76" spans="2:12" s="1" customFormat="1" ht="22.5" customHeight="1">
      <c r="B76" s="39"/>
      <c r="C76" s="61"/>
      <c r="D76" s="61"/>
      <c r="E76" s="363" t="str">
        <f>E7</f>
        <v>Odpočinkové plochy  - Nízkonákladové bydlení Nebory</v>
      </c>
      <c r="F76" s="364"/>
      <c r="G76" s="364"/>
      <c r="H76" s="364"/>
      <c r="I76" s="157"/>
      <c r="J76" s="61"/>
      <c r="K76" s="61"/>
      <c r="L76" s="59"/>
    </row>
    <row r="77" spans="2:12" s="1" customFormat="1" ht="14.45" customHeight="1">
      <c r="B77" s="39"/>
      <c r="C77" s="63" t="s">
        <v>88</v>
      </c>
      <c r="D77" s="61"/>
      <c r="E77" s="61"/>
      <c r="F77" s="61"/>
      <c r="G77" s="61"/>
      <c r="H77" s="61"/>
      <c r="I77" s="157"/>
      <c r="J77" s="61"/>
      <c r="K77" s="61"/>
      <c r="L77" s="59"/>
    </row>
    <row r="78" spans="2:12" s="1" customFormat="1" ht="23.25" customHeight="1">
      <c r="B78" s="39"/>
      <c r="C78" s="61"/>
      <c r="D78" s="61"/>
      <c r="E78" s="339" t="str">
        <f>E9</f>
        <v xml:space="preserve">001 - Odpočinkové plochy    </v>
      </c>
      <c r="F78" s="365"/>
      <c r="G78" s="365"/>
      <c r="H78" s="365"/>
      <c r="I78" s="157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57"/>
      <c r="J79" s="61"/>
      <c r="K79" s="61"/>
      <c r="L79" s="59"/>
    </row>
    <row r="80" spans="2:12" s="1" customFormat="1" ht="18" customHeight="1">
      <c r="B80" s="39"/>
      <c r="C80" s="63" t="s">
        <v>23</v>
      </c>
      <c r="D80" s="61"/>
      <c r="E80" s="61"/>
      <c r="F80" s="158" t="str">
        <f>F12</f>
        <v xml:space="preserve">Nebory </v>
      </c>
      <c r="G80" s="61"/>
      <c r="H80" s="61"/>
      <c r="I80" s="159" t="s">
        <v>25</v>
      </c>
      <c r="J80" s="71" t="str">
        <f>IF(J12="","",J12)</f>
        <v>20.4.2017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57"/>
      <c r="J81" s="61"/>
      <c r="K81" s="61"/>
      <c r="L81" s="59"/>
    </row>
    <row r="82" spans="2:65" s="1" customFormat="1">
      <c r="B82" s="39"/>
      <c r="C82" s="63" t="s">
        <v>27</v>
      </c>
      <c r="D82" s="61"/>
      <c r="E82" s="61"/>
      <c r="F82" s="158" t="str">
        <f>E15</f>
        <v>Město Třinec</v>
      </c>
      <c r="G82" s="61"/>
      <c r="H82" s="61"/>
      <c r="I82" s="159" t="s">
        <v>33</v>
      </c>
      <c r="J82" s="158" t="str">
        <f>E21</f>
        <v>Fiala architects</v>
      </c>
      <c r="K82" s="61"/>
      <c r="L82" s="59"/>
    </row>
    <row r="83" spans="2:65" s="1" customFormat="1" ht="14.45" customHeight="1">
      <c r="B83" s="39"/>
      <c r="C83" s="63" t="s">
        <v>31</v>
      </c>
      <c r="D83" s="61"/>
      <c r="E83" s="61"/>
      <c r="F83" s="158" t="str">
        <f>IF(E18="","",E18)</f>
        <v/>
      </c>
      <c r="G83" s="61"/>
      <c r="H83" s="61"/>
      <c r="I83" s="157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57"/>
      <c r="J84" s="61"/>
      <c r="K84" s="61"/>
      <c r="L84" s="59"/>
    </row>
    <row r="85" spans="2:65" s="9" customFormat="1" ht="29.25" customHeight="1">
      <c r="B85" s="160"/>
      <c r="C85" s="161" t="s">
        <v>106</v>
      </c>
      <c r="D85" s="162" t="s">
        <v>56</v>
      </c>
      <c r="E85" s="162" t="s">
        <v>52</v>
      </c>
      <c r="F85" s="162" t="s">
        <v>107</v>
      </c>
      <c r="G85" s="162" t="s">
        <v>108</v>
      </c>
      <c r="H85" s="162" t="s">
        <v>109</v>
      </c>
      <c r="I85" s="163" t="s">
        <v>110</v>
      </c>
      <c r="J85" s="162" t="s">
        <v>92</v>
      </c>
      <c r="K85" s="164" t="s">
        <v>111</v>
      </c>
      <c r="L85" s="165"/>
      <c r="M85" s="79" t="s">
        <v>112</v>
      </c>
      <c r="N85" s="80" t="s">
        <v>41</v>
      </c>
      <c r="O85" s="80" t="s">
        <v>113</v>
      </c>
      <c r="P85" s="80" t="s">
        <v>114</v>
      </c>
      <c r="Q85" s="80" t="s">
        <v>115</v>
      </c>
      <c r="R85" s="80" t="s">
        <v>116</v>
      </c>
      <c r="S85" s="80" t="s">
        <v>117</v>
      </c>
      <c r="T85" s="81" t="s">
        <v>118</v>
      </c>
    </row>
    <row r="86" spans="2:65" s="1" customFormat="1" ht="29.25" customHeight="1">
      <c r="B86" s="39"/>
      <c r="C86" s="85" t="s">
        <v>93</v>
      </c>
      <c r="D86" s="61"/>
      <c r="E86" s="61"/>
      <c r="F86" s="61"/>
      <c r="G86" s="61"/>
      <c r="H86" s="61"/>
      <c r="I86" s="157"/>
      <c r="J86" s="166">
        <f>BK86</f>
        <v>0</v>
      </c>
      <c r="K86" s="61"/>
      <c r="L86" s="59"/>
      <c r="M86" s="82"/>
      <c r="N86" s="83"/>
      <c r="O86" s="83"/>
      <c r="P86" s="167">
        <f>P87+P168</f>
        <v>0</v>
      </c>
      <c r="Q86" s="83"/>
      <c r="R86" s="167">
        <f>R87+R168</f>
        <v>91.666785529999999</v>
      </c>
      <c r="S86" s="83"/>
      <c r="T86" s="168">
        <f>T87+T168</f>
        <v>0</v>
      </c>
      <c r="AT86" s="22" t="s">
        <v>70</v>
      </c>
      <c r="AU86" s="22" t="s">
        <v>94</v>
      </c>
      <c r="BK86" s="169">
        <f>BK87+BK168</f>
        <v>0</v>
      </c>
    </row>
    <row r="87" spans="2:65" s="10" customFormat="1" ht="37.35" customHeight="1">
      <c r="B87" s="170"/>
      <c r="C87" s="171"/>
      <c r="D87" s="172" t="s">
        <v>70</v>
      </c>
      <c r="E87" s="173" t="s">
        <v>119</v>
      </c>
      <c r="F87" s="173" t="s">
        <v>120</v>
      </c>
      <c r="G87" s="171"/>
      <c r="H87" s="171"/>
      <c r="I87" s="174"/>
      <c r="J87" s="175">
        <f>BK87</f>
        <v>0</v>
      </c>
      <c r="K87" s="171"/>
      <c r="L87" s="176"/>
      <c r="M87" s="177"/>
      <c r="N87" s="178"/>
      <c r="O87" s="178"/>
      <c r="P87" s="179">
        <f>P88+P114+P127+P141+P156+P166</f>
        <v>0</v>
      </c>
      <c r="Q87" s="178"/>
      <c r="R87" s="179">
        <f>R88+R114+R127+R141+R156+R166</f>
        <v>91.616120019999997</v>
      </c>
      <c r="S87" s="178"/>
      <c r="T87" s="180">
        <f>T88+T114+T127+T141+T156+T166</f>
        <v>0</v>
      </c>
      <c r="AR87" s="181" t="s">
        <v>79</v>
      </c>
      <c r="AT87" s="182" t="s">
        <v>70</v>
      </c>
      <c r="AU87" s="182" t="s">
        <v>71</v>
      </c>
      <c r="AY87" s="181" t="s">
        <v>121</v>
      </c>
      <c r="BK87" s="183">
        <f>BK88+BK114+BK127+BK141+BK156+BK166</f>
        <v>0</v>
      </c>
    </row>
    <row r="88" spans="2:65" s="10" customFormat="1" ht="19.899999999999999" customHeight="1">
      <c r="B88" s="170"/>
      <c r="C88" s="171"/>
      <c r="D88" s="184" t="s">
        <v>70</v>
      </c>
      <c r="E88" s="185" t="s">
        <v>79</v>
      </c>
      <c r="F88" s="185" t="s">
        <v>122</v>
      </c>
      <c r="G88" s="171"/>
      <c r="H88" s="171"/>
      <c r="I88" s="174"/>
      <c r="J88" s="186">
        <f>BK88</f>
        <v>0</v>
      </c>
      <c r="K88" s="171"/>
      <c r="L88" s="176"/>
      <c r="M88" s="177"/>
      <c r="N88" s="178"/>
      <c r="O88" s="178"/>
      <c r="P88" s="179">
        <f>SUM(P89:P113)</f>
        <v>0</v>
      </c>
      <c r="Q88" s="178"/>
      <c r="R88" s="179">
        <f>SUM(R89:R113)</f>
        <v>0</v>
      </c>
      <c r="S88" s="178"/>
      <c r="T88" s="180">
        <f>SUM(T89:T113)</f>
        <v>0</v>
      </c>
      <c r="AR88" s="181" t="s">
        <v>79</v>
      </c>
      <c r="AT88" s="182" t="s">
        <v>70</v>
      </c>
      <c r="AU88" s="182" t="s">
        <v>79</v>
      </c>
      <c r="AY88" s="181" t="s">
        <v>121</v>
      </c>
      <c r="BK88" s="183">
        <f>SUM(BK89:BK113)</f>
        <v>0</v>
      </c>
    </row>
    <row r="89" spans="2:65" s="1" customFormat="1" ht="22.5" customHeight="1">
      <c r="B89" s="39"/>
      <c r="C89" s="187" t="s">
        <v>79</v>
      </c>
      <c r="D89" s="187" t="s">
        <v>123</v>
      </c>
      <c r="E89" s="188" t="s">
        <v>124</v>
      </c>
      <c r="F89" s="189" t="s">
        <v>125</v>
      </c>
      <c r="G89" s="190" t="s">
        <v>126</v>
      </c>
      <c r="H89" s="191">
        <v>1</v>
      </c>
      <c r="I89" s="192"/>
      <c r="J89" s="193">
        <f t="shared" ref="J89:J95" si="0">ROUND(I89*H89,2)</f>
        <v>0</v>
      </c>
      <c r="K89" s="189" t="s">
        <v>21</v>
      </c>
      <c r="L89" s="59"/>
      <c r="M89" s="194" t="s">
        <v>21</v>
      </c>
      <c r="N89" s="195" t="s">
        <v>42</v>
      </c>
      <c r="O89" s="40"/>
      <c r="P89" s="196">
        <f t="shared" ref="P89:P95" si="1">O89*H89</f>
        <v>0</v>
      </c>
      <c r="Q89" s="196">
        <v>0</v>
      </c>
      <c r="R89" s="196">
        <f t="shared" ref="R89:R95" si="2">Q89*H89</f>
        <v>0</v>
      </c>
      <c r="S89" s="196">
        <v>0</v>
      </c>
      <c r="T89" s="197">
        <f t="shared" ref="T89:T95" si="3">S89*H89</f>
        <v>0</v>
      </c>
      <c r="AR89" s="22" t="s">
        <v>127</v>
      </c>
      <c r="AT89" s="22" t="s">
        <v>123</v>
      </c>
      <c r="AU89" s="22" t="s">
        <v>81</v>
      </c>
      <c r="AY89" s="22" t="s">
        <v>121</v>
      </c>
      <c r="BE89" s="198">
        <f t="shared" ref="BE89:BE95" si="4">IF(N89="základní",J89,0)</f>
        <v>0</v>
      </c>
      <c r="BF89" s="198">
        <f t="shared" ref="BF89:BF95" si="5">IF(N89="snížená",J89,0)</f>
        <v>0</v>
      </c>
      <c r="BG89" s="198">
        <f t="shared" ref="BG89:BG95" si="6">IF(N89="zákl. přenesená",J89,0)</f>
        <v>0</v>
      </c>
      <c r="BH89" s="198">
        <f t="shared" ref="BH89:BH95" si="7">IF(N89="sníž. přenesená",J89,0)</f>
        <v>0</v>
      </c>
      <c r="BI89" s="198">
        <f t="shared" ref="BI89:BI95" si="8">IF(N89="nulová",J89,0)</f>
        <v>0</v>
      </c>
      <c r="BJ89" s="22" t="s">
        <v>79</v>
      </c>
      <c r="BK89" s="198">
        <f t="shared" ref="BK89:BK95" si="9">ROUND(I89*H89,2)</f>
        <v>0</v>
      </c>
      <c r="BL89" s="22" t="s">
        <v>127</v>
      </c>
      <c r="BM89" s="22" t="s">
        <v>128</v>
      </c>
    </row>
    <row r="90" spans="2:65" s="1" customFormat="1" ht="22.5" customHeight="1">
      <c r="B90" s="39"/>
      <c r="C90" s="187" t="s">
        <v>81</v>
      </c>
      <c r="D90" s="187" t="s">
        <v>123</v>
      </c>
      <c r="E90" s="188" t="s">
        <v>129</v>
      </c>
      <c r="F90" s="189" t="s">
        <v>130</v>
      </c>
      <c r="G90" s="190" t="s">
        <v>126</v>
      </c>
      <c r="H90" s="191">
        <v>1</v>
      </c>
      <c r="I90" s="192"/>
      <c r="J90" s="193">
        <f t="shared" si="0"/>
        <v>0</v>
      </c>
      <c r="K90" s="189" t="s">
        <v>21</v>
      </c>
      <c r="L90" s="59"/>
      <c r="M90" s="194" t="s">
        <v>21</v>
      </c>
      <c r="N90" s="195" t="s">
        <v>42</v>
      </c>
      <c r="O90" s="40"/>
      <c r="P90" s="196">
        <f t="shared" si="1"/>
        <v>0</v>
      </c>
      <c r="Q90" s="196">
        <v>0</v>
      </c>
      <c r="R90" s="196">
        <f t="shared" si="2"/>
        <v>0</v>
      </c>
      <c r="S90" s="196">
        <v>0</v>
      </c>
      <c r="T90" s="197">
        <f t="shared" si="3"/>
        <v>0</v>
      </c>
      <c r="AR90" s="22" t="s">
        <v>127</v>
      </c>
      <c r="AT90" s="22" t="s">
        <v>123</v>
      </c>
      <c r="AU90" s="22" t="s">
        <v>81</v>
      </c>
      <c r="AY90" s="22" t="s">
        <v>121</v>
      </c>
      <c r="BE90" s="198">
        <f t="shared" si="4"/>
        <v>0</v>
      </c>
      <c r="BF90" s="198">
        <f t="shared" si="5"/>
        <v>0</v>
      </c>
      <c r="BG90" s="198">
        <f t="shared" si="6"/>
        <v>0</v>
      </c>
      <c r="BH90" s="198">
        <f t="shared" si="7"/>
        <v>0</v>
      </c>
      <c r="BI90" s="198">
        <f t="shared" si="8"/>
        <v>0</v>
      </c>
      <c r="BJ90" s="22" t="s">
        <v>79</v>
      </c>
      <c r="BK90" s="198">
        <f t="shared" si="9"/>
        <v>0</v>
      </c>
      <c r="BL90" s="22" t="s">
        <v>127</v>
      </c>
      <c r="BM90" s="22" t="s">
        <v>131</v>
      </c>
    </row>
    <row r="91" spans="2:65" s="1" customFormat="1" ht="22.5" customHeight="1">
      <c r="B91" s="39"/>
      <c r="C91" s="187" t="s">
        <v>132</v>
      </c>
      <c r="D91" s="187" t="s">
        <v>123</v>
      </c>
      <c r="E91" s="188" t="s">
        <v>133</v>
      </c>
      <c r="F91" s="189" t="s">
        <v>134</v>
      </c>
      <c r="G91" s="190" t="s">
        <v>126</v>
      </c>
      <c r="H91" s="191">
        <v>1</v>
      </c>
      <c r="I91" s="192"/>
      <c r="J91" s="193">
        <f t="shared" si="0"/>
        <v>0</v>
      </c>
      <c r="K91" s="189" t="s">
        <v>21</v>
      </c>
      <c r="L91" s="59"/>
      <c r="M91" s="194" t="s">
        <v>21</v>
      </c>
      <c r="N91" s="195" t="s">
        <v>42</v>
      </c>
      <c r="O91" s="40"/>
      <c r="P91" s="196">
        <f t="shared" si="1"/>
        <v>0</v>
      </c>
      <c r="Q91" s="196">
        <v>0</v>
      </c>
      <c r="R91" s="196">
        <f t="shared" si="2"/>
        <v>0</v>
      </c>
      <c r="S91" s="196">
        <v>0</v>
      </c>
      <c r="T91" s="197">
        <f t="shared" si="3"/>
        <v>0</v>
      </c>
      <c r="AR91" s="22" t="s">
        <v>127</v>
      </c>
      <c r="AT91" s="22" t="s">
        <v>123</v>
      </c>
      <c r="AU91" s="22" t="s">
        <v>81</v>
      </c>
      <c r="AY91" s="22" t="s">
        <v>121</v>
      </c>
      <c r="BE91" s="198">
        <f t="shared" si="4"/>
        <v>0</v>
      </c>
      <c r="BF91" s="198">
        <f t="shared" si="5"/>
        <v>0</v>
      </c>
      <c r="BG91" s="198">
        <f t="shared" si="6"/>
        <v>0</v>
      </c>
      <c r="BH91" s="198">
        <f t="shared" si="7"/>
        <v>0</v>
      </c>
      <c r="BI91" s="198">
        <f t="shared" si="8"/>
        <v>0</v>
      </c>
      <c r="BJ91" s="22" t="s">
        <v>79</v>
      </c>
      <c r="BK91" s="198">
        <f t="shared" si="9"/>
        <v>0</v>
      </c>
      <c r="BL91" s="22" t="s">
        <v>127</v>
      </c>
      <c r="BM91" s="22" t="s">
        <v>135</v>
      </c>
    </row>
    <row r="92" spans="2:65" s="1" customFormat="1" ht="22.5" customHeight="1">
      <c r="B92" s="39"/>
      <c r="C92" s="187" t="s">
        <v>127</v>
      </c>
      <c r="D92" s="187" t="s">
        <v>123</v>
      </c>
      <c r="E92" s="188" t="s">
        <v>136</v>
      </c>
      <c r="F92" s="189" t="s">
        <v>137</v>
      </c>
      <c r="G92" s="190" t="s">
        <v>126</v>
      </c>
      <c r="H92" s="191">
        <v>1</v>
      </c>
      <c r="I92" s="192"/>
      <c r="J92" s="193">
        <f t="shared" si="0"/>
        <v>0</v>
      </c>
      <c r="K92" s="189" t="s">
        <v>21</v>
      </c>
      <c r="L92" s="59"/>
      <c r="M92" s="194" t="s">
        <v>21</v>
      </c>
      <c r="N92" s="195" t="s">
        <v>42</v>
      </c>
      <c r="O92" s="40"/>
      <c r="P92" s="196">
        <f t="shared" si="1"/>
        <v>0</v>
      </c>
      <c r="Q92" s="196">
        <v>0</v>
      </c>
      <c r="R92" s="196">
        <f t="shared" si="2"/>
        <v>0</v>
      </c>
      <c r="S92" s="196">
        <v>0</v>
      </c>
      <c r="T92" s="197">
        <f t="shared" si="3"/>
        <v>0</v>
      </c>
      <c r="AR92" s="22" t="s">
        <v>127</v>
      </c>
      <c r="AT92" s="22" t="s">
        <v>123</v>
      </c>
      <c r="AU92" s="22" t="s">
        <v>81</v>
      </c>
      <c r="AY92" s="22" t="s">
        <v>121</v>
      </c>
      <c r="BE92" s="198">
        <f t="shared" si="4"/>
        <v>0</v>
      </c>
      <c r="BF92" s="198">
        <f t="shared" si="5"/>
        <v>0</v>
      </c>
      <c r="BG92" s="198">
        <f t="shared" si="6"/>
        <v>0</v>
      </c>
      <c r="BH92" s="198">
        <f t="shared" si="7"/>
        <v>0</v>
      </c>
      <c r="BI92" s="198">
        <f t="shared" si="8"/>
        <v>0</v>
      </c>
      <c r="BJ92" s="22" t="s">
        <v>79</v>
      </c>
      <c r="BK92" s="198">
        <f t="shared" si="9"/>
        <v>0</v>
      </c>
      <c r="BL92" s="22" t="s">
        <v>127</v>
      </c>
      <c r="BM92" s="22" t="s">
        <v>138</v>
      </c>
    </row>
    <row r="93" spans="2:65" s="1" customFormat="1" ht="22.5" customHeight="1">
      <c r="B93" s="39"/>
      <c r="C93" s="187" t="s">
        <v>139</v>
      </c>
      <c r="D93" s="187" t="s">
        <v>123</v>
      </c>
      <c r="E93" s="188" t="s">
        <v>140</v>
      </c>
      <c r="F93" s="189" t="s">
        <v>141</v>
      </c>
      <c r="G93" s="190" t="s">
        <v>126</v>
      </c>
      <c r="H93" s="191">
        <v>1</v>
      </c>
      <c r="I93" s="192"/>
      <c r="J93" s="193">
        <f t="shared" si="0"/>
        <v>0</v>
      </c>
      <c r="K93" s="189" t="s">
        <v>21</v>
      </c>
      <c r="L93" s="59"/>
      <c r="M93" s="194" t="s">
        <v>21</v>
      </c>
      <c r="N93" s="195" t="s">
        <v>42</v>
      </c>
      <c r="O93" s="40"/>
      <c r="P93" s="196">
        <f t="shared" si="1"/>
        <v>0</v>
      </c>
      <c r="Q93" s="196">
        <v>0</v>
      </c>
      <c r="R93" s="196">
        <f t="shared" si="2"/>
        <v>0</v>
      </c>
      <c r="S93" s="196">
        <v>0</v>
      </c>
      <c r="T93" s="197">
        <f t="shared" si="3"/>
        <v>0</v>
      </c>
      <c r="AR93" s="22" t="s">
        <v>127</v>
      </c>
      <c r="AT93" s="22" t="s">
        <v>123</v>
      </c>
      <c r="AU93" s="22" t="s">
        <v>81</v>
      </c>
      <c r="AY93" s="22" t="s">
        <v>121</v>
      </c>
      <c r="BE93" s="198">
        <f t="shared" si="4"/>
        <v>0</v>
      </c>
      <c r="BF93" s="198">
        <f t="shared" si="5"/>
        <v>0</v>
      </c>
      <c r="BG93" s="198">
        <f t="shared" si="6"/>
        <v>0</v>
      </c>
      <c r="BH93" s="198">
        <f t="shared" si="7"/>
        <v>0</v>
      </c>
      <c r="BI93" s="198">
        <f t="shared" si="8"/>
        <v>0</v>
      </c>
      <c r="BJ93" s="22" t="s">
        <v>79</v>
      </c>
      <c r="BK93" s="198">
        <f t="shared" si="9"/>
        <v>0</v>
      </c>
      <c r="BL93" s="22" t="s">
        <v>127</v>
      </c>
      <c r="BM93" s="22" t="s">
        <v>142</v>
      </c>
    </row>
    <row r="94" spans="2:65" s="1" customFormat="1" ht="22.5" customHeight="1">
      <c r="B94" s="39"/>
      <c r="C94" s="187" t="s">
        <v>143</v>
      </c>
      <c r="D94" s="187" t="s">
        <v>123</v>
      </c>
      <c r="E94" s="188" t="s">
        <v>144</v>
      </c>
      <c r="F94" s="189" t="s">
        <v>145</v>
      </c>
      <c r="G94" s="190" t="s">
        <v>126</v>
      </c>
      <c r="H94" s="191">
        <v>1</v>
      </c>
      <c r="I94" s="192"/>
      <c r="J94" s="193">
        <f t="shared" si="0"/>
        <v>0</v>
      </c>
      <c r="K94" s="189" t="s">
        <v>21</v>
      </c>
      <c r="L94" s="59"/>
      <c r="M94" s="194" t="s">
        <v>21</v>
      </c>
      <c r="N94" s="195" t="s">
        <v>42</v>
      </c>
      <c r="O94" s="40"/>
      <c r="P94" s="196">
        <f t="shared" si="1"/>
        <v>0</v>
      </c>
      <c r="Q94" s="196">
        <v>0</v>
      </c>
      <c r="R94" s="196">
        <f t="shared" si="2"/>
        <v>0</v>
      </c>
      <c r="S94" s="196">
        <v>0</v>
      </c>
      <c r="T94" s="197">
        <f t="shared" si="3"/>
        <v>0</v>
      </c>
      <c r="AR94" s="22" t="s">
        <v>127</v>
      </c>
      <c r="AT94" s="22" t="s">
        <v>123</v>
      </c>
      <c r="AU94" s="22" t="s">
        <v>81</v>
      </c>
      <c r="AY94" s="22" t="s">
        <v>121</v>
      </c>
      <c r="BE94" s="198">
        <f t="shared" si="4"/>
        <v>0</v>
      </c>
      <c r="BF94" s="198">
        <f t="shared" si="5"/>
        <v>0</v>
      </c>
      <c r="BG94" s="198">
        <f t="shared" si="6"/>
        <v>0</v>
      </c>
      <c r="BH94" s="198">
        <f t="shared" si="7"/>
        <v>0</v>
      </c>
      <c r="BI94" s="198">
        <f t="shared" si="8"/>
        <v>0</v>
      </c>
      <c r="BJ94" s="22" t="s">
        <v>79</v>
      </c>
      <c r="BK94" s="198">
        <f t="shared" si="9"/>
        <v>0</v>
      </c>
      <c r="BL94" s="22" t="s">
        <v>127</v>
      </c>
      <c r="BM94" s="22" t="s">
        <v>146</v>
      </c>
    </row>
    <row r="95" spans="2:65" s="1" customFormat="1" ht="22.5" customHeight="1">
      <c r="B95" s="39"/>
      <c r="C95" s="187" t="s">
        <v>147</v>
      </c>
      <c r="D95" s="187" t="s">
        <v>123</v>
      </c>
      <c r="E95" s="188" t="s">
        <v>148</v>
      </c>
      <c r="F95" s="189" t="s">
        <v>149</v>
      </c>
      <c r="G95" s="190" t="s">
        <v>150</v>
      </c>
      <c r="H95" s="191">
        <v>38.454999999999998</v>
      </c>
      <c r="I95" s="192"/>
      <c r="J95" s="193">
        <f t="shared" si="0"/>
        <v>0</v>
      </c>
      <c r="K95" s="189" t="s">
        <v>151</v>
      </c>
      <c r="L95" s="59"/>
      <c r="M95" s="194" t="s">
        <v>21</v>
      </c>
      <c r="N95" s="195" t="s">
        <v>42</v>
      </c>
      <c r="O95" s="40"/>
      <c r="P95" s="196">
        <f t="shared" si="1"/>
        <v>0</v>
      </c>
      <c r="Q95" s="196">
        <v>0</v>
      </c>
      <c r="R95" s="196">
        <f t="shared" si="2"/>
        <v>0</v>
      </c>
      <c r="S95" s="196">
        <v>0</v>
      </c>
      <c r="T95" s="197">
        <f t="shared" si="3"/>
        <v>0</v>
      </c>
      <c r="AR95" s="22" t="s">
        <v>127</v>
      </c>
      <c r="AT95" s="22" t="s">
        <v>123</v>
      </c>
      <c r="AU95" s="22" t="s">
        <v>81</v>
      </c>
      <c r="AY95" s="22" t="s">
        <v>121</v>
      </c>
      <c r="BE95" s="198">
        <f t="shared" si="4"/>
        <v>0</v>
      </c>
      <c r="BF95" s="198">
        <f t="shared" si="5"/>
        <v>0</v>
      </c>
      <c r="BG95" s="198">
        <f t="shared" si="6"/>
        <v>0</v>
      </c>
      <c r="BH95" s="198">
        <f t="shared" si="7"/>
        <v>0</v>
      </c>
      <c r="BI95" s="198">
        <f t="shared" si="8"/>
        <v>0</v>
      </c>
      <c r="BJ95" s="22" t="s">
        <v>79</v>
      </c>
      <c r="BK95" s="198">
        <f t="shared" si="9"/>
        <v>0</v>
      </c>
      <c r="BL95" s="22" t="s">
        <v>127</v>
      </c>
      <c r="BM95" s="22" t="s">
        <v>152</v>
      </c>
    </row>
    <row r="96" spans="2:65" s="11" customFormat="1" ht="13.5">
      <c r="B96" s="199"/>
      <c r="C96" s="200"/>
      <c r="D96" s="201" t="s">
        <v>153</v>
      </c>
      <c r="E96" s="202" t="s">
        <v>21</v>
      </c>
      <c r="F96" s="203" t="s">
        <v>154</v>
      </c>
      <c r="G96" s="200"/>
      <c r="H96" s="204">
        <v>32.854999999999997</v>
      </c>
      <c r="I96" s="205"/>
      <c r="J96" s="200"/>
      <c r="K96" s="200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153</v>
      </c>
      <c r="AU96" s="210" t="s">
        <v>81</v>
      </c>
      <c r="AV96" s="11" t="s">
        <v>81</v>
      </c>
      <c r="AW96" s="11" t="s">
        <v>35</v>
      </c>
      <c r="AX96" s="11" t="s">
        <v>71</v>
      </c>
      <c r="AY96" s="210" t="s">
        <v>121</v>
      </c>
    </row>
    <row r="97" spans="2:65" s="11" customFormat="1" ht="13.5">
      <c r="B97" s="199"/>
      <c r="C97" s="200"/>
      <c r="D97" s="201" t="s">
        <v>153</v>
      </c>
      <c r="E97" s="202" t="s">
        <v>21</v>
      </c>
      <c r="F97" s="203" t="s">
        <v>155</v>
      </c>
      <c r="G97" s="200"/>
      <c r="H97" s="204">
        <v>5.6</v>
      </c>
      <c r="I97" s="205"/>
      <c r="J97" s="200"/>
      <c r="K97" s="200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153</v>
      </c>
      <c r="AU97" s="210" t="s">
        <v>81</v>
      </c>
      <c r="AV97" s="11" t="s">
        <v>81</v>
      </c>
      <c r="AW97" s="11" t="s">
        <v>35</v>
      </c>
      <c r="AX97" s="11" t="s">
        <v>71</v>
      </c>
      <c r="AY97" s="210" t="s">
        <v>121</v>
      </c>
    </row>
    <row r="98" spans="2:65" s="12" customFormat="1" ht="13.5">
      <c r="B98" s="211"/>
      <c r="C98" s="212"/>
      <c r="D98" s="213" t="s">
        <v>153</v>
      </c>
      <c r="E98" s="214" t="s">
        <v>21</v>
      </c>
      <c r="F98" s="215" t="s">
        <v>156</v>
      </c>
      <c r="G98" s="212"/>
      <c r="H98" s="216">
        <v>38.454999999999998</v>
      </c>
      <c r="I98" s="217"/>
      <c r="J98" s="212"/>
      <c r="K98" s="212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153</v>
      </c>
      <c r="AU98" s="222" t="s">
        <v>81</v>
      </c>
      <c r="AV98" s="12" t="s">
        <v>127</v>
      </c>
      <c r="AW98" s="12" t="s">
        <v>35</v>
      </c>
      <c r="AX98" s="12" t="s">
        <v>79</v>
      </c>
      <c r="AY98" s="222" t="s">
        <v>121</v>
      </c>
    </row>
    <row r="99" spans="2:65" s="1" customFormat="1" ht="31.5" customHeight="1">
      <c r="B99" s="39"/>
      <c r="C99" s="187" t="s">
        <v>157</v>
      </c>
      <c r="D99" s="187" t="s">
        <v>123</v>
      </c>
      <c r="E99" s="188" t="s">
        <v>158</v>
      </c>
      <c r="F99" s="189" t="s">
        <v>159</v>
      </c>
      <c r="G99" s="190" t="s">
        <v>150</v>
      </c>
      <c r="H99" s="191">
        <v>6.452</v>
      </c>
      <c r="I99" s="192"/>
      <c r="J99" s="193">
        <f>ROUND(I99*H99,2)</f>
        <v>0</v>
      </c>
      <c r="K99" s="189" t="s">
        <v>151</v>
      </c>
      <c r="L99" s="59"/>
      <c r="M99" s="194" t="s">
        <v>21</v>
      </c>
      <c r="N99" s="195" t="s">
        <v>42</v>
      </c>
      <c r="O99" s="40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AR99" s="22" t="s">
        <v>127</v>
      </c>
      <c r="AT99" s="22" t="s">
        <v>123</v>
      </c>
      <c r="AU99" s="22" t="s">
        <v>81</v>
      </c>
      <c r="AY99" s="22" t="s">
        <v>121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22" t="s">
        <v>79</v>
      </c>
      <c r="BK99" s="198">
        <f>ROUND(I99*H99,2)</f>
        <v>0</v>
      </c>
      <c r="BL99" s="22" t="s">
        <v>127</v>
      </c>
      <c r="BM99" s="22" t="s">
        <v>160</v>
      </c>
    </row>
    <row r="100" spans="2:65" s="11" customFormat="1" ht="13.5">
      <c r="B100" s="199"/>
      <c r="C100" s="200"/>
      <c r="D100" s="201" t="s">
        <v>153</v>
      </c>
      <c r="E100" s="202" t="s">
        <v>21</v>
      </c>
      <c r="F100" s="203" t="s">
        <v>161</v>
      </c>
      <c r="G100" s="200"/>
      <c r="H100" s="204">
        <v>0.5</v>
      </c>
      <c r="I100" s="205"/>
      <c r="J100" s="200"/>
      <c r="K100" s="200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153</v>
      </c>
      <c r="AU100" s="210" t="s">
        <v>81</v>
      </c>
      <c r="AV100" s="11" t="s">
        <v>81</v>
      </c>
      <c r="AW100" s="11" t="s">
        <v>35</v>
      </c>
      <c r="AX100" s="11" t="s">
        <v>71</v>
      </c>
      <c r="AY100" s="210" t="s">
        <v>121</v>
      </c>
    </row>
    <row r="101" spans="2:65" s="11" customFormat="1" ht="13.5">
      <c r="B101" s="199"/>
      <c r="C101" s="200"/>
      <c r="D101" s="201" t="s">
        <v>153</v>
      </c>
      <c r="E101" s="202" t="s">
        <v>21</v>
      </c>
      <c r="F101" s="203" t="s">
        <v>162</v>
      </c>
      <c r="G101" s="200"/>
      <c r="H101" s="204">
        <v>0.24</v>
      </c>
      <c r="I101" s="205"/>
      <c r="J101" s="200"/>
      <c r="K101" s="200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153</v>
      </c>
      <c r="AU101" s="210" t="s">
        <v>81</v>
      </c>
      <c r="AV101" s="11" t="s">
        <v>81</v>
      </c>
      <c r="AW101" s="11" t="s">
        <v>35</v>
      </c>
      <c r="AX101" s="11" t="s">
        <v>71</v>
      </c>
      <c r="AY101" s="210" t="s">
        <v>121</v>
      </c>
    </row>
    <row r="102" spans="2:65" s="11" customFormat="1" ht="13.5">
      <c r="B102" s="199"/>
      <c r="C102" s="200"/>
      <c r="D102" s="201" t="s">
        <v>153</v>
      </c>
      <c r="E102" s="202" t="s">
        <v>21</v>
      </c>
      <c r="F102" s="203" t="s">
        <v>163</v>
      </c>
      <c r="G102" s="200"/>
      <c r="H102" s="204">
        <v>0.72</v>
      </c>
      <c r="I102" s="205"/>
      <c r="J102" s="200"/>
      <c r="K102" s="200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153</v>
      </c>
      <c r="AU102" s="210" t="s">
        <v>81</v>
      </c>
      <c r="AV102" s="11" t="s">
        <v>81</v>
      </c>
      <c r="AW102" s="11" t="s">
        <v>35</v>
      </c>
      <c r="AX102" s="11" t="s">
        <v>71</v>
      </c>
      <c r="AY102" s="210" t="s">
        <v>121</v>
      </c>
    </row>
    <row r="103" spans="2:65" s="11" customFormat="1" ht="13.5">
      <c r="B103" s="199"/>
      <c r="C103" s="200"/>
      <c r="D103" s="201" t="s">
        <v>153</v>
      </c>
      <c r="E103" s="202" t="s">
        <v>21</v>
      </c>
      <c r="F103" s="203" t="s">
        <v>164</v>
      </c>
      <c r="G103" s="200"/>
      <c r="H103" s="204">
        <v>4.992</v>
      </c>
      <c r="I103" s="205"/>
      <c r="J103" s="200"/>
      <c r="K103" s="200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153</v>
      </c>
      <c r="AU103" s="210" t="s">
        <v>81</v>
      </c>
      <c r="AV103" s="11" t="s">
        <v>81</v>
      </c>
      <c r="AW103" s="11" t="s">
        <v>35</v>
      </c>
      <c r="AX103" s="11" t="s">
        <v>71</v>
      </c>
      <c r="AY103" s="210" t="s">
        <v>121</v>
      </c>
    </row>
    <row r="104" spans="2:65" s="12" customFormat="1" ht="13.5">
      <c r="B104" s="211"/>
      <c r="C104" s="212"/>
      <c r="D104" s="213" t="s">
        <v>153</v>
      </c>
      <c r="E104" s="214" t="s">
        <v>21</v>
      </c>
      <c r="F104" s="215" t="s">
        <v>156</v>
      </c>
      <c r="G104" s="212"/>
      <c r="H104" s="216">
        <v>6.452</v>
      </c>
      <c r="I104" s="217"/>
      <c r="J104" s="212"/>
      <c r="K104" s="212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153</v>
      </c>
      <c r="AU104" s="222" t="s">
        <v>81</v>
      </c>
      <c r="AV104" s="12" t="s">
        <v>127</v>
      </c>
      <c r="AW104" s="12" t="s">
        <v>35</v>
      </c>
      <c r="AX104" s="12" t="s">
        <v>79</v>
      </c>
      <c r="AY104" s="222" t="s">
        <v>121</v>
      </c>
    </row>
    <row r="105" spans="2:65" s="1" customFormat="1" ht="22.5" customHeight="1">
      <c r="B105" s="39"/>
      <c r="C105" s="187" t="s">
        <v>165</v>
      </c>
      <c r="D105" s="187" t="s">
        <v>123</v>
      </c>
      <c r="E105" s="188" t="s">
        <v>166</v>
      </c>
      <c r="F105" s="189" t="s">
        <v>167</v>
      </c>
      <c r="G105" s="190" t="s">
        <v>150</v>
      </c>
      <c r="H105" s="191">
        <v>6.452</v>
      </c>
      <c r="I105" s="192"/>
      <c r="J105" s="193">
        <f>ROUND(I105*H105,2)</f>
        <v>0</v>
      </c>
      <c r="K105" s="189" t="s">
        <v>151</v>
      </c>
      <c r="L105" s="59"/>
      <c r="M105" s="194" t="s">
        <v>21</v>
      </c>
      <c r="N105" s="195" t="s">
        <v>42</v>
      </c>
      <c r="O105" s="40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22" t="s">
        <v>127</v>
      </c>
      <c r="AT105" s="22" t="s">
        <v>123</v>
      </c>
      <c r="AU105" s="22" t="s">
        <v>81</v>
      </c>
      <c r="AY105" s="22" t="s">
        <v>121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2" t="s">
        <v>79</v>
      </c>
      <c r="BK105" s="198">
        <f>ROUND(I105*H105,2)</f>
        <v>0</v>
      </c>
      <c r="BL105" s="22" t="s">
        <v>127</v>
      </c>
      <c r="BM105" s="22" t="s">
        <v>168</v>
      </c>
    </row>
    <row r="106" spans="2:65" s="1" customFormat="1" ht="22.5" customHeight="1">
      <c r="B106" s="39"/>
      <c r="C106" s="187" t="s">
        <v>169</v>
      </c>
      <c r="D106" s="187" t="s">
        <v>123</v>
      </c>
      <c r="E106" s="188" t="s">
        <v>170</v>
      </c>
      <c r="F106" s="189" t="s">
        <v>171</v>
      </c>
      <c r="G106" s="190" t="s">
        <v>150</v>
      </c>
      <c r="H106" s="191">
        <v>44.906999999999996</v>
      </c>
      <c r="I106" s="192"/>
      <c r="J106" s="193">
        <f>ROUND(I106*H106,2)</f>
        <v>0</v>
      </c>
      <c r="K106" s="189" t="s">
        <v>151</v>
      </c>
      <c r="L106" s="59"/>
      <c r="M106" s="194" t="s">
        <v>21</v>
      </c>
      <c r="N106" s="195" t="s">
        <v>42</v>
      </c>
      <c r="O106" s="40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AR106" s="22" t="s">
        <v>127</v>
      </c>
      <c r="AT106" s="22" t="s">
        <v>123</v>
      </c>
      <c r="AU106" s="22" t="s">
        <v>81</v>
      </c>
      <c r="AY106" s="22" t="s">
        <v>121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22" t="s">
        <v>79</v>
      </c>
      <c r="BK106" s="198">
        <f>ROUND(I106*H106,2)</f>
        <v>0</v>
      </c>
      <c r="BL106" s="22" t="s">
        <v>127</v>
      </c>
      <c r="BM106" s="22" t="s">
        <v>172</v>
      </c>
    </row>
    <row r="107" spans="2:65" s="1" customFormat="1" ht="22.5" customHeight="1">
      <c r="B107" s="39"/>
      <c r="C107" s="187" t="s">
        <v>173</v>
      </c>
      <c r="D107" s="187" t="s">
        <v>123</v>
      </c>
      <c r="E107" s="188" t="s">
        <v>174</v>
      </c>
      <c r="F107" s="189" t="s">
        <v>175</v>
      </c>
      <c r="G107" s="190" t="s">
        <v>150</v>
      </c>
      <c r="H107" s="191">
        <v>44.906999999999996</v>
      </c>
      <c r="I107" s="192"/>
      <c r="J107" s="193">
        <f>ROUND(I107*H107,2)</f>
        <v>0</v>
      </c>
      <c r="K107" s="189" t="s">
        <v>151</v>
      </c>
      <c r="L107" s="59"/>
      <c r="M107" s="194" t="s">
        <v>21</v>
      </c>
      <c r="N107" s="195" t="s">
        <v>42</v>
      </c>
      <c r="O107" s="40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AR107" s="22" t="s">
        <v>127</v>
      </c>
      <c r="AT107" s="22" t="s">
        <v>123</v>
      </c>
      <c r="AU107" s="22" t="s">
        <v>81</v>
      </c>
      <c r="AY107" s="22" t="s">
        <v>121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22" t="s">
        <v>79</v>
      </c>
      <c r="BK107" s="198">
        <f>ROUND(I107*H107,2)</f>
        <v>0</v>
      </c>
      <c r="BL107" s="22" t="s">
        <v>127</v>
      </c>
      <c r="BM107" s="22" t="s">
        <v>176</v>
      </c>
    </row>
    <row r="108" spans="2:65" s="11" customFormat="1" ht="13.5">
      <c r="B108" s="199"/>
      <c r="C108" s="200"/>
      <c r="D108" s="201" t="s">
        <v>153</v>
      </c>
      <c r="E108" s="202" t="s">
        <v>21</v>
      </c>
      <c r="F108" s="203" t="s">
        <v>177</v>
      </c>
      <c r="G108" s="200"/>
      <c r="H108" s="204">
        <v>44.906999999999996</v>
      </c>
      <c r="I108" s="205"/>
      <c r="J108" s="200"/>
      <c r="K108" s="200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153</v>
      </c>
      <c r="AU108" s="210" t="s">
        <v>81</v>
      </c>
      <c r="AV108" s="11" t="s">
        <v>81</v>
      </c>
      <c r="AW108" s="11" t="s">
        <v>35</v>
      </c>
      <c r="AX108" s="11" t="s">
        <v>71</v>
      </c>
      <c r="AY108" s="210" t="s">
        <v>121</v>
      </c>
    </row>
    <row r="109" spans="2:65" s="12" customFormat="1" ht="13.5">
      <c r="B109" s="211"/>
      <c r="C109" s="212"/>
      <c r="D109" s="213" t="s">
        <v>153</v>
      </c>
      <c r="E109" s="214" t="s">
        <v>21</v>
      </c>
      <c r="F109" s="215" t="s">
        <v>156</v>
      </c>
      <c r="G109" s="212"/>
      <c r="H109" s="216">
        <v>44.906999999999996</v>
      </c>
      <c r="I109" s="217"/>
      <c r="J109" s="212"/>
      <c r="K109" s="212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153</v>
      </c>
      <c r="AU109" s="222" t="s">
        <v>81</v>
      </c>
      <c r="AV109" s="12" t="s">
        <v>127</v>
      </c>
      <c r="AW109" s="12" t="s">
        <v>35</v>
      </c>
      <c r="AX109" s="12" t="s">
        <v>79</v>
      </c>
      <c r="AY109" s="222" t="s">
        <v>121</v>
      </c>
    </row>
    <row r="110" spans="2:65" s="1" customFormat="1" ht="22.5" customHeight="1">
      <c r="B110" s="39"/>
      <c r="C110" s="187" t="s">
        <v>178</v>
      </c>
      <c r="D110" s="187" t="s">
        <v>123</v>
      </c>
      <c r="E110" s="188" t="s">
        <v>179</v>
      </c>
      <c r="F110" s="189" t="s">
        <v>180</v>
      </c>
      <c r="G110" s="190" t="s">
        <v>150</v>
      </c>
      <c r="H110" s="191">
        <v>44.906999999999996</v>
      </c>
      <c r="I110" s="192"/>
      <c r="J110" s="193">
        <f>ROUND(I110*H110,2)</f>
        <v>0</v>
      </c>
      <c r="K110" s="189" t="s">
        <v>151</v>
      </c>
      <c r="L110" s="59"/>
      <c r="M110" s="194" t="s">
        <v>21</v>
      </c>
      <c r="N110" s="195" t="s">
        <v>42</v>
      </c>
      <c r="O110" s="40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AR110" s="22" t="s">
        <v>127</v>
      </c>
      <c r="AT110" s="22" t="s">
        <v>123</v>
      </c>
      <c r="AU110" s="22" t="s">
        <v>81</v>
      </c>
      <c r="AY110" s="22" t="s">
        <v>121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22" t="s">
        <v>79</v>
      </c>
      <c r="BK110" s="198">
        <f>ROUND(I110*H110,2)</f>
        <v>0</v>
      </c>
      <c r="BL110" s="22" t="s">
        <v>127</v>
      </c>
      <c r="BM110" s="22" t="s">
        <v>181</v>
      </c>
    </row>
    <row r="111" spans="2:65" s="1" customFormat="1" ht="22.5" customHeight="1">
      <c r="B111" s="39"/>
      <c r="C111" s="187" t="s">
        <v>182</v>
      </c>
      <c r="D111" s="187" t="s">
        <v>123</v>
      </c>
      <c r="E111" s="188" t="s">
        <v>183</v>
      </c>
      <c r="F111" s="189" t="s">
        <v>184</v>
      </c>
      <c r="G111" s="190" t="s">
        <v>185</v>
      </c>
      <c r="H111" s="191">
        <v>74.096999999999994</v>
      </c>
      <c r="I111" s="192"/>
      <c r="J111" s="193">
        <f>ROUND(I111*H111,2)</f>
        <v>0</v>
      </c>
      <c r="K111" s="189" t="s">
        <v>151</v>
      </c>
      <c r="L111" s="59"/>
      <c r="M111" s="194" t="s">
        <v>21</v>
      </c>
      <c r="N111" s="195" t="s">
        <v>42</v>
      </c>
      <c r="O111" s="40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AR111" s="22" t="s">
        <v>127</v>
      </c>
      <c r="AT111" s="22" t="s">
        <v>123</v>
      </c>
      <c r="AU111" s="22" t="s">
        <v>81</v>
      </c>
      <c r="AY111" s="22" t="s">
        <v>121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22" t="s">
        <v>79</v>
      </c>
      <c r="BK111" s="198">
        <f>ROUND(I111*H111,2)</f>
        <v>0</v>
      </c>
      <c r="BL111" s="22" t="s">
        <v>127</v>
      </c>
      <c r="BM111" s="22" t="s">
        <v>186</v>
      </c>
    </row>
    <row r="112" spans="2:65" s="11" customFormat="1" ht="13.5">
      <c r="B112" s="199"/>
      <c r="C112" s="200"/>
      <c r="D112" s="201" t="s">
        <v>153</v>
      </c>
      <c r="E112" s="202" t="s">
        <v>21</v>
      </c>
      <c r="F112" s="203" t="s">
        <v>187</v>
      </c>
      <c r="G112" s="200"/>
      <c r="H112" s="204">
        <v>74.096999999999994</v>
      </c>
      <c r="I112" s="205"/>
      <c r="J112" s="200"/>
      <c r="K112" s="200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153</v>
      </c>
      <c r="AU112" s="210" t="s">
        <v>81</v>
      </c>
      <c r="AV112" s="11" t="s">
        <v>81</v>
      </c>
      <c r="AW112" s="11" t="s">
        <v>35</v>
      </c>
      <c r="AX112" s="11" t="s">
        <v>71</v>
      </c>
      <c r="AY112" s="210" t="s">
        <v>121</v>
      </c>
    </row>
    <row r="113" spans="2:65" s="12" customFormat="1" ht="13.5">
      <c r="B113" s="211"/>
      <c r="C113" s="212"/>
      <c r="D113" s="201" t="s">
        <v>153</v>
      </c>
      <c r="E113" s="223" t="s">
        <v>21</v>
      </c>
      <c r="F113" s="224" t="s">
        <v>156</v>
      </c>
      <c r="G113" s="212"/>
      <c r="H113" s="225">
        <v>74.096999999999994</v>
      </c>
      <c r="I113" s="217"/>
      <c r="J113" s="212"/>
      <c r="K113" s="212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153</v>
      </c>
      <c r="AU113" s="222" t="s">
        <v>81</v>
      </c>
      <c r="AV113" s="12" t="s">
        <v>127</v>
      </c>
      <c r="AW113" s="12" t="s">
        <v>35</v>
      </c>
      <c r="AX113" s="12" t="s">
        <v>79</v>
      </c>
      <c r="AY113" s="222" t="s">
        <v>121</v>
      </c>
    </row>
    <row r="114" spans="2:65" s="10" customFormat="1" ht="29.85" customHeight="1">
      <c r="B114" s="170"/>
      <c r="C114" s="171"/>
      <c r="D114" s="184" t="s">
        <v>70</v>
      </c>
      <c r="E114" s="185" t="s">
        <v>81</v>
      </c>
      <c r="F114" s="185" t="s">
        <v>188</v>
      </c>
      <c r="G114" s="171"/>
      <c r="H114" s="171"/>
      <c r="I114" s="174"/>
      <c r="J114" s="186">
        <f>BK114</f>
        <v>0</v>
      </c>
      <c r="K114" s="171"/>
      <c r="L114" s="176"/>
      <c r="M114" s="177"/>
      <c r="N114" s="178"/>
      <c r="O114" s="178"/>
      <c r="P114" s="179">
        <f>SUM(P115:P126)</f>
        <v>0</v>
      </c>
      <c r="Q114" s="178"/>
      <c r="R114" s="179">
        <f>SUM(R115:R126)</f>
        <v>16.54517152</v>
      </c>
      <c r="S114" s="178"/>
      <c r="T114" s="180">
        <f>SUM(T115:T126)</f>
        <v>0</v>
      </c>
      <c r="AR114" s="181" t="s">
        <v>79</v>
      </c>
      <c r="AT114" s="182" t="s">
        <v>70</v>
      </c>
      <c r="AU114" s="182" t="s">
        <v>79</v>
      </c>
      <c r="AY114" s="181" t="s">
        <v>121</v>
      </c>
      <c r="BK114" s="183">
        <f>SUM(BK115:BK126)</f>
        <v>0</v>
      </c>
    </row>
    <row r="115" spans="2:65" s="1" customFormat="1" ht="22.5" customHeight="1">
      <c r="B115" s="39"/>
      <c r="C115" s="187" t="s">
        <v>189</v>
      </c>
      <c r="D115" s="187" t="s">
        <v>123</v>
      </c>
      <c r="E115" s="188" t="s">
        <v>190</v>
      </c>
      <c r="F115" s="189" t="s">
        <v>191</v>
      </c>
      <c r="G115" s="190" t="s">
        <v>150</v>
      </c>
      <c r="H115" s="191">
        <v>7.3280000000000003</v>
      </c>
      <c r="I115" s="192"/>
      <c r="J115" s="193">
        <f>ROUND(I115*H115,2)</f>
        <v>0</v>
      </c>
      <c r="K115" s="189" t="s">
        <v>151</v>
      </c>
      <c r="L115" s="59"/>
      <c r="M115" s="194" t="s">
        <v>21</v>
      </c>
      <c r="N115" s="195" t="s">
        <v>42</v>
      </c>
      <c r="O115" s="40"/>
      <c r="P115" s="196">
        <f>O115*H115</f>
        <v>0</v>
      </c>
      <c r="Q115" s="196">
        <v>2.2563399999999998</v>
      </c>
      <c r="R115" s="196">
        <f>Q115*H115</f>
        <v>16.534459519999999</v>
      </c>
      <c r="S115" s="196">
        <v>0</v>
      </c>
      <c r="T115" s="197">
        <f>S115*H115</f>
        <v>0</v>
      </c>
      <c r="AR115" s="22" t="s">
        <v>127</v>
      </c>
      <c r="AT115" s="22" t="s">
        <v>123</v>
      </c>
      <c r="AU115" s="22" t="s">
        <v>81</v>
      </c>
      <c r="AY115" s="22" t="s">
        <v>121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22" t="s">
        <v>79</v>
      </c>
      <c r="BK115" s="198">
        <f>ROUND(I115*H115,2)</f>
        <v>0</v>
      </c>
      <c r="BL115" s="22" t="s">
        <v>127</v>
      </c>
      <c r="BM115" s="22" t="s">
        <v>192</v>
      </c>
    </row>
    <row r="116" spans="2:65" s="11" customFormat="1" ht="13.5">
      <c r="B116" s="199"/>
      <c r="C116" s="200"/>
      <c r="D116" s="201" t="s">
        <v>153</v>
      </c>
      <c r="E116" s="202" t="s">
        <v>21</v>
      </c>
      <c r="F116" s="203" t="s">
        <v>193</v>
      </c>
      <c r="G116" s="200"/>
      <c r="H116" s="204">
        <v>0.8</v>
      </c>
      <c r="I116" s="205"/>
      <c r="J116" s="200"/>
      <c r="K116" s="200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153</v>
      </c>
      <c r="AU116" s="210" t="s">
        <v>81</v>
      </c>
      <c r="AV116" s="11" t="s">
        <v>81</v>
      </c>
      <c r="AW116" s="11" t="s">
        <v>35</v>
      </c>
      <c r="AX116" s="11" t="s">
        <v>71</v>
      </c>
      <c r="AY116" s="210" t="s">
        <v>121</v>
      </c>
    </row>
    <row r="117" spans="2:65" s="11" customFormat="1" ht="13.5">
      <c r="B117" s="199"/>
      <c r="C117" s="200"/>
      <c r="D117" s="201" t="s">
        <v>153</v>
      </c>
      <c r="E117" s="202" t="s">
        <v>21</v>
      </c>
      <c r="F117" s="203" t="s">
        <v>194</v>
      </c>
      <c r="G117" s="200"/>
      <c r="H117" s="204">
        <v>0.38400000000000001</v>
      </c>
      <c r="I117" s="205"/>
      <c r="J117" s="200"/>
      <c r="K117" s="200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153</v>
      </c>
      <c r="AU117" s="210" t="s">
        <v>81</v>
      </c>
      <c r="AV117" s="11" t="s">
        <v>81</v>
      </c>
      <c r="AW117" s="11" t="s">
        <v>35</v>
      </c>
      <c r="AX117" s="11" t="s">
        <v>71</v>
      </c>
      <c r="AY117" s="210" t="s">
        <v>121</v>
      </c>
    </row>
    <row r="118" spans="2:65" s="11" customFormat="1" ht="13.5">
      <c r="B118" s="199"/>
      <c r="C118" s="200"/>
      <c r="D118" s="201" t="s">
        <v>153</v>
      </c>
      <c r="E118" s="202" t="s">
        <v>21</v>
      </c>
      <c r="F118" s="203" t="s">
        <v>195</v>
      </c>
      <c r="G118" s="200"/>
      <c r="H118" s="204">
        <v>1.1519999999999999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153</v>
      </c>
      <c r="AU118" s="210" t="s">
        <v>81</v>
      </c>
      <c r="AV118" s="11" t="s">
        <v>81</v>
      </c>
      <c r="AW118" s="11" t="s">
        <v>35</v>
      </c>
      <c r="AX118" s="11" t="s">
        <v>71</v>
      </c>
      <c r="AY118" s="210" t="s">
        <v>121</v>
      </c>
    </row>
    <row r="119" spans="2:65" s="11" customFormat="1" ht="13.5">
      <c r="B119" s="199"/>
      <c r="C119" s="200"/>
      <c r="D119" s="201" t="s">
        <v>153</v>
      </c>
      <c r="E119" s="202" t="s">
        <v>21</v>
      </c>
      <c r="F119" s="203" t="s">
        <v>164</v>
      </c>
      <c r="G119" s="200"/>
      <c r="H119" s="204">
        <v>4.992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153</v>
      </c>
      <c r="AU119" s="210" t="s">
        <v>81</v>
      </c>
      <c r="AV119" s="11" t="s">
        <v>81</v>
      </c>
      <c r="AW119" s="11" t="s">
        <v>35</v>
      </c>
      <c r="AX119" s="11" t="s">
        <v>71</v>
      </c>
      <c r="AY119" s="210" t="s">
        <v>121</v>
      </c>
    </row>
    <row r="120" spans="2:65" s="12" customFormat="1" ht="13.5">
      <c r="B120" s="211"/>
      <c r="C120" s="212"/>
      <c r="D120" s="213" t="s">
        <v>153</v>
      </c>
      <c r="E120" s="214" t="s">
        <v>21</v>
      </c>
      <c r="F120" s="215" t="s">
        <v>156</v>
      </c>
      <c r="G120" s="212"/>
      <c r="H120" s="216">
        <v>7.3280000000000003</v>
      </c>
      <c r="I120" s="217"/>
      <c r="J120" s="212"/>
      <c r="K120" s="212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153</v>
      </c>
      <c r="AU120" s="222" t="s">
        <v>81</v>
      </c>
      <c r="AV120" s="12" t="s">
        <v>127</v>
      </c>
      <c r="AW120" s="12" t="s">
        <v>35</v>
      </c>
      <c r="AX120" s="12" t="s">
        <v>79</v>
      </c>
      <c r="AY120" s="222" t="s">
        <v>121</v>
      </c>
    </row>
    <row r="121" spans="2:65" s="1" customFormat="1" ht="22.5" customHeight="1">
      <c r="B121" s="39"/>
      <c r="C121" s="187" t="s">
        <v>10</v>
      </c>
      <c r="D121" s="187" t="s">
        <v>123</v>
      </c>
      <c r="E121" s="188" t="s">
        <v>196</v>
      </c>
      <c r="F121" s="189" t="s">
        <v>197</v>
      </c>
      <c r="G121" s="190" t="s">
        <v>198</v>
      </c>
      <c r="H121" s="191">
        <v>10.4</v>
      </c>
      <c r="I121" s="192"/>
      <c r="J121" s="193">
        <f>ROUND(I121*H121,2)</f>
        <v>0</v>
      </c>
      <c r="K121" s="189" t="s">
        <v>151</v>
      </c>
      <c r="L121" s="59"/>
      <c r="M121" s="194" t="s">
        <v>21</v>
      </c>
      <c r="N121" s="195" t="s">
        <v>42</v>
      </c>
      <c r="O121" s="40"/>
      <c r="P121" s="196">
        <f>O121*H121</f>
        <v>0</v>
      </c>
      <c r="Q121" s="196">
        <v>1.0300000000000001E-3</v>
      </c>
      <c r="R121" s="196">
        <f>Q121*H121</f>
        <v>1.0712000000000001E-2</v>
      </c>
      <c r="S121" s="196">
        <v>0</v>
      </c>
      <c r="T121" s="197">
        <f>S121*H121</f>
        <v>0</v>
      </c>
      <c r="AR121" s="22" t="s">
        <v>127</v>
      </c>
      <c r="AT121" s="22" t="s">
        <v>123</v>
      </c>
      <c r="AU121" s="22" t="s">
        <v>81</v>
      </c>
      <c r="AY121" s="22" t="s">
        <v>121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2" t="s">
        <v>79</v>
      </c>
      <c r="BK121" s="198">
        <f>ROUND(I121*H121,2)</f>
        <v>0</v>
      </c>
      <c r="BL121" s="22" t="s">
        <v>127</v>
      </c>
      <c r="BM121" s="22" t="s">
        <v>199</v>
      </c>
    </row>
    <row r="122" spans="2:65" s="11" customFormat="1" ht="13.5">
      <c r="B122" s="199"/>
      <c r="C122" s="200"/>
      <c r="D122" s="201" t="s">
        <v>153</v>
      </c>
      <c r="E122" s="202" t="s">
        <v>21</v>
      </c>
      <c r="F122" s="203" t="s">
        <v>200</v>
      </c>
      <c r="G122" s="200"/>
      <c r="H122" s="204">
        <v>3.2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153</v>
      </c>
      <c r="AU122" s="210" t="s">
        <v>81</v>
      </c>
      <c r="AV122" s="11" t="s">
        <v>81</v>
      </c>
      <c r="AW122" s="11" t="s">
        <v>35</v>
      </c>
      <c r="AX122" s="11" t="s">
        <v>71</v>
      </c>
      <c r="AY122" s="210" t="s">
        <v>121</v>
      </c>
    </row>
    <row r="123" spans="2:65" s="11" customFormat="1" ht="13.5">
      <c r="B123" s="199"/>
      <c r="C123" s="200"/>
      <c r="D123" s="201" t="s">
        <v>153</v>
      </c>
      <c r="E123" s="202" t="s">
        <v>21</v>
      </c>
      <c r="F123" s="203" t="s">
        <v>201</v>
      </c>
      <c r="G123" s="200"/>
      <c r="H123" s="204">
        <v>1.92</v>
      </c>
      <c r="I123" s="205"/>
      <c r="J123" s="200"/>
      <c r="K123" s="200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153</v>
      </c>
      <c r="AU123" s="210" t="s">
        <v>81</v>
      </c>
      <c r="AV123" s="11" t="s">
        <v>81</v>
      </c>
      <c r="AW123" s="11" t="s">
        <v>35</v>
      </c>
      <c r="AX123" s="11" t="s">
        <v>71</v>
      </c>
      <c r="AY123" s="210" t="s">
        <v>121</v>
      </c>
    </row>
    <row r="124" spans="2:65" s="11" customFormat="1" ht="13.5">
      <c r="B124" s="199"/>
      <c r="C124" s="200"/>
      <c r="D124" s="201" t="s">
        <v>153</v>
      </c>
      <c r="E124" s="202" t="s">
        <v>21</v>
      </c>
      <c r="F124" s="203" t="s">
        <v>202</v>
      </c>
      <c r="G124" s="200"/>
      <c r="H124" s="204">
        <v>5.28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153</v>
      </c>
      <c r="AU124" s="210" t="s">
        <v>81</v>
      </c>
      <c r="AV124" s="11" t="s">
        <v>81</v>
      </c>
      <c r="AW124" s="11" t="s">
        <v>35</v>
      </c>
      <c r="AX124" s="11" t="s">
        <v>71</v>
      </c>
      <c r="AY124" s="210" t="s">
        <v>121</v>
      </c>
    </row>
    <row r="125" spans="2:65" s="12" customFormat="1" ht="13.5">
      <c r="B125" s="211"/>
      <c r="C125" s="212"/>
      <c r="D125" s="213" t="s">
        <v>153</v>
      </c>
      <c r="E125" s="214" t="s">
        <v>21</v>
      </c>
      <c r="F125" s="215" t="s">
        <v>156</v>
      </c>
      <c r="G125" s="212"/>
      <c r="H125" s="216">
        <v>10.4</v>
      </c>
      <c r="I125" s="217"/>
      <c r="J125" s="212"/>
      <c r="K125" s="212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153</v>
      </c>
      <c r="AU125" s="222" t="s">
        <v>81</v>
      </c>
      <c r="AV125" s="12" t="s">
        <v>127</v>
      </c>
      <c r="AW125" s="12" t="s">
        <v>35</v>
      </c>
      <c r="AX125" s="12" t="s">
        <v>79</v>
      </c>
      <c r="AY125" s="222" t="s">
        <v>121</v>
      </c>
    </row>
    <row r="126" spans="2:65" s="1" customFormat="1" ht="22.5" customHeight="1">
      <c r="B126" s="39"/>
      <c r="C126" s="187" t="s">
        <v>203</v>
      </c>
      <c r="D126" s="187" t="s">
        <v>123</v>
      </c>
      <c r="E126" s="188" t="s">
        <v>204</v>
      </c>
      <c r="F126" s="189" t="s">
        <v>205</v>
      </c>
      <c r="G126" s="190" t="s">
        <v>198</v>
      </c>
      <c r="H126" s="191">
        <v>10.4</v>
      </c>
      <c r="I126" s="192"/>
      <c r="J126" s="193">
        <f>ROUND(I126*H126,2)</f>
        <v>0</v>
      </c>
      <c r="K126" s="189" t="s">
        <v>151</v>
      </c>
      <c r="L126" s="59"/>
      <c r="M126" s="194" t="s">
        <v>21</v>
      </c>
      <c r="N126" s="195" t="s">
        <v>42</v>
      </c>
      <c r="O126" s="4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AR126" s="22" t="s">
        <v>127</v>
      </c>
      <c r="AT126" s="22" t="s">
        <v>123</v>
      </c>
      <c r="AU126" s="22" t="s">
        <v>81</v>
      </c>
      <c r="AY126" s="22" t="s">
        <v>121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22" t="s">
        <v>79</v>
      </c>
      <c r="BK126" s="198">
        <f>ROUND(I126*H126,2)</f>
        <v>0</v>
      </c>
      <c r="BL126" s="22" t="s">
        <v>127</v>
      </c>
      <c r="BM126" s="22" t="s">
        <v>206</v>
      </c>
    </row>
    <row r="127" spans="2:65" s="10" customFormat="1" ht="29.85" customHeight="1">
      <c r="B127" s="170"/>
      <c r="C127" s="171"/>
      <c r="D127" s="184" t="s">
        <v>70</v>
      </c>
      <c r="E127" s="185" t="s">
        <v>132</v>
      </c>
      <c r="F127" s="185" t="s">
        <v>207</v>
      </c>
      <c r="G127" s="171"/>
      <c r="H127" s="171"/>
      <c r="I127" s="174"/>
      <c r="J127" s="186">
        <f>BK127</f>
        <v>0</v>
      </c>
      <c r="K127" s="171"/>
      <c r="L127" s="176"/>
      <c r="M127" s="177"/>
      <c r="N127" s="178"/>
      <c r="O127" s="178"/>
      <c r="P127" s="179">
        <f>SUM(P128:P140)</f>
        <v>0</v>
      </c>
      <c r="Q127" s="178"/>
      <c r="R127" s="179">
        <f>SUM(R128:R140)</f>
        <v>0.55995000000000006</v>
      </c>
      <c r="S127" s="178"/>
      <c r="T127" s="180">
        <f>SUM(T128:T140)</f>
        <v>0</v>
      </c>
      <c r="AR127" s="181" t="s">
        <v>79</v>
      </c>
      <c r="AT127" s="182" t="s">
        <v>70</v>
      </c>
      <c r="AU127" s="182" t="s">
        <v>79</v>
      </c>
      <c r="AY127" s="181" t="s">
        <v>121</v>
      </c>
      <c r="BK127" s="183">
        <f>SUM(BK128:BK140)</f>
        <v>0</v>
      </c>
    </row>
    <row r="128" spans="2:65" s="1" customFormat="1" ht="22.5" customHeight="1">
      <c r="B128" s="39"/>
      <c r="C128" s="187" t="s">
        <v>208</v>
      </c>
      <c r="D128" s="187" t="s">
        <v>123</v>
      </c>
      <c r="E128" s="188" t="s">
        <v>209</v>
      </c>
      <c r="F128" s="189" t="s">
        <v>210</v>
      </c>
      <c r="G128" s="190" t="s">
        <v>211</v>
      </c>
      <c r="H128" s="191">
        <v>39</v>
      </c>
      <c r="I128" s="192"/>
      <c r="J128" s="193">
        <f>ROUND(I128*H128,2)</f>
        <v>0</v>
      </c>
      <c r="K128" s="189" t="s">
        <v>151</v>
      </c>
      <c r="L128" s="59"/>
      <c r="M128" s="194" t="s">
        <v>21</v>
      </c>
      <c r="N128" s="195" t="s">
        <v>42</v>
      </c>
      <c r="O128" s="40"/>
      <c r="P128" s="196">
        <f>O128*H128</f>
        <v>0</v>
      </c>
      <c r="Q128" s="196">
        <v>7.0200000000000002E-3</v>
      </c>
      <c r="R128" s="196">
        <f>Q128*H128</f>
        <v>0.27378000000000002</v>
      </c>
      <c r="S128" s="196">
        <v>0</v>
      </c>
      <c r="T128" s="197">
        <f>S128*H128</f>
        <v>0</v>
      </c>
      <c r="AR128" s="22" t="s">
        <v>127</v>
      </c>
      <c r="AT128" s="22" t="s">
        <v>123</v>
      </c>
      <c r="AU128" s="22" t="s">
        <v>81</v>
      </c>
      <c r="AY128" s="22" t="s">
        <v>121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22" t="s">
        <v>79</v>
      </c>
      <c r="BK128" s="198">
        <f>ROUND(I128*H128,2)</f>
        <v>0</v>
      </c>
      <c r="BL128" s="22" t="s">
        <v>127</v>
      </c>
      <c r="BM128" s="22" t="s">
        <v>212</v>
      </c>
    </row>
    <row r="129" spans="2:65" s="11" customFormat="1" ht="13.5">
      <c r="B129" s="199"/>
      <c r="C129" s="200"/>
      <c r="D129" s="201" t="s">
        <v>153</v>
      </c>
      <c r="E129" s="202" t="s">
        <v>21</v>
      </c>
      <c r="F129" s="203" t="s">
        <v>213</v>
      </c>
      <c r="G129" s="200"/>
      <c r="H129" s="204">
        <v>39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153</v>
      </c>
      <c r="AU129" s="210" t="s">
        <v>81</v>
      </c>
      <c r="AV129" s="11" t="s">
        <v>81</v>
      </c>
      <c r="AW129" s="11" t="s">
        <v>35</v>
      </c>
      <c r="AX129" s="11" t="s">
        <v>71</v>
      </c>
      <c r="AY129" s="210" t="s">
        <v>121</v>
      </c>
    </row>
    <row r="130" spans="2:65" s="12" customFormat="1" ht="13.5">
      <c r="B130" s="211"/>
      <c r="C130" s="212"/>
      <c r="D130" s="213" t="s">
        <v>153</v>
      </c>
      <c r="E130" s="214" t="s">
        <v>21</v>
      </c>
      <c r="F130" s="215" t="s">
        <v>156</v>
      </c>
      <c r="G130" s="212"/>
      <c r="H130" s="216">
        <v>39</v>
      </c>
      <c r="I130" s="217"/>
      <c r="J130" s="212"/>
      <c r="K130" s="212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153</v>
      </c>
      <c r="AU130" s="222" t="s">
        <v>81</v>
      </c>
      <c r="AV130" s="12" t="s">
        <v>127</v>
      </c>
      <c r="AW130" s="12" t="s">
        <v>35</v>
      </c>
      <c r="AX130" s="12" t="s">
        <v>79</v>
      </c>
      <c r="AY130" s="222" t="s">
        <v>121</v>
      </c>
    </row>
    <row r="131" spans="2:65" s="1" customFormat="1" ht="22.5" customHeight="1">
      <c r="B131" s="39"/>
      <c r="C131" s="226" t="s">
        <v>214</v>
      </c>
      <c r="D131" s="226" t="s">
        <v>215</v>
      </c>
      <c r="E131" s="227" t="s">
        <v>216</v>
      </c>
      <c r="F131" s="228" t="s">
        <v>217</v>
      </c>
      <c r="G131" s="229" t="s">
        <v>211</v>
      </c>
      <c r="H131" s="230">
        <v>33</v>
      </c>
      <c r="I131" s="231"/>
      <c r="J131" s="232">
        <f>ROUND(I131*H131,2)</f>
        <v>0</v>
      </c>
      <c r="K131" s="228" t="s">
        <v>151</v>
      </c>
      <c r="L131" s="233"/>
      <c r="M131" s="234" t="s">
        <v>21</v>
      </c>
      <c r="N131" s="235" t="s">
        <v>42</v>
      </c>
      <c r="O131" s="40"/>
      <c r="P131" s="196">
        <f>O131*H131</f>
        <v>0</v>
      </c>
      <c r="Q131" s="196">
        <v>4.3E-3</v>
      </c>
      <c r="R131" s="196">
        <f>Q131*H131</f>
        <v>0.1419</v>
      </c>
      <c r="S131" s="196">
        <v>0</v>
      </c>
      <c r="T131" s="197">
        <f>S131*H131</f>
        <v>0</v>
      </c>
      <c r="AR131" s="22" t="s">
        <v>157</v>
      </c>
      <c r="AT131" s="22" t="s">
        <v>215</v>
      </c>
      <c r="AU131" s="22" t="s">
        <v>81</v>
      </c>
      <c r="AY131" s="22" t="s">
        <v>121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22" t="s">
        <v>79</v>
      </c>
      <c r="BK131" s="198">
        <f>ROUND(I131*H131,2)</f>
        <v>0</v>
      </c>
      <c r="BL131" s="22" t="s">
        <v>127</v>
      </c>
      <c r="BM131" s="22" t="s">
        <v>218</v>
      </c>
    </row>
    <row r="132" spans="2:65" s="1" customFormat="1" ht="22.5" customHeight="1">
      <c r="B132" s="39"/>
      <c r="C132" s="226" t="s">
        <v>219</v>
      </c>
      <c r="D132" s="226" t="s">
        <v>215</v>
      </c>
      <c r="E132" s="227" t="s">
        <v>220</v>
      </c>
      <c r="F132" s="228" t="s">
        <v>221</v>
      </c>
      <c r="G132" s="229" t="s">
        <v>211</v>
      </c>
      <c r="H132" s="230">
        <v>6</v>
      </c>
      <c r="I132" s="231"/>
      <c r="J132" s="232">
        <f>ROUND(I132*H132,2)</f>
        <v>0</v>
      </c>
      <c r="K132" s="228" t="s">
        <v>151</v>
      </c>
      <c r="L132" s="233"/>
      <c r="M132" s="234" t="s">
        <v>21</v>
      </c>
      <c r="N132" s="235" t="s">
        <v>42</v>
      </c>
      <c r="O132" s="40"/>
      <c r="P132" s="196">
        <f>O132*H132</f>
        <v>0</v>
      </c>
      <c r="Q132" s="196">
        <v>3.3999999999999998E-3</v>
      </c>
      <c r="R132" s="196">
        <f>Q132*H132</f>
        <v>2.0399999999999998E-2</v>
      </c>
      <c r="S132" s="196">
        <v>0</v>
      </c>
      <c r="T132" s="197">
        <f>S132*H132</f>
        <v>0</v>
      </c>
      <c r="AR132" s="22" t="s">
        <v>157</v>
      </c>
      <c r="AT132" s="22" t="s">
        <v>215</v>
      </c>
      <c r="AU132" s="22" t="s">
        <v>81</v>
      </c>
      <c r="AY132" s="22" t="s">
        <v>121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22" t="s">
        <v>79</v>
      </c>
      <c r="BK132" s="198">
        <f>ROUND(I132*H132,2)</f>
        <v>0</v>
      </c>
      <c r="BL132" s="22" t="s">
        <v>127</v>
      </c>
      <c r="BM132" s="22" t="s">
        <v>222</v>
      </c>
    </row>
    <row r="133" spans="2:65" s="1" customFormat="1" ht="31.5" customHeight="1">
      <c r="B133" s="39"/>
      <c r="C133" s="187" t="s">
        <v>223</v>
      </c>
      <c r="D133" s="187" t="s">
        <v>123</v>
      </c>
      <c r="E133" s="188" t="s">
        <v>224</v>
      </c>
      <c r="F133" s="189" t="s">
        <v>225</v>
      </c>
      <c r="G133" s="190" t="s">
        <v>226</v>
      </c>
      <c r="H133" s="191">
        <v>80</v>
      </c>
      <c r="I133" s="192"/>
      <c r="J133" s="193">
        <f>ROUND(I133*H133,2)</f>
        <v>0</v>
      </c>
      <c r="K133" s="189" t="s">
        <v>151</v>
      </c>
      <c r="L133" s="59"/>
      <c r="M133" s="194" t="s">
        <v>21</v>
      </c>
      <c r="N133" s="195" t="s">
        <v>42</v>
      </c>
      <c r="O133" s="4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AR133" s="22" t="s">
        <v>127</v>
      </c>
      <c r="AT133" s="22" t="s">
        <v>123</v>
      </c>
      <c r="AU133" s="22" t="s">
        <v>81</v>
      </c>
      <c r="AY133" s="22" t="s">
        <v>121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2" t="s">
        <v>79</v>
      </c>
      <c r="BK133" s="198">
        <f>ROUND(I133*H133,2)</f>
        <v>0</v>
      </c>
      <c r="BL133" s="22" t="s">
        <v>127</v>
      </c>
      <c r="BM133" s="22" t="s">
        <v>227</v>
      </c>
    </row>
    <row r="134" spans="2:65" s="1" customFormat="1" ht="22.5" customHeight="1">
      <c r="B134" s="39"/>
      <c r="C134" s="226" t="s">
        <v>9</v>
      </c>
      <c r="D134" s="226" t="s">
        <v>215</v>
      </c>
      <c r="E134" s="227" t="s">
        <v>228</v>
      </c>
      <c r="F134" s="228" t="s">
        <v>229</v>
      </c>
      <c r="G134" s="229" t="s">
        <v>226</v>
      </c>
      <c r="H134" s="230">
        <v>84</v>
      </c>
      <c r="I134" s="231"/>
      <c r="J134" s="232">
        <f>ROUND(I134*H134,2)</f>
        <v>0</v>
      </c>
      <c r="K134" s="228" t="s">
        <v>151</v>
      </c>
      <c r="L134" s="233"/>
      <c r="M134" s="234" t="s">
        <v>21</v>
      </c>
      <c r="N134" s="235" t="s">
        <v>42</v>
      </c>
      <c r="O134" s="40"/>
      <c r="P134" s="196">
        <f>O134*H134</f>
        <v>0</v>
      </c>
      <c r="Q134" s="196">
        <v>1.31E-3</v>
      </c>
      <c r="R134" s="196">
        <f>Q134*H134</f>
        <v>0.11004</v>
      </c>
      <c r="S134" s="196">
        <v>0</v>
      </c>
      <c r="T134" s="197">
        <f>S134*H134</f>
        <v>0</v>
      </c>
      <c r="AR134" s="22" t="s">
        <v>157</v>
      </c>
      <c r="AT134" s="22" t="s">
        <v>215</v>
      </c>
      <c r="AU134" s="22" t="s">
        <v>81</v>
      </c>
      <c r="AY134" s="22" t="s">
        <v>121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22" t="s">
        <v>79</v>
      </c>
      <c r="BK134" s="198">
        <f>ROUND(I134*H134,2)</f>
        <v>0</v>
      </c>
      <c r="BL134" s="22" t="s">
        <v>127</v>
      </c>
      <c r="BM134" s="22" t="s">
        <v>230</v>
      </c>
    </row>
    <row r="135" spans="2:65" s="11" customFormat="1" ht="13.5">
      <c r="B135" s="199"/>
      <c r="C135" s="200"/>
      <c r="D135" s="213" t="s">
        <v>153</v>
      </c>
      <c r="E135" s="236" t="s">
        <v>21</v>
      </c>
      <c r="F135" s="237" t="s">
        <v>231</v>
      </c>
      <c r="G135" s="200"/>
      <c r="H135" s="238">
        <v>84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153</v>
      </c>
      <c r="AU135" s="210" t="s">
        <v>81</v>
      </c>
      <c r="AV135" s="11" t="s">
        <v>81</v>
      </c>
      <c r="AW135" s="11" t="s">
        <v>35</v>
      </c>
      <c r="AX135" s="11" t="s">
        <v>79</v>
      </c>
      <c r="AY135" s="210" t="s">
        <v>121</v>
      </c>
    </row>
    <row r="136" spans="2:65" s="1" customFormat="1" ht="22.5" customHeight="1">
      <c r="B136" s="39"/>
      <c r="C136" s="226" t="s">
        <v>232</v>
      </c>
      <c r="D136" s="226" t="s">
        <v>215</v>
      </c>
      <c r="E136" s="227" t="s">
        <v>233</v>
      </c>
      <c r="F136" s="228" t="s">
        <v>234</v>
      </c>
      <c r="G136" s="229" t="s">
        <v>226</v>
      </c>
      <c r="H136" s="230">
        <v>252</v>
      </c>
      <c r="I136" s="231"/>
      <c r="J136" s="232">
        <f>ROUND(I136*H136,2)</f>
        <v>0</v>
      </c>
      <c r="K136" s="228" t="s">
        <v>151</v>
      </c>
      <c r="L136" s="233"/>
      <c r="M136" s="234" t="s">
        <v>21</v>
      </c>
      <c r="N136" s="235" t="s">
        <v>42</v>
      </c>
      <c r="O136" s="40"/>
      <c r="P136" s="196">
        <f>O136*H136</f>
        <v>0</v>
      </c>
      <c r="Q136" s="196">
        <v>4.0000000000000003E-5</v>
      </c>
      <c r="R136" s="196">
        <f>Q136*H136</f>
        <v>1.008E-2</v>
      </c>
      <c r="S136" s="196">
        <v>0</v>
      </c>
      <c r="T136" s="197">
        <f>S136*H136</f>
        <v>0</v>
      </c>
      <c r="AR136" s="22" t="s">
        <v>157</v>
      </c>
      <c r="AT136" s="22" t="s">
        <v>215</v>
      </c>
      <c r="AU136" s="22" t="s">
        <v>81</v>
      </c>
      <c r="AY136" s="22" t="s">
        <v>121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22" t="s">
        <v>79</v>
      </c>
      <c r="BK136" s="198">
        <f>ROUND(I136*H136,2)</f>
        <v>0</v>
      </c>
      <c r="BL136" s="22" t="s">
        <v>127</v>
      </c>
      <c r="BM136" s="22" t="s">
        <v>235</v>
      </c>
    </row>
    <row r="137" spans="2:65" s="11" customFormat="1" ht="13.5">
      <c r="B137" s="199"/>
      <c r="C137" s="200"/>
      <c r="D137" s="201" t="s">
        <v>153</v>
      </c>
      <c r="E137" s="202" t="s">
        <v>21</v>
      </c>
      <c r="F137" s="203" t="s">
        <v>236</v>
      </c>
      <c r="G137" s="200"/>
      <c r="H137" s="204">
        <v>252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153</v>
      </c>
      <c r="AU137" s="210" t="s">
        <v>81</v>
      </c>
      <c r="AV137" s="11" t="s">
        <v>81</v>
      </c>
      <c r="AW137" s="11" t="s">
        <v>35</v>
      </c>
      <c r="AX137" s="11" t="s">
        <v>71</v>
      </c>
      <c r="AY137" s="210" t="s">
        <v>121</v>
      </c>
    </row>
    <row r="138" spans="2:65" s="12" customFormat="1" ht="13.5">
      <c r="B138" s="211"/>
      <c r="C138" s="212"/>
      <c r="D138" s="213" t="s">
        <v>153</v>
      </c>
      <c r="E138" s="214" t="s">
        <v>21</v>
      </c>
      <c r="F138" s="215" t="s">
        <v>156</v>
      </c>
      <c r="G138" s="212"/>
      <c r="H138" s="216">
        <v>252</v>
      </c>
      <c r="I138" s="217"/>
      <c r="J138" s="212"/>
      <c r="K138" s="212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153</v>
      </c>
      <c r="AU138" s="222" t="s">
        <v>81</v>
      </c>
      <c r="AV138" s="12" t="s">
        <v>127</v>
      </c>
      <c r="AW138" s="12" t="s">
        <v>35</v>
      </c>
      <c r="AX138" s="12" t="s">
        <v>79</v>
      </c>
      <c r="AY138" s="222" t="s">
        <v>121</v>
      </c>
    </row>
    <row r="139" spans="2:65" s="1" customFormat="1" ht="22.5" customHeight="1">
      <c r="B139" s="39"/>
      <c r="C139" s="226" t="s">
        <v>237</v>
      </c>
      <c r="D139" s="226" t="s">
        <v>215</v>
      </c>
      <c r="E139" s="227" t="s">
        <v>238</v>
      </c>
      <c r="F139" s="228" t="s">
        <v>239</v>
      </c>
      <c r="G139" s="229" t="s">
        <v>211</v>
      </c>
      <c r="H139" s="230">
        <v>39</v>
      </c>
      <c r="I139" s="231"/>
      <c r="J139" s="232">
        <f>ROUND(I139*H139,2)</f>
        <v>0</v>
      </c>
      <c r="K139" s="228" t="s">
        <v>151</v>
      </c>
      <c r="L139" s="233"/>
      <c r="M139" s="234" t="s">
        <v>21</v>
      </c>
      <c r="N139" s="235" t="s">
        <v>42</v>
      </c>
      <c r="O139" s="40"/>
      <c r="P139" s="196">
        <f>O139*H139</f>
        <v>0</v>
      </c>
      <c r="Q139" s="196">
        <v>1.0000000000000001E-5</v>
      </c>
      <c r="R139" s="196">
        <f>Q139*H139</f>
        <v>3.9000000000000005E-4</v>
      </c>
      <c r="S139" s="196">
        <v>0</v>
      </c>
      <c r="T139" s="197">
        <f>S139*H139</f>
        <v>0</v>
      </c>
      <c r="AR139" s="22" t="s">
        <v>157</v>
      </c>
      <c r="AT139" s="22" t="s">
        <v>215</v>
      </c>
      <c r="AU139" s="22" t="s">
        <v>81</v>
      </c>
      <c r="AY139" s="22" t="s">
        <v>121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22" t="s">
        <v>79</v>
      </c>
      <c r="BK139" s="198">
        <f>ROUND(I139*H139,2)</f>
        <v>0</v>
      </c>
      <c r="BL139" s="22" t="s">
        <v>127</v>
      </c>
      <c r="BM139" s="22" t="s">
        <v>240</v>
      </c>
    </row>
    <row r="140" spans="2:65" s="1" customFormat="1" ht="22.5" customHeight="1">
      <c r="B140" s="39"/>
      <c r="C140" s="226" t="s">
        <v>241</v>
      </c>
      <c r="D140" s="226" t="s">
        <v>215</v>
      </c>
      <c r="E140" s="227" t="s">
        <v>242</v>
      </c>
      <c r="F140" s="228" t="s">
        <v>243</v>
      </c>
      <c r="G140" s="229" t="s">
        <v>211</v>
      </c>
      <c r="H140" s="230">
        <v>12</v>
      </c>
      <c r="I140" s="231"/>
      <c r="J140" s="232">
        <f>ROUND(I140*H140,2)</f>
        <v>0</v>
      </c>
      <c r="K140" s="228" t="s">
        <v>151</v>
      </c>
      <c r="L140" s="233"/>
      <c r="M140" s="234" t="s">
        <v>21</v>
      </c>
      <c r="N140" s="235" t="s">
        <v>42</v>
      </c>
      <c r="O140" s="40"/>
      <c r="P140" s="196">
        <f>O140*H140</f>
        <v>0</v>
      </c>
      <c r="Q140" s="196">
        <v>2.7999999999999998E-4</v>
      </c>
      <c r="R140" s="196">
        <f>Q140*H140</f>
        <v>3.3599999999999997E-3</v>
      </c>
      <c r="S140" s="196">
        <v>0</v>
      </c>
      <c r="T140" s="197">
        <f>S140*H140</f>
        <v>0</v>
      </c>
      <c r="AR140" s="22" t="s">
        <v>157</v>
      </c>
      <c r="AT140" s="22" t="s">
        <v>215</v>
      </c>
      <c r="AU140" s="22" t="s">
        <v>81</v>
      </c>
      <c r="AY140" s="22" t="s">
        <v>121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22" t="s">
        <v>79</v>
      </c>
      <c r="BK140" s="198">
        <f>ROUND(I140*H140,2)</f>
        <v>0</v>
      </c>
      <c r="BL140" s="22" t="s">
        <v>127</v>
      </c>
      <c r="BM140" s="22" t="s">
        <v>244</v>
      </c>
    </row>
    <row r="141" spans="2:65" s="10" customFormat="1" ht="29.85" customHeight="1">
      <c r="B141" s="170"/>
      <c r="C141" s="171"/>
      <c r="D141" s="184" t="s">
        <v>70</v>
      </c>
      <c r="E141" s="185" t="s">
        <v>139</v>
      </c>
      <c r="F141" s="185" t="s">
        <v>245</v>
      </c>
      <c r="G141" s="171"/>
      <c r="H141" s="171"/>
      <c r="I141" s="174"/>
      <c r="J141" s="186">
        <f>BK141</f>
        <v>0</v>
      </c>
      <c r="K141" s="171"/>
      <c r="L141" s="176"/>
      <c r="M141" s="177"/>
      <c r="N141" s="178"/>
      <c r="O141" s="178"/>
      <c r="P141" s="179">
        <f>SUM(P142:P155)</f>
        <v>0</v>
      </c>
      <c r="Q141" s="178"/>
      <c r="R141" s="179">
        <f>SUM(R142:R155)</f>
        <v>62.875038500000002</v>
      </c>
      <c r="S141" s="178"/>
      <c r="T141" s="180">
        <f>SUM(T142:T155)</f>
        <v>0</v>
      </c>
      <c r="AR141" s="181" t="s">
        <v>79</v>
      </c>
      <c r="AT141" s="182" t="s">
        <v>70</v>
      </c>
      <c r="AU141" s="182" t="s">
        <v>79</v>
      </c>
      <c r="AY141" s="181" t="s">
        <v>121</v>
      </c>
      <c r="BK141" s="183">
        <f>SUM(BK142:BK155)</f>
        <v>0</v>
      </c>
    </row>
    <row r="142" spans="2:65" s="1" customFormat="1" ht="22.5" customHeight="1">
      <c r="B142" s="39"/>
      <c r="C142" s="187" t="s">
        <v>246</v>
      </c>
      <c r="D142" s="187" t="s">
        <v>123</v>
      </c>
      <c r="E142" s="188" t="s">
        <v>247</v>
      </c>
      <c r="F142" s="189" t="s">
        <v>248</v>
      </c>
      <c r="G142" s="190" t="s">
        <v>198</v>
      </c>
      <c r="H142" s="191">
        <v>89.655000000000001</v>
      </c>
      <c r="I142" s="192"/>
      <c r="J142" s="193">
        <f>ROUND(I142*H142,2)</f>
        <v>0</v>
      </c>
      <c r="K142" s="189" t="s">
        <v>151</v>
      </c>
      <c r="L142" s="59"/>
      <c r="M142" s="194" t="s">
        <v>21</v>
      </c>
      <c r="N142" s="195" t="s">
        <v>42</v>
      </c>
      <c r="O142" s="40"/>
      <c r="P142" s="196">
        <f>O142*H142</f>
        <v>0</v>
      </c>
      <c r="Q142" s="196">
        <v>0.38624999999999998</v>
      </c>
      <c r="R142" s="196">
        <f>Q142*H142</f>
        <v>34.629243750000001</v>
      </c>
      <c r="S142" s="196">
        <v>0</v>
      </c>
      <c r="T142" s="197">
        <f>S142*H142</f>
        <v>0</v>
      </c>
      <c r="AR142" s="22" t="s">
        <v>127</v>
      </c>
      <c r="AT142" s="22" t="s">
        <v>123</v>
      </c>
      <c r="AU142" s="22" t="s">
        <v>81</v>
      </c>
      <c r="AY142" s="22" t="s">
        <v>121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22" t="s">
        <v>79</v>
      </c>
      <c r="BK142" s="198">
        <f>ROUND(I142*H142,2)</f>
        <v>0</v>
      </c>
      <c r="BL142" s="22" t="s">
        <v>127</v>
      </c>
      <c r="BM142" s="22" t="s">
        <v>249</v>
      </c>
    </row>
    <row r="143" spans="2:65" s="11" customFormat="1" ht="13.5">
      <c r="B143" s="199"/>
      <c r="C143" s="200"/>
      <c r="D143" s="201" t="s">
        <v>153</v>
      </c>
      <c r="E143" s="202" t="s">
        <v>21</v>
      </c>
      <c r="F143" s="203" t="s">
        <v>250</v>
      </c>
      <c r="G143" s="200"/>
      <c r="H143" s="204">
        <v>78.405000000000001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153</v>
      </c>
      <c r="AU143" s="210" t="s">
        <v>81</v>
      </c>
      <c r="AV143" s="11" t="s">
        <v>81</v>
      </c>
      <c r="AW143" s="11" t="s">
        <v>35</v>
      </c>
      <c r="AX143" s="11" t="s">
        <v>71</v>
      </c>
      <c r="AY143" s="210" t="s">
        <v>121</v>
      </c>
    </row>
    <row r="144" spans="2:65" s="11" customFormat="1" ht="13.5">
      <c r="B144" s="199"/>
      <c r="C144" s="200"/>
      <c r="D144" s="201" t="s">
        <v>153</v>
      </c>
      <c r="E144" s="202" t="s">
        <v>21</v>
      </c>
      <c r="F144" s="203" t="s">
        <v>251</v>
      </c>
      <c r="G144" s="200"/>
      <c r="H144" s="204">
        <v>11.25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153</v>
      </c>
      <c r="AU144" s="210" t="s">
        <v>81</v>
      </c>
      <c r="AV144" s="11" t="s">
        <v>81</v>
      </c>
      <c r="AW144" s="11" t="s">
        <v>35</v>
      </c>
      <c r="AX144" s="11" t="s">
        <v>71</v>
      </c>
      <c r="AY144" s="210" t="s">
        <v>121</v>
      </c>
    </row>
    <row r="145" spans="2:65" s="12" customFormat="1" ht="13.5">
      <c r="B145" s="211"/>
      <c r="C145" s="212"/>
      <c r="D145" s="213" t="s">
        <v>153</v>
      </c>
      <c r="E145" s="214" t="s">
        <v>21</v>
      </c>
      <c r="F145" s="215" t="s">
        <v>156</v>
      </c>
      <c r="G145" s="212"/>
      <c r="H145" s="216">
        <v>89.655000000000001</v>
      </c>
      <c r="I145" s="217"/>
      <c r="J145" s="212"/>
      <c r="K145" s="212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153</v>
      </c>
      <c r="AU145" s="222" t="s">
        <v>81</v>
      </c>
      <c r="AV145" s="12" t="s">
        <v>127</v>
      </c>
      <c r="AW145" s="12" t="s">
        <v>35</v>
      </c>
      <c r="AX145" s="12" t="s">
        <v>79</v>
      </c>
      <c r="AY145" s="222" t="s">
        <v>121</v>
      </c>
    </row>
    <row r="146" spans="2:65" s="1" customFormat="1" ht="22.5" customHeight="1">
      <c r="B146" s="39"/>
      <c r="C146" s="187" t="s">
        <v>252</v>
      </c>
      <c r="D146" s="187" t="s">
        <v>123</v>
      </c>
      <c r="E146" s="188" t="s">
        <v>253</v>
      </c>
      <c r="F146" s="189" t="s">
        <v>254</v>
      </c>
      <c r="G146" s="190" t="s">
        <v>198</v>
      </c>
      <c r="H146" s="191">
        <v>89.655000000000001</v>
      </c>
      <c r="I146" s="192"/>
      <c r="J146" s="193">
        <f>ROUND(I146*H146,2)</f>
        <v>0</v>
      </c>
      <c r="K146" s="189" t="s">
        <v>151</v>
      </c>
      <c r="L146" s="59"/>
      <c r="M146" s="194" t="s">
        <v>21</v>
      </c>
      <c r="N146" s="195" t="s">
        <v>42</v>
      </c>
      <c r="O146" s="40"/>
      <c r="P146" s="196">
        <f>O146*H146</f>
        <v>0</v>
      </c>
      <c r="Q146" s="196">
        <v>9.8199999999999996E-2</v>
      </c>
      <c r="R146" s="196">
        <f>Q146*H146</f>
        <v>8.8041210000000003</v>
      </c>
      <c r="S146" s="196">
        <v>0</v>
      </c>
      <c r="T146" s="197">
        <f>S146*H146</f>
        <v>0</v>
      </c>
      <c r="AR146" s="22" t="s">
        <v>127</v>
      </c>
      <c r="AT146" s="22" t="s">
        <v>123</v>
      </c>
      <c r="AU146" s="22" t="s">
        <v>81</v>
      </c>
      <c r="AY146" s="22" t="s">
        <v>121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22" t="s">
        <v>79</v>
      </c>
      <c r="BK146" s="198">
        <f>ROUND(I146*H146,2)</f>
        <v>0</v>
      </c>
      <c r="BL146" s="22" t="s">
        <v>127</v>
      </c>
      <c r="BM146" s="22" t="s">
        <v>255</v>
      </c>
    </row>
    <row r="147" spans="2:65" s="11" customFormat="1" ht="13.5">
      <c r="B147" s="199"/>
      <c r="C147" s="200"/>
      <c r="D147" s="201" t="s">
        <v>153</v>
      </c>
      <c r="E147" s="202" t="s">
        <v>21</v>
      </c>
      <c r="F147" s="203" t="s">
        <v>250</v>
      </c>
      <c r="G147" s="200"/>
      <c r="H147" s="204">
        <v>78.405000000000001</v>
      </c>
      <c r="I147" s="205"/>
      <c r="J147" s="200"/>
      <c r="K147" s="200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153</v>
      </c>
      <c r="AU147" s="210" t="s">
        <v>81</v>
      </c>
      <c r="AV147" s="11" t="s">
        <v>81</v>
      </c>
      <c r="AW147" s="11" t="s">
        <v>35</v>
      </c>
      <c r="AX147" s="11" t="s">
        <v>71</v>
      </c>
      <c r="AY147" s="210" t="s">
        <v>121</v>
      </c>
    </row>
    <row r="148" spans="2:65" s="11" customFormat="1" ht="13.5">
      <c r="B148" s="199"/>
      <c r="C148" s="200"/>
      <c r="D148" s="201" t="s">
        <v>153</v>
      </c>
      <c r="E148" s="202" t="s">
        <v>21</v>
      </c>
      <c r="F148" s="203" t="s">
        <v>251</v>
      </c>
      <c r="G148" s="200"/>
      <c r="H148" s="204">
        <v>11.25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153</v>
      </c>
      <c r="AU148" s="210" t="s">
        <v>81</v>
      </c>
      <c r="AV148" s="11" t="s">
        <v>81</v>
      </c>
      <c r="AW148" s="11" t="s">
        <v>35</v>
      </c>
      <c r="AX148" s="11" t="s">
        <v>71</v>
      </c>
      <c r="AY148" s="210" t="s">
        <v>121</v>
      </c>
    </row>
    <row r="149" spans="2:65" s="12" customFormat="1" ht="13.5">
      <c r="B149" s="211"/>
      <c r="C149" s="212"/>
      <c r="D149" s="213" t="s">
        <v>153</v>
      </c>
      <c r="E149" s="214" t="s">
        <v>21</v>
      </c>
      <c r="F149" s="215" t="s">
        <v>156</v>
      </c>
      <c r="G149" s="212"/>
      <c r="H149" s="216">
        <v>89.655000000000001</v>
      </c>
      <c r="I149" s="217"/>
      <c r="J149" s="212"/>
      <c r="K149" s="212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153</v>
      </c>
      <c r="AU149" s="222" t="s">
        <v>81</v>
      </c>
      <c r="AV149" s="12" t="s">
        <v>127</v>
      </c>
      <c r="AW149" s="12" t="s">
        <v>35</v>
      </c>
      <c r="AX149" s="12" t="s">
        <v>79</v>
      </c>
      <c r="AY149" s="222" t="s">
        <v>121</v>
      </c>
    </row>
    <row r="150" spans="2:65" s="1" customFormat="1" ht="22.5" customHeight="1">
      <c r="B150" s="39"/>
      <c r="C150" s="187" t="s">
        <v>256</v>
      </c>
      <c r="D150" s="187" t="s">
        <v>123</v>
      </c>
      <c r="E150" s="188" t="s">
        <v>257</v>
      </c>
      <c r="F150" s="189" t="s">
        <v>258</v>
      </c>
      <c r="G150" s="190" t="s">
        <v>198</v>
      </c>
      <c r="H150" s="191">
        <v>89.655000000000001</v>
      </c>
      <c r="I150" s="192"/>
      <c r="J150" s="193">
        <f>ROUND(I150*H150,2)</f>
        <v>0</v>
      </c>
      <c r="K150" s="189" t="s">
        <v>151</v>
      </c>
      <c r="L150" s="59"/>
      <c r="M150" s="194" t="s">
        <v>21</v>
      </c>
      <c r="N150" s="195" t="s">
        <v>42</v>
      </c>
      <c r="O150" s="40"/>
      <c r="P150" s="196">
        <f>O150*H150</f>
        <v>0</v>
      </c>
      <c r="Q150" s="196">
        <v>8.4250000000000005E-2</v>
      </c>
      <c r="R150" s="196">
        <f>Q150*H150</f>
        <v>7.5534337500000008</v>
      </c>
      <c r="S150" s="196">
        <v>0</v>
      </c>
      <c r="T150" s="197">
        <f>S150*H150</f>
        <v>0</v>
      </c>
      <c r="AR150" s="22" t="s">
        <v>127</v>
      </c>
      <c r="AT150" s="22" t="s">
        <v>123</v>
      </c>
      <c r="AU150" s="22" t="s">
        <v>81</v>
      </c>
      <c r="AY150" s="22" t="s">
        <v>121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22" t="s">
        <v>79</v>
      </c>
      <c r="BK150" s="198">
        <f>ROUND(I150*H150,2)</f>
        <v>0</v>
      </c>
      <c r="BL150" s="22" t="s">
        <v>127</v>
      </c>
      <c r="BM150" s="22" t="s">
        <v>259</v>
      </c>
    </row>
    <row r="151" spans="2:65" s="11" customFormat="1" ht="13.5">
      <c r="B151" s="199"/>
      <c r="C151" s="200"/>
      <c r="D151" s="201" t="s">
        <v>153</v>
      </c>
      <c r="E151" s="202" t="s">
        <v>21</v>
      </c>
      <c r="F151" s="203" t="s">
        <v>250</v>
      </c>
      <c r="G151" s="200"/>
      <c r="H151" s="204">
        <v>78.405000000000001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153</v>
      </c>
      <c r="AU151" s="210" t="s">
        <v>81</v>
      </c>
      <c r="AV151" s="11" t="s">
        <v>81</v>
      </c>
      <c r="AW151" s="11" t="s">
        <v>35</v>
      </c>
      <c r="AX151" s="11" t="s">
        <v>71</v>
      </c>
      <c r="AY151" s="210" t="s">
        <v>121</v>
      </c>
    </row>
    <row r="152" spans="2:65" s="11" customFormat="1" ht="13.5">
      <c r="B152" s="199"/>
      <c r="C152" s="200"/>
      <c r="D152" s="201" t="s">
        <v>153</v>
      </c>
      <c r="E152" s="202" t="s">
        <v>21</v>
      </c>
      <c r="F152" s="203" t="s">
        <v>251</v>
      </c>
      <c r="G152" s="200"/>
      <c r="H152" s="204">
        <v>11.25</v>
      </c>
      <c r="I152" s="205"/>
      <c r="J152" s="200"/>
      <c r="K152" s="200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153</v>
      </c>
      <c r="AU152" s="210" t="s">
        <v>81</v>
      </c>
      <c r="AV152" s="11" t="s">
        <v>81</v>
      </c>
      <c r="AW152" s="11" t="s">
        <v>35</v>
      </c>
      <c r="AX152" s="11" t="s">
        <v>71</v>
      </c>
      <c r="AY152" s="210" t="s">
        <v>121</v>
      </c>
    </row>
    <row r="153" spans="2:65" s="12" customFormat="1" ht="13.5">
      <c r="B153" s="211"/>
      <c r="C153" s="212"/>
      <c r="D153" s="213" t="s">
        <v>153</v>
      </c>
      <c r="E153" s="214" t="s">
        <v>21</v>
      </c>
      <c r="F153" s="215" t="s">
        <v>156</v>
      </c>
      <c r="G153" s="212"/>
      <c r="H153" s="216">
        <v>89.655000000000001</v>
      </c>
      <c r="I153" s="217"/>
      <c r="J153" s="212"/>
      <c r="K153" s="212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153</v>
      </c>
      <c r="AU153" s="222" t="s">
        <v>81</v>
      </c>
      <c r="AV153" s="12" t="s">
        <v>127</v>
      </c>
      <c r="AW153" s="12" t="s">
        <v>35</v>
      </c>
      <c r="AX153" s="12" t="s">
        <v>79</v>
      </c>
      <c r="AY153" s="222" t="s">
        <v>121</v>
      </c>
    </row>
    <row r="154" spans="2:65" s="1" customFormat="1" ht="22.5" customHeight="1">
      <c r="B154" s="39"/>
      <c r="C154" s="226" t="s">
        <v>260</v>
      </c>
      <c r="D154" s="226" t="s">
        <v>215</v>
      </c>
      <c r="E154" s="227" t="s">
        <v>261</v>
      </c>
      <c r="F154" s="228" t="s">
        <v>262</v>
      </c>
      <c r="G154" s="229" t="s">
        <v>198</v>
      </c>
      <c r="H154" s="230">
        <v>91.447999999999993</v>
      </c>
      <c r="I154" s="231"/>
      <c r="J154" s="232">
        <f>ROUND(I154*H154,2)</f>
        <v>0</v>
      </c>
      <c r="K154" s="228" t="s">
        <v>151</v>
      </c>
      <c r="L154" s="233"/>
      <c r="M154" s="234" t="s">
        <v>21</v>
      </c>
      <c r="N154" s="235" t="s">
        <v>42</v>
      </c>
      <c r="O154" s="40"/>
      <c r="P154" s="196">
        <f>O154*H154</f>
        <v>0</v>
      </c>
      <c r="Q154" s="196">
        <v>0.13</v>
      </c>
      <c r="R154" s="196">
        <f>Q154*H154</f>
        <v>11.88824</v>
      </c>
      <c r="S154" s="196">
        <v>0</v>
      </c>
      <c r="T154" s="197">
        <f>S154*H154</f>
        <v>0</v>
      </c>
      <c r="AR154" s="22" t="s">
        <v>157</v>
      </c>
      <c r="AT154" s="22" t="s">
        <v>215</v>
      </c>
      <c r="AU154" s="22" t="s">
        <v>81</v>
      </c>
      <c r="AY154" s="22" t="s">
        <v>121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22" t="s">
        <v>79</v>
      </c>
      <c r="BK154" s="198">
        <f>ROUND(I154*H154,2)</f>
        <v>0</v>
      </c>
      <c r="BL154" s="22" t="s">
        <v>127</v>
      </c>
      <c r="BM154" s="22" t="s">
        <v>263</v>
      </c>
    </row>
    <row r="155" spans="2:65" s="11" customFormat="1" ht="13.5">
      <c r="B155" s="199"/>
      <c r="C155" s="200"/>
      <c r="D155" s="201" t="s">
        <v>153</v>
      </c>
      <c r="E155" s="202" t="s">
        <v>21</v>
      </c>
      <c r="F155" s="203" t="s">
        <v>264</v>
      </c>
      <c r="G155" s="200"/>
      <c r="H155" s="204">
        <v>91.447999999999993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153</v>
      </c>
      <c r="AU155" s="210" t="s">
        <v>81</v>
      </c>
      <c r="AV155" s="11" t="s">
        <v>81</v>
      </c>
      <c r="AW155" s="11" t="s">
        <v>35</v>
      </c>
      <c r="AX155" s="11" t="s">
        <v>79</v>
      </c>
      <c r="AY155" s="210" t="s">
        <v>121</v>
      </c>
    </row>
    <row r="156" spans="2:65" s="10" customFormat="1" ht="29.85" customHeight="1">
      <c r="B156" s="170"/>
      <c r="C156" s="171"/>
      <c r="D156" s="184" t="s">
        <v>70</v>
      </c>
      <c r="E156" s="185" t="s">
        <v>165</v>
      </c>
      <c r="F156" s="185" t="s">
        <v>265</v>
      </c>
      <c r="G156" s="171"/>
      <c r="H156" s="171"/>
      <c r="I156" s="174"/>
      <c r="J156" s="186">
        <f>BK156</f>
        <v>0</v>
      </c>
      <c r="K156" s="171"/>
      <c r="L156" s="176"/>
      <c r="M156" s="177"/>
      <c r="N156" s="178"/>
      <c r="O156" s="178"/>
      <c r="P156" s="179">
        <f>SUM(P157:P165)</f>
        <v>0</v>
      </c>
      <c r="Q156" s="178"/>
      <c r="R156" s="179">
        <f>SUM(R157:R165)</f>
        <v>11.635960000000003</v>
      </c>
      <c r="S156" s="178"/>
      <c r="T156" s="180">
        <f>SUM(T157:T165)</f>
        <v>0</v>
      </c>
      <c r="AR156" s="181" t="s">
        <v>79</v>
      </c>
      <c r="AT156" s="182" t="s">
        <v>70</v>
      </c>
      <c r="AU156" s="182" t="s">
        <v>79</v>
      </c>
      <c r="AY156" s="181" t="s">
        <v>121</v>
      </c>
      <c r="BK156" s="183">
        <f>SUM(BK157:BK165)</f>
        <v>0</v>
      </c>
    </row>
    <row r="157" spans="2:65" s="1" customFormat="1" ht="31.5" customHeight="1">
      <c r="B157" s="39"/>
      <c r="C157" s="187" t="s">
        <v>266</v>
      </c>
      <c r="D157" s="187" t="s">
        <v>123</v>
      </c>
      <c r="E157" s="188" t="s">
        <v>267</v>
      </c>
      <c r="F157" s="189" t="s">
        <v>268</v>
      </c>
      <c r="G157" s="190" t="s">
        <v>226</v>
      </c>
      <c r="H157" s="191">
        <v>71.36</v>
      </c>
      <c r="I157" s="192"/>
      <c r="J157" s="193">
        <f>ROUND(I157*H157,2)</f>
        <v>0</v>
      </c>
      <c r="K157" s="189" t="s">
        <v>151</v>
      </c>
      <c r="L157" s="59"/>
      <c r="M157" s="194" t="s">
        <v>21</v>
      </c>
      <c r="N157" s="195" t="s">
        <v>42</v>
      </c>
      <c r="O157" s="40"/>
      <c r="P157" s="196">
        <f>O157*H157</f>
        <v>0</v>
      </c>
      <c r="Q157" s="196">
        <v>0.1295</v>
      </c>
      <c r="R157" s="196">
        <f>Q157*H157</f>
        <v>9.2411200000000004</v>
      </c>
      <c r="S157" s="196">
        <v>0</v>
      </c>
      <c r="T157" s="197">
        <f>S157*H157</f>
        <v>0</v>
      </c>
      <c r="AR157" s="22" t="s">
        <v>127</v>
      </c>
      <c r="AT157" s="22" t="s">
        <v>123</v>
      </c>
      <c r="AU157" s="22" t="s">
        <v>81</v>
      </c>
      <c r="AY157" s="22" t="s">
        <v>121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22" t="s">
        <v>79</v>
      </c>
      <c r="BK157" s="198">
        <f>ROUND(I157*H157,2)</f>
        <v>0</v>
      </c>
      <c r="BL157" s="22" t="s">
        <v>127</v>
      </c>
      <c r="BM157" s="22" t="s">
        <v>269</v>
      </c>
    </row>
    <row r="158" spans="2:65" s="11" customFormat="1" ht="13.5">
      <c r="B158" s="199"/>
      <c r="C158" s="200"/>
      <c r="D158" s="201" t="s">
        <v>153</v>
      </c>
      <c r="E158" s="202" t="s">
        <v>21</v>
      </c>
      <c r="F158" s="203" t="s">
        <v>270</v>
      </c>
      <c r="G158" s="200"/>
      <c r="H158" s="204">
        <v>53.36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153</v>
      </c>
      <c r="AU158" s="210" t="s">
        <v>81</v>
      </c>
      <c r="AV158" s="11" t="s">
        <v>81</v>
      </c>
      <c r="AW158" s="11" t="s">
        <v>35</v>
      </c>
      <c r="AX158" s="11" t="s">
        <v>71</v>
      </c>
      <c r="AY158" s="210" t="s">
        <v>121</v>
      </c>
    </row>
    <row r="159" spans="2:65" s="11" customFormat="1" ht="13.5">
      <c r="B159" s="199"/>
      <c r="C159" s="200"/>
      <c r="D159" s="201" t="s">
        <v>153</v>
      </c>
      <c r="E159" s="202" t="s">
        <v>21</v>
      </c>
      <c r="F159" s="203" t="s">
        <v>271</v>
      </c>
      <c r="G159" s="200"/>
      <c r="H159" s="204">
        <v>18</v>
      </c>
      <c r="I159" s="205"/>
      <c r="J159" s="200"/>
      <c r="K159" s="200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153</v>
      </c>
      <c r="AU159" s="210" t="s">
        <v>81</v>
      </c>
      <c r="AV159" s="11" t="s">
        <v>81</v>
      </c>
      <c r="AW159" s="11" t="s">
        <v>35</v>
      </c>
      <c r="AX159" s="11" t="s">
        <v>71</v>
      </c>
      <c r="AY159" s="210" t="s">
        <v>121</v>
      </c>
    </row>
    <row r="160" spans="2:65" s="12" customFormat="1" ht="13.5">
      <c r="B160" s="211"/>
      <c r="C160" s="212"/>
      <c r="D160" s="213" t="s">
        <v>153</v>
      </c>
      <c r="E160" s="214" t="s">
        <v>21</v>
      </c>
      <c r="F160" s="215" t="s">
        <v>156</v>
      </c>
      <c r="G160" s="212"/>
      <c r="H160" s="216">
        <v>71.36</v>
      </c>
      <c r="I160" s="217"/>
      <c r="J160" s="212"/>
      <c r="K160" s="212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153</v>
      </c>
      <c r="AU160" s="222" t="s">
        <v>81</v>
      </c>
      <c r="AV160" s="12" t="s">
        <v>127</v>
      </c>
      <c r="AW160" s="12" t="s">
        <v>35</v>
      </c>
      <c r="AX160" s="12" t="s">
        <v>79</v>
      </c>
      <c r="AY160" s="222" t="s">
        <v>121</v>
      </c>
    </row>
    <row r="161" spans="2:65" s="1" customFormat="1" ht="22.5" customHeight="1">
      <c r="B161" s="39"/>
      <c r="C161" s="226" t="s">
        <v>272</v>
      </c>
      <c r="D161" s="226" t="s">
        <v>215</v>
      </c>
      <c r="E161" s="227" t="s">
        <v>273</v>
      </c>
      <c r="F161" s="228" t="s">
        <v>274</v>
      </c>
      <c r="G161" s="229" t="s">
        <v>211</v>
      </c>
      <c r="H161" s="230">
        <v>72</v>
      </c>
      <c r="I161" s="231"/>
      <c r="J161" s="232">
        <f>ROUND(I161*H161,2)</f>
        <v>0</v>
      </c>
      <c r="K161" s="228" t="s">
        <v>151</v>
      </c>
      <c r="L161" s="233"/>
      <c r="M161" s="234" t="s">
        <v>21</v>
      </c>
      <c r="N161" s="235" t="s">
        <v>42</v>
      </c>
      <c r="O161" s="40"/>
      <c r="P161" s="196">
        <f>O161*H161</f>
        <v>0</v>
      </c>
      <c r="Q161" s="196">
        <v>0.03</v>
      </c>
      <c r="R161" s="196">
        <f>Q161*H161</f>
        <v>2.16</v>
      </c>
      <c r="S161" s="196">
        <v>0</v>
      </c>
      <c r="T161" s="197">
        <f>S161*H161</f>
        <v>0</v>
      </c>
      <c r="AR161" s="22" t="s">
        <v>157</v>
      </c>
      <c r="AT161" s="22" t="s">
        <v>215</v>
      </c>
      <c r="AU161" s="22" t="s">
        <v>81</v>
      </c>
      <c r="AY161" s="22" t="s">
        <v>121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22" t="s">
        <v>79</v>
      </c>
      <c r="BK161" s="198">
        <f>ROUND(I161*H161,2)</f>
        <v>0</v>
      </c>
      <c r="BL161" s="22" t="s">
        <v>127</v>
      </c>
      <c r="BM161" s="22" t="s">
        <v>275</v>
      </c>
    </row>
    <row r="162" spans="2:65" s="1" customFormat="1" ht="22.5" customHeight="1">
      <c r="B162" s="39"/>
      <c r="C162" s="187" t="s">
        <v>276</v>
      </c>
      <c r="D162" s="187" t="s">
        <v>123</v>
      </c>
      <c r="E162" s="188" t="s">
        <v>277</v>
      </c>
      <c r="F162" s="189" t="s">
        <v>278</v>
      </c>
      <c r="G162" s="190" t="s">
        <v>211</v>
      </c>
      <c r="H162" s="191">
        <v>3</v>
      </c>
      <c r="I162" s="192"/>
      <c r="J162" s="193">
        <f>ROUND(I162*H162,2)</f>
        <v>0</v>
      </c>
      <c r="K162" s="189" t="s">
        <v>151</v>
      </c>
      <c r="L162" s="59"/>
      <c r="M162" s="194" t="s">
        <v>21</v>
      </c>
      <c r="N162" s="195" t="s">
        <v>42</v>
      </c>
      <c r="O162" s="40"/>
      <c r="P162" s="196">
        <f>O162*H162</f>
        <v>0</v>
      </c>
      <c r="Q162" s="196">
        <v>1.1199999999999999E-3</v>
      </c>
      <c r="R162" s="196">
        <f>Q162*H162</f>
        <v>3.3599999999999997E-3</v>
      </c>
      <c r="S162" s="196">
        <v>0</v>
      </c>
      <c r="T162" s="197">
        <f>S162*H162</f>
        <v>0</v>
      </c>
      <c r="AR162" s="22" t="s">
        <v>127</v>
      </c>
      <c r="AT162" s="22" t="s">
        <v>123</v>
      </c>
      <c r="AU162" s="22" t="s">
        <v>81</v>
      </c>
      <c r="AY162" s="22" t="s">
        <v>121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2" t="s">
        <v>79</v>
      </c>
      <c r="BK162" s="198">
        <f>ROUND(I162*H162,2)</f>
        <v>0</v>
      </c>
      <c r="BL162" s="22" t="s">
        <v>127</v>
      </c>
      <c r="BM162" s="22" t="s">
        <v>279</v>
      </c>
    </row>
    <row r="163" spans="2:65" s="1" customFormat="1" ht="22.5" customHeight="1">
      <c r="B163" s="39"/>
      <c r="C163" s="226" t="s">
        <v>280</v>
      </c>
      <c r="D163" s="226" t="s">
        <v>215</v>
      </c>
      <c r="E163" s="227" t="s">
        <v>281</v>
      </c>
      <c r="F163" s="228" t="s">
        <v>282</v>
      </c>
      <c r="G163" s="229" t="s">
        <v>211</v>
      </c>
      <c r="H163" s="230">
        <v>3</v>
      </c>
      <c r="I163" s="231"/>
      <c r="J163" s="232">
        <f>ROUND(I163*H163,2)</f>
        <v>0</v>
      </c>
      <c r="K163" s="228" t="s">
        <v>21</v>
      </c>
      <c r="L163" s="233"/>
      <c r="M163" s="234" t="s">
        <v>21</v>
      </c>
      <c r="N163" s="235" t="s">
        <v>42</v>
      </c>
      <c r="O163" s="40"/>
      <c r="P163" s="196">
        <f>O163*H163</f>
        <v>0</v>
      </c>
      <c r="Q163" s="196">
        <v>6.0000000000000001E-3</v>
      </c>
      <c r="R163" s="196">
        <f>Q163*H163</f>
        <v>1.8000000000000002E-2</v>
      </c>
      <c r="S163" s="196">
        <v>0</v>
      </c>
      <c r="T163" s="197">
        <f>S163*H163</f>
        <v>0</v>
      </c>
      <c r="AR163" s="22" t="s">
        <v>157</v>
      </c>
      <c r="AT163" s="22" t="s">
        <v>215</v>
      </c>
      <c r="AU163" s="22" t="s">
        <v>81</v>
      </c>
      <c r="AY163" s="22" t="s">
        <v>121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22" t="s">
        <v>79</v>
      </c>
      <c r="BK163" s="198">
        <f>ROUND(I163*H163,2)</f>
        <v>0</v>
      </c>
      <c r="BL163" s="22" t="s">
        <v>127</v>
      </c>
      <c r="BM163" s="22" t="s">
        <v>283</v>
      </c>
    </row>
    <row r="164" spans="2:65" s="1" customFormat="1" ht="22.5" customHeight="1">
      <c r="B164" s="39"/>
      <c r="C164" s="187" t="s">
        <v>284</v>
      </c>
      <c r="D164" s="187" t="s">
        <v>123</v>
      </c>
      <c r="E164" s="188" t="s">
        <v>285</v>
      </c>
      <c r="F164" s="189" t="s">
        <v>286</v>
      </c>
      <c r="G164" s="190" t="s">
        <v>211</v>
      </c>
      <c r="H164" s="191">
        <v>3</v>
      </c>
      <c r="I164" s="192"/>
      <c r="J164" s="193">
        <f>ROUND(I164*H164,2)</f>
        <v>0</v>
      </c>
      <c r="K164" s="189" t="s">
        <v>151</v>
      </c>
      <c r="L164" s="59"/>
      <c r="M164" s="194" t="s">
        <v>21</v>
      </c>
      <c r="N164" s="195" t="s">
        <v>42</v>
      </c>
      <c r="O164" s="40"/>
      <c r="P164" s="196">
        <f>O164*H164</f>
        <v>0</v>
      </c>
      <c r="Q164" s="196">
        <v>1.16E-3</v>
      </c>
      <c r="R164" s="196">
        <f>Q164*H164</f>
        <v>3.48E-3</v>
      </c>
      <c r="S164" s="196">
        <v>0</v>
      </c>
      <c r="T164" s="197">
        <f>S164*H164</f>
        <v>0</v>
      </c>
      <c r="AR164" s="22" t="s">
        <v>127</v>
      </c>
      <c r="AT164" s="22" t="s">
        <v>123</v>
      </c>
      <c r="AU164" s="22" t="s">
        <v>81</v>
      </c>
      <c r="AY164" s="22" t="s">
        <v>121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22" t="s">
        <v>79</v>
      </c>
      <c r="BK164" s="198">
        <f>ROUND(I164*H164,2)</f>
        <v>0</v>
      </c>
      <c r="BL164" s="22" t="s">
        <v>127</v>
      </c>
      <c r="BM164" s="22" t="s">
        <v>287</v>
      </c>
    </row>
    <row r="165" spans="2:65" s="1" customFormat="1" ht="31.5" customHeight="1">
      <c r="B165" s="39"/>
      <c r="C165" s="226" t="s">
        <v>288</v>
      </c>
      <c r="D165" s="226" t="s">
        <v>215</v>
      </c>
      <c r="E165" s="227" t="s">
        <v>289</v>
      </c>
      <c r="F165" s="228" t="s">
        <v>290</v>
      </c>
      <c r="G165" s="229" t="s">
        <v>211</v>
      </c>
      <c r="H165" s="230">
        <v>3</v>
      </c>
      <c r="I165" s="231"/>
      <c r="J165" s="232">
        <f>ROUND(I165*H165,2)</f>
        <v>0</v>
      </c>
      <c r="K165" s="228" t="s">
        <v>21</v>
      </c>
      <c r="L165" s="233"/>
      <c r="M165" s="234" t="s">
        <v>21</v>
      </c>
      <c r="N165" s="235" t="s">
        <v>42</v>
      </c>
      <c r="O165" s="40"/>
      <c r="P165" s="196">
        <f>O165*H165</f>
        <v>0</v>
      </c>
      <c r="Q165" s="196">
        <v>7.0000000000000007E-2</v>
      </c>
      <c r="R165" s="196">
        <f>Q165*H165</f>
        <v>0.21000000000000002</v>
      </c>
      <c r="S165" s="196">
        <v>0</v>
      </c>
      <c r="T165" s="197">
        <f>S165*H165</f>
        <v>0</v>
      </c>
      <c r="AR165" s="22" t="s">
        <v>157</v>
      </c>
      <c r="AT165" s="22" t="s">
        <v>215</v>
      </c>
      <c r="AU165" s="22" t="s">
        <v>81</v>
      </c>
      <c r="AY165" s="22" t="s">
        <v>121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2" t="s">
        <v>79</v>
      </c>
      <c r="BK165" s="198">
        <f>ROUND(I165*H165,2)</f>
        <v>0</v>
      </c>
      <c r="BL165" s="22" t="s">
        <v>127</v>
      </c>
      <c r="BM165" s="22" t="s">
        <v>291</v>
      </c>
    </row>
    <row r="166" spans="2:65" s="10" customFormat="1" ht="29.85" customHeight="1">
      <c r="B166" s="170"/>
      <c r="C166" s="171"/>
      <c r="D166" s="184" t="s">
        <v>70</v>
      </c>
      <c r="E166" s="185" t="s">
        <v>292</v>
      </c>
      <c r="F166" s="185" t="s">
        <v>293</v>
      </c>
      <c r="G166" s="171"/>
      <c r="H166" s="171"/>
      <c r="I166" s="174"/>
      <c r="J166" s="186">
        <f>BK166</f>
        <v>0</v>
      </c>
      <c r="K166" s="171"/>
      <c r="L166" s="176"/>
      <c r="M166" s="177"/>
      <c r="N166" s="178"/>
      <c r="O166" s="178"/>
      <c r="P166" s="179">
        <f>P167</f>
        <v>0</v>
      </c>
      <c r="Q166" s="178"/>
      <c r="R166" s="179">
        <f>R167</f>
        <v>0</v>
      </c>
      <c r="S166" s="178"/>
      <c r="T166" s="180">
        <f>T167</f>
        <v>0</v>
      </c>
      <c r="AR166" s="181" t="s">
        <v>79</v>
      </c>
      <c r="AT166" s="182" t="s">
        <v>70</v>
      </c>
      <c r="AU166" s="182" t="s">
        <v>79</v>
      </c>
      <c r="AY166" s="181" t="s">
        <v>121</v>
      </c>
      <c r="BK166" s="183">
        <f>BK167</f>
        <v>0</v>
      </c>
    </row>
    <row r="167" spans="2:65" s="1" customFormat="1" ht="22.5" customHeight="1">
      <c r="B167" s="39"/>
      <c r="C167" s="187" t="s">
        <v>294</v>
      </c>
      <c r="D167" s="187" t="s">
        <v>123</v>
      </c>
      <c r="E167" s="188" t="s">
        <v>295</v>
      </c>
      <c r="F167" s="189" t="s">
        <v>296</v>
      </c>
      <c r="G167" s="190" t="s">
        <v>185</v>
      </c>
      <c r="H167" s="191">
        <v>91.616</v>
      </c>
      <c r="I167" s="192"/>
      <c r="J167" s="193">
        <f>ROUND(I167*H167,2)</f>
        <v>0</v>
      </c>
      <c r="K167" s="189" t="s">
        <v>151</v>
      </c>
      <c r="L167" s="59"/>
      <c r="M167" s="194" t="s">
        <v>21</v>
      </c>
      <c r="N167" s="195" t="s">
        <v>42</v>
      </c>
      <c r="O167" s="4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AR167" s="22" t="s">
        <v>127</v>
      </c>
      <c r="AT167" s="22" t="s">
        <v>123</v>
      </c>
      <c r="AU167" s="22" t="s">
        <v>81</v>
      </c>
      <c r="AY167" s="22" t="s">
        <v>121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22" t="s">
        <v>79</v>
      </c>
      <c r="BK167" s="198">
        <f>ROUND(I167*H167,2)</f>
        <v>0</v>
      </c>
      <c r="BL167" s="22" t="s">
        <v>127</v>
      </c>
      <c r="BM167" s="22" t="s">
        <v>297</v>
      </c>
    </row>
    <row r="168" spans="2:65" s="10" customFormat="1" ht="37.35" customHeight="1">
      <c r="B168" s="170"/>
      <c r="C168" s="171"/>
      <c r="D168" s="172" t="s">
        <v>70</v>
      </c>
      <c r="E168" s="173" t="s">
        <v>298</v>
      </c>
      <c r="F168" s="173" t="s">
        <v>299</v>
      </c>
      <c r="G168" s="171"/>
      <c r="H168" s="171"/>
      <c r="I168" s="174"/>
      <c r="J168" s="175">
        <f>BK168</f>
        <v>0</v>
      </c>
      <c r="K168" s="171"/>
      <c r="L168" s="176"/>
      <c r="M168" s="177"/>
      <c r="N168" s="178"/>
      <c r="O168" s="178"/>
      <c r="P168" s="179">
        <f>P169+P177</f>
        <v>0</v>
      </c>
      <c r="Q168" s="178"/>
      <c r="R168" s="179">
        <f>R169+R177</f>
        <v>5.0665510000000004E-2</v>
      </c>
      <c r="S168" s="178"/>
      <c r="T168" s="180">
        <f>T169+T177</f>
        <v>0</v>
      </c>
      <c r="AR168" s="181" t="s">
        <v>81</v>
      </c>
      <c r="AT168" s="182" t="s">
        <v>70</v>
      </c>
      <c r="AU168" s="182" t="s">
        <v>71</v>
      </c>
      <c r="AY168" s="181" t="s">
        <v>121</v>
      </c>
      <c r="BK168" s="183">
        <f>BK169+BK177</f>
        <v>0</v>
      </c>
    </row>
    <row r="169" spans="2:65" s="10" customFormat="1" ht="19.899999999999999" customHeight="1">
      <c r="B169" s="170"/>
      <c r="C169" s="171"/>
      <c r="D169" s="184" t="s">
        <v>70</v>
      </c>
      <c r="E169" s="185" t="s">
        <v>300</v>
      </c>
      <c r="F169" s="185" t="s">
        <v>301</v>
      </c>
      <c r="G169" s="171"/>
      <c r="H169" s="171"/>
      <c r="I169" s="174"/>
      <c r="J169" s="186">
        <f>BK169</f>
        <v>0</v>
      </c>
      <c r="K169" s="171"/>
      <c r="L169" s="176"/>
      <c r="M169" s="177"/>
      <c r="N169" s="178"/>
      <c r="O169" s="178"/>
      <c r="P169" s="179">
        <f>SUM(P170:P176)</f>
        <v>0</v>
      </c>
      <c r="Q169" s="178"/>
      <c r="R169" s="179">
        <f>SUM(R170:R176)</f>
        <v>4.9195860000000001E-2</v>
      </c>
      <c r="S169" s="178"/>
      <c r="T169" s="180">
        <f>SUM(T170:T176)</f>
        <v>0</v>
      </c>
      <c r="AR169" s="181" t="s">
        <v>81</v>
      </c>
      <c r="AT169" s="182" t="s">
        <v>70</v>
      </c>
      <c r="AU169" s="182" t="s">
        <v>79</v>
      </c>
      <c r="AY169" s="181" t="s">
        <v>121</v>
      </c>
      <c r="BK169" s="183">
        <f>SUM(BK170:BK176)</f>
        <v>0</v>
      </c>
    </row>
    <row r="170" spans="2:65" s="1" customFormat="1" ht="22.5" customHeight="1">
      <c r="B170" s="39"/>
      <c r="C170" s="187" t="s">
        <v>302</v>
      </c>
      <c r="D170" s="187" t="s">
        <v>123</v>
      </c>
      <c r="E170" s="188" t="s">
        <v>303</v>
      </c>
      <c r="F170" s="189" t="s">
        <v>304</v>
      </c>
      <c r="G170" s="190" t="s">
        <v>305</v>
      </c>
      <c r="H170" s="191">
        <v>46.411000000000001</v>
      </c>
      <c r="I170" s="192"/>
      <c r="J170" s="193">
        <f>ROUND(I170*H170,2)</f>
        <v>0</v>
      </c>
      <c r="K170" s="189" t="s">
        <v>151</v>
      </c>
      <c r="L170" s="59"/>
      <c r="M170" s="194" t="s">
        <v>21</v>
      </c>
      <c r="N170" s="195" t="s">
        <v>42</v>
      </c>
      <c r="O170" s="40"/>
      <c r="P170" s="196">
        <f>O170*H170</f>
        <v>0</v>
      </c>
      <c r="Q170" s="196">
        <v>6.0000000000000002E-5</v>
      </c>
      <c r="R170" s="196">
        <f>Q170*H170</f>
        <v>2.78466E-3</v>
      </c>
      <c r="S170" s="196">
        <v>0</v>
      </c>
      <c r="T170" s="197">
        <f>S170*H170</f>
        <v>0</v>
      </c>
      <c r="AR170" s="22" t="s">
        <v>203</v>
      </c>
      <c r="AT170" s="22" t="s">
        <v>123</v>
      </c>
      <c r="AU170" s="22" t="s">
        <v>81</v>
      </c>
      <c r="AY170" s="22" t="s">
        <v>121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22" t="s">
        <v>79</v>
      </c>
      <c r="BK170" s="198">
        <f>ROUND(I170*H170,2)</f>
        <v>0</v>
      </c>
      <c r="BL170" s="22" t="s">
        <v>203</v>
      </c>
      <c r="BM170" s="22" t="s">
        <v>306</v>
      </c>
    </row>
    <row r="171" spans="2:65" s="11" customFormat="1" ht="13.5">
      <c r="B171" s="199"/>
      <c r="C171" s="200"/>
      <c r="D171" s="201" t="s">
        <v>153</v>
      </c>
      <c r="E171" s="202" t="s">
        <v>21</v>
      </c>
      <c r="F171" s="203" t="s">
        <v>307</v>
      </c>
      <c r="G171" s="200"/>
      <c r="H171" s="204">
        <v>46.411000000000001</v>
      </c>
      <c r="I171" s="205"/>
      <c r="J171" s="200"/>
      <c r="K171" s="200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153</v>
      </c>
      <c r="AU171" s="210" t="s">
        <v>81</v>
      </c>
      <c r="AV171" s="11" t="s">
        <v>81</v>
      </c>
      <c r="AW171" s="11" t="s">
        <v>35</v>
      </c>
      <c r="AX171" s="11" t="s">
        <v>71</v>
      </c>
      <c r="AY171" s="210" t="s">
        <v>121</v>
      </c>
    </row>
    <row r="172" spans="2:65" s="12" customFormat="1" ht="13.5">
      <c r="B172" s="211"/>
      <c r="C172" s="212"/>
      <c r="D172" s="213" t="s">
        <v>153</v>
      </c>
      <c r="E172" s="214" t="s">
        <v>21</v>
      </c>
      <c r="F172" s="215" t="s">
        <v>156</v>
      </c>
      <c r="G172" s="212"/>
      <c r="H172" s="216">
        <v>46.411000000000001</v>
      </c>
      <c r="I172" s="217"/>
      <c r="J172" s="212"/>
      <c r="K172" s="212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153</v>
      </c>
      <c r="AU172" s="222" t="s">
        <v>81</v>
      </c>
      <c r="AV172" s="12" t="s">
        <v>127</v>
      </c>
      <c r="AW172" s="12" t="s">
        <v>35</v>
      </c>
      <c r="AX172" s="12" t="s">
        <v>79</v>
      </c>
      <c r="AY172" s="222" t="s">
        <v>121</v>
      </c>
    </row>
    <row r="173" spans="2:65" s="1" customFormat="1" ht="22.5" customHeight="1">
      <c r="B173" s="39"/>
      <c r="C173" s="226" t="s">
        <v>308</v>
      </c>
      <c r="D173" s="226" t="s">
        <v>215</v>
      </c>
      <c r="E173" s="227" t="s">
        <v>309</v>
      </c>
      <c r="F173" s="228" t="s">
        <v>310</v>
      </c>
      <c r="G173" s="229" t="s">
        <v>226</v>
      </c>
      <c r="H173" s="230">
        <v>15.84</v>
      </c>
      <c r="I173" s="231"/>
      <c r="J173" s="232">
        <f>ROUND(I173*H173,2)</f>
        <v>0</v>
      </c>
      <c r="K173" s="228" t="s">
        <v>151</v>
      </c>
      <c r="L173" s="233"/>
      <c r="M173" s="234" t="s">
        <v>21</v>
      </c>
      <c r="N173" s="235" t="s">
        <v>42</v>
      </c>
      <c r="O173" s="40"/>
      <c r="P173" s="196">
        <f>O173*H173</f>
        <v>0</v>
      </c>
      <c r="Q173" s="196">
        <v>2.9299999999999999E-3</v>
      </c>
      <c r="R173" s="196">
        <f>Q173*H173</f>
        <v>4.64112E-2</v>
      </c>
      <c r="S173" s="196">
        <v>0</v>
      </c>
      <c r="T173" s="197">
        <f>S173*H173</f>
        <v>0</v>
      </c>
      <c r="AR173" s="22" t="s">
        <v>280</v>
      </c>
      <c r="AT173" s="22" t="s">
        <v>215</v>
      </c>
      <c r="AU173" s="22" t="s">
        <v>81</v>
      </c>
      <c r="AY173" s="22" t="s">
        <v>121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22" t="s">
        <v>79</v>
      </c>
      <c r="BK173" s="198">
        <f>ROUND(I173*H173,2)</f>
        <v>0</v>
      </c>
      <c r="BL173" s="22" t="s">
        <v>203</v>
      </c>
      <c r="BM173" s="22" t="s">
        <v>311</v>
      </c>
    </row>
    <row r="174" spans="2:65" s="11" customFormat="1" ht="13.5">
      <c r="B174" s="199"/>
      <c r="C174" s="200"/>
      <c r="D174" s="201" t="s">
        <v>153</v>
      </c>
      <c r="E174" s="202" t="s">
        <v>21</v>
      </c>
      <c r="F174" s="203" t="s">
        <v>312</v>
      </c>
      <c r="G174" s="200"/>
      <c r="H174" s="204">
        <v>15.84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153</v>
      </c>
      <c r="AU174" s="210" t="s">
        <v>81</v>
      </c>
      <c r="AV174" s="11" t="s">
        <v>81</v>
      </c>
      <c r="AW174" s="11" t="s">
        <v>35</v>
      </c>
      <c r="AX174" s="11" t="s">
        <v>71</v>
      </c>
      <c r="AY174" s="210" t="s">
        <v>121</v>
      </c>
    </row>
    <row r="175" spans="2:65" s="12" customFormat="1" ht="13.5">
      <c r="B175" s="211"/>
      <c r="C175" s="212"/>
      <c r="D175" s="213" t="s">
        <v>153</v>
      </c>
      <c r="E175" s="214" t="s">
        <v>21</v>
      </c>
      <c r="F175" s="215" t="s">
        <v>156</v>
      </c>
      <c r="G175" s="212"/>
      <c r="H175" s="216">
        <v>15.84</v>
      </c>
      <c r="I175" s="217"/>
      <c r="J175" s="212"/>
      <c r="K175" s="212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153</v>
      </c>
      <c r="AU175" s="222" t="s">
        <v>81</v>
      </c>
      <c r="AV175" s="12" t="s">
        <v>127</v>
      </c>
      <c r="AW175" s="12" t="s">
        <v>35</v>
      </c>
      <c r="AX175" s="12" t="s">
        <v>79</v>
      </c>
      <c r="AY175" s="222" t="s">
        <v>121</v>
      </c>
    </row>
    <row r="176" spans="2:65" s="1" customFormat="1" ht="22.5" customHeight="1">
      <c r="B176" s="39"/>
      <c r="C176" s="187" t="s">
        <v>313</v>
      </c>
      <c r="D176" s="187" t="s">
        <v>123</v>
      </c>
      <c r="E176" s="188" t="s">
        <v>314</v>
      </c>
      <c r="F176" s="189" t="s">
        <v>315</v>
      </c>
      <c r="G176" s="190" t="s">
        <v>185</v>
      </c>
      <c r="H176" s="191">
        <v>4.9000000000000002E-2</v>
      </c>
      <c r="I176" s="192"/>
      <c r="J176" s="193">
        <f>ROUND(I176*H176,2)</f>
        <v>0</v>
      </c>
      <c r="K176" s="189" t="s">
        <v>151</v>
      </c>
      <c r="L176" s="59"/>
      <c r="M176" s="194" t="s">
        <v>21</v>
      </c>
      <c r="N176" s="195" t="s">
        <v>42</v>
      </c>
      <c r="O176" s="40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AR176" s="22" t="s">
        <v>203</v>
      </c>
      <c r="AT176" s="22" t="s">
        <v>123</v>
      </c>
      <c r="AU176" s="22" t="s">
        <v>81</v>
      </c>
      <c r="AY176" s="22" t="s">
        <v>121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22" t="s">
        <v>79</v>
      </c>
      <c r="BK176" s="198">
        <f>ROUND(I176*H176,2)</f>
        <v>0</v>
      </c>
      <c r="BL176" s="22" t="s">
        <v>203</v>
      </c>
      <c r="BM176" s="22" t="s">
        <v>316</v>
      </c>
    </row>
    <row r="177" spans="2:65" s="10" customFormat="1" ht="29.85" customHeight="1">
      <c r="B177" s="170"/>
      <c r="C177" s="171"/>
      <c r="D177" s="184" t="s">
        <v>70</v>
      </c>
      <c r="E177" s="185" t="s">
        <v>317</v>
      </c>
      <c r="F177" s="185" t="s">
        <v>318</v>
      </c>
      <c r="G177" s="171"/>
      <c r="H177" s="171"/>
      <c r="I177" s="174"/>
      <c r="J177" s="186">
        <f>BK177</f>
        <v>0</v>
      </c>
      <c r="K177" s="171"/>
      <c r="L177" s="176"/>
      <c r="M177" s="177"/>
      <c r="N177" s="178"/>
      <c r="O177" s="178"/>
      <c r="P177" s="179">
        <f>SUM(P178:P184)</f>
        <v>0</v>
      </c>
      <c r="Q177" s="178"/>
      <c r="R177" s="179">
        <f>SUM(R178:R184)</f>
        <v>1.4696500000000001E-3</v>
      </c>
      <c r="S177" s="178"/>
      <c r="T177" s="180">
        <f>SUM(T178:T184)</f>
        <v>0</v>
      </c>
      <c r="AR177" s="181" t="s">
        <v>81</v>
      </c>
      <c r="AT177" s="182" t="s">
        <v>70</v>
      </c>
      <c r="AU177" s="182" t="s">
        <v>79</v>
      </c>
      <c r="AY177" s="181" t="s">
        <v>121</v>
      </c>
      <c r="BK177" s="183">
        <f>SUM(BK178:BK184)</f>
        <v>0</v>
      </c>
    </row>
    <row r="178" spans="2:65" s="1" customFormat="1" ht="22.5" customHeight="1">
      <c r="B178" s="39"/>
      <c r="C178" s="187" t="s">
        <v>319</v>
      </c>
      <c r="D178" s="187" t="s">
        <v>123</v>
      </c>
      <c r="E178" s="188" t="s">
        <v>320</v>
      </c>
      <c r="F178" s="189" t="s">
        <v>321</v>
      </c>
      <c r="G178" s="190" t="s">
        <v>198</v>
      </c>
      <c r="H178" s="191">
        <v>2.2610000000000001</v>
      </c>
      <c r="I178" s="192"/>
      <c r="J178" s="193">
        <f>ROUND(I178*H178,2)</f>
        <v>0</v>
      </c>
      <c r="K178" s="189" t="s">
        <v>151</v>
      </c>
      <c r="L178" s="59"/>
      <c r="M178" s="194" t="s">
        <v>21</v>
      </c>
      <c r="N178" s="195" t="s">
        <v>42</v>
      </c>
      <c r="O178" s="40"/>
      <c r="P178" s="196">
        <f>O178*H178</f>
        <v>0</v>
      </c>
      <c r="Q178" s="196">
        <v>6.9999999999999994E-5</v>
      </c>
      <c r="R178" s="196">
        <f>Q178*H178</f>
        <v>1.5826999999999999E-4</v>
      </c>
      <c r="S178" s="196">
        <v>0</v>
      </c>
      <c r="T178" s="197">
        <f>S178*H178</f>
        <v>0</v>
      </c>
      <c r="AR178" s="22" t="s">
        <v>203</v>
      </c>
      <c r="AT178" s="22" t="s">
        <v>123</v>
      </c>
      <c r="AU178" s="22" t="s">
        <v>81</v>
      </c>
      <c r="AY178" s="22" t="s">
        <v>121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22" t="s">
        <v>79</v>
      </c>
      <c r="BK178" s="198">
        <f>ROUND(I178*H178,2)</f>
        <v>0</v>
      </c>
      <c r="BL178" s="22" t="s">
        <v>203</v>
      </c>
      <c r="BM178" s="22" t="s">
        <v>322</v>
      </c>
    </row>
    <row r="179" spans="2:65" s="11" customFormat="1" ht="13.5">
      <c r="B179" s="199"/>
      <c r="C179" s="200"/>
      <c r="D179" s="201" t="s">
        <v>153</v>
      </c>
      <c r="E179" s="202" t="s">
        <v>21</v>
      </c>
      <c r="F179" s="203" t="s">
        <v>323</v>
      </c>
      <c r="G179" s="200"/>
      <c r="H179" s="204">
        <v>2.2610000000000001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153</v>
      </c>
      <c r="AU179" s="210" t="s">
        <v>81</v>
      </c>
      <c r="AV179" s="11" t="s">
        <v>81</v>
      </c>
      <c r="AW179" s="11" t="s">
        <v>35</v>
      </c>
      <c r="AX179" s="11" t="s">
        <v>71</v>
      </c>
      <c r="AY179" s="210" t="s">
        <v>121</v>
      </c>
    </row>
    <row r="180" spans="2:65" s="12" customFormat="1" ht="13.5">
      <c r="B180" s="211"/>
      <c r="C180" s="212"/>
      <c r="D180" s="213" t="s">
        <v>153</v>
      </c>
      <c r="E180" s="214" t="s">
        <v>21</v>
      </c>
      <c r="F180" s="215" t="s">
        <v>156</v>
      </c>
      <c r="G180" s="212"/>
      <c r="H180" s="216">
        <v>2.2610000000000001</v>
      </c>
      <c r="I180" s="217"/>
      <c r="J180" s="212"/>
      <c r="K180" s="212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153</v>
      </c>
      <c r="AU180" s="222" t="s">
        <v>81</v>
      </c>
      <c r="AV180" s="12" t="s">
        <v>127</v>
      </c>
      <c r="AW180" s="12" t="s">
        <v>35</v>
      </c>
      <c r="AX180" s="12" t="s">
        <v>79</v>
      </c>
      <c r="AY180" s="222" t="s">
        <v>121</v>
      </c>
    </row>
    <row r="181" spans="2:65" s="1" customFormat="1" ht="22.5" customHeight="1">
      <c r="B181" s="39"/>
      <c r="C181" s="187" t="s">
        <v>324</v>
      </c>
      <c r="D181" s="187" t="s">
        <v>123</v>
      </c>
      <c r="E181" s="188" t="s">
        <v>325</v>
      </c>
      <c r="F181" s="189" t="s">
        <v>326</v>
      </c>
      <c r="G181" s="190" t="s">
        <v>198</v>
      </c>
      <c r="H181" s="191">
        <v>2.2610000000000001</v>
      </c>
      <c r="I181" s="192"/>
      <c r="J181" s="193">
        <f>ROUND(I181*H181,2)</f>
        <v>0</v>
      </c>
      <c r="K181" s="189" t="s">
        <v>151</v>
      </c>
      <c r="L181" s="59"/>
      <c r="M181" s="194" t="s">
        <v>21</v>
      </c>
      <c r="N181" s="195" t="s">
        <v>42</v>
      </c>
      <c r="O181" s="40"/>
      <c r="P181" s="196">
        <f>O181*H181</f>
        <v>0</v>
      </c>
      <c r="Q181" s="196">
        <v>1.7000000000000001E-4</v>
      </c>
      <c r="R181" s="196">
        <f>Q181*H181</f>
        <v>3.8437000000000003E-4</v>
      </c>
      <c r="S181" s="196">
        <v>0</v>
      </c>
      <c r="T181" s="197">
        <f>S181*H181</f>
        <v>0</v>
      </c>
      <c r="AR181" s="22" t="s">
        <v>203</v>
      </c>
      <c r="AT181" s="22" t="s">
        <v>123</v>
      </c>
      <c r="AU181" s="22" t="s">
        <v>81</v>
      </c>
      <c r="AY181" s="22" t="s">
        <v>121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22" t="s">
        <v>79</v>
      </c>
      <c r="BK181" s="198">
        <f>ROUND(I181*H181,2)</f>
        <v>0</v>
      </c>
      <c r="BL181" s="22" t="s">
        <v>203</v>
      </c>
      <c r="BM181" s="22" t="s">
        <v>327</v>
      </c>
    </row>
    <row r="182" spans="2:65" s="1" customFormat="1" ht="31.5" customHeight="1">
      <c r="B182" s="39"/>
      <c r="C182" s="187" t="s">
        <v>328</v>
      </c>
      <c r="D182" s="187" t="s">
        <v>123</v>
      </c>
      <c r="E182" s="188" t="s">
        <v>329</v>
      </c>
      <c r="F182" s="189" t="s">
        <v>330</v>
      </c>
      <c r="G182" s="190" t="s">
        <v>198</v>
      </c>
      <c r="H182" s="191">
        <v>2.2610000000000001</v>
      </c>
      <c r="I182" s="192"/>
      <c r="J182" s="193">
        <f>ROUND(I182*H182,2)</f>
        <v>0</v>
      </c>
      <c r="K182" s="189" t="s">
        <v>151</v>
      </c>
      <c r="L182" s="59"/>
      <c r="M182" s="194" t="s">
        <v>21</v>
      </c>
      <c r="N182" s="195" t="s">
        <v>42</v>
      </c>
      <c r="O182" s="40"/>
      <c r="P182" s="196">
        <f>O182*H182</f>
        <v>0</v>
      </c>
      <c r="Q182" s="196">
        <v>1.7000000000000001E-4</v>
      </c>
      <c r="R182" s="196">
        <f>Q182*H182</f>
        <v>3.8437000000000003E-4</v>
      </c>
      <c r="S182" s="196">
        <v>0</v>
      </c>
      <c r="T182" s="197">
        <f>S182*H182</f>
        <v>0</v>
      </c>
      <c r="AR182" s="22" t="s">
        <v>203</v>
      </c>
      <c r="AT182" s="22" t="s">
        <v>123</v>
      </c>
      <c r="AU182" s="22" t="s">
        <v>81</v>
      </c>
      <c r="AY182" s="22" t="s">
        <v>121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22" t="s">
        <v>79</v>
      </c>
      <c r="BK182" s="198">
        <f>ROUND(I182*H182,2)</f>
        <v>0</v>
      </c>
      <c r="BL182" s="22" t="s">
        <v>203</v>
      </c>
      <c r="BM182" s="22" t="s">
        <v>331</v>
      </c>
    </row>
    <row r="183" spans="2:65" s="1" customFormat="1" ht="22.5" customHeight="1">
      <c r="B183" s="39"/>
      <c r="C183" s="187" t="s">
        <v>332</v>
      </c>
      <c r="D183" s="187" t="s">
        <v>123</v>
      </c>
      <c r="E183" s="188" t="s">
        <v>333</v>
      </c>
      <c r="F183" s="189" t="s">
        <v>334</v>
      </c>
      <c r="G183" s="190" t="s">
        <v>198</v>
      </c>
      <c r="H183" s="191">
        <v>2.2610000000000001</v>
      </c>
      <c r="I183" s="192"/>
      <c r="J183" s="193">
        <f>ROUND(I183*H183,2)</f>
        <v>0</v>
      </c>
      <c r="K183" s="189" t="s">
        <v>151</v>
      </c>
      <c r="L183" s="59"/>
      <c r="M183" s="194" t="s">
        <v>21</v>
      </c>
      <c r="N183" s="195" t="s">
        <v>42</v>
      </c>
      <c r="O183" s="40"/>
      <c r="P183" s="196">
        <f>O183*H183</f>
        <v>0</v>
      </c>
      <c r="Q183" s="196">
        <v>1.2E-4</v>
      </c>
      <c r="R183" s="196">
        <f>Q183*H183</f>
        <v>2.7132000000000002E-4</v>
      </c>
      <c r="S183" s="196">
        <v>0</v>
      </c>
      <c r="T183" s="197">
        <f>S183*H183</f>
        <v>0</v>
      </c>
      <c r="AR183" s="22" t="s">
        <v>203</v>
      </c>
      <c r="AT183" s="22" t="s">
        <v>123</v>
      </c>
      <c r="AU183" s="22" t="s">
        <v>81</v>
      </c>
      <c r="AY183" s="22" t="s">
        <v>121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22" t="s">
        <v>79</v>
      </c>
      <c r="BK183" s="198">
        <f>ROUND(I183*H183,2)</f>
        <v>0</v>
      </c>
      <c r="BL183" s="22" t="s">
        <v>203</v>
      </c>
      <c r="BM183" s="22" t="s">
        <v>335</v>
      </c>
    </row>
    <row r="184" spans="2:65" s="1" customFormat="1" ht="22.5" customHeight="1">
      <c r="B184" s="39"/>
      <c r="C184" s="187" t="s">
        <v>336</v>
      </c>
      <c r="D184" s="187" t="s">
        <v>123</v>
      </c>
      <c r="E184" s="188" t="s">
        <v>337</v>
      </c>
      <c r="F184" s="189" t="s">
        <v>338</v>
      </c>
      <c r="G184" s="190" t="s">
        <v>198</v>
      </c>
      <c r="H184" s="191">
        <v>2.2610000000000001</v>
      </c>
      <c r="I184" s="192"/>
      <c r="J184" s="193">
        <f>ROUND(I184*H184,2)</f>
        <v>0</v>
      </c>
      <c r="K184" s="189" t="s">
        <v>151</v>
      </c>
      <c r="L184" s="59"/>
      <c r="M184" s="194" t="s">
        <v>21</v>
      </c>
      <c r="N184" s="239" t="s">
        <v>42</v>
      </c>
      <c r="O184" s="240"/>
      <c r="P184" s="241">
        <f>O184*H184</f>
        <v>0</v>
      </c>
      <c r="Q184" s="241">
        <v>1.2E-4</v>
      </c>
      <c r="R184" s="241">
        <f>Q184*H184</f>
        <v>2.7132000000000002E-4</v>
      </c>
      <c r="S184" s="241">
        <v>0</v>
      </c>
      <c r="T184" s="242">
        <f>S184*H184</f>
        <v>0</v>
      </c>
      <c r="AR184" s="22" t="s">
        <v>203</v>
      </c>
      <c r="AT184" s="22" t="s">
        <v>123</v>
      </c>
      <c r="AU184" s="22" t="s">
        <v>81</v>
      </c>
      <c r="AY184" s="22" t="s">
        <v>121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22" t="s">
        <v>79</v>
      </c>
      <c r="BK184" s="198">
        <f>ROUND(I184*H184,2)</f>
        <v>0</v>
      </c>
      <c r="BL184" s="22" t="s">
        <v>203</v>
      </c>
      <c r="BM184" s="22" t="s">
        <v>339</v>
      </c>
    </row>
    <row r="185" spans="2:65" s="1" customFormat="1" ht="6.95" customHeight="1">
      <c r="B185" s="54"/>
      <c r="C185" s="55"/>
      <c r="D185" s="55"/>
      <c r="E185" s="55"/>
      <c r="F185" s="55"/>
      <c r="G185" s="55"/>
      <c r="H185" s="55"/>
      <c r="I185" s="133"/>
      <c r="J185" s="55"/>
      <c r="K185" s="55"/>
      <c r="L185" s="59"/>
    </row>
  </sheetData>
  <sheetProtection algorithmName="SHA-512" hashValue="MiRc4vAcpBmTvdx2rsL8Rg+k22Jll+r/045cu8F444cg2/qibvw+xGjPoQZ7Cq03HGHtDlsciSZN6IMd7vj5jw==" saltValue="86VKy+DxEzHvC9AS541/mg==" spinCount="100000" sheet="1" objects="1" scenarios="1" formatCells="0" formatColumns="0" formatRows="0" sort="0" autoFilter="0"/>
  <autoFilter ref="C85:K184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/>
    <row r="2" spans="2:1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3" customFormat="1" ht="45" customHeight="1">
      <c r="B3" s="247"/>
      <c r="C3" s="370" t="s">
        <v>340</v>
      </c>
      <c r="D3" s="370"/>
      <c r="E3" s="370"/>
      <c r="F3" s="370"/>
      <c r="G3" s="370"/>
      <c r="H3" s="370"/>
      <c r="I3" s="370"/>
      <c r="J3" s="370"/>
      <c r="K3" s="248"/>
    </row>
    <row r="4" spans="2:11" ht="25.5" customHeight="1">
      <c r="B4" s="249"/>
      <c r="C4" s="374" t="s">
        <v>341</v>
      </c>
      <c r="D4" s="374"/>
      <c r="E4" s="374"/>
      <c r="F4" s="374"/>
      <c r="G4" s="374"/>
      <c r="H4" s="374"/>
      <c r="I4" s="374"/>
      <c r="J4" s="374"/>
      <c r="K4" s="250"/>
    </row>
    <row r="5" spans="2:1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>
      <c r="B6" s="249"/>
      <c r="C6" s="373" t="s">
        <v>342</v>
      </c>
      <c r="D6" s="373"/>
      <c r="E6" s="373"/>
      <c r="F6" s="373"/>
      <c r="G6" s="373"/>
      <c r="H6" s="373"/>
      <c r="I6" s="373"/>
      <c r="J6" s="373"/>
      <c r="K6" s="250"/>
    </row>
    <row r="7" spans="2:11" ht="15" customHeight="1">
      <c r="B7" s="253"/>
      <c r="C7" s="373" t="s">
        <v>343</v>
      </c>
      <c r="D7" s="373"/>
      <c r="E7" s="373"/>
      <c r="F7" s="373"/>
      <c r="G7" s="373"/>
      <c r="H7" s="373"/>
      <c r="I7" s="373"/>
      <c r="J7" s="373"/>
      <c r="K7" s="250"/>
    </row>
    <row r="8" spans="2:1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>
      <c r="B9" s="253"/>
      <c r="C9" s="373" t="s">
        <v>344</v>
      </c>
      <c r="D9" s="373"/>
      <c r="E9" s="373"/>
      <c r="F9" s="373"/>
      <c r="G9" s="373"/>
      <c r="H9" s="373"/>
      <c r="I9" s="373"/>
      <c r="J9" s="373"/>
      <c r="K9" s="250"/>
    </row>
    <row r="10" spans="2:11" ht="15" customHeight="1">
      <c r="B10" s="253"/>
      <c r="C10" s="252"/>
      <c r="D10" s="373" t="s">
        <v>345</v>
      </c>
      <c r="E10" s="373"/>
      <c r="F10" s="373"/>
      <c r="G10" s="373"/>
      <c r="H10" s="373"/>
      <c r="I10" s="373"/>
      <c r="J10" s="373"/>
      <c r="K10" s="250"/>
    </row>
    <row r="11" spans="2:11" ht="15" customHeight="1">
      <c r="B11" s="253"/>
      <c r="C11" s="254"/>
      <c r="D11" s="373" t="s">
        <v>346</v>
      </c>
      <c r="E11" s="373"/>
      <c r="F11" s="373"/>
      <c r="G11" s="373"/>
      <c r="H11" s="373"/>
      <c r="I11" s="373"/>
      <c r="J11" s="373"/>
      <c r="K11" s="250"/>
    </row>
    <row r="12" spans="2:11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>
      <c r="B13" s="253"/>
      <c r="C13" s="254"/>
      <c r="D13" s="373" t="s">
        <v>347</v>
      </c>
      <c r="E13" s="373"/>
      <c r="F13" s="373"/>
      <c r="G13" s="373"/>
      <c r="H13" s="373"/>
      <c r="I13" s="373"/>
      <c r="J13" s="373"/>
      <c r="K13" s="250"/>
    </row>
    <row r="14" spans="2:11" ht="15" customHeight="1">
      <c r="B14" s="253"/>
      <c r="C14" s="254"/>
      <c r="D14" s="373" t="s">
        <v>348</v>
      </c>
      <c r="E14" s="373"/>
      <c r="F14" s="373"/>
      <c r="G14" s="373"/>
      <c r="H14" s="373"/>
      <c r="I14" s="373"/>
      <c r="J14" s="373"/>
      <c r="K14" s="250"/>
    </row>
    <row r="15" spans="2:11" ht="15" customHeight="1">
      <c r="B15" s="253"/>
      <c r="C15" s="254"/>
      <c r="D15" s="373" t="s">
        <v>349</v>
      </c>
      <c r="E15" s="373"/>
      <c r="F15" s="373"/>
      <c r="G15" s="373"/>
      <c r="H15" s="373"/>
      <c r="I15" s="373"/>
      <c r="J15" s="373"/>
      <c r="K15" s="250"/>
    </row>
    <row r="16" spans="2:11" ht="15" customHeight="1">
      <c r="B16" s="253"/>
      <c r="C16" s="254"/>
      <c r="D16" s="254"/>
      <c r="E16" s="255" t="s">
        <v>78</v>
      </c>
      <c r="F16" s="373" t="s">
        <v>350</v>
      </c>
      <c r="G16" s="373"/>
      <c r="H16" s="373"/>
      <c r="I16" s="373"/>
      <c r="J16" s="373"/>
      <c r="K16" s="250"/>
    </row>
    <row r="17" spans="2:11" ht="15" customHeight="1">
      <c r="B17" s="253"/>
      <c r="C17" s="254"/>
      <c r="D17" s="254"/>
      <c r="E17" s="255" t="s">
        <v>351</v>
      </c>
      <c r="F17" s="373" t="s">
        <v>352</v>
      </c>
      <c r="G17" s="373"/>
      <c r="H17" s="373"/>
      <c r="I17" s="373"/>
      <c r="J17" s="373"/>
      <c r="K17" s="250"/>
    </row>
    <row r="18" spans="2:11" ht="15" customHeight="1">
      <c r="B18" s="253"/>
      <c r="C18" s="254"/>
      <c r="D18" s="254"/>
      <c r="E18" s="255" t="s">
        <v>353</v>
      </c>
      <c r="F18" s="373" t="s">
        <v>354</v>
      </c>
      <c r="G18" s="373"/>
      <c r="H18" s="373"/>
      <c r="I18" s="373"/>
      <c r="J18" s="373"/>
      <c r="K18" s="250"/>
    </row>
    <row r="19" spans="2:11" ht="15" customHeight="1">
      <c r="B19" s="253"/>
      <c r="C19" s="254"/>
      <c r="D19" s="254"/>
      <c r="E19" s="255" t="s">
        <v>355</v>
      </c>
      <c r="F19" s="373" t="s">
        <v>356</v>
      </c>
      <c r="G19" s="373"/>
      <c r="H19" s="373"/>
      <c r="I19" s="373"/>
      <c r="J19" s="373"/>
      <c r="K19" s="250"/>
    </row>
    <row r="20" spans="2:11" ht="15" customHeight="1">
      <c r="B20" s="253"/>
      <c r="C20" s="254"/>
      <c r="D20" s="254"/>
      <c r="E20" s="255" t="s">
        <v>357</v>
      </c>
      <c r="F20" s="373" t="s">
        <v>358</v>
      </c>
      <c r="G20" s="373"/>
      <c r="H20" s="373"/>
      <c r="I20" s="373"/>
      <c r="J20" s="373"/>
      <c r="K20" s="250"/>
    </row>
    <row r="21" spans="2:11" ht="15" customHeight="1">
      <c r="B21" s="253"/>
      <c r="C21" s="254"/>
      <c r="D21" s="254"/>
      <c r="E21" s="255" t="s">
        <v>359</v>
      </c>
      <c r="F21" s="373" t="s">
        <v>360</v>
      </c>
      <c r="G21" s="373"/>
      <c r="H21" s="373"/>
      <c r="I21" s="373"/>
      <c r="J21" s="373"/>
      <c r="K21" s="250"/>
    </row>
    <row r="22" spans="2:11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>
      <c r="B23" s="253"/>
      <c r="C23" s="373" t="s">
        <v>361</v>
      </c>
      <c r="D23" s="373"/>
      <c r="E23" s="373"/>
      <c r="F23" s="373"/>
      <c r="G23" s="373"/>
      <c r="H23" s="373"/>
      <c r="I23" s="373"/>
      <c r="J23" s="373"/>
      <c r="K23" s="250"/>
    </row>
    <row r="24" spans="2:11" ht="15" customHeight="1">
      <c r="B24" s="253"/>
      <c r="C24" s="373" t="s">
        <v>362</v>
      </c>
      <c r="D24" s="373"/>
      <c r="E24" s="373"/>
      <c r="F24" s="373"/>
      <c r="G24" s="373"/>
      <c r="H24" s="373"/>
      <c r="I24" s="373"/>
      <c r="J24" s="373"/>
      <c r="K24" s="250"/>
    </row>
    <row r="25" spans="2:11" ht="15" customHeight="1">
      <c r="B25" s="253"/>
      <c r="C25" s="252"/>
      <c r="D25" s="373" t="s">
        <v>363</v>
      </c>
      <c r="E25" s="373"/>
      <c r="F25" s="373"/>
      <c r="G25" s="373"/>
      <c r="H25" s="373"/>
      <c r="I25" s="373"/>
      <c r="J25" s="373"/>
      <c r="K25" s="250"/>
    </row>
    <row r="26" spans="2:11" ht="15" customHeight="1">
      <c r="B26" s="253"/>
      <c r="C26" s="254"/>
      <c r="D26" s="373" t="s">
        <v>364</v>
      </c>
      <c r="E26" s="373"/>
      <c r="F26" s="373"/>
      <c r="G26" s="373"/>
      <c r="H26" s="373"/>
      <c r="I26" s="373"/>
      <c r="J26" s="373"/>
      <c r="K26" s="250"/>
    </row>
    <row r="27" spans="2:11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>
      <c r="B28" s="253"/>
      <c r="C28" s="254"/>
      <c r="D28" s="373" t="s">
        <v>365</v>
      </c>
      <c r="E28" s="373"/>
      <c r="F28" s="373"/>
      <c r="G28" s="373"/>
      <c r="H28" s="373"/>
      <c r="I28" s="373"/>
      <c r="J28" s="373"/>
      <c r="K28" s="250"/>
    </row>
    <row r="29" spans="2:11" ht="15" customHeight="1">
      <c r="B29" s="253"/>
      <c r="C29" s="254"/>
      <c r="D29" s="373" t="s">
        <v>366</v>
      </c>
      <c r="E29" s="373"/>
      <c r="F29" s="373"/>
      <c r="G29" s="373"/>
      <c r="H29" s="373"/>
      <c r="I29" s="373"/>
      <c r="J29" s="373"/>
      <c r="K29" s="250"/>
    </row>
    <row r="30" spans="2:11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>
      <c r="B31" s="253"/>
      <c r="C31" s="254"/>
      <c r="D31" s="373" t="s">
        <v>367</v>
      </c>
      <c r="E31" s="373"/>
      <c r="F31" s="373"/>
      <c r="G31" s="373"/>
      <c r="H31" s="373"/>
      <c r="I31" s="373"/>
      <c r="J31" s="373"/>
      <c r="K31" s="250"/>
    </row>
    <row r="32" spans="2:11" ht="15" customHeight="1">
      <c r="B32" s="253"/>
      <c r="C32" s="254"/>
      <c r="D32" s="373" t="s">
        <v>368</v>
      </c>
      <c r="E32" s="373"/>
      <c r="F32" s="373"/>
      <c r="G32" s="373"/>
      <c r="H32" s="373"/>
      <c r="I32" s="373"/>
      <c r="J32" s="373"/>
      <c r="K32" s="250"/>
    </row>
    <row r="33" spans="2:11" ht="15" customHeight="1">
      <c r="B33" s="253"/>
      <c r="C33" s="254"/>
      <c r="D33" s="373" t="s">
        <v>369</v>
      </c>
      <c r="E33" s="373"/>
      <c r="F33" s="373"/>
      <c r="G33" s="373"/>
      <c r="H33" s="373"/>
      <c r="I33" s="373"/>
      <c r="J33" s="373"/>
      <c r="K33" s="250"/>
    </row>
    <row r="34" spans="2:11" ht="15" customHeight="1">
      <c r="B34" s="253"/>
      <c r="C34" s="254"/>
      <c r="D34" s="252"/>
      <c r="E34" s="256" t="s">
        <v>106</v>
      </c>
      <c r="F34" s="252"/>
      <c r="G34" s="373" t="s">
        <v>370</v>
      </c>
      <c r="H34" s="373"/>
      <c r="I34" s="373"/>
      <c r="J34" s="373"/>
      <c r="K34" s="250"/>
    </row>
    <row r="35" spans="2:11" ht="30.75" customHeight="1">
      <c r="B35" s="253"/>
      <c r="C35" s="254"/>
      <c r="D35" s="252"/>
      <c r="E35" s="256" t="s">
        <v>371</v>
      </c>
      <c r="F35" s="252"/>
      <c r="G35" s="373" t="s">
        <v>372</v>
      </c>
      <c r="H35" s="373"/>
      <c r="I35" s="373"/>
      <c r="J35" s="373"/>
      <c r="K35" s="250"/>
    </row>
    <row r="36" spans="2:11" ht="15" customHeight="1">
      <c r="B36" s="253"/>
      <c r="C36" s="254"/>
      <c r="D36" s="252"/>
      <c r="E36" s="256" t="s">
        <v>52</v>
      </c>
      <c r="F36" s="252"/>
      <c r="G36" s="373" t="s">
        <v>373</v>
      </c>
      <c r="H36" s="373"/>
      <c r="I36" s="373"/>
      <c r="J36" s="373"/>
      <c r="K36" s="250"/>
    </row>
    <row r="37" spans="2:11" ht="15" customHeight="1">
      <c r="B37" s="253"/>
      <c r="C37" s="254"/>
      <c r="D37" s="252"/>
      <c r="E37" s="256" t="s">
        <v>107</v>
      </c>
      <c r="F37" s="252"/>
      <c r="G37" s="373" t="s">
        <v>374</v>
      </c>
      <c r="H37" s="373"/>
      <c r="I37" s="373"/>
      <c r="J37" s="373"/>
      <c r="K37" s="250"/>
    </row>
    <row r="38" spans="2:11" ht="15" customHeight="1">
      <c r="B38" s="253"/>
      <c r="C38" s="254"/>
      <c r="D38" s="252"/>
      <c r="E38" s="256" t="s">
        <v>108</v>
      </c>
      <c r="F38" s="252"/>
      <c r="G38" s="373" t="s">
        <v>375</v>
      </c>
      <c r="H38" s="373"/>
      <c r="I38" s="373"/>
      <c r="J38" s="373"/>
      <c r="K38" s="250"/>
    </row>
    <row r="39" spans="2:11" ht="15" customHeight="1">
      <c r="B39" s="253"/>
      <c r="C39" s="254"/>
      <c r="D39" s="252"/>
      <c r="E39" s="256" t="s">
        <v>109</v>
      </c>
      <c r="F39" s="252"/>
      <c r="G39" s="373" t="s">
        <v>376</v>
      </c>
      <c r="H39" s="373"/>
      <c r="I39" s="373"/>
      <c r="J39" s="373"/>
      <c r="K39" s="250"/>
    </row>
    <row r="40" spans="2:11" ht="15" customHeight="1">
      <c r="B40" s="253"/>
      <c r="C40" s="254"/>
      <c r="D40" s="252"/>
      <c r="E40" s="256" t="s">
        <v>377</v>
      </c>
      <c r="F40" s="252"/>
      <c r="G40" s="373" t="s">
        <v>378</v>
      </c>
      <c r="H40" s="373"/>
      <c r="I40" s="373"/>
      <c r="J40" s="373"/>
      <c r="K40" s="250"/>
    </row>
    <row r="41" spans="2:11" ht="15" customHeight="1">
      <c r="B41" s="253"/>
      <c r="C41" s="254"/>
      <c r="D41" s="252"/>
      <c r="E41" s="256"/>
      <c r="F41" s="252"/>
      <c r="G41" s="373" t="s">
        <v>379</v>
      </c>
      <c r="H41" s="373"/>
      <c r="I41" s="373"/>
      <c r="J41" s="373"/>
      <c r="K41" s="250"/>
    </row>
    <row r="42" spans="2:11" ht="15" customHeight="1">
      <c r="B42" s="253"/>
      <c r="C42" s="254"/>
      <c r="D42" s="252"/>
      <c r="E42" s="256" t="s">
        <v>380</v>
      </c>
      <c r="F42" s="252"/>
      <c r="G42" s="373" t="s">
        <v>381</v>
      </c>
      <c r="H42" s="373"/>
      <c r="I42" s="373"/>
      <c r="J42" s="373"/>
      <c r="K42" s="250"/>
    </row>
    <row r="43" spans="2:11" ht="15" customHeight="1">
      <c r="B43" s="253"/>
      <c r="C43" s="254"/>
      <c r="D43" s="252"/>
      <c r="E43" s="256" t="s">
        <v>111</v>
      </c>
      <c r="F43" s="252"/>
      <c r="G43" s="373" t="s">
        <v>382</v>
      </c>
      <c r="H43" s="373"/>
      <c r="I43" s="373"/>
      <c r="J43" s="373"/>
      <c r="K43" s="250"/>
    </row>
    <row r="44" spans="2:11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>
      <c r="B45" s="253"/>
      <c r="C45" s="254"/>
      <c r="D45" s="373" t="s">
        <v>383</v>
      </c>
      <c r="E45" s="373"/>
      <c r="F45" s="373"/>
      <c r="G45" s="373"/>
      <c r="H45" s="373"/>
      <c r="I45" s="373"/>
      <c r="J45" s="373"/>
      <c r="K45" s="250"/>
    </row>
    <row r="46" spans="2:11" ht="15" customHeight="1">
      <c r="B46" s="253"/>
      <c r="C46" s="254"/>
      <c r="D46" s="254"/>
      <c r="E46" s="373" t="s">
        <v>384</v>
      </c>
      <c r="F46" s="373"/>
      <c r="G46" s="373"/>
      <c r="H46" s="373"/>
      <c r="I46" s="373"/>
      <c r="J46" s="373"/>
      <c r="K46" s="250"/>
    </row>
    <row r="47" spans="2:11" ht="15" customHeight="1">
      <c r="B47" s="253"/>
      <c r="C47" s="254"/>
      <c r="D47" s="254"/>
      <c r="E47" s="373" t="s">
        <v>385</v>
      </c>
      <c r="F47" s="373"/>
      <c r="G47" s="373"/>
      <c r="H47" s="373"/>
      <c r="I47" s="373"/>
      <c r="J47" s="373"/>
      <c r="K47" s="250"/>
    </row>
    <row r="48" spans="2:11" ht="15" customHeight="1">
      <c r="B48" s="253"/>
      <c r="C48" s="254"/>
      <c r="D48" s="254"/>
      <c r="E48" s="373" t="s">
        <v>386</v>
      </c>
      <c r="F48" s="373"/>
      <c r="G48" s="373"/>
      <c r="H48" s="373"/>
      <c r="I48" s="373"/>
      <c r="J48" s="373"/>
      <c r="K48" s="250"/>
    </row>
    <row r="49" spans="2:11" ht="15" customHeight="1">
      <c r="B49" s="253"/>
      <c r="C49" s="254"/>
      <c r="D49" s="373" t="s">
        <v>387</v>
      </c>
      <c r="E49" s="373"/>
      <c r="F49" s="373"/>
      <c r="G49" s="373"/>
      <c r="H49" s="373"/>
      <c r="I49" s="373"/>
      <c r="J49" s="373"/>
      <c r="K49" s="250"/>
    </row>
    <row r="50" spans="2:11" ht="25.5" customHeight="1">
      <c r="B50" s="249"/>
      <c r="C50" s="374" t="s">
        <v>388</v>
      </c>
      <c r="D50" s="374"/>
      <c r="E50" s="374"/>
      <c r="F50" s="374"/>
      <c r="G50" s="374"/>
      <c r="H50" s="374"/>
      <c r="I50" s="374"/>
      <c r="J50" s="374"/>
      <c r="K50" s="250"/>
    </row>
    <row r="51" spans="2:11" ht="5.2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>
      <c r="B52" s="249"/>
      <c r="C52" s="373" t="s">
        <v>389</v>
      </c>
      <c r="D52" s="373"/>
      <c r="E52" s="373"/>
      <c r="F52" s="373"/>
      <c r="G52" s="373"/>
      <c r="H52" s="373"/>
      <c r="I52" s="373"/>
      <c r="J52" s="373"/>
      <c r="K52" s="250"/>
    </row>
    <row r="53" spans="2:11" ht="15" customHeight="1">
      <c r="B53" s="249"/>
      <c r="C53" s="373" t="s">
        <v>390</v>
      </c>
      <c r="D53" s="373"/>
      <c r="E53" s="373"/>
      <c r="F53" s="373"/>
      <c r="G53" s="373"/>
      <c r="H53" s="373"/>
      <c r="I53" s="373"/>
      <c r="J53" s="373"/>
      <c r="K53" s="250"/>
    </row>
    <row r="54" spans="2:11" ht="12.75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>
      <c r="B55" s="249"/>
      <c r="C55" s="373" t="s">
        <v>391</v>
      </c>
      <c r="D55" s="373"/>
      <c r="E55" s="373"/>
      <c r="F55" s="373"/>
      <c r="G55" s="373"/>
      <c r="H55" s="373"/>
      <c r="I55" s="373"/>
      <c r="J55" s="373"/>
      <c r="K55" s="250"/>
    </row>
    <row r="56" spans="2:11" ht="15" customHeight="1">
      <c r="B56" s="249"/>
      <c r="C56" s="254"/>
      <c r="D56" s="373" t="s">
        <v>392</v>
      </c>
      <c r="E56" s="373"/>
      <c r="F56" s="373"/>
      <c r="G56" s="373"/>
      <c r="H56" s="373"/>
      <c r="I56" s="373"/>
      <c r="J56" s="373"/>
      <c r="K56" s="250"/>
    </row>
    <row r="57" spans="2:11" ht="15" customHeight="1">
      <c r="B57" s="249"/>
      <c r="C57" s="254"/>
      <c r="D57" s="373" t="s">
        <v>393</v>
      </c>
      <c r="E57" s="373"/>
      <c r="F57" s="373"/>
      <c r="G57" s="373"/>
      <c r="H57" s="373"/>
      <c r="I57" s="373"/>
      <c r="J57" s="373"/>
      <c r="K57" s="250"/>
    </row>
    <row r="58" spans="2:11" ht="15" customHeight="1">
      <c r="B58" s="249"/>
      <c r="C58" s="254"/>
      <c r="D58" s="373" t="s">
        <v>394</v>
      </c>
      <c r="E58" s="373"/>
      <c r="F58" s="373"/>
      <c r="G58" s="373"/>
      <c r="H58" s="373"/>
      <c r="I58" s="373"/>
      <c r="J58" s="373"/>
      <c r="K58" s="250"/>
    </row>
    <row r="59" spans="2:11" ht="15" customHeight="1">
      <c r="B59" s="249"/>
      <c r="C59" s="254"/>
      <c r="D59" s="373" t="s">
        <v>395</v>
      </c>
      <c r="E59" s="373"/>
      <c r="F59" s="373"/>
      <c r="G59" s="373"/>
      <c r="H59" s="373"/>
      <c r="I59" s="373"/>
      <c r="J59" s="373"/>
      <c r="K59" s="250"/>
    </row>
    <row r="60" spans="2:11" ht="15" customHeight="1">
      <c r="B60" s="249"/>
      <c r="C60" s="254"/>
      <c r="D60" s="372" t="s">
        <v>396</v>
      </c>
      <c r="E60" s="372"/>
      <c r="F60" s="372"/>
      <c r="G60" s="372"/>
      <c r="H60" s="372"/>
      <c r="I60" s="372"/>
      <c r="J60" s="372"/>
      <c r="K60" s="250"/>
    </row>
    <row r="61" spans="2:11" ht="15" customHeight="1">
      <c r="B61" s="249"/>
      <c r="C61" s="254"/>
      <c r="D61" s="373" t="s">
        <v>397</v>
      </c>
      <c r="E61" s="373"/>
      <c r="F61" s="373"/>
      <c r="G61" s="373"/>
      <c r="H61" s="373"/>
      <c r="I61" s="373"/>
      <c r="J61" s="373"/>
      <c r="K61" s="250"/>
    </row>
    <row r="62" spans="2:11" ht="12.75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>
      <c r="B63" s="249"/>
      <c r="C63" s="254"/>
      <c r="D63" s="373" t="s">
        <v>398</v>
      </c>
      <c r="E63" s="373"/>
      <c r="F63" s="373"/>
      <c r="G63" s="373"/>
      <c r="H63" s="373"/>
      <c r="I63" s="373"/>
      <c r="J63" s="373"/>
      <c r="K63" s="250"/>
    </row>
    <row r="64" spans="2:11" ht="15" customHeight="1">
      <c r="B64" s="249"/>
      <c r="C64" s="254"/>
      <c r="D64" s="372" t="s">
        <v>399</v>
      </c>
      <c r="E64" s="372"/>
      <c r="F64" s="372"/>
      <c r="G64" s="372"/>
      <c r="H64" s="372"/>
      <c r="I64" s="372"/>
      <c r="J64" s="372"/>
      <c r="K64" s="250"/>
    </row>
    <row r="65" spans="2:11" ht="15" customHeight="1">
      <c r="B65" s="249"/>
      <c r="C65" s="254"/>
      <c r="D65" s="373" t="s">
        <v>400</v>
      </c>
      <c r="E65" s="373"/>
      <c r="F65" s="373"/>
      <c r="G65" s="373"/>
      <c r="H65" s="373"/>
      <c r="I65" s="373"/>
      <c r="J65" s="373"/>
      <c r="K65" s="250"/>
    </row>
    <row r="66" spans="2:11" ht="15" customHeight="1">
      <c r="B66" s="249"/>
      <c r="C66" s="254"/>
      <c r="D66" s="373" t="s">
        <v>401</v>
      </c>
      <c r="E66" s="373"/>
      <c r="F66" s="373"/>
      <c r="G66" s="373"/>
      <c r="H66" s="373"/>
      <c r="I66" s="373"/>
      <c r="J66" s="373"/>
      <c r="K66" s="250"/>
    </row>
    <row r="67" spans="2:11" ht="15" customHeight="1">
      <c r="B67" s="249"/>
      <c r="C67" s="254"/>
      <c r="D67" s="373" t="s">
        <v>402</v>
      </c>
      <c r="E67" s="373"/>
      <c r="F67" s="373"/>
      <c r="G67" s="373"/>
      <c r="H67" s="373"/>
      <c r="I67" s="373"/>
      <c r="J67" s="373"/>
      <c r="K67" s="250"/>
    </row>
    <row r="68" spans="2:11" ht="15" customHeight="1">
      <c r="B68" s="249"/>
      <c r="C68" s="254"/>
      <c r="D68" s="373" t="s">
        <v>403</v>
      </c>
      <c r="E68" s="373"/>
      <c r="F68" s="373"/>
      <c r="G68" s="373"/>
      <c r="H68" s="373"/>
      <c r="I68" s="373"/>
      <c r="J68" s="373"/>
      <c r="K68" s="250"/>
    </row>
    <row r="69" spans="2:11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>
      <c r="B73" s="266"/>
      <c r="C73" s="371" t="s">
        <v>86</v>
      </c>
      <c r="D73" s="371"/>
      <c r="E73" s="371"/>
      <c r="F73" s="371"/>
      <c r="G73" s="371"/>
      <c r="H73" s="371"/>
      <c r="I73" s="371"/>
      <c r="J73" s="371"/>
      <c r="K73" s="267"/>
    </row>
    <row r="74" spans="2:11" ht="17.25" customHeight="1">
      <c r="B74" s="266"/>
      <c r="C74" s="268" t="s">
        <v>404</v>
      </c>
      <c r="D74" s="268"/>
      <c r="E74" s="268"/>
      <c r="F74" s="268" t="s">
        <v>405</v>
      </c>
      <c r="G74" s="269"/>
      <c r="H74" s="268" t="s">
        <v>107</v>
      </c>
      <c r="I74" s="268" t="s">
        <v>56</v>
      </c>
      <c r="J74" s="268" t="s">
        <v>406</v>
      </c>
      <c r="K74" s="267"/>
    </row>
    <row r="75" spans="2:11" ht="17.25" customHeight="1">
      <c r="B75" s="266"/>
      <c r="C75" s="270" t="s">
        <v>407</v>
      </c>
      <c r="D75" s="270"/>
      <c r="E75" s="270"/>
      <c r="F75" s="271" t="s">
        <v>408</v>
      </c>
      <c r="G75" s="272"/>
      <c r="H75" s="270"/>
      <c r="I75" s="270"/>
      <c r="J75" s="270" t="s">
        <v>409</v>
      </c>
      <c r="K75" s="267"/>
    </row>
    <row r="76" spans="2:11" ht="5.2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>
      <c r="B77" s="266"/>
      <c r="C77" s="256" t="s">
        <v>52</v>
      </c>
      <c r="D77" s="273"/>
      <c r="E77" s="273"/>
      <c r="F77" s="275" t="s">
        <v>410</v>
      </c>
      <c r="G77" s="274"/>
      <c r="H77" s="256" t="s">
        <v>411</v>
      </c>
      <c r="I77" s="256" t="s">
        <v>412</v>
      </c>
      <c r="J77" s="256">
        <v>20</v>
      </c>
      <c r="K77" s="267"/>
    </row>
    <row r="78" spans="2:11" ht="15" customHeight="1">
      <c r="B78" s="266"/>
      <c r="C78" s="256" t="s">
        <v>413</v>
      </c>
      <c r="D78" s="256"/>
      <c r="E78" s="256"/>
      <c r="F78" s="275" t="s">
        <v>410</v>
      </c>
      <c r="G78" s="274"/>
      <c r="H78" s="256" t="s">
        <v>414</v>
      </c>
      <c r="I78" s="256" t="s">
        <v>412</v>
      </c>
      <c r="J78" s="256">
        <v>120</v>
      </c>
      <c r="K78" s="267"/>
    </row>
    <row r="79" spans="2:11" ht="15" customHeight="1">
      <c r="B79" s="276"/>
      <c r="C79" s="256" t="s">
        <v>415</v>
      </c>
      <c r="D79" s="256"/>
      <c r="E79" s="256"/>
      <c r="F79" s="275" t="s">
        <v>416</v>
      </c>
      <c r="G79" s="274"/>
      <c r="H79" s="256" t="s">
        <v>417</v>
      </c>
      <c r="I79" s="256" t="s">
        <v>412</v>
      </c>
      <c r="J79" s="256">
        <v>50</v>
      </c>
      <c r="K79" s="267"/>
    </row>
    <row r="80" spans="2:11" ht="15" customHeight="1">
      <c r="B80" s="276"/>
      <c r="C80" s="256" t="s">
        <v>418</v>
      </c>
      <c r="D80" s="256"/>
      <c r="E80" s="256"/>
      <c r="F80" s="275" t="s">
        <v>410</v>
      </c>
      <c r="G80" s="274"/>
      <c r="H80" s="256" t="s">
        <v>419</v>
      </c>
      <c r="I80" s="256" t="s">
        <v>420</v>
      </c>
      <c r="J80" s="256"/>
      <c r="K80" s="267"/>
    </row>
    <row r="81" spans="2:11" ht="15" customHeight="1">
      <c r="B81" s="276"/>
      <c r="C81" s="277" t="s">
        <v>421</v>
      </c>
      <c r="D81" s="277"/>
      <c r="E81" s="277"/>
      <c r="F81" s="278" t="s">
        <v>416</v>
      </c>
      <c r="G81" s="277"/>
      <c r="H81" s="277" t="s">
        <v>422</v>
      </c>
      <c r="I81" s="277" t="s">
        <v>412</v>
      </c>
      <c r="J81" s="277">
        <v>15</v>
      </c>
      <c r="K81" s="267"/>
    </row>
    <row r="82" spans="2:11" ht="15" customHeight="1">
      <c r="B82" s="276"/>
      <c r="C82" s="277" t="s">
        <v>423</v>
      </c>
      <c r="D82" s="277"/>
      <c r="E82" s="277"/>
      <c r="F82" s="278" t="s">
        <v>416</v>
      </c>
      <c r="G82" s="277"/>
      <c r="H82" s="277" t="s">
        <v>424</v>
      </c>
      <c r="I82" s="277" t="s">
        <v>412</v>
      </c>
      <c r="J82" s="277">
        <v>15</v>
      </c>
      <c r="K82" s="267"/>
    </row>
    <row r="83" spans="2:11" ht="15" customHeight="1">
      <c r="B83" s="276"/>
      <c r="C83" s="277" t="s">
        <v>425</v>
      </c>
      <c r="D83" s="277"/>
      <c r="E83" s="277"/>
      <c r="F83" s="278" t="s">
        <v>416</v>
      </c>
      <c r="G83" s="277"/>
      <c r="H83" s="277" t="s">
        <v>426</v>
      </c>
      <c r="I83" s="277" t="s">
        <v>412</v>
      </c>
      <c r="J83" s="277">
        <v>20</v>
      </c>
      <c r="K83" s="267"/>
    </row>
    <row r="84" spans="2:11" ht="15" customHeight="1">
      <c r="B84" s="276"/>
      <c r="C84" s="277" t="s">
        <v>427</v>
      </c>
      <c r="D84" s="277"/>
      <c r="E84" s="277"/>
      <c r="F84" s="278" t="s">
        <v>416</v>
      </c>
      <c r="G84" s="277"/>
      <c r="H84" s="277" t="s">
        <v>428</v>
      </c>
      <c r="I84" s="277" t="s">
        <v>412</v>
      </c>
      <c r="J84" s="277">
        <v>20</v>
      </c>
      <c r="K84" s="267"/>
    </row>
    <row r="85" spans="2:11" ht="15" customHeight="1">
      <c r="B85" s="276"/>
      <c r="C85" s="256" t="s">
        <v>429</v>
      </c>
      <c r="D85" s="256"/>
      <c r="E85" s="256"/>
      <c r="F85" s="275" t="s">
        <v>416</v>
      </c>
      <c r="G85" s="274"/>
      <c r="H85" s="256" t="s">
        <v>430</v>
      </c>
      <c r="I85" s="256" t="s">
        <v>412</v>
      </c>
      <c r="J85" s="256">
        <v>50</v>
      </c>
      <c r="K85" s="267"/>
    </row>
    <row r="86" spans="2:11" ht="15" customHeight="1">
      <c r="B86" s="276"/>
      <c r="C86" s="256" t="s">
        <v>431</v>
      </c>
      <c r="D86" s="256"/>
      <c r="E86" s="256"/>
      <c r="F86" s="275" t="s">
        <v>416</v>
      </c>
      <c r="G86" s="274"/>
      <c r="H86" s="256" t="s">
        <v>432</v>
      </c>
      <c r="I86" s="256" t="s">
        <v>412</v>
      </c>
      <c r="J86" s="256">
        <v>20</v>
      </c>
      <c r="K86" s="267"/>
    </row>
    <row r="87" spans="2:11" ht="15" customHeight="1">
      <c r="B87" s="276"/>
      <c r="C87" s="256" t="s">
        <v>433</v>
      </c>
      <c r="D87" s="256"/>
      <c r="E87" s="256"/>
      <c r="F87" s="275" t="s">
        <v>416</v>
      </c>
      <c r="G87" s="274"/>
      <c r="H87" s="256" t="s">
        <v>434</v>
      </c>
      <c r="I87" s="256" t="s">
        <v>412</v>
      </c>
      <c r="J87" s="256">
        <v>20</v>
      </c>
      <c r="K87" s="267"/>
    </row>
    <row r="88" spans="2:11" ht="15" customHeight="1">
      <c r="B88" s="276"/>
      <c r="C88" s="256" t="s">
        <v>435</v>
      </c>
      <c r="D88" s="256"/>
      <c r="E88" s="256"/>
      <c r="F88" s="275" t="s">
        <v>416</v>
      </c>
      <c r="G88" s="274"/>
      <c r="H88" s="256" t="s">
        <v>436</v>
      </c>
      <c r="I88" s="256" t="s">
        <v>412</v>
      </c>
      <c r="J88" s="256">
        <v>50</v>
      </c>
      <c r="K88" s="267"/>
    </row>
    <row r="89" spans="2:11" ht="15" customHeight="1">
      <c r="B89" s="276"/>
      <c r="C89" s="256" t="s">
        <v>437</v>
      </c>
      <c r="D89" s="256"/>
      <c r="E89" s="256"/>
      <c r="F89" s="275" t="s">
        <v>416</v>
      </c>
      <c r="G89" s="274"/>
      <c r="H89" s="256" t="s">
        <v>437</v>
      </c>
      <c r="I89" s="256" t="s">
        <v>412</v>
      </c>
      <c r="J89" s="256">
        <v>50</v>
      </c>
      <c r="K89" s="267"/>
    </row>
    <row r="90" spans="2:11" ht="15" customHeight="1">
      <c r="B90" s="276"/>
      <c r="C90" s="256" t="s">
        <v>112</v>
      </c>
      <c r="D90" s="256"/>
      <c r="E90" s="256"/>
      <c r="F90" s="275" t="s">
        <v>416</v>
      </c>
      <c r="G90" s="274"/>
      <c r="H90" s="256" t="s">
        <v>438</v>
      </c>
      <c r="I90" s="256" t="s">
        <v>412</v>
      </c>
      <c r="J90" s="256">
        <v>255</v>
      </c>
      <c r="K90" s="267"/>
    </row>
    <row r="91" spans="2:11" ht="15" customHeight="1">
      <c r="B91" s="276"/>
      <c r="C91" s="256" t="s">
        <v>439</v>
      </c>
      <c r="D91" s="256"/>
      <c r="E91" s="256"/>
      <c r="F91" s="275" t="s">
        <v>410</v>
      </c>
      <c r="G91" s="274"/>
      <c r="H91" s="256" t="s">
        <v>440</v>
      </c>
      <c r="I91" s="256" t="s">
        <v>441</v>
      </c>
      <c r="J91" s="256"/>
      <c r="K91" s="267"/>
    </row>
    <row r="92" spans="2:11" ht="15" customHeight="1">
      <c r="B92" s="276"/>
      <c r="C92" s="256" t="s">
        <v>442</v>
      </c>
      <c r="D92" s="256"/>
      <c r="E92" s="256"/>
      <c r="F92" s="275" t="s">
        <v>410</v>
      </c>
      <c r="G92" s="274"/>
      <c r="H92" s="256" t="s">
        <v>443</v>
      </c>
      <c r="I92" s="256" t="s">
        <v>444</v>
      </c>
      <c r="J92" s="256"/>
      <c r="K92" s="267"/>
    </row>
    <row r="93" spans="2:11" ht="15" customHeight="1">
      <c r="B93" s="276"/>
      <c r="C93" s="256" t="s">
        <v>445</v>
      </c>
      <c r="D93" s="256"/>
      <c r="E93" s="256"/>
      <c r="F93" s="275" t="s">
        <v>410</v>
      </c>
      <c r="G93" s="274"/>
      <c r="H93" s="256" t="s">
        <v>445</v>
      </c>
      <c r="I93" s="256" t="s">
        <v>444</v>
      </c>
      <c r="J93" s="256"/>
      <c r="K93" s="267"/>
    </row>
    <row r="94" spans="2:11" ht="15" customHeight="1">
      <c r="B94" s="276"/>
      <c r="C94" s="256" t="s">
        <v>37</v>
      </c>
      <c r="D94" s="256"/>
      <c r="E94" s="256"/>
      <c r="F94" s="275" t="s">
        <v>410</v>
      </c>
      <c r="G94" s="274"/>
      <c r="H94" s="256" t="s">
        <v>446</v>
      </c>
      <c r="I94" s="256" t="s">
        <v>444</v>
      </c>
      <c r="J94" s="256"/>
      <c r="K94" s="267"/>
    </row>
    <row r="95" spans="2:11" ht="15" customHeight="1">
      <c r="B95" s="276"/>
      <c r="C95" s="256" t="s">
        <v>47</v>
      </c>
      <c r="D95" s="256"/>
      <c r="E95" s="256"/>
      <c r="F95" s="275" t="s">
        <v>410</v>
      </c>
      <c r="G95" s="274"/>
      <c r="H95" s="256" t="s">
        <v>447</v>
      </c>
      <c r="I95" s="256" t="s">
        <v>444</v>
      </c>
      <c r="J95" s="256"/>
      <c r="K95" s="267"/>
    </row>
    <row r="96" spans="2:11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>
      <c r="B100" s="266"/>
      <c r="C100" s="371" t="s">
        <v>448</v>
      </c>
      <c r="D100" s="371"/>
      <c r="E100" s="371"/>
      <c r="F100" s="371"/>
      <c r="G100" s="371"/>
      <c r="H100" s="371"/>
      <c r="I100" s="371"/>
      <c r="J100" s="371"/>
      <c r="K100" s="267"/>
    </row>
    <row r="101" spans="2:11" ht="17.25" customHeight="1">
      <c r="B101" s="266"/>
      <c r="C101" s="268" t="s">
        <v>404</v>
      </c>
      <c r="D101" s="268"/>
      <c r="E101" s="268"/>
      <c r="F101" s="268" t="s">
        <v>405</v>
      </c>
      <c r="G101" s="269"/>
      <c r="H101" s="268" t="s">
        <v>107</v>
      </c>
      <c r="I101" s="268" t="s">
        <v>56</v>
      </c>
      <c r="J101" s="268" t="s">
        <v>406</v>
      </c>
      <c r="K101" s="267"/>
    </row>
    <row r="102" spans="2:11" ht="17.25" customHeight="1">
      <c r="B102" s="266"/>
      <c r="C102" s="270" t="s">
        <v>407</v>
      </c>
      <c r="D102" s="270"/>
      <c r="E102" s="270"/>
      <c r="F102" s="271" t="s">
        <v>408</v>
      </c>
      <c r="G102" s="272"/>
      <c r="H102" s="270"/>
      <c r="I102" s="270"/>
      <c r="J102" s="270" t="s">
        <v>409</v>
      </c>
      <c r="K102" s="267"/>
    </row>
    <row r="103" spans="2:11" ht="5.2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>
      <c r="B104" s="266"/>
      <c r="C104" s="256" t="s">
        <v>52</v>
      </c>
      <c r="D104" s="273"/>
      <c r="E104" s="273"/>
      <c r="F104" s="275" t="s">
        <v>410</v>
      </c>
      <c r="G104" s="284"/>
      <c r="H104" s="256" t="s">
        <v>449</v>
      </c>
      <c r="I104" s="256" t="s">
        <v>412</v>
      </c>
      <c r="J104" s="256">
        <v>20</v>
      </c>
      <c r="K104" s="267"/>
    </row>
    <row r="105" spans="2:11" ht="15" customHeight="1">
      <c r="B105" s="266"/>
      <c r="C105" s="256" t="s">
        <v>413</v>
      </c>
      <c r="D105" s="256"/>
      <c r="E105" s="256"/>
      <c r="F105" s="275" t="s">
        <v>410</v>
      </c>
      <c r="G105" s="256"/>
      <c r="H105" s="256" t="s">
        <v>449</v>
      </c>
      <c r="I105" s="256" t="s">
        <v>412</v>
      </c>
      <c r="J105" s="256">
        <v>120</v>
      </c>
      <c r="K105" s="267"/>
    </row>
    <row r="106" spans="2:11" ht="15" customHeight="1">
      <c r="B106" s="276"/>
      <c r="C106" s="256" t="s">
        <v>415</v>
      </c>
      <c r="D106" s="256"/>
      <c r="E106" s="256"/>
      <c r="F106" s="275" t="s">
        <v>416</v>
      </c>
      <c r="G106" s="256"/>
      <c r="H106" s="256" t="s">
        <v>449</v>
      </c>
      <c r="I106" s="256" t="s">
        <v>412</v>
      </c>
      <c r="J106" s="256">
        <v>50</v>
      </c>
      <c r="K106" s="267"/>
    </row>
    <row r="107" spans="2:11" ht="15" customHeight="1">
      <c r="B107" s="276"/>
      <c r="C107" s="256" t="s">
        <v>418</v>
      </c>
      <c r="D107" s="256"/>
      <c r="E107" s="256"/>
      <c r="F107" s="275" t="s">
        <v>410</v>
      </c>
      <c r="G107" s="256"/>
      <c r="H107" s="256" t="s">
        <v>449</v>
      </c>
      <c r="I107" s="256" t="s">
        <v>420</v>
      </c>
      <c r="J107" s="256"/>
      <c r="K107" s="267"/>
    </row>
    <row r="108" spans="2:11" ht="15" customHeight="1">
      <c r="B108" s="276"/>
      <c r="C108" s="256" t="s">
        <v>429</v>
      </c>
      <c r="D108" s="256"/>
      <c r="E108" s="256"/>
      <c r="F108" s="275" t="s">
        <v>416</v>
      </c>
      <c r="G108" s="256"/>
      <c r="H108" s="256" t="s">
        <v>449</v>
      </c>
      <c r="I108" s="256" t="s">
        <v>412</v>
      </c>
      <c r="J108" s="256">
        <v>50</v>
      </c>
      <c r="K108" s="267"/>
    </row>
    <row r="109" spans="2:11" ht="15" customHeight="1">
      <c r="B109" s="276"/>
      <c r="C109" s="256" t="s">
        <v>437</v>
      </c>
      <c r="D109" s="256"/>
      <c r="E109" s="256"/>
      <c r="F109" s="275" t="s">
        <v>416</v>
      </c>
      <c r="G109" s="256"/>
      <c r="H109" s="256" t="s">
        <v>449</v>
      </c>
      <c r="I109" s="256" t="s">
        <v>412</v>
      </c>
      <c r="J109" s="256">
        <v>50</v>
      </c>
      <c r="K109" s="267"/>
    </row>
    <row r="110" spans="2:11" ht="15" customHeight="1">
      <c r="B110" s="276"/>
      <c r="C110" s="256" t="s">
        <v>435</v>
      </c>
      <c r="D110" s="256"/>
      <c r="E110" s="256"/>
      <c r="F110" s="275" t="s">
        <v>416</v>
      </c>
      <c r="G110" s="256"/>
      <c r="H110" s="256" t="s">
        <v>449</v>
      </c>
      <c r="I110" s="256" t="s">
        <v>412</v>
      </c>
      <c r="J110" s="256">
        <v>50</v>
      </c>
      <c r="K110" s="267"/>
    </row>
    <row r="111" spans="2:11" ht="15" customHeight="1">
      <c r="B111" s="276"/>
      <c r="C111" s="256" t="s">
        <v>52</v>
      </c>
      <c r="D111" s="256"/>
      <c r="E111" s="256"/>
      <c r="F111" s="275" t="s">
        <v>410</v>
      </c>
      <c r="G111" s="256"/>
      <c r="H111" s="256" t="s">
        <v>450</v>
      </c>
      <c r="I111" s="256" t="s">
        <v>412</v>
      </c>
      <c r="J111" s="256">
        <v>20</v>
      </c>
      <c r="K111" s="267"/>
    </row>
    <row r="112" spans="2:11" ht="15" customHeight="1">
      <c r="B112" s="276"/>
      <c r="C112" s="256" t="s">
        <v>451</v>
      </c>
      <c r="D112" s="256"/>
      <c r="E112" s="256"/>
      <c r="F112" s="275" t="s">
        <v>410</v>
      </c>
      <c r="G112" s="256"/>
      <c r="H112" s="256" t="s">
        <v>452</v>
      </c>
      <c r="I112" s="256" t="s">
        <v>412</v>
      </c>
      <c r="J112" s="256">
        <v>120</v>
      </c>
      <c r="K112" s="267"/>
    </row>
    <row r="113" spans="2:11" ht="15" customHeight="1">
      <c r="B113" s="276"/>
      <c r="C113" s="256" t="s">
        <v>37</v>
      </c>
      <c r="D113" s="256"/>
      <c r="E113" s="256"/>
      <c r="F113" s="275" t="s">
        <v>410</v>
      </c>
      <c r="G113" s="256"/>
      <c r="H113" s="256" t="s">
        <v>453</v>
      </c>
      <c r="I113" s="256" t="s">
        <v>444</v>
      </c>
      <c r="J113" s="256"/>
      <c r="K113" s="267"/>
    </row>
    <row r="114" spans="2:11" ht="15" customHeight="1">
      <c r="B114" s="276"/>
      <c r="C114" s="256" t="s">
        <v>47</v>
      </c>
      <c r="D114" s="256"/>
      <c r="E114" s="256"/>
      <c r="F114" s="275" t="s">
        <v>410</v>
      </c>
      <c r="G114" s="256"/>
      <c r="H114" s="256" t="s">
        <v>454</v>
      </c>
      <c r="I114" s="256" t="s">
        <v>444</v>
      </c>
      <c r="J114" s="256"/>
      <c r="K114" s="267"/>
    </row>
    <row r="115" spans="2:11" ht="15" customHeight="1">
      <c r="B115" s="276"/>
      <c r="C115" s="256" t="s">
        <v>56</v>
      </c>
      <c r="D115" s="256"/>
      <c r="E115" s="256"/>
      <c r="F115" s="275" t="s">
        <v>410</v>
      </c>
      <c r="G115" s="256"/>
      <c r="H115" s="256" t="s">
        <v>455</v>
      </c>
      <c r="I115" s="256" t="s">
        <v>456</v>
      </c>
      <c r="J115" s="256"/>
      <c r="K115" s="267"/>
    </row>
    <row r="116" spans="2:11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>
      <c r="B120" s="291"/>
      <c r="C120" s="370" t="s">
        <v>457</v>
      </c>
      <c r="D120" s="370"/>
      <c r="E120" s="370"/>
      <c r="F120" s="370"/>
      <c r="G120" s="370"/>
      <c r="H120" s="370"/>
      <c r="I120" s="370"/>
      <c r="J120" s="370"/>
      <c r="K120" s="292"/>
    </row>
    <row r="121" spans="2:11" ht="17.25" customHeight="1">
      <c r="B121" s="293"/>
      <c r="C121" s="268" t="s">
        <v>404</v>
      </c>
      <c r="D121" s="268"/>
      <c r="E121" s="268"/>
      <c r="F121" s="268" t="s">
        <v>405</v>
      </c>
      <c r="G121" s="269"/>
      <c r="H121" s="268" t="s">
        <v>107</v>
      </c>
      <c r="I121" s="268" t="s">
        <v>56</v>
      </c>
      <c r="J121" s="268" t="s">
        <v>406</v>
      </c>
      <c r="K121" s="294"/>
    </row>
    <row r="122" spans="2:11" ht="17.25" customHeight="1">
      <c r="B122" s="293"/>
      <c r="C122" s="270" t="s">
        <v>407</v>
      </c>
      <c r="D122" s="270"/>
      <c r="E122" s="270"/>
      <c r="F122" s="271" t="s">
        <v>408</v>
      </c>
      <c r="G122" s="272"/>
      <c r="H122" s="270"/>
      <c r="I122" s="270"/>
      <c r="J122" s="270" t="s">
        <v>409</v>
      </c>
      <c r="K122" s="294"/>
    </row>
    <row r="123" spans="2:11" ht="5.2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>
      <c r="B124" s="295"/>
      <c r="C124" s="256" t="s">
        <v>413</v>
      </c>
      <c r="D124" s="273"/>
      <c r="E124" s="273"/>
      <c r="F124" s="275" t="s">
        <v>410</v>
      </c>
      <c r="G124" s="256"/>
      <c r="H124" s="256" t="s">
        <v>449</v>
      </c>
      <c r="I124" s="256" t="s">
        <v>412</v>
      </c>
      <c r="J124" s="256">
        <v>120</v>
      </c>
      <c r="K124" s="297"/>
    </row>
    <row r="125" spans="2:11" ht="15" customHeight="1">
      <c r="B125" s="295"/>
      <c r="C125" s="256" t="s">
        <v>458</v>
      </c>
      <c r="D125" s="256"/>
      <c r="E125" s="256"/>
      <c r="F125" s="275" t="s">
        <v>410</v>
      </c>
      <c r="G125" s="256"/>
      <c r="H125" s="256" t="s">
        <v>459</v>
      </c>
      <c r="I125" s="256" t="s">
        <v>412</v>
      </c>
      <c r="J125" s="256" t="s">
        <v>460</v>
      </c>
      <c r="K125" s="297"/>
    </row>
    <row r="126" spans="2:11" ht="15" customHeight="1">
      <c r="B126" s="295"/>
      <c r="C126" s="256" t="s">
        <v>359</v>
      </c>
      <c r="D126" s="256"/>
      <c r="E126" s="256"/>
      <c r="F126" s="275" t="s">
        <v>410</v>
      </c>
      <c r="G126" s="256"/>
      <c r="H126" s="256" t="s">
        <v>461</v>
      </c>
      <c r="I126" s="256" t="s">
        <v>412</v>
      </c>
      <c r="J126" s="256" t="s">
        <v>460</v>
      </c>
      <c r="K126" s="297"/>
    </row>
    <row r="127" spans="2:11" ht="15" customHeight="1">
      <c r="B127" s="295"/>
      <c r="C127" s="256" t="s">
        <v>421</v>
      </c>
      <c r="D127" s="256"/>
      <c r="E127" s="256"/>
      <c r="F127" s="275" t="s">
        <v>416</v>
      </c>
      <c r="G127" s="256"/>
      <c r="H127" s="256" t="s">
        <v>422</v>
      </c>
      <c r="I127" s="256" t="s">
        <v>412</v>
      </c>
      <c r="J127" s="256">
        <v>15</v>
      </c>
      <c r="K127" s="297"/>
    </row>
    <row r="128" spans="2:11" ht="15" customHeight="1">
      <c r="B128" s="295"/>
      <c r="C128" s="277" t="s">
        <v>423</v>
      </c>
      <c r="D128" s="277"/>
      <c r="E128" s="277"/>
      <c r="F128" s="278" t="s">
        <v>416</v>
      </c>
      <c r="G128" s="277"/>
      <c r="H128" s="277" t="s">
        <v>424</v>
      </c>
      <c r="I128" s="277" t="s">
        <v>412</v>
      </c>
      <c r="J128" s="277">
        <v>15</v>
      </c>
      <c r="K128" s="297"/>
    </row>
    <row r="129" spans="2:11" ht="15" customHeight="1">
      <c r="B129" s="295"/>
      <c r="C129" s="277" t="s">
        <v>425</v>
      </c>
      <c r="D129" s="277"/>
      <c r="E129" s="277"/>
      <c r="F129" s="278" t="s">
        <v>416</v>
      </c>
      <c r="G129" s="277"/>
      <c r="H129" s="277" t="s">
        <v>426</v>
      </c>
      <c r="I129" s="277" t="s">
        <v>412</v>
      </c>
      <c r="J129" s="277">
        <v>20</v>
      </c>
      <c r="K129" s="297"/>
    </row>
    <row r="130" spans="2:11" ht="15" customHeight="1">
      <c r="B130" s="295"/>
      <c r="C130" s="277" t="s">
        <v>427</v>
      </c>
      <c r="D130" s="277"/>
      <c r="E130" s="277"/>
      <c r="F130" s="278" t="s">
        <v>416</v>
      </c>
      <c r="G130" s="277"/>
      <c r="H130" s="277" t="s">
        <v>428</v>
      </c>
      <c r="I130" s="277" t="s">
        <v>412</v>
      </c>
      <c r="J130" s="277">
        <v>20</v>
      </c>
      <c r="K130" s="297"/>
    </row>
    <row r="131" spans="2:11" ht="15" customHeight="1">
      <c r="B131" s="295"/>
      <c r="C131" s="256" t="s">
        <v>415</v>
      </c>
      <c r="D131" s="256"/>
      <c r="E131" s="256"/>
      <c r="F131" s="275" t="s">
        <v>416</v>
      </c>
      <c r="G131" s="256"/>
      <c r="H131" s="256" t="s">
        <v>449</v>
      </c>
      <c r="I131" s="256" t="s">
        <v>412</v>
      </c>
      <c r="J131" s="256">
        <v>50</v>
      </c>
      <c r="K131" s="297"/>
    </row>
    <row r="132" spans="2:11" ht="15" customHeight="1">
      <c r="B132" s="295"/>
      <c r="C132" s="256" t="s">
        <v>429</v>
      </c>
      <c r="D132" s="256"/>
      <c r="E132" s="256"/>
      <c r="F132" s="275" t="s">
        <v>416</v>
      </c>
      <c r="G132" s="256"/>
      <c r="H132" s="256" t="s">
        <v>449</v>
      </c>
      <c r="I132" s="256" t="s">
        <v>412</v>
      </c>
      <c r="J132" s="256">
        <v>50</v>
      </c>
      <c r="K132" s="297"/>
    </row>
    <row r="133" spans="2:11" ht="15" customHeight="1">
      <c r="B133" s="295"/>
      <c r="C133" s="256" t="s">
        <v>435</v>
      </c>
      <c r="D133" s="256"/>
      <c r="E133" s="256"/>
      <c r="F133" s="275" t="s">
        <v>416</v>
      </c>
      <c r="G133" s="256"/>
      <c r="H133" s="256" t="s">
        <v>449</v>
      </c>
      <c r="I133" s="256" t="s">
        <v>412</v>
      </c>
      <c r="J133" s="256">
        <v>50</v>
      </c>
      <c r="K133" s="297"/>
    </row>
    <row r="134" spans="2:11" ht="15" customHeight="1">
      <c r="B134" s="295"/>
      <c r="C134" s="256" t="s">
        <v>437</v>
      </c>
      <c r="D134" s="256"/>
      <c r="E134" s="256"/>
      <c r="F134" s="275" t="s">
        <v>416</v>
      </c>
      <c r="G134" s="256"/>
      <c r="H134" s="256" t="s">
        <v>449</v>
      </c>
      <c r="I134" s="256" t="s">
        <v>412</v>
      </c>
      <c r="J134" s="256">
        <v>50</v>
      </c>
      <c r="K134" s="297"/>
    </row>
    <row r="135" spans="2:11" ht="15" customHeight="1">
      <c r="B135" s="295"/>
      <c r="C135" s="256" t="s">
        <v>112</v>
      </c>
      <c r="D135" s="256"/>
      <c r="E135" s="256"/>
      <c r="F135" s="275" t="s">
        <v>416</v>
      </c>
      <c r="G135" s="256"/>
      <c r="H135" s="256" t="s">
        <v>462</v>
      </c>
      <c r="I135" s="256" t="s">
        <v>412</v>
      </c>
      <c r="J135" s="256">
        <v>255</v>
      </c>
      <c r="K135" s="297"/>
    </row>
    <row r="136" spans="2:11" ht="15" customHeight="1">
      <c r="B136" s="295"/>
      <c r="C136" s="256" t="s">
        <v>439</v>
      </c>
      <c r="D136" s="256"/>
      <c r="E136" s="256"/>
      <c r="F136" s="275" t="s">
        <v>410</v>
      </c>
      <c r="G136" s="256"/>
      <c r="H136" s="256" t="s">
        <v>463</v>
      </c>
      <c r="I136" s="256" t="s">
        <v>441</v>
      </c>
      <c r="J136" s="256"/>
      <c r="K136" s="297"/>
    </row>
    <row r="137" spans="2:11" ht="15" customHeight="1">
      <c r="B137" s="295"/>
      <c r="C137" s="256" t="s">
        <v>442</v>
      </c>
      <c r="D137" s="256"/>
      <c r="E137" s="256"/>
      <c r="F137" s="275" t="s">
        <v>410</v>
      </c>
      <c r="G137" s="256"/>
      <c r="H137" s="256" t="s">
        <v>464</v>
      </c>
      <c r="I137" s="256" t="s">
        <v>444</v>
      </c>
      <c r="J137" s="256"/>
      <c r="K137" s="297"/>
    </row>
    <row r="138" spans="2:11" ht="15" customHeight="1">
      <c r="B138" s="295"/>
      <c r="C138" s="256" t="s">
        <v>445</v>
      </c>
      <c r="D138" s="256"/>
      <c r="E138" s="256"/>
      <c r="F138" s="275" t="s">
        <v>410</v>
      </c>
      <c r="G138" s="256"/>
      <c r="H138" s="256" t="s">
        <v>445</v>
      </c>
      <c r="I138" s="256" t="s">
        <v>444</v>
      </c>
      <c r="J138" s="256"/>
      <c r="K138" s="297"/>
    </row>
    <row r="139" spans="2:11" ht="15" customHeight="1">
      <c r="B139" s="295"/>
      <c r="C139" s="256" t="s">
        <v>37</v>
      </c>
      <c r="D139" s="256"/>
      <c r="E139" s="256"/>
      <c r="F139" s="275" t="s">
        <v>410</v>
      </c>
      <c r="G139" s="256"/>
      <c r="H139" s="256" t="s">
        <v>465</v>
      </c>
      <c r="I139" s="256" t="s">
        <v>444</v>
      </c>
      <c r="J139" s="256"/>
      <c r="K139" s="297"/>
    </row>
    <row r="140" spans="2:11" ht="15" customHeight="1">
      <c r="B140" s="295"/>
      <c r="C140" s="256" t="s">
        <v>466</v>
      </c>
      <c r="D140" s="256"/>
      <c r="E140" s="256"/>
      <c r="F140" s="275" t="s">
        <v>410</v>
      </c>
      <c r="G140" s="256"/>
      <c r="H140" s="256" t="s">
        <v>467</v>
      </c>
      <c r="I140" s="256" t="s">
        <v>444</v>
      </c>
      <c r="J140" s="256"/>
      <c r="K140" s="297"/>
    </row>
    <row r="141" spans="2:1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>
      <c r="B145" s="266"/>
      <c r="C145" s="371" t="s">
        <v>468</v>
      </c>
      <c r="D145" s="371"/>
      <c r="E145" s="371"/>
      <c r="F145" s="371"/>
      <c r="G145" s="371"/>
      <c r="H145" s="371"/>
      <c r="I145" s="371"/>
      <c r="J145" s="371"/>
      <c r="K145" s="267"/>
    </row>
    <row r="146" spans="2:11" ht="17.25" customHeight="1">
      <c r="B146" s="266"/>
      <c r="C146" s="268" t="s">
        <v>404</v>
      </c>
      <c r="D146" s="268"/>
      <c r="E146" s="268"/>
      <c r="F146" s="268" t="s">
        <v>405</v>
      </c>
      <c r="G146" s="269"/>
      <c r="H146" s="268" t="s">
        <v>107</v>
      </c>
      <c r="I146" s="268" t="s">
        <v>56</v>
      </c>
      <c r="J146" s="268" t="s">
        <v>406</v>
      </c>
      <c r="K146" s="267"/>
    </row>
    <row r="147" spans="2:11" ht="17.25" customHeight="1">
      <c r="B147" s="266"/>
      <c r="C147" s="270" t="s">
        <v>407</v>
      </c>
      <c r="D147" s="270"/>
      <c r="E147" s="270"/>
      <c r="F147" s="271" t="s">
        <v>408</v>
      </c>
      <c r="G147" s="272"/>
      <c r="H147" s="270"/>
      <c r="I147" s="270"/>
      <c r="J147" s="270" t="s">
        <v>409</v>
      </c>
      <c r="K147" s="267"/>
    </row>
    <row r="148" spans="2:11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>
      <c r="B149" s="276"/>
      <c r="C149" s="301" t="s">
        <v>413</v>
      </c>
      <c r="D149" s="256"/>
      <c r="E149" s="256"/>
      <c r="F149" s="302" t="s">
        <v>410</v>
      </c>
      <c r="G149" s="256"/>
      <c r="H149" s="301" t="s">
        <v>449</v>
      </c>
      <c r="I149" s="301" t="s">
        <v>412</v>
      </c>
      <c r="J149" s="301">
        <v>120</v>
      </c>
      <c r="K149" s="297"/>
    </row>
    <row r="150" spans="2:11" ht="15" customHeight="1">
      <c r="B150" s="276"/>
      <c r="C150" s="301" t="s">
        <v>458</v>
      </c>
      <c r="D150" s="256"/>
      <c r="E150" s="256"/>
      <c r="F150" s="302" t="s">
        <v>410</v>
      </c>
      <c r="G150" s="256"/>
      <c r="H150" s="301" t="s">
        <v>469</v>
      </c>
      <c r="I150" s="301" t="s">
        <v>412</v>
      </c>
      <c r="J150" s="301" t="s">
        <v>460</v>
      </c>
      <c r="K150" s="297"/>
    </row>
    <row r="151" spans="2:11" ht="15" customHeight="1">
      <c r="B151" s="276"/>
      <c r="C151" s="301" t="s">
        <v>359</v>
      </c>
      <c r="D151" s="256"/>
      <c r="E151" s="256"/>
      <c r="F151" s="302" t="s">
        <v>410</v>
      </c>
      <c r="G151" s="256"/>
      <c r="H151" s="301" t="s">
        <v>470</v>
      </c>
      <c r="I151" s="301" t="s">
        <v>412</v>
      </c>
      <c r="J151" s="301" t="s">
        <v>460</v>
      </c>
      <c r="K151" s="297"/>
    </row>
    <row r="152" spans="2:11" ht="15" customHeight="1">
      <c r="B152" s="276"/>
      <c r="C152" s="301" t="s">
        <v>415</v>
      </c>
      <c r="D152" s="256"/>
      <c r="E152" s="256"/>
      <c r="F152" s="302" t="s">
        <v>416</v>
      </c>
      <c r="G152" s="256"/>
      <c r="H152" s="301" t="s">
        <v>449</v>
      </c>
      <c r="I152" s="301" t="s">
        <v>412</v>
      </c>
      <c r="J152" s="301">
        <v>50</v>
      </c>
      <c r="K152" s="297"/>
    </row>
    <row r="153" spans="2:11" ht="15" customHeight="1">
      <c r="B153" s="276"/>
      <c r="C153" s="301" t="s">
        <v>418</v>
      </c>
      <c r="D153" s="256"/>
      <c r="E153" s="256"/>
      <c r="F153" s="302" t="s">
        <v>410</v>
      </c>
      <c r="G153" s="256"/>
      <c r="H153" s="301" t="s">
        <v>449</v>
      </c>
      <c r="I153" s="301" t="s">
        <v>420</v>
      </c>
      <c r="J153" s="301"/>
      <c r="K153" s="297"/>
    </row>
    <row r="154" spans="2:11" ht="15" customHeight="1">
      <c r="B154" s="276"/>
      <c r="C154" s="301" t="s">
        <v>429</v>
      </c>
      <c r="D154" s="256"/>
      <c r="E154" s="256"/>
      <c r="F154" s="302" t="s">
        <v>416</v>
      </c>
      <c r="G154" s="256"/>
      <c r="H154" s="301" t="s">
        <v>449</v>
      </c>
      <c r="I154" s="301" t="s">
        <v>412</v>
      </c>
      <c r="J154" s="301">
        <v>50</v>
      </c>
      <c r="K154" s="297"/>
    </row>
    <row r="155" spans="2:11" ht="15" customHeight="1">
      <c r="B155" s="276"/>
      <c r="C155" s="301" t="s">
        <v>437</v>
      </c>
      <c r="D155" s="256"/>
      <c r="E155" s="256"/>
      <c r="F155" s="302" t="s">
        <v>416</v>
      </c>
      <c r="G155" s="256"/>
      <c r="H155" s="301" t="s">
        <v>449</v>
      </c>
      <c r="I155" s="301" t="s">
        <v>412</v>
      </c>
      <c r="J155" s="301">
        <v>50</v>
      </c>
      <c r="K155" s="297"/>
    </row>
    <row r="156" spans="2:11" ht="15" customHeight="1">
      <c r="B156" s="276"/>
      <c r="C156" s="301" t="s">
        <v>435</v>
      </c>
      <c r="D156" s="256"/>
      <c r="E156" s="256"/>
      <c r="F156" s="302" t="s">
        <v>416</v>
      </c>
      <c r="G156" s="256"/>
      <c r="H156" s="301" t="s">
        <v>449</v>
      </c>
      <c r="I156" s="301" t="s">
        <v>412</v>
      </c>
      <c r="J156" s="301">
        <v>50</v>
      </c>
      <c r="K156" s="297"/>
    </row>
    <row r="157" spans="2:11" ht="15" customHeight="1">
      <c r="B157" s="276"/>
      <c r="C157" s="301" t="s">
        <v>91</v>
      </c>
      <c r="D157" s="256"/>
      <c r="E157" s="256"/>
      <c r="F157" s="302" t="s">
        <v>410</v>
      </c>
      <c r="G157" s="256"/>
      <c r="H157" s="301" t="s">
        <v>471</v>
      </c>
      <c r="I157" s="301" t="s">
        <v>412</v>
      </c>
      <c r="J157" s="301" t="s">
        <v>472</v>
      </c>
      <c r="K157" s="297"/>
    </row>
    <row r="158" spans="2:11" ht="15" customHeight="1">
      <c r="B158" s="276"/>
      <c r="C158" s="301" t="s">
        <v>473</v>
      </c>
      <c r="D158" s="256"/>
      <c r="E158" s="256"/>
      <c r="F158" s="302" t="s">
        <v>410</v>
      </c>
      <c r="G158" s="256"/>
      <c r="H158" s="301" t="s">
        <v>474</v>
      </c>
      <c r="I158" s="301" t="s">
        <v>444</v>
      </c>
      <c r="J158" s="301"/>
      <c r="K158" s="297"/>
    </row>
    <row r="159" spans="2:11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>
      <c r="B163" s="247"/>
      <c r="C163" s="370" t="s">
        <v>475</v>
      </c>
      <c r="D163" s="370"/>
      <c r="E163" s="370"/>
      <c r="F163" s="370"/>
      <c r="G163" s="370"/>
      <c r="H163" s="370"/>
      <c r="I163" s="370"/>
      <c r="J163" s="370"/>
      <c r="K163" s="248"/>
    </row>
    <row r="164" spans="2:11" ht="17.25" customHeight="1">
      <c r="B164" s="247"/>
      <c r="C164" s="268" t="s">
        <v>404</v>
      </c>
      <c r="D164" s="268"/>
      <c r="E164" s="268"/>
      <c r="F164" s="268" t="s">
        <v>405</v>
      </c>
      <c r="G164" s="305"/>
      <c r="H164" s="306" t="s">
        <v>107</v>
      </c>
      <c r="I164" s="306" t="s">
        <v>56</v>
      </c>
      <c r="J164" s="268" t="s">
        <v>406</v>
      </c>
      <c r="K164" s="248"/>
    </row>
    <row r="165" spans="2:11" ht="17.25" customHeight="1">
      <c r="B165" s="249"/>
      <c r="C165" s="270" t="s">
        <v>407</v>
      </c>
      <c r="D165" s="270"/>
      <c r="E165" s="270"/>
      <c r="F165" s="271" t="s">
        <v>408</v>
      </c>
      <c r="G165" s="307"/>
      <c r="H165" s="308"/>
      <c r="I165" s="308"/>
      <c r="J165" s="270" t="s">
        <v>409</v>
      </c>
      <c r="K165" s="250"/>
    </row>
    <row r="166" spans="2:11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>
      <c r="B167" s="276"/>
      <c r="C167" s="256" t="s">
        <v>413</v>
      </c>
      <c r="D167" s="256"/>
      <c r="E167" s="256"/>
      <c r="F167" s="275" t="s">
        <v>410</v>
      </c>
      <c r="G167" s="256"/>
      <c r="H167" s="256" t="s">
        <v>449</v>
      </c>
      <c r="I167" s="256" t="s">
        <v>412</v>
      </c>
      <c r="J167" s="256">
        <v>120</v>
      </c>
      <c r="K167" s="297"/>
    </row>
    <row r="168" spans="2:11" ht="15" customHeight="1">
      <c r="B168" s="276"/>
      <c r="C168" s="256" t="s">
        <v>458</v>
      </c>
      <c r="D168" s="256"/>
      <c r="E168" s="256"/>
      <c r="F168" s="275" t="s">
        <v>410</v>
      </c>
      <c r="G168" s="256"/>
      <c r="H168" s="256" t="s">
        <v>459</v>
      </c>
      <c r="I168" s="256" t="s">
        <v>412</v>
      </c>
      <c r="J168" s="256" t="s">
        <v>460</v>
      </c>
      <c r="K168" s="297"/>
    </row>
    <row r="169" spans="2:11" ht="15" customHeight="1">
      <c r="B169" s="276"/>
      <c r="C169" s="256" t="s">
        <v>359</v>
      </c>
      <c r="D169" s="256"/>
      <c r="E169" s="256"/>
      <c r="F169" s="275" t="s">
        <v>410</v>
      </c>
      <c r="G169" s="256"/>
      <c r="H169" s="256" t="s">
        <v>476</v>
      </c>
      <c r="I169" s="256" t="s">
        <v>412</v>
      </c>
      <c r="J169" s="256" t="s">
        <v>460</v>
      </c>
      <c r="K169" s="297"/>
    </row>
    <row r="170" spans="2:11" ht="15" customHeight="1">
      <c r="B170" s="276"/>
      <c r="C170" s="256" t="s">
        <v>415</v>
      </c>
      <c r="D170" s="256"/>
      <c r="E170" s="256"/>
      <c r="F170" s="275" t="s">
        <v>416</v>
      </c>
      <c r="G170" s="256"/>
      <c r="H170" s="256" t="s">
        <v>476</v>
      </c>
      <c r="I170" s="256" t="s">
        <v>412</v>
      </c>
      <c r="J170" s="256">
        <v>50</v>
      </c>
      <c r="K170" s="297"/>
    </row>
    <row r="171" spans="2:11" ht="15" customHeight="1">
      <c r="B171" s="276"/>
      <c r="C171" s="256" t="s">
        <v>418</v>
      </c>
      <c r="D171" s="256"/>
      <c r="E171" s="256"/>
      <c r="F171" s="275" t="s">
        <v>410</v>
      </c>
      <c r="G171" s="256"/>
      <c r="H171" s="256" t="s">
        <v>476</v>
      </c>
      <c r="I171" s="256" t="s">
        <v>420</v>
      </c>
      <c r="J171" s="256"/>
      <c r="K171" s="297"/>
    </row>
    <row r="172" spans="2:11" ht="15" customHeight="1">
      <c r="B172" s="276"/>
      <c r="C172" s="256" t="s">
        <v>429</v>
      </c>
      <c r="D172" s="256"/>
      <c r="E172" s="256"/>
      <c r="F172" s="275" t="s">
        <v>416</v>
      </c>
      <c r="G172" s="256"/>
      <c r="H172" s="256" t="s">
        <v>476</v>
      </c>
      <c r="I172" s="256" t="s">
        <v>412</v>
      </c>
      <c r="J172" s="256">
        <v>50</v>
      </c>
      <c r="K172" s="297"/>
    </row>
    <row r="173" spans="2:11" ht="15" customHeight="1">
      <c r="B173" s="276"/>
      <c r="C173" s="256" t="s">
        <v>437</v>
      </c>
      <c r="D173" s="256"/>
      <c r="E173" s="256"/>
      <c r="F173" s="275" t="s">
        <v>416</v>
      </c>
      <c r="G173" s="256"/>
      <c r="H173" s="256" t="s">
        <v>476</v>
      </c>
      <c r="I173" s="256" t="s">
        <v>412</v>
      </c>
      <c r="J173" s="256">
        <v>50</v>
      </c>
      <c r="K173" s="297"/>
    </row>
    <row r="174" spans="2:11" ht="15" customHeight="1">
      <c r="B174" s="276"/>
      <c r="C174" s="256" t="s">
        <v>435</v>
      </c>
      <c r="D174" s="256"/>
      <c r="E174" s="256"/>
      <c r="F174" s="275" t="s">
        <v>416</v>
      </c>
      <c r="G174" s="256"/>
      <c r="H174" s="256" t="s">
        <v>476</v>
      </c>
      <c r="I174" s="256" t="s">
        <v>412</v>
      </c>
      <c r="J174" s="256">
        <v>50</v>
      </c>
      <c r="K174" s="297"/>
    </row>
    <row r="175" spans="2:11" ht="15" customHeight="1">
      <c r="B175" s="276"/>
      <c r="C175" s="256" t="s">
        <v>106</v>
      </c>
      <c r="D175" s="256"/>
      <c r="E175" s="256"/>
      <c r="F175" s="275" t="s">
        <v>410</v>
      </c>
      <c r="G175" s="256"/>
      <c r="H175" s="256" t="s">
        <v>477</v>
      </c>
      <c r="I175" s="256" t="s">
        <v>478</v>
      </c>
      <c r="J175" s="256"/>
      <c r="K175" s="297"/>
    </row>
    <row r="176" spans="2:11" ht="15" customHeight="1">
      <c r="B176" s="276"/>
      <c r="C176" s="256" t="s">
        <v>56</v>
      </c>
      <c r="D176" s="256"/>
      <c r="E176" s="256"/>
      <c r="F176" s="275" t="s">
        <v>410</v>
      </c>
      <c r="G176" s="256"/>
      <c r="H176" s="256" t="s">
        <v>479</v>
      </c>
      <c r="I176" s="256" t="s">
        <v>480</v>
      </c>
      <c r="J176" s="256">
        <v>1</v>
      </c>
      <c r="K176" s="297"/>
    </row>
    <row r="177" spans="2:11" ht="15" customHeight="1">
      <c r="B177" s="276"/>
      <c r="C177" s="256" t="s">
        <v>52</v>
      </c>
      <c r="D177" s="256"/>
      <c r="E177" s="256"/>
      <c r="F177" s="275" t="s">
        <v>410</v>
      </c>
      <c r="G177" s="256"/>
      <c r="H177" s="256" t="s">
        <v>481</v>
      </c>
      <c r="I177" s="256" t="s">
        <v>412</v>
      </c>
      <c r="J177" s="256">
        <v>20</v>
      </c>
      <c r="K177" s="297"/>
    </row>
    <row r="178" spans="2:11" ht="15" customHeight="1">
      <c r="B178" s="276"/>
      <c r="C178" s="256" t="s">
        <v>107</v>
      </c>
      <c r="D178" s="256"/>
      <c r="E178" s="256"/>
      <c r="F178" s="275" t="s">
        <v>410</v>
      </c>
      <c r="G178" s="256"/>
      <c r="H178" s="256" t="s">
        <v>482</v>
      </c>
      <c r="I178" s="256" t="s">
        <v>412</v>
      </c>
      <c r="J178" s="256">
        <v>255</v>
      </c>
      <c r="K178" s="297"/>
    </row>
    <row r="179" spans="2:11" ht="15" customHeight="1">
      <c r="B179" s="276"/>
      <c r="C179" s="256" t="s">
        <v>108</v>
      </c>
      <c r="D179" s="256"/>
      <c r="E179" s="256"/>
      <c r="F179" s="275" t="s">
        <v>410</v>
      </c>
      <c r="G179" s="256"/>
      <c r="H179" s="256" t="s">
        <v>375</v>
      </c>
      <c r="I179" s="256" t="s">
        <v>412</v>
      </c>
      <c r="J179" s="256">
        <v>10</v>
      </c>
      <c r="K179" s="297"/>
    </row>
    <row r="180" spans="2:11" ht="15" customHeight="1">
      <c r="B180" s="276"/>
      <c r="C180" s="256" t="s">
        <v>109</v>
      </c>
      <c r="D180" s="256"/>
      <c r="E180" s="256"/>
      <c r="F180" s="275" t="s">
        <v>410</v>
      </c>
      <c r="G180" s="256"/>
      <c r="H180" s="256" t="s">
        <v>483</v>
      </c>
      <c r="I180" s="256" t="s">
        <v>444</v>
      </c>
      <c r="J180" s="256"/>
      <c r="K180" s="297"/>
    </row>
    <row r="181" spans="2:11" ht="15" customHeight="1">
      <c r="B181" s="276"/>
      <c r="C181" s="256" t="s">
        <v>484</v>
      </c>
      <c r="D181" s="256"/>
      <c r="E181" s="256"/>
      <c r="F181" s="275" t="s">
        <v>410</v>
      </c>
      <c r="G181" s="256"/>
      <c r="H181" s="256" t="s">
        <v>485</v>
      </c>
      <c r="I181" s="256" t="s">
        <v>444</v>
      </c>
      <c r="J181" s="256"/>
      <c r="K181" s="297"/>
    </row>
    <row r="182" spans="2:11" ht="15" customHeight="1">
      <c r="B182" s="276"/>
      <c r="C182" s="256" t="s">
        <v>473</v>
      </c>
      <c r="D182" s="256"/>
      <c r="E182" s="256"/>
      <c r="F182" s="275" t="s">
        <v>410</v>
      </c>
      <c r="G182" s="256"/>
      <c r="H182" s="256" t="s">
        <v>486</v>
      </c>
      <c r="I182" s="256" t="s">
        <v>444</v>
      </c>
      <c r="J182" s="256"/>
      <c r="K182" s="297"/>
    </row>
    <row r="183" spans="2:11" ht="15" customHeight="1">
      <c r="B183" s="276"/>
      <c r="C183" s="256" t="s">
        <v>111</v>
      </c>
      <c r="D183" s="256"/>
      <c r="E183" s="256"/>
      <c r="F183" s="275" t="s">
        <v>416</v>
      </c>
      <c r="G183" s="256"/>
      <c r="H183" s="256" t="s">
        <v>487</v>
      </c>
      <c r="I183" s="256" t="s">
        <v>412</v>
      </c>
      <c r="J183" s="256">
        <v>50</v>
      </c>
      <c r="K183" s="297"/>
    </row>
    <row r="184" spans="2:11" ht="15" customHeight="1">
      <c r="B184" s="276"/>
      <c r="C184" s="256" t="s">
        <v>488</v>
      </c>
      <c r="D184" s="256"/>
      <c r="E184" s="256"/>
      <c r="F184" s="275" t="s">
        <v>416</v>
      </c>
      <c r="G184" s="256"/>
      <c r="H184" s="256" t="s">
        <v>489</v>
      </c>
      <c r="I184" s="256" t="s">
        <v>490</v>
      </c>
      <c r="J184" s="256"/>
      <c r="K184" s="297"/>
    </row>
    <row r="185" spans="2:11" ht="15" customHeight="1">
      <c r="B185" s="276"/>
      <c r="C185" s="256" t="s">
        <v>491</v>
      </c>
      <c r="D185" s="256"/>
      <c r="E185" s="256"/>
      <c r="F185" s="275" t="s">
        <v>416</v>
      </c>
      <c r="G185" s="256"/>
      <c r="H185" s="256" t="s">
        <v>492</v>
      </c>
      <c r="I185" s="256" t="s">
        <v>490</v>
      </c>
      <c r="J185" s="256"/>
      <c r="K185" s="297"/>
    </row>
    <row r="186" spans="2:11" ht="15" customHeight="1">
      <c r="B186" s="276"/>
      <c r="C186" s="256" t="s">
        <v>493</v>
      </c>
      <c r="D186" s="256"/>
      <c r="E186" s="256"/>
      <c r="F186" s="275" t="s">
        <v>416</v>
      </c>
      <c r="G186" s="256"/>
      <c r="H186" s="256" t="s">
        <v>494</v>
      </c>
      <c r="I186" s="256" t="s">
        <v>490</v>
      </c>
      <c r="J186" s="256"/>
      <c r="K186" s="297"/>
    </row>
    <row r="187" spans="2:11" ht="15" customHeight="1">
      <c r="B187" s="276"/>
      <c r="C187" s="309" t="s">
        <v>495</v>
      </c>
      <c r="D187" s="256"/>
      <c r="E187" s="256"/>
      <c r="F187" s="275" t="s">
        <v>416</v>
      </c>
      <c r="G187" s="256"/>
      <c r="H187" s="256" t="s">
        <v>496</v>
      </c>
      <c r="I187" s="256" t="s">
        <v>497</v>
      </c>
      <c r="J187" s="310" t="s">
        <v>498</v>
      </c>
      <c r="K187" s="297"/>
    </row>
    <row r="188" spans="2:11" ht="15" customHeight="1">
      <c r="B188" s="276"/>
      <c r="C188" s="261" t="s">
        <v>41</v>
      </c>
      <c r="D188" s="256"/>
      <c r="E188" s="256"/>
      <c r="F188" s="275" t="s">
        <v>410</v>
      </c>
      <c r="G188" s="256"/>
      <c r="H188" s="252" t="s">
        <v>499</v>
      </c>
      <c r="I188" s="256" t="s">
        <v>500</v>
      </c>
      <c r="J188" s="256"/>
      <c r="K188" s="297"/>
    </row>
    <row r="189" spans="2:11" ht="15" customHeight="1">
      <c r="B189" s="276"/>
      <c r="C189" s="261" t="s">
        <v>501</v>
      </c>
      <c r="D189" s="256"/>
      <c r="E189" s="256"/>
      <c r="F189" s="275" t="s">
        <v>410</v>
      </c>
      <c r="G189" s="256"/>
      <c r="H189" s="256" t="s">
        <v>502</v>
      </c>
      <c r="I189" s="256" t="s">
        <v>444</v>
      </c>
      <c r="J189" s="256"/>
      <c r="K189" s="297"/>
    </row>
    <row r="190" spans="2:11" ht="15" customHeight="1">
      <c r="B190" s="276"/>
      <c r="C190" s="261" t="s">
        <v>503</v>
      </c>
      <c r="D190" s="256"/>
      <c r="E190" s="256"/>
      <c r="F190" s="275" t="s">
        <v>410</v>
      </c>
      <c r="G190" s="256"/>
      <c r="H190" s="256" t="s">
        <v>504</v>
      </c>
      <c r="I190" s="256" t="s">
        <v>444</v>
      </c>
      <c r="J190" s="256"/>
      <c r="K190" s="297"/>
    </row>
    <row r="191" spans="2:11" ht="15" customHeight="1">
      <c r="B191" s="276"/>
      <c r="C191" s="261" t="s">
        <v>505</v>
      </c>
      <c r="D191" s="256"/>
      <c r="E191" s="256"/>
      <c r="F191" s="275" t="s">
        <v>416</v>
      </c>
      <c r="G191" s="256"/>
      <c r="H191" s="256" t="s">
        <v>506</v>
      </c>
      <c r="I191" s="256" t="s">
        <v>444</v>
      </c>
      <c r="J191" s="256"/>
      <c r="K191" s="297"/>
    </row>
    <row r="192" spans="2:11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>
      <c r="B197" s="247"/>
      <c r="C197" s="370" t="s">
        <v>507</v>
      </c>
      <c r="D197" s="370"/>
      <c r="E197" s="370"/>
      <c r="F197" s="370"/>
      <c r="G197" s="370"/>
      <c r="H197" s="370"/>
      <c r="I197" s="370"/>
      <c r="J197" s="370"/>
      <c r="K197" s="248"/>
    </row>
    <row r="198" spans="2:11" ht="25.5" customHeight="1">
      <c r="B198" s="247"/>
      <c r="C198" s="312" t="s">
        <v>508</v>
      </c>
      <c r="D198" s="312"/>
      <c r="E198" s="312"/>
      <c r="F198" s="312" t="s">
        <v>509</v>
      </c>
      <c r="G198" s="313"/>
      <c r="H198" s="369" t="s">
        <v>510</v>
      </c>
      <c r="I198" s="369"/>
      <c r="J198" s="369"/>
      <c r="K198" s="248"/>
    </row>
    <row r="199" spans="2:11" ht="5.2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>
      <c r="B200" s="276"/>
      <c r="C200" s="256" t="s">
        <v>500</v>
      </c>
      <c r="D200" s="256"/>
      <c r="E200" s="256"/>
      <c r="F200" s="275" t="s">
        <v>42</v>
      </c>
      <c r="G200" s="256"/>
      <c r="H200" s="367" t="s">
        <v>511</v>
      </c>
      <c r="I200" s="367"/>
      <c r="J200" s="367"/>
      <c r="K200" s="297"/>
    </row>
    <row r="201" spans="2:11" ht="15" customHeight="1">
      <c r="B201" s="276"/>
      <c r="C201" s="282"/>
      <c r="D201" s="256"/>
      <c r="E201" s="256"/>
      <c r="F201" s="275" t="s">
        <v>43</v>
      </c>
      <c r="G201" s="256"/>
      <c r="H201" s="367" t="s">
        <v>512</v>
      </c>
      <c r="I201" s="367"/>
      <c r="J201" s="367"/>
      <c r="K201" s="297"/>
    </row>
    <row r="202" spans="2:11" ht="15" customHeight="1">
      <c r="B202" s="276"/>
      <c r="C202" s="282"/>
      <c r="D202" s="256"/>
      <c r="E202" s="256"/>
      <c r="F202" s="275" t="s">
        <v>46</v>
      </c>
      <c r="G202" s="256"/>
      <c r="H202" s="367" t="s">
        <v>513</v>
      </c>
      <c r="I202" s="367"/>
      <c r="J202" s="367"/>
      <c r="K202" s="297"/>
    </row>
    <row r="203" spans="2:11" ht="15" customHeight="1">
      <c r="B203" s="276"/>
      <c r="C203" s="256"/>
      <c r="D203" s="256"/>
      <c r="E203" s="256"/>
      <c r="F203" s="275" t="s">
        <v>44</v>
      </c>
      <c r="G203" s="256"/>
      <c r="H203" s="367" t="s">
        <v>514</v>
      </c>
      <c r="I203" s="367"/>
      <c r="J203" s="367"/>
      <c r="K203" s="297"/>
    </row>
    <row r="204" spans="2:11" ht="15" customHeight="1">
      <c r="B204" s="276"/>
      <c r="C204" s="256"/>
      <c r="D204" s="256"/>
      <c r="E204" s="256"/>
      <c r="F204" s="275" t="s">
        <v>45</v>
      </c>
      <c r="G204" s="256"/>
      <c r="H204" s="367" t="s">
        <v>515</v>
      </c>
      <c r="I204" s="367"/>
      <c r="J204" s="367"/>
      <c r="K204" s="297"/>
    </row>
    <row r="205" spans="2:11" ht="1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>
      <c r="B206" s="276"/>
      <c r="C206" s="256" t="s">
        <v>456</v>
      </c>
      <c r="D206" s="256"/>
      <c r="E206" s="256"/>
      <c r="F206" s="275" t="s">
        <v>78</v>
      </c>
      <c r="G206" s="256"/>
      <c r="H206" s="367" t="s">
        <v>516</v>
      </c>
      <c r="I206" s="367"/>
      <c r="J206" s="367"/>
      <c r="K206" s="297"/>
    </row>
    <row r="207" spans="2:11" ht="15" customHeight="1">
      <c r="B207" s="276"/>
      <c r="C207" s="282"/>
      <c r="D207" s="256"/>
      <c r="E207" s="256"/>
      <c r="F207" s="275" t="s">
        <v>353</v>
      </c>
      <c r="G207" s="256"/>
      <c r="H207" s="367" t="s">
        <v>354</v>
      </c>
      <c r="I207" s="367"/>
      <c r="J207" s="367"/>
      <c r="K207" s="297"/>
    </row>
    <row r="208" spans="2:11" ht="15" customHeight="1">
      <c r="B208" s="276"/>
      <c r="C208" s="256"/>
      <c r="D208" s="256"/>
      <c r="E208" s="256"/>
      <c r="F208" s="275" t="s">
        <v>351</v>
      </c>
      <c r="G208" s="256"/>
      <c r="H208" s="367" t="s">
        <v>517</v>
      </c>
      <c r="I208" s="367"/>
      <c r="J208" s="367"/>
      <c r="K208" s="297"/>
    </row>
    <row r="209" spans="2:11" ht="15" customHeight="1">
      <c r="B209" s="314"/>
      <c r="C209" s="282"/>
      <c r="D209" s="282"/>
      <c r="E209" s="282"/>
      <c r="F209" s="275" t="s">
        <v>355</v>
      </c>
      <c r="G209" s="261"/>
      <c r="H209" s="368" t="s">
        <v>356</v>
      </c>
      <c r="I209" s="368"/>
      <c r="J209" s="368"/>
      <c r="K209" s="315"/>
    </row>
    <row r="210" spans="2:11" ht="15" customHeight="1">
      <c r="B210" s="314"/>
      <c r="C210" s="282"/>
      <c r="D210" s="282"/>
      <c r="E210" s="282"/>
      <c r="F210" s="275" t="s">
        <v>357</v>
      </c>
      <c r="G210" s="261"/>
      <c r="H210" s="368" t="s">
        <v>518</v>
      </c>
      <c r="I210" s="368"/>
      <c r="J210" s="368"/>
      <c r="K210" s="315"/>
    </row>
    <row r="211" spans="2:11" ht="1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>
      <c r="B212" s="314"/>
      <c r="C212" s="256" t="s">
        <v>480</v>
      </c>
      <c r="D212" s="282"/>
      <c r="E212" s="282"/>
      <c r="F212" s="275">
        <v>1</v>
      </c>
      <c r="G212" s="261"/>
      <c r="H212" s="368" t="s">
        <v>519</v>
      </c>
      <c r="I212" s="368"/>
      <c r="J212" s="368"/>
      <c r="K212" s="315"/>
    </row>
    <row r="213" spans="2:11" ht="15" customHeight="1">
      <c r="B213" s="314"/>
      <c r="C213" s="282"/>
      <c r="D213" s="282"/>
      <c r="E213" s="282"/>
      <c r="F213" s="275">
        <v>2</v>
      </c>
      <c r="G213" s="261"/>
      <c r="H213" s="368" t="s">
        <v>520</v>
      </c>
      <c r="I213" s="368"/>
      <c r="J213" s="368"/>
      <c r="K213" s="315"/>
    </row>
    <row r="214" spans="2:11" ht="15" customHeight="1">
      <c r="B214" s="314"/>
      <c r="C214" s="282"/>
      <c r="D214" s="282"/>
      <c r="E214" s="282"/>
      <c r="F214" s="275">
        <v>3</v>
      </c>
      <c r="G214" s="261"/>
      <c r="H214" s="368" t="s">
        <v>521</v>
      </c>
      <c r="I214" s="368"/>
      <c r="J214" s="368"/>
      <c r="K214" s="315"/>
    </row>
    <row r="215" spans="2:11" ht="15" customHeight="1">
      <c r="B215" s="314"/>
      <c r="C215" s="282"/>
      <c r="D215" s="282"/>
      <c r="E215" s="282"/>
      <c r="F215" s="275">
        <v>4</v>
      </c>
      <c r="G215" s="261"/>
      <c r="H215" s="368" t="s">
        <v>522</v>
      </c>
      <c r="I215" s="368"/>
      <c r="J215" s="368"/>
      <c r="K215" s="315"/>
    </row>
    <row r="216" spans="2:11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algorithmName="SHA-512" hashValue="5VpNh8/4c411ak9XUEkqW3eq7YE0Gi8ZdkD3jH1bCgATFJpPxOvloCwslwJCvOjqGCewAF4pZgSUpDoaf86Q8Q==" saltValue="lIF2AnTnEBhl0ID+MzY8+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001 - Odpočinkové plochy    </vt:lpstr>
      <vt:lpstr>Pokyny pro vyplnění</vt:lpstr>
      <vt:lpstr>'001 - Odpočinkové plochy    '!Názvy_tisku</vt:lpstr>
      <vt:lpstr>'Rekapitulace stavby'!Názvy_tisku</vt:lpstr>
      <vt:lpstr>'001 - Odpočinkové plochy    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DESKTOP-G7PPC16\Martin</dc:creator>
  <cp:lastModifiedBy>Martin</cp:lastModifiedBy>
  <dcterms:created xsi:type="dcterms:W3CDTF">2017-04-21T15:29:15Z</dcterms:created>
  <dcterms:modified xsi:type="dcterms:W3CDTF">2017-04-21T15:29:20Z</dcterms:modified>
</cp:coreProperties>
</file>