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270" yWindow="615" windowWidth="24420" windowHeight="11445" activeTab="1"/>
  </bookViews>
  <sheets>
    <sheet name="Rekapitulace stavby" sheetId="1" r:id="rId1"/>
    <sheet name="SO106 - Komunikace a park..." sheetId="2" r:id="rId2"/>
    <sheet name="VRN - Vedlejší rozpočtové..." sheetId="3" r:id="rId3"/>
    <sheet name="Pokyny pro vyplnění" sheetId="4" r:id="rId4"/>
  </sheets>
  <definedNames>
    <definedName name="_xlnm._FilterDatabase" localSheetId="1" hidden="1">'SO106 - Komunikace a park...'!$C$82:$K$262</definedName>
    <definedName name="_xlnm._FilterDatabase" localSheetId="2" hidden="1">'VRN - Vedlejší rozpočtové...'!$C$79:$K$94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'SO106 - Komunikace a park...'!$C$4:$J$36,'SO106 - Komunikace a park...'!$C$42:$J$64,'SO106 - Komunikace a park...'!$C$70:$K$262</definedName>
    <definedName name="_xlnm.Print_Area" localSheetId="2">'VRN - Vedlejší rozpočtové...'!$C$4:$J$36,'VRN - Vedlejší rozpočtové...'!$C$42:$J$61,'VRN - Vedlejší rozpočtové...'!$C$67:$K$94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T93" i="3"/>
  <c r="T92" i="3" s="1"/>
  <c r="R93" i="3"/>
  <c r="R92" i="3" s="1"/>
  <c r="P93" i="3"/>
  <c r="P92" i="3" s="1"/>
  <c r="BK93" i="3"/>
  <c r="BK92" i="3" s="1"/>
  <c r="J92" i="3" s="1"/>
  <c r="J60" i="3" s="1"/>
  <c r="J93" i="3"/>
  <c r="BE93" i="3" s="1"/>
  <c r="BI91" i="3"/>
  <c r="BH91" i="3"/>
  <c r="BG91" i="3"/>
  <c r="BF91" i="3"/>
  <c r="BE91" i="3"/>
  <c r="T91" i="3"/>
  <c r="R91" i="3"/>
  <c r="P91" i="3"/>
  <c r="BK91" i="3"/>
  <c r="J91" i="3"/>
  <c r="BI90" i="3"/>
  <c r="BH90" i="3"/>
  <c r="BG90" i="3"/>
  <c r="BF90" i="3"/>
  <c r="BE90" i="3"/>
  <c r="T90" i="3"/>
  <c r="R90" i="3"/>
  <c r="P90" i="3"/>
  <c r="BK90" i="3"/>
  <c r="J90" i="3"/>
  <c r="BI89" i="3"/>
  <c r="BH89" i="3"/>
  <c r="BG89" i="3"/>
  <c r="BF89" i="3"/>
  <c r="BE89" i="3"/>
  <c r="T89" i="3"/>
  <c r="R89" i="3"/>
  <c r="P89" i="3"/>
  <c r="BK89" i="3"/>
  <c r="J89" i="3"/>
  <c r="BI88" i="3"/>
  <c r="BH88" i="3"/>
  <c r="BG88" i="3"/>
  <c r="BF88" i="3"/>
  <c r="BE88" i="3"/>
  <c r="T88" i="3"/>
  <c r="R88" i="3"/>
  <c r="P88" i="3"/>
  <c r="BK88" i="3"/>
  <c r="J88" i="3"/>
  <c r="BI87" i="3"/>
  <c r="BH87" i="3"/>
  <c r="BG87" i="3"/>
  <c r="BF87" i="3"/>
  <c r="BE87" i="3"/>
  <c r="T87" i="3"/>
  <c r="T86" i="3" s="1"/>
  <c r="R87" i="3"/>
  <c r="R86" i="3" s="1"/>
  <c r="P87" i="3"/>
  <c r="P86" i="3" s="1"/>
  <c r="BK87" i="3"/>
  <c r="BK86" i="3" s="1"/>
  <c r="J86" i="3" s="1"/>
  <c r="J59" i="3" s="1"/>
  <c r="J87" i="3"/>
  <c r="BI85" i="3"/>
  <c r="BH85" i="3"/>
  <c r="BG85" i="3"/>
  <c r="BF85" i="3"/>
  <c r="T85" i="3"/>
  <c r="R85" i="3"/>
  <c r="P85" i="3"/>
  <c r="BK85" i="3"/>
  <c r="J85" i="3"/>
  <c r="BE85" i="3" s="1"/>
  <c r="BI84" i="3"/>
  <c r="BH84" i="3"/>
  <c r="BG84" i="3"/>
  <c r="BF84" i="3"/>
  <c r="T84" i="3"/>
  <c r="R84" i="3"/>
  <c r="P84" i="3"/>
  <c r="BK84" i="3"/>
  <c r="J84" i="3"/>
  <c r="BE84" i="3" s="1"/>
  <c r="BI83" i="3"/>
  <c r="F34" i="3" s="1"/>
  <c r="BD53" i="1" s="1"/>
  <c r="BH83" i="3"/>
  <c r="F33" i="3" s="1"/>
  <c r="BC53" i="1" s="1"/>
  <c r="BG83" i="3"/>
  <c r="F32" i="3" s="1"/>
  <c r="BB53" i="1" s="1"/>
  <c r="BF83" i="3"/>
  <c r="J31" i="3" s="1"/>
  <c r="AW53" i="1" s="1"/>
  <c r="T83" i="3"/>
  <c r="T82" i="3" s="1"/>
  <c r="T81" i="3" s="1"/>
  <c r="T80" i="3" s="1"/>
  <c r="R83" i="3"/>
  <c r="R82" i="3" s="1"/>
  <c r="P83" i="3"/>
  <c r="P82" i="3" s="1"/>
  <c r="P81" i="3" s="1"/>
  <c r="P80" i="3" s="1"/>
  <c r="AU53" i="1" s="1"/>
  <c r="BK83" i="3"/>
  <c r="BK82" i="3" s="1"/>
  <c r="J83" i="3"/>
  <c r="BE83" i="3" s="1"/>
  <c r="J76" i="3"/>
  <c r="F76" i="3"/>
  <c r="J74" i="3"/>
  <c r="F74" i="3"/>
  <c r="E72" i="3"/>
  <c r="F52" i="3"/>
  <c r="J51" i="3"/>
  <c r="F51" i="3"/>
  <c r="F49" i="3"/>
  <c r="E47" i="3"/>
  <c r="J18" i="3"/>
  <c r="E18" i="3"/>
  <c r="F77" i="3" s="1"/>
  <c r="J17" i="3"/>
  <c r="J12" i="3"/>
  <c r="J49" i="3" s="1"/>
  <c r="E7" i="3"/>
  <c r="E45" i="3" s="1"/>
  <c r="R197" i="2"/>
  <c r="T158" i="2"/>
  <c r="P85" i="2"/>
  <c r="AY52" i="1"/>
  <c r="AX52" i="1"/>
  <c r="BI259" i="2"/>
  <c r="BH259" i="2"/>
  <c r="BG259" i="2"/>
  <c r="BF259" i="2"/>
  <c r="T259" i="2"/>
  <c r="R259" i="2"/>
  <c r="P259" i="2"/>
  <c r="BK259" i="2"/>
  <c r="J259" i="2"/>
  <c r="BE259" i="2" s="1"/>
  <c r="BI255" i="2"/>
  <c r="BH255" i="2"/>
  <c r="BG255" i="2"/>
  <c r="BF255" i="2"/>
  <c r="T255" i="2"/>
  <c r="R255" i="2"/>
  <c r="P255" i="2"/>
  <c r="BK255" i="2"/>
  <c r="J255" i="2"/>
  <c r="BE255" i="2" s="1"/>
  <c r="BI251" i="2"/>
  <c r="BH251" i="2"/>
  <c r="BG251" i="2"/>
  <c r="BF251" i="2"/>
  <c r="BE251" i="2"/>
  <c r="T251" i="2"/>
  <c r="R251" i="2"/>
  <c r="P251" i="2"/>
  <c r="BK251" i="2"/>
  <c r="J251" i="2"/>
  <c r="BI247" i="2"/>
  <c r="BH247" i="2"/>
  <c r="BG247" i="2"/>
  <c r="BF247" i="2"/>
  <c r="T247" i="2"/>
  <c r="R247" i="2"/>
  <c r="P247" i="2"/>
  <c r="BK247" i="2"/>
  <c r="J247" i="2"/>
  <c r="BE247" i="2" s="1"/>
  <c r="BI238" i="2"/>
  <c r="BH238" i="2"/>
  <c r="BG238" i="2"/>
  <c r="BF238" i="2"/>
  <c r="BE238" i="2"/>
  <c r="T238" i="2"/>
  <c r="T237" i="2" s="1"/>
  <c r="R238" i="2"/>
  <c r="R237" i="2" s="1"/>
  <c r="P238" i="2"/>
  <c r="P237" i="2" s="1"/>
  <c r="P202" i="2" s="1"/>
  <c r="BK238" i="2"/>
  <c r="BK237" i="2" s="1"/>
  <c r="J237" i="2" s="1"/>
  <c r="J63" i="2" s="1"/>
  <c r="J238" i="2"/>
  <c r="BI236" i="2"/>
  <c r="BH236" i="2"/>
  <c r="BG236" i="2"/>
  <c r="BF236" i="2"/>
  <c r="BE236" i="2"/>
  <c r="T236" i="2"/>
  <c r="R236" i="2"/>
  <c r="P236" i="2"/>
  <c r="BK236" i="2"/>
  <c r="J236" i="2"/>
  <c r="BI232" i="2"/>
  <c r="BH232" i="2"/>
  <c r="BG232" i="2"/>
  <c r="BF232" i="2"/>
  <c r="T232" i="2"/>
  <c r="R232" i="2"/>
  <c r="P232" i="2"/>
  <c r="BK232" i="2"/>
  <c r="J232" i="2"/>
  <c r="BE232" i="2" s="1"/>
  <c r="BI228" i="2"/>
  <c r="BH228" i="2"/>
  <c r="BG228" i="2"/>
  <c r="BF228" i="2"/>
  <c r="BE228" i="2"/>
  <c r="T228" i="2"/>
  <c r="R228" i="2"/>
  <c r="P228" i="2"/>
  <c r="BK228" i="2"/>
  <c r="J228" i="2"/>
  <c r="BI224" i="2"/>
  <c r="BH224" i="2"/>
  <c r="BG224" i="2"/>
  <c r="BF224" i="2"/>
  <c r="BE224" i="2"/>
  <c r="T224" i="2"/>
  <c r="R224" i="2"/>
  <c r="P224" i="2"/>
  <c r="BK224" i="2"/>
  <c r="J224" i="2"/>
  <c r="BI220" i="2"/>
  <c r="BH220" i="2"/>
  <c r="BG220" i="2"/>
  <c r="BF220" i="2"/>
  <c r="BE220" i="2"/>
  <c r="T220" i="2"/>
  <c r="R220" i="2"/>
  <c r="P220" i="2"/>
  <c r="BK220" i="2"/>
  <c r="J220" i="2"/>
  <c r="BI216" i="2"/>
  <c r="BH216" i="2"/>
  <c r="BG216" i="2"/>
  <c r="BF216" i="2"/>
  <c r="BE216" i="2"/>
  <c r="T216" i="2"/>
  <c r="R216" i="2"/>
  <c r="P216" i="2"/>
  <c r="BK216" i="2"/>
  <c r="J216" i="2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BE211" i="2"/>
  <c r="T211" i="2"/>
  <c r="R211" i="2"/>
  <c r="P211" i="2"/>
  <c r="BK211" i="2"/>
  <c r="J211" i="2"/>
  <c r="BI207" i="2"/>
  <c r="BH207" i="2"/>
  <c r="BG207" i="2"/>
  <c r="BF207" i="2"/>
  <c r="BE207" i="2"/>
  <c r="T207" i="2"/>
  <c r="R207" i="2"/>
  <c r="P207" i="2"/>
  <c r="BK207" i="2"/>
  <c r="J207" i="2"/>
  <c r="BI203" i="2"/>
  <c r="BH203" i="2"/>
  <c r="BG203" i="2"/>
  <c r="BF203" i="2"/>
  <c r="BE203" i="2"/>
  <c r="T203" i="2"/>
  <c r="T202" i="2" s="1"/>
  <c r="R203" i="2"/>
  <c r="R202" i="2" s="1"/>
  <c r="P203" i="2"/>
  <c r="BK203" i="2"/>
  <c r="J203" i="2"/>
  <c r="BI198" i="2"/>
  <c r="BH198" i="2"/>
  <c r="BG198" i="2"/>
  <c r="BF198" i="2"/>
  <c r="T198" i="2"/>
  <c r="T197" i="2" s="1"/>
  <c r="R198" i="2"/>
  <c r="P198" i="2"/>
  <c r="P197" i="2" s="1"/>
  <c r="BK198" i="2"/>
  <c r="BK197" i="2" s="1"/>
  <c r="J197" i="2" s="1"/>
  <c r="J61" i="2" s="1"/>
  <c r="J198" i="2"/>
  <c r="BE198" i="2" s="1"/>
  <c r="BI196" i="2"/>
  <c r="BH196" i="2"/>
  <c r="BG196" i="2"/>
  <c r="BF196" i="2"/>
  <c r="BE196" i="2"/>
  <c r="T196" i="2"/>
  <c r="R196" i="2"/>
  <c r="P196" i="2"/>
  <c r="BK196" i="2"/>
  <c r="J196" i="2"/>
  <c r="BI192" i="2"/>
  <c r="BH192" i="2"/>
  <c r="BG192" i="2"/>
  <c r="BF192" i="2"/>
  <c r="BE192" i="2"/>
  <c r="T192" i="2"/>
  <c r="R192" i="2"/>
  <c r="P192" i="2"/>
  <c r="BK192" i="2"/>
  <c r="J192" i="2"/>
  <c r="BI188" i="2"/>
  <c r="BH188" i="2"/>
  <c r="BG188" i="2"/>
  <c r="BF188" i="2"/>
  <c r="BE188" i="2"/>
  <c r="T188" i="2"/>
  <c r="R188" i="2"/>
  <c r="P188" i="2"/>
  <c r="BK188" i="2"/>
  <c r="J188" i="2"/>
  <c r="BI184" i="2"/>
  <c r="BH184" i="2"/>
  <c r="BG184" i="2"/>
  <c r="BF184" i="2"/>
  <c r="BE184" i="2"/>
  <c r="T184" i="2"/>
  <c r="R184" i="2"/>
  <c r="P184" i="2"/>
  <c r="BK184" i="2"/>
  <c r="J184" i="2"/>
  <c r="BI180" i="2"/>
  <c r="BH180" i="2"/>
  <c r="BG180" i="2"/>
  <c r="BF180" i="2"/>
  <c r="BE180" i="2"/>
  <c r="T180" i="2"/>
  <c r="R180" i="2"/>
  <c r="P180" i="2"/>
  <c r="BK180" i="2"/>
  <c r="J180" i="2"/>
  <c r="BI176" i="2"/>
  <c r="BH176" i="2"/>
  <c r="BG176" i="2"/>
  <c r="BF176" i="2"/>
  <c r="BE176" i="2"/>
  <c r="T176" i="2"/>
  <c r="R176" i="2"/>
  <c r="P176" i="2"/>
  <c r="BK176" i="2"/>
  <c r="J176" i="2"/>
  <c r="BI172" i="2"/>
  <c r="BH172" i="2"/>
  <c r="BG172" i="2"/>
  <c r="BF172" i="2"/>
  <c r="BE172" i="2"/>
  <c r="T172" i="2"/>
  <c r="R172" i="2"/>
  <c r="P172" i="2"/>
  <c r="BK172" i="2"/>
  <c r="J172" i="2"/>
  <c r="BI168" i="2"/>
  <c r="BH168" i="2"/>
  <c r="BG168" i="2"/>
  <c r="BF168" i="2"/>
  <c r="BE168" i="2"/>
  <c r="T168" i="2"/>
  <c r="R168" i="2"/>
  <c r="P168" i="2"/>
  <c r="BK168" i="2"/>
  <c r="J168" i="2"/>
  <c r="BI164" i="2"/>
  <c r="BH164" i="2"/>
  <c r="BG164" i="2"/>
  <c r="BF164" i="2"/>
  <c r="BE164" i="2"/>
  <c r="T164" i="2"/>
  <c r="R164" i="2"/>
  <c r="P164" i="2"/>
  <c r="BK164" i="2"/>
  <c r="BK158" i="2" s="1"/>
  <c r="J158" i="2" s="1"/>
  <c r="J60" i="2" s="1"/>
  <c r="J164" i="2"/>
  <c r="BI159" i="2"/>
  <c r="BH159" i="2"/>
  <c r="BG159" i="2"/>
  <c r="BF159" i="2"/>
  <c r="BE159" i="2"/>
  <c r="T159" i="2"/>
  <c r="R159" i="2"/>
  <c r="R158" i="2" s="1"/>
  <c r="P159" i="2"/>
  <c r="P158" i="2" s="1"/>
  <c r="BK159" i="2"/>
  <c r="J159" i="2"/>
  <c r="BI154" i="2"/>
  <c r="BH154" i="2"/>
  <c r="BG154" i="2"/>
  <c r="BF154" i="2"/>
  <c r="T154" i="2"/>
  <c r="T153" i="2" s="1"/>
  <c r="R154" i="2"/>
  <c r="R153" i="2" s="1"/>
  <c r="P154" i="2"/>
  <c r="P153" i="2" s="1"/>
  <c r="BK154" i="2"/>
  <c r="BK153" i="2" s="1"/>
  <c r="J153" i="2" s="1"/>
  <c r="J59" i="2" s="1"/>
  <c r="J154" i="2"/>
  <c r="BE154" i="2" s="1"/>
  <c r="BI152" i="2"/>
  <c r="BH152" i="2"/>
  <c r="BG152" i="2"/>
  <c r="BF152" i="2"/>
  <c r="BE152" i="2"/>
  <c r="T152" i="2"/>
  <c r="R152" i="2"/>
  <c r="P152" i="2"/>
  <c r="BK152" i="2"/>
  <c r="J152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BE149" i="2"/>
  <c r="T149" i="2"/>
  <c r="R149" i="2"/>
  <c r="P149" i="2"/>
  <c r="BK149" i="2"/>
  <c r="J149" i="2"/>
  <c r="BI145" i="2"/>
  <c r="BH145" i="2"/>
  <c r="BG145" i="2"/>
  <c r="BF145" i="2"/>
  <c r="BE145" i="2"/>
  <c r="T145" i="2"/>
  <c r="R145" i="2"/>
  <c r="P145" i="2"/>
  <c r="BK145" i="2"/>
  <c r="J145" i="2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BE140" i="2"/>
  <c r="T140" i="2"/>
  <c r="R140" i="2"/>
  <c r="P140" i="2"/>
  <c r="BK140" i="2"/>
  <c r="J140" i="2"/>
  <c r="BI137" i="2"/>
  <c r="BH137" i="2"/>
  <c r="BG137" i="2"/>
  <c r="BF137" i="2"/>
  <c r="BE137" i="2"/>
  <c r="T137" i="2"/>
  <c r="R137" i="2"/>
  <c r="P137" i="2"/>
  <c r="BK137" i="2"/>
  <c r="J137" i="2"/>
  <c r="BI133" i="2"/>
  <c r="BH133" i="2"/>
  <c r="BG133" i="2"/>
  <c r="BF133" i="2"/>
  <c r="BE133" i="2"/>
  <c r="T133" i="2"/>
  <c r="R133" i="2"/>
  <c r="P133" i="2"/>
  <c r="BK133" i="2"/>
  <c r="J133" i="2"/>
  <c r="BI129" i="2"/>
  <c r="BH129" i="2"/>
  <c r="BG129" i="2"/>
  <c r="BF129" i="2"/>
  <c r="BE129" i="2"/>
  <c r="T129" i="2"/>
  <c r="R129" i="2"/>
  <c r="P129" i="2"/>
  <c r="BK129" i="2"/>
  <c r="J129" i="2"/>
  <c r="BI124" i="2"/>
  <c r="BH124" i="2"/>
  <c r="BG124" i="2"/>
  <c r="BF124" i="2"/>
  <c r="BE124" i="2"/>
  <c r="T124" i="2"/>
  <c r="R124" i="2"/>
  <c r="P124" i="2"/>
  <c r="BK124" i="2"/>
  <c r="J124" i="2"/>
  <c r="BI120" i="2"/>
  <c r="BH120" i="2"/>
  <c r="BG120" i="2"/>
  <c r="BF120" i="2"/>
  <c r="BE120" i="2"/>
  <c r="T120" i="2"/>
  <c r="R120" i="2"/>
  <c r="P120" i="2"/>
  <c r="BK120" i="2"/>
  <c r="J120" i="2"/>
  <c r="BI114" i="2"/>
  <c r="BH114" i="2"/>
  <c r="BG114" i="2"/>
  <c r="BF114" i="2"/>
  <c r="BE114" i="2"/>
  <c r="T114" i="2"/>
  <c r="R114" i="2"/>
  <c r="P114" i="2"/>
  <c r="BK114" i="2"/>
  <c r="J114" i="2"/>
  <c r="BI110" i="2"/>
  <c r="BH110" i="2"/>
  <c r="BG110" i="2"/>
  <c r="BF110" i="2"/>
  <c r="BE110" i="2"/>
  <c r="T110" i="2"/>
  <c r="R110" i="2"/>
  <c r="P110" i="2"/>
  <c r="BK110" i="2"/>
  <c r="J110" i="2"/>
  <c r="BI106" i="2"/>
  <c r="BH106" i="2"/>
  <c r="BG106" i="2"/>
  <c r="BF106" i="2"/>
  <c r="BE106" i="2"/>
  <c r="T106" i="2"/>
  <c r="R106" i="2"/>
  <c r="P106" i="2"/>
  <c r="BK106" i="2"/>
  <c r="J106" i="2"/>
  <c r="BI102" i="2"/>
  <c r="BH102" i="2"/>
  <c r="BG102" i="2"/>
  <c r="BF102" i="2"/>
  <c r="BE102" i="2"/>
  <c r="T102" i="2"/>
  <c r="R102" i="2"/>
  <c r="P102" i="2"/>
  <c r="BK102" i="2"/>
  <c r="J102" i="2"/>
  <c r="BI96" i="2"/>
  <c r="BH96" i="2"/>
  <c r="BG96" i="2"/>
  <c r="BF96" i="2"/>
  <c r="BE96" i="2"/>
  <c r="T96" i="2"/>
  <c r="R96" i="2"/>
  <c r="P96" i="2"/>
  <c r="BK96" i="2"/>
  <c r="J96" i="2"/>
  <c r="BI91" i="2"/>
  <c r="BH91" i="2"/>
  <c r="BG91" i="2"/>
  <c r="F32" i="2" s="1"/>
  <c r="BB52" i="1" s="1"/>
  <c r="BF91" i="2"/>
  <c r="BE91" i="2"/>
  <c r="T91" i="2"/>
  <c r="R91" i="2"/>
  <c r="P91" i="2"/>
  <c r="BK91" i="2"/>
  <c r="J91" i="2"/>
  <c r="BI86" i="2"/>
  <c r="F34" i="2" s="1"/>
  <c r="BD52" i="1" s="1"/>
  <c r="BD51" i="1" s="1"/>
  <c r="W30" i="1" s="1"/>
  <c r="BH86" i="2"/>
  <c r="F33" i="2" s="1"/>
  <c r="BC52" i="1" s="1"/>
  <c r="BC51" i="1" s="1"/>
  <c r="BG86" i="2"/>
  <c r="BF86" i="2"/>
  <c r="J31" i="2" s="1"/>
  <c r="AW52" i="1" s="1"/>
  <c r="BE86" i="2"/>
  <c r="T86" i="2"/>
  <c r="T85" i="2" s="1"/>
  <c r="T84" i="2" s="1"/>
  <c r="T83" i="2" s="1"/>
  <c r="R86" i="2"/>
  <c r="R85" i="2" s="1"/>
  <c r="R84" i="2" s="1"/>
  <c r="R83" i="2" s="1"/>
  <c r="P86" i="2"/>
  <c r="BK86" i="2"/>
  <c r="BK85" i="2" s="1"/>
  <c r="J86" i="2"/>
  <c r="F80" i="2"/>
  <c r="F79" i="2"/>
  <c r="F77" i="2"/>
  <c r="E75" i="2"/>
  <c r="F51" i="2"/>
  <c r="J49" i="2"/>
  <c r="F49" i="2"/>
  <c r="E47" i="2"/>
  <c r="J21" i="2"/>
  <c r="E21" i="2"/>
  <c r="J79" i="2" s="1"/>
  <c r="J20" i="2"/>
  <c r="J18" i="2"/>
  <c r="E18" i="2"/>
  <c r="F52" i="2" s="1"/>
  <c r="J17" i="2"/>
  <c r="J12" i="2"/>
  <c r="J77" i="2" s="1"/>
  <c r="E7" i="2"/>
  <c r="E45" i="2" s="1"/>
  <c r="AS51" i="1"/>
  <c r="L47" i="1"/>
  <c r="AM46" i="1"/>
  <c r="L46" i="1"/>
  <c r="AM44" i="1"/>
  <c r="L44" i="1"/>
  <c r="L42" i="1"/>
  <c r="L41" i="1"/>
  <c r="J85" i="2" l="1"/>
  <c r="J58" i="2" s="1"/>
  <c r="BB51" i="1"/>
  <c r="BK202" i="2"/>
  <c r="J202" i="2" s="1"/>
  <c r="J62" i="2" s="1"/>
  <c r="R81" i="3"/>
  <c r="R80" i="3" s="1"/>
  <c r="F30" i="2"/>
  <c r="AZ52" i="1" s="1"/>
  <c r="AZ51" i="1" s="1"/>
  <c r="F30" i="3"/>
  <c r="AZ53" i="1" s="1"/>
  <c r="J30" i="3"/>
  <c r="AV53" i="1" s="1"/>
  <c r="AT53" i="1" s="1"/>
  <c r="W29" i="1"/>
  <c r="AY51" i="1"/>
  <c r="P84" i="2"/>
  <c r="P83" i="2" s="1"/>
  <c r="AU52" i="1" s="1"/>
  <c r="AU51" i="1" s="1"/>
  <c r="J82" i="3"/>
  <c r="J58" i="3" s="1"/>
  <c r="BK81" i="3"/>
  <c r="J51" i="2"/>
  <c r="J30" i="2"/>
  <c r="AV52" i="1" s="1"/>
  <c r="AT52" i="1" s="1"/>
  <c r="E70" i="3"/>
  <c r="F31" i="2"/>
  <c r="BA52" i="1" s="1"/>
  <c r="F31" i="3"/>
  <c r="BA53" i="1" s="1"/>
  <c r="E73" i="2"/>
  <c r="W28" i="1" l="1"/>
  <c r="AX51" i="1"/>
  <c r="W26" i="1"/>
  <c r="AV51" i="1"/>
  <c r="BK84" i="2"/>
  <c r="BA51" i="1"/>
  <c r="BK80" i="3"/>
  <c r="J80" i="3" s="1"/>
  <c r="J81" i="3"/>
  <c r="J57" i="3" s="1"/>
  <c r="AT51" i="1" l="1"/>
  <c r="AK26" i="1"/>
  <c r="J56" i="3"/>
  <c r="J27" i="3"/>
  <c r="J84" i="2"/>
  <c r="J57" i="2" s="1"/>
  <c r="BK83" i="2"/>
  <c r="J83" i="2" s="1"/>
  <c r="AW51" i="1"/>
  <c r="AK27" i="1" s="1"/>
  <c r="W27" i="1"/>
  <c r="AG53" i="1" l="1"/>
  <c r="AN53" i="1" s="1"/>
  <c r="J36" i="3"/>
  <c r="J27" i="2"/>
  <c r="J56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<sst xmlns="http://schemas.openxmlformats.org/spreadsheetml/2006/main" count="2906" uniqueCount="611">
  <si>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</si>
  <si>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</si>
  <si>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</si>
  <si>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</si>
  <si>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</si>
  <si>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</si>
  <si>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</si>
  <si>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{c62dfa4c-94eb-47f8-9a67-137785d8d783}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</si>
  <si>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</si>
  <si>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</si>
  <si>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</si>
  <si>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</si>
  <si>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</si>
  <si>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</si>
  <si>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</si>
  <si>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</si>
  <si>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Z601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</si>
  <si>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</si>
  <si>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</si>
  <si>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Regenerace panelových sídlišť nad Hradčany - středová komunikace včetně parkoviště a VO - II část</t>
  </si>
  <si>
    <t>0,1</t>
  </si>
  <si>
    <t>KSO:</t>
  </si>
  <si>
    <t/>
  </si>
  <si>
    <t>CC-CZ:</t>
  </si>
  <si>
    <t>1</t>
  </si>
  <si>
    <t>Místo:</t>
  </si>
  <si>
    <t>Třinec</t>
  </si>
  <si>
    <t>Datum:</t>
  </si>
  <si>
    <t>1.8.2016</t>
  </si>
  <si>
    <t>10</t>
  </si>
  <si>
    <t>100</t>
  </si>
  <si>
    <t>Zadavatel:</t>
  </si>
  <si>
    <t>IČ:</t>
  </si>
  <si>
    <t>Město Třinec</t>
  </si>
  <si>
    <t>DIČ:</t>
  </si>
  <si>
    <t>Uchazeč:</t>
  </si>
  <si>
    <t>Vyplň údaj</t>
  </si>
  <si>
    <t>Projektant:</t>
  </si>
  <si>
    <t>Mgr. Zdeňka Kawuloková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</si>
  <si>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</si>
  <si>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</si>
  <si>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</si>
  <si>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</si>
  <si>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</si>
  <si>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</si>
  <si>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</si>
  <si>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</si>
  <si>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</si>
  <si>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</si>
  <si>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</si>
  <si>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</si>
  <si>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</si>
  <si>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</si>
  <si>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</si>
  <si>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</si>
  <si>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</si>
  <si>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</si>
  <si>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</si>
  <si>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</si>
  <si>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</si>
  <si>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</si>
  <si>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</si>
  <si>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</si>
  <si>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</si>
  <si>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</si>
  <si>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</si>
  <si>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</si>
  <si>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</si>
  <si>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</si>
  <si>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</si>
  <si>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</si>
  <si>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</si>
  <si>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</si>
  <si>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</si>
  <si>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</si>
  <si>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</si>
  <si>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</si>
  <si>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</si>
  <si>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</si>
  <si>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</si>
  <si>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SO106</t>
  </si>
  <si>
    <t>Komunikace a parkoviště 1. etapa</t>
  </si>
  <si>
    <t>STA</t>
  </si>
  <si>
    <t>{4ceedd72-ba66-4a50-9765-89c81bc2d4e4}</t>
  </si>
  <si>
    <t>2</t>
  </si>
  <si>
    <t>VRN</t>
  </si>
  <si>
    <t>{7e3e9ebb-2d38-4d81-b390-43e9e6dff6b8}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</si>
  <si>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</si>
  <si>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</si>
  <si>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</si>
  <si>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</si>
  <si>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</si>
  <si>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</si>
  <si>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</si>
  <si>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SO106 - Komunikace a parkoviště 1. etapa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</si>
  <si>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</si>
  <si>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</si>
  <si>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</si>
  <si>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</si>
  <si>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</si>
  <si>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</si>
  <si>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</si>
  <si>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</si>
  <si>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</si>
  <si>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</si>
  <si>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</si>
  <si>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</si>
  <si>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</si>
  <si>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</si>
  <si>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</si>
  <si>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</si>
  <si>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</si>
  <si>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</si>
  <si>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</si>
  <si>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</si>
  <si>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</si>
  <si>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</si>
  <si>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</si>
  <si>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</si>
  <si>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</si>
  <si>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</si>
  <si>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</si>
  <si>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</si>
  <si>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</si>
  <si>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</si>
  <si>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99</t>
  </si>
  <si>
    <t>K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</si>
  <si>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</si>
  <si>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</si>
  <si>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</si>
  <si>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2013 02</t>
  </si>
  <si>
    <t>4</t>
  </si>
  <si>
    <t>1640999141</t>
  </si>
  <si>
    <t>VV</t>
  </si>
  <si>
    <t>Viz výkres A.2</t>
  </si>
  <si>
    <t>V místě chodníku</t>
  </si>
  <si>
    <t>9,59+13,56</t>
  </si>
  <si>
    <t>Součet</t>
  </si>
  <si>
    <t>98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</si>
  <si>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</si>
  <si>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</si>
  <si>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-2088539711</t>
  </si>
  <si>
    <t>Rozebrání stávající dlažby</t>
  </si>
  <si>
    <t>Stávající dlažba před obchody</t>
  </si>
  <si>
    <t>44,46</t>
  </si>
  <si>
    <t>6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</si>
  <si>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</si>
  <si>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</si>
  <si>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794577123</t>
  </si>
  <si>
    <t>Viz. výkres A2</t>
  </si>
  <si>
    <t>79,08</t>
  </si>
  <si>
    <t>43,31</t>
  </si>
  <si>
    <t>32,76</t>
  </si>
  <si>
    <t>5</t>
  </si>
  <si>
    <t>113154323</t>
  </si>
  <si>
    <t>Frézování živičného podkladu nebo krytu s naložením na dopravní prostředek plochy přes 1 000 do 10 000 m2 bez překážek v trase pruhu šířky do 1 m, tloušťky vrstvy 50 mm</t>
  </si>
  <si>
    <t>-151275943</t>
  </si>
  <si>
    <t>Viz výkres A2</t>
  </si>
  <si>
    <t>28,54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</si>
  <si>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</si>
  <si>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</si>
  <si>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</si>
  <si>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</si>
  <si>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821339891</t>
  </si>
  <si>
    <t>Viz výkres č. A.2</t>
  </si>
  <si>
    <t>95,19+39,95+14,49+14,16</t>
  </si>
  <si>
    <t>113203111</t>
  </si>
  <si>
    <t>Vytrhání obrub s vybouráním lože, s přemístěním hmot na skládku na vzdálenost do 3 m nebo s naložením na dopravní prostředek z dlažebních kostek</t>
  </si>
  <si>
    <t>-1840159810</t>
  </si>
  <si>
    <t>Viz výkres č. A2</t>
  </si>
  <si>
    <t>95,19*2</t>
  </si>
  <si>
    <t>13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</si>
  <si>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</si>
  <si>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</si>
  <si>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</si>
  <si>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543124272</t>
  </si>
  <si>
    <t>Viz výkres 106.2</t>
  </si>
  <si>
    <t>11,57*0,1</t>
  </si>
  <si>
    <t>19,62*0,1</t>
  </si>
  <si>
    <t>50,94*0,1</t>
  </si>
  <si>
    <t>18</t>
  </si>
  <si>
    <t>132103301</t>
  </si>
  <si>
    <t>Hloubení rýh pro drény ve sklonu terénu do 15 st. v jakémkoliv množství, s úpravou do předepsaného spádu, v suchu, mokru i ve vodě sběrné i svodné DN do 200 hloubky do 1,10 m v horninách tř. 1 a 2</t>
  </si>
  <si>
    <t>-411353207</t>
  </si>
  <si>
    <t>Viz výkresy A2, B.101.2 a 3</t>
  </si>
  <si>
    <t>33,96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</si>
  <si>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</si>
  <si>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</si>
  <si>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24812994</t>
  </si>
  <si>
    <t>Zmenina</t>
  </si>
  <si>
    <t>Rýha pro drenáž</t>
  </si>
  <si>
    <t>33,96*0,85*0,6</t>
  </si>
  <si>
    <t>16</t>
  </si>
  <si>
    <t>171201201</t>
  </si>
  <si>
    <t>Uložení sypaniny na skládky</t>
  </si>
  <si>
    <t>-363316098</t>
  </si>
  <si>
    <t>Viz předešlé položky</t>
  </si>
  <si>
    <t>17,32</t>
  </si>
  <si>
    <t>17</t>
  </si>
  <si>
    <t>171201211</t>
  </si>
  <si>
    <t>Uložení sypaniny poplatek za uložení sypaniny na skládce ( skládkovné )</t>
  </si>
  <si>
    <t>t</t>
  </si>
  <si>
    <t>2138848686</t>
  </si>
  <si>
    <t>Dle výpočtu</t>
  </si>
  <si>
    <t>17,32*1,8</t>
  </si>
  <si>
    <t>20</t>
  </si>
  <si>
    <t>174203301</t>
  </si>
  <si>
    <t>Zásyp rýh pro drény bez zhutnění, pro jakékoliv množství sběrné a svodné drény hloubky do 1,10 m</t>
  </si>
  <si>
    <t>-651045628</t>
  </si>
  <si>
    <t>M</t>
  </si>
  <si>
    <t>583438720</t>
  </si>
  <si>
    <t>kamenivo přírodní drcené hutné pro stavební účely PDK (drobné, hrubé a štěrkodrť) kamenivo drcené hrubé d&gt;=2 a D&lt;=45 mm (ČSN EN 13043 ) d&gt;=2 a D&gt;=4 mm (ČSN EN 12620, ČSN EN 13139 ) d&gt;=1 a D&gt;=2 mm (ČSN EN 13242) frakce   8-16   Luleč</t>
  </si>
  <si>
    <t>8</t>
  </si>
  <si>
    <t>-2071652370</t>
  </si>
  <si>
    <t>103</t>
  </si>
  <si>
    <t>181301102</t>
  </si>
  <si>
    <t>Rozprostření a urovnání ornice v rovině nebo ve svahu sklonu do 1:5 při souvislé ploše do 500 m2, tl. vrstvy přes 100 do 150 mm</t>
  </si>
  <si>
    <t>CS ÚRS 2017 01</t>
  </si>
  <si>
    <t>-180342530</t>
  </si>
  <si>
    <t>82,13</t>
  </si>
  <si>
    <t>104</t>
  </si>
  <si>
    <t>181411131</t>
  </si>
  <si>
    <t>Založení trávníku na půdě předem připravené plochy do 1000 m2 výsevem včetně utažení parkového v rovině nebo na svahu do 1:5</t>
  </si>
  <si>
    <t>-1994188500</t>
  </si>
  <si>
    <t>105</t>
  </si>
  <si>
    <t>005724100</t>
  </si>
  <si>
    <t>osivo směs travní parková</t>
  </si>
  <si>
    <t>kg</t>
  </si>
  <si>
    <t>-1509715147</t>
  </si>
  <si>
    <t>106</t>
  </si>
  <si>
    <t>183403151</t>
  </si>
  <si>
    <t>Obdělání půdy smykováním v rovině nebo na svahu do 1:5</t>
  </si>
  <si>
    <t>1174696416</t>
  </si>
  <si>
    <t>107</t>
  </si>
  <si>
    <t>183403153</t>
  </si>
  <si>
    <t>Obdělání půdy hrabáním v rovině nebo na svahu do 1:5</t>
  </si>
  <si>
    <t>967960741</t>
  </si>
  <si>
    <t>108</t>
  </si>
  <si>
    <t>183403161</t>
  </si>
  <si>
    <t>Obdělání půdy válením v rovině nebo na svahu do 1:5</t>
  </si>
  <si>
    <t>240984558</t>
  </si>
  <si>
    <t>Zakládání</t>
  </si>
  <si>
    <t>19</t>
  </si>
  <si>
    <t>212755214</t>
  </si>
  <si>
    <t>Trativody bez lože z drenážních trubek plastových flexibilních D 100 mm</t>
  </si>
  <si>
    <t>-1920538444</t>
  </si>
  <si>
    <t>Komunikace</t>
  </si>
  <si>
    <t>72</t>
  </si>
  <si>
    <t>564851111</t>
  </si>
  <si>
    <t>Podklad ze štěrkodrti ŠD s rozprostřením a zhutněním, po zhutnění tl. 150 mm</t>
  </si>
  <si>
    <t>1810832235</t>
  </si>
  <si>
    <t>Vzhledem k úpravám a narovnání nivelety chodníku a komunikace se jedná o doplnění kameniva na projektovanou niveletu</t>
  </si>
  <si>
    <t>Viz A.2 a B101.2 a 3</t>
  </si>
  <si>
    <t>43,31+13,55+9,59</t>
  </si>
  <si>
    <t>79</t>
  </si>
  <si>
    <t>565156121</t>
  </si>
  <si>
    <t>Asfaltový beton vrstva podkladní ACP 22 (obalované kamenivo hrubozrnné - OKH) s rozprostřením a zhutněním v pruhu šířky přes 3 m, po zhutnění tl. 70 mm</t>
  </si>
  <si>
    <t>-1643254303</t>
  </si>
  <si>
    <t>Viz výkrec A.2</t>
  </si>
  <si>
    <t>81</t>
  </si>
  <si>
    <t>573231111</t>
  </si>
  <si>
    <t>Postřik živičný spojovací bez posypu kamenivem ze silniční emulze, v množství od 0,50 do 0,80 kg/m2</t>
  </si>
  <si>
    <t>605766748</t>
  </si>
  <si>
    <t>111,84</t>
  </si>
  <si>
    <t>80</t>
  </si>
  <si>
    <t>577144121</t>
  </si>
  <si>
    <t>Asfaltový beton vrstva obrusná ACO 11 (ABS) s rozprostřením a se zhutněním z nemodifikovaného asfaltu v pruhu šířky přes 3 m tř. I, po zhutnění tl. 50 mm</t>
  </si>
  <si>
    <t>-1902751053</t>
  </si>
  <si>
    <t>Viz výkrec B.106.2,3 a 4</t>
  </si>
  <si>
    <t>79,08+32,76</t>
  </si>
  <si>
    <t>101</t>
  </si>
  <si>
    <t>592451190</t>
  </si>
  <si>
    <t>dlaždice betonové dlažba zámková (ČSN EN 1338) dlažba zámková PROMENÁDA-SLEPECKÁ 1 m2=50 kusů 20 x 10 x 6 barevná</t>
  </si>
  <si>
    <t>866102795</t>
  </si>
  <si>
    <t>1,59+3,64+1,49+1,69</t>
  </si>
  <si>
    <t>102</t>
  </si>
  <si>
    <t>592450380</t>
  </si>
  <si>
    <t>dlaždice betonové dlažba zámková (ČSN EN 1338) dlažba H-PROFIL s fazetou, 1 m2=36 kusů   20 x 16,5 x 6 přírodní</t>
  </si>
  <si>
    <t>962208180</t>
  </si>
  <si>
    <t>Viz výkres A.2 - doplnění dlažby před obchody</t>
  </si>
  <si>
    <t>10,00</t>
  </si>
  <si>
    <t>77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</si>
  <si>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</si>
  <si>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</si>
  <si>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-1272373110</t>
  </si>
  <si>
    <t>Viz výkres A.2 pokládka rozebraných chodníku</t>
  </si>
  <si>
    <t>44,46+9,59+13,56</t>
  </si>
  <si>
    <t>78</t>
  </si>
  <si>
    <t>592451100</t>
  </si>
  <si>
    <t>dlaždice betonové dlažba zámková (ČSN EN 1338) dlažba skladebná HOLLAND s fazetou, 1 m2=50 kusů HBB  20 x 10 x 6 přírodní</t>
  </si>
  <si>
    <t>1007588875</t>
  </si>
  <si>
    <t xml:space="preserve">Viz výkres A.2 </t>
  </si>
  <si>
    <t>(9,526+13,56)*1,1-8,41</t>
  </si>
  <si>
    <t>75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</si>
  <si>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</si>
  <si>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</si>
  <si>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167372117</t>
  </si>
  <si>
    <t>76</t>
  </si>
  <si>
    <t>592451090</t>
  </si>
  <si>
    <t>dlaždice betonové dlažba zámková (ČSN EN 1338) dlažba skladebná HOLLAND s fazetou, 1 m2=50 kusů HBB  20 x 10 x 8 přírodní</t>
  </si>
  <si>
    <t>-2116241806</t>
  </si>
  <si>
    <t>Trubní vedení</t>
  </si>
  <si>
    <t>22</t>
  </si>
  <si>
    <t>894812611</t>
  </si>
  <si>
    <t>Revizní a čistící šachta z polypropylenu PP vyříznutí a utěsnění otvoru ve stěně šachty DN 110</t>
  </si>
  <si>
    <t>kus</t>
  </si>
  <si>
    <t>-616042224</t>
  </si>
  <si>
    <t xml:space="preserve">Napojení drenáže na UV </t>
  </si>
  <si>
    <t>9</t>
  </si>
  <si>
    <t>Ostatní konstrukce a práce-bourání</t>
  </si>
  <si>
    <t>95</t>
  </si>
  <si>
    <t>404440040</t>
  </si>
  <si>
    <t>výrobky a tabule orientační pro návěstí a zabezpečovací zařízení silniční značky dopravní svislé FeZn  plech FeZn AL     plech Al NK, 3M   povrchová úprava reflexní fólií tř.1 trojúhelníkové značky A1 - A30, P1,P4 rozměr 700 mm AL- 3M  reflexní tř.1</t>
  </si>
  <si>
    <t>-847032463</t>
  </si>
  <si>
    <t>2xznačka A7a</t>
  </si>
  <si>
    <t>84</t>
  </si>
  <si>
    <t>914111111</t>
  </si>
  <si>
    <t>Montáž svislé dopravní značky základní velikosti do 1 m2 objímkami na sloupky nebo konzoly</t>
  </si>
  <si>
    <t>-946010297</t>
  </si>
  <si>
    <t>93</t>
  </si>
  <si>
    <t>914511112</t>
  </si>
  <si>
    <t>Montáž sloupku dopravních značek délky do 3,5 m do hliníkové patky</t>
  </si>
  <si>
    <t>-1950683523</t>
  </si>
  <si>
    <t>94</t>
  </si>
  <si>
    <t>404452300</t>
  </si>
  <si>
    <t>výrobky a tabule orientační pro návěstí a zabezpečovací zařízení silniční značky dopravní svislé sloupky Zn 70 - 350</t>
  </si>
  <si>
    <t>-2138683324</t>
  </si>
  <si>
    <t>69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</si>
  <si>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</si>
  <si>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</si>
  <si>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615586527</t>
  </si>
  <si>
    <t>95,19-9,0-9,0</t>
  </si>
  <si>
    <t>70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</si>
  <si>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</si>
  <si>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</si>
  <si>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-434053794</t>
  </si>
  <si>
    <t>77,19</t>
  </si>
  <si>
    <t>62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</si>
  <si>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</si>
  <si>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</si>
  <si>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-50940763</t>
  </si>
  <si>
    <t>95,19</t>
  </si>
  <si>
    <t>63</t>
  </si>
  <si>
    <t>592174600</t>
  </si>
  <si>
    <t>obrubníky betonové a železobetonové chodníkové ABO    2-15    100 x 15 x 25</t>
  </si>
  <si>
    <t>-1753566856</t>
  </si>
  <si>
    <t>Viz výkres A.2, B.101.2 a 3</t>
  </si>
  <si>
    <t>95,19*1,05</t>
  </si>
  <si>
    <t>96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</si>
  <si>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</si>
  <si>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</si>
  <si>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1078074399</t>
  </si>
  <si>
    <t>3,7+3,0+2,6+1,5+4*4</t>
  </si>
  <si>
    <t>97</t>
  </si>
  <si>
    <t>592174110</t>
  </si>
  <si>
    <t>obrubníky betonové a železobetonové chodníkové ABO   15-10    100 x 8 x 20</t>
  </si>
  <si>
    <t>916126980</t>
  </si>
  <si>
    <t>Přesuny hmot a sutí</t>
  </si>
  <si>
    <t>997221551</t>
  </si>
  <si>
    <t>Vodorovná doprava suti bez naložení, ale se složením a s hrubým urovnáním ze sypkých materiálů, na vzdálenost do 1 km</t>
  </si>
  <si>
    <t>64578812</t>
  </si>
  <si>
    <t>Asfalt</t>
  </si>
  <si>
    <t>39,718+3,653</t>
  </si>
  <si>
    <t>Beton</t>
  </si>
  <si>
    <t>33,577+5,903+11,56-1,3</t>
  </si>
  <si>
    <t>1/4 ŽULOVÝCH KOSTEK</t>
  </si>
  <si>
    <t>0,25*21,894</t>
  </si>
  <si>
    <t>997221559</t>
  </si>
  <si>
    <t>Vodorovná doprava suti bez naložení, ale se složením a s hrubým urovnáním Příplatek k ceně za každý další i započatý 1 km přes 1 km</t>
  </si>
  <si>
    <t>-249263705</t>
  </si>
  <si>
    <t>Vzdálenost  navíc 9 km</t>
  </si>
  <si>
    <t>9*98,585</t>
  </si>
  <si>
    <t>997221815</t>
  </si>
  <si>
    <t>Poplatek za uložení stavebního odpadu na skládce (skládkovné) betonového</t>
  </si>
  <si>
    <t>239272007</t>
  </si>
  <si>
    <t>12</t>
  </si>
  <si>
    <t>997221845</t>
  </si>
  <si>
    <t>Poplatek za uložení stavebního odpadu na skládce (skládkovné) z asfaltových povrchů</t>
  </si>
  <si>
    <t>1175556406</t>
  </si>
  <si>
    <t>11</t>
  </si>
  <si>
    <t>997221855</t>
  </si>
  <si>
    <t>Poplatek za uložení stavebního odpadu na skládce (skládkovné) z kameniva</t>
  </si>
  <si>
    <t>-809679379</t>
  </si>
  <si>
    <t>0,25*22,53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</si>
  <si>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</si>
  <si>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</si>
  <si>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</si>
  <si>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</si>
  <si>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</si>
  <si>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</si>
  <si>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</si>
  <si>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012203000</t>
  </si>
  <si>
    <t>Průzkumné, geodetické a projektové práce geodetické práce při provádění stavby</t>
  </si>
  <si>
    <t>Kč</t>
  </si>
  <si>
    <t>1024</t>
  </si>
  <si>
    <t>111616808</t>
  </si>
  <si>
    <t>012303000</t>
  </si>
  <si>
    <t>Průzkumné, geodetické a projektové práce geodetické práce po výstavbě</t>
  </si>
  <si>
    <t>264454802</t>
  </si>
  <si>
    <t>7</t>
  </si>
  <si>
    <t>013254000</t>
  </si>
  <si>
    <t>Průzkumné, geodetické a projektové práce projektové práce dokumentace stavby (výkresová a textová) skutečného provedení stavby</t>
  </si>
  <si>
    <t>-1998236465</t>
  </si>
  <si>
    <t>VRN3</t>
  </si>
  <si>
    <t>Zařízení staveniště</t>
  </si>
  <si>
    <t>031002000</t>
  </si>
  <si>
    <t>Hlavní tituly průvodních činností a nákladů zařízení staveniště související (přípravné) práce</t>
  </si>
  <si>
    <t>1769178131</t>
  </si>
  <si>
    <t>032002000</t>
  </si>
  <si>
    <t>Hlavní tituly průvodních činností a nákladů zařízení staveniště vybavení staveniště</t>
  </si>
  <si>
    <t>-98181060</t>
  </si>
  <si>
    <t>034203000</t>
  </si>
  <si>
    <t>Zařízení staveniště zabezpečení staveniště oplocení staveniště</t>
  </si>
  <si>
    <t>-632191804</t>
  </si>
  <si>
    <t>034403000</t>
  </si>
  <si>
    <t>Zařízení staveniště zabezpečení staveniště dopravní značení na staveništi</t>
  </si>
  <si>
    <t>67776618</t>
  </si>
  <si>
    <t>039103000</t>
  </si>
  <si>
    <t>Zařízení staveniště zrušení zařízení staveniště rozebrání, bourání a odvoz</t>
  </si>
  <si>
    <t>2143637954</t>
  </si>
  <si>
    <t>VRN4</t>
  </si>
  <si>
    <t>Inženýrská činnost</t>
  </si>
  <si>
    <t>043134000</t>
  </si>
  <si>
    <t>Inženýrská činnost zkoušky a ostatní měření zkoušky zatěžovací</t>
  </si>
  <si>
    <t>-1027269184</t>
  </si>
  <si>
    <t>049002000</t>
  </si>
  <si>
    <t>Hlavní tituly průvodních činností a nákladů inženýrská činnost ostatní inženýrská činnost</t>
  </si>
  <si>
    <t>720814177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</si>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</sst>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7" activePane="bottomLeft" state="frozen"/>
      <selection pane="bottomLeft" activeCell="BE50" sqref="BE50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9" t="s">
        <v>16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8"/>
      <c r="AQ5" s="30"/>
      <c r="BE5" s="337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1" t="s">
        <v>19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8"/>
      <c r="AQ6" s="30"/>
      <c r="BE6" s="338"/>
      <c r="BS6" s="23" t="s">
        <v>20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22</v>
      </c>
      <c r="AO7" s="28"/>
      <c r="AP7" s="28"/>
      <c r="AQ7" s="30"/>
      <c r="BE7" s="338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38"/>
      <c r="BS8" s="23" t="s">
        <v>29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8"/>
      <c r="BS9" s="23" t="s">
        <v>30</v>
      </c>
    </row>
    <row r="10" spans="1:74" ht="14.45" customHeight="1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22</v>
      </c>
      <c r="AO10" s="28"/>
      <c r="AP10" s="28"/>
      <c r="AQ10" s="30"/>
      <c r="BE10" s="338"/>
      <c r="BS10" s="23" t="s">
        <v>20</v>
      </c>
    </row>
    <row r="11" spans="1:74" ht="18.399999999999999" customHeight="1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22</v>
      </c>
      <c r="AO11" s="28"/>
      <c r="AP11" s="28"/>
      <c r="AQ11" s="30"/>
      <c r="BE11" s="338"/>
      <c r="BS11" s="23" t="s">
        <v>20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8"/>
      <c r="BS12" s="23" t="s">
        <v>20</v>
      </c>
    </row>
    <row r="13" spans="1:74" ht="14.45" customHeight="1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36</v>
      </c>
      <c r="AO13" s="28"/>
      <c r="AP13" s="28"/>
      <c r="AQ13" s="30"/>
      <c r="BE13" s="338"/>
      <c r="BS13" s="23" t="s">
        <v>20</v>
      </c>
    </row>
    <row r="14" spans="1:74" ht="15">
      <c r="B14" s="27"/>
      <c r="C14" s="28"/>
      <c r="D14" s="28"/>
      <c r="E14" s="342" t="s">
        <v>36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6" t="s">
        <v>34</v>
      </c>
      <c r="AL14" s="28"/>
      <c r="AM14" s="28"/>
      <c r="AN14" s="38" t="s">
        <v>36</v>
      </c>
      <c r="AO14" s="28"/>
      <c r="AP14" s="28"/>
      <c r="AQ14" s="30"/>
      <c r="BE14" s="338"/>
      <c r="BS14" s="23" t="s">
        <v>20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8"/>
      <c r="BS15" s="23" t="s">
        <v>6</v>
      </c>
    </row>
    <row r="16" spans="1:74" ht="14.45" customHeight="1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22</v>
      </c>
      <c r="AO16" s="28"/>
      <c r="AP16" s="28"/>
      <c r="AQ16" s="30"/>
      <c r="BE16" s="338"/>
      <c r="BS16" s="23" t="s">
        <v>6</v>
      </c>
    </row>
    <row r="17" spans="2:71" ht="18.399999999999999" customHeight="1">
      <c r="B17" s="27"/>
      <c r="C17" s="28"/>
      <c r="D17" s="28"/>
      <c r="E17" s="34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22</v>
      </c>
      <c r="AO17" s="28"/>
      <c r="AP17" s="28"/>
      <c r="AQ17" s="30"/>
      <c r="BE17" s="338"/>
      <c r="BS17" s="23" t="s">
        <v>39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8"/>
      <c r="BS18" s="23" t="s">
        <v>8</v>
      </c>
    </row>
    <row r="19" spans="2:71" ht="14.45" customHeight="1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8"/>
      <c r="BS19" s="23" t="s">
        <v>8</v>
      </c>
    </row>
    <row r="20" spans="2:71" ht="22.5" customHeight="1">
      <c r="B20" s="27"/>
      <c r="C20" s="28"/>
      <c r="D20" s="28"/>
      <c r="E20" s="344" t="s">
        <v>22</v>
      </c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344"/>
      <c r="T20" s="344"/>
      <c r="U20" s="344"/>
      <c r="V20" s="344"/>
      <c r="W20" s="344"/>
      <c r="X20" s="344"/>
      <c r="Y20" s="344"/>
      <c r="Z20" s="344"/>
      <c r="AA20" s="344"/>
      <c r="AB20" s="344"/>
      <c r="AC20" s="344"/>
      <c r="AD20" s="344"/>
      <c r="AE20" s="344"/>
      <c r="AF20" s="344"/>
      <c r="AG20" s="344"/>
      <c r="AH20" s="344"/>
      <c r="AI20" s="344"/>
      <c r="AJ20" s="344"/>
      <c r="AK20" s="344"/>
      <c r="AL20" s="344"/>
      <c r="AM20" s="344"/>
      <c r="AN20" s="344"/>
      <c r="AO20" s="28"/>
      <c r="AP20" s="28"/>
      <c r="AQ20" s="30"/>
      <c r="BE20" s="338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8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8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5">
        <f>ROUND(AG51,2)</f>
        <v>0</v>
      </c>
      <c r="AL23" s="346"/>
      <c r="AM23" s="346"/>
      <c r="AN23" s="346"/>
      <c r="AO23" s="346"/>
      <c r="AP23" s="41"/>
      <c r="AQ23" s="44"/>
      <c r="BE23" s="338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8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7" t="s">
        <v>42</v>
      </c>
      <c r="M25" s="347"/>
      <c r="N25" s="347"/>
      <c r="O25" s="347"/>
      <c r="P25" s="41"/>
      <c r="Q25" s="41"/>
      <c r="R25" s="41"/>
      <c r="S25" s="41"/>
      <c r="T25" s="41"/>
      <c r="U25" s="41"/>
      <c r="V25" s="41"/>
      <c r="W25" s="347" t="s">
        <v>43</v>
      </c>
      <c r="X25" s="347"/>
      <c r="Y25" s="347"/>
      <c r="Z25" s="347"/>
      <c r="AA25" s="347"/>
      <c r="AB25" s="347"/>
      <c r="AC25" s="347"/>
      <c r="AD25" s="347"/>
      <c r="AE25" s="347"/>
      <c r="AF25" s="41"/>
      <c r="AG25" s="41"/>
      <c r="AH25" s="41"/>
      <c r="AI25" s="41"/>
      <c r="AJ25" s="41"/>
      <c r="AK25" s="347" t="s">
        <v>44</v>
      </c>
      <c r="AL25" s="347"/>
      <c r="AM25" s="347"/>
      <c r="AN25" s="347"/>
      <c r="AO25" s="347"/>
      <c r="AP25" s="41"/>
      <c r="AQ25" s="44"/>
      <c r="BE25" s="338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48">
        <v>0.21</v>
      </c>
      <c r="M26" s="349"/>
      <c r="N26" s="349"/>
      <c r="O26" s="349"/>
      <c r="P26" s="47"/>
      <c r="Q26" s="47"/>
      <c r="R26" s="47"/>
      <c r="S26" s="47"/>
      <c r="T26" s="47"/>
      <c r="U26" s="47"/>
      <c r="V26" s="47"/>
      <c r="W26" s="350">
        <f>ROUND(AZ51,2)</f>
        <v>0</v>
      </c>
      <c r="X26" s="349"/>
      <c r="Y26" s="349"/>
      <c r="Z26" s="349"/>
      <c r="AA26" s="349"/>
      <c r="AB26" s="349"/>
      <c r="AC26" s="349"/>
      <c r="AD26" s="349"/>
      <c r="AE26" s="349"/>
      <c r="AF26" s="47"/>
      <c r="AG26" s="47"/>
      <c r="AH26" s="47"/>
      <c r="AI26" s="47"/>
      <c r="AJ26" s="47"/>
      <c r="AK26" s="350">
        <f>ROUND(AV51,2)</f>
        <v>0</v>
      </c>
      <c r="AL26" s="349"/>
      <c r="AM26" s="349"/>
      <c r="AN26" s="349"/>
      <c r="AO26" s="349"/>
      <c r="AP26" s="47"/>
      <c r="AQ26" s="49"/>
      <c r="BE26" s="338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48">
        <v>0.15</v>
      </c>
      <c r="M27" s="349"/>
      <c r="N27" s="349"/>
      <c r="O27" s="349"/>
      <c r="P27" s="47"/>
      <c r="Q27" s="47"/>
      <c r="R27" s="47"/>
      <c r="S27" s="47"/>
      <c r="T27" s="47"/>
      <c r="U27" s="47"/>
      <c r="V27" s="47"/>
      <c r="W27" s="350">
        <f>ROUND(BA51,2)</f>
        <v>0</v>
      </c>
      <c r="X27" s="349"/>
      <c r="Y27" s="349"/>
      <c r="Z27" s="349"/>
      <c r="AA27" s="349"/>
      <c r="AB27" s="349"/>
      <c r="AC27" s="349"/>
      <c r="AD27" s="349"/>
      <c r="AE27" s="349"/>
      <c r="AF27" s="47"/>
      <c r="AG27" s="47"/>
      <c r="AH27" s="47"/>
      <c r="AI27" s="47"/>
      <c r="AJ27" s="47"/>
      <c r="AK27" s="350">
        <f>ROUND(AW51,2)</f>
        <v>0</v>
      </c>
      <c r="AL27" s="349"/>
      <c r="AM27" s="349"/>
      <c r="AN27" s="349"/>
      <c r="AO27" s="349"/>
      <c r="AP27" s="47"/>
      <c r="AQ27" s="49"/>
      <c r="BE27" s="338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48">
        <v>0.21</v>
      </c>
      <c r="M28" s="349"/>
      <c r="N28" s="349"/>
      <c r="O28" s="349"/>
      <c r="P28" s="47"/>
      <c r="Q28" s="47"/>
      <c r="R28" s="47"/>
      <c r="S28" s="47"/>
      <c r="T28" s="47"/>
      <c r="U28" s="47"/>
      <c r="V28" s="47"/>
      <c r="W28" s="350">
        <f>ROUND(BB51,2)</f>
        <v>0</v>
      </c>
      <c r="X28" s="349"/>
      <c r="Y28" s="349"/>
      <c r="Z28" s="349"/>
      <c r="AA28" s="349"/>
      <c r="AB28" s="349"/>
      <c r="AC28" s="349"/>
      <c r="AD28" s="349"/>
      <c r="AE28" s="349"/>
      <c r="AF28" s="47"/>
      <c r="AG28" s="47"/>
      <c r="AH28" s="47"/>
      <c r="AI28" s="47"/>
      <c r="AJ28" s="47"/>
      <c r="AK28" s="350">
        <v>0</v>
      </c>
      <c r="AL28" s="349"/>
      <c r="AM28" s="349"/>
      <c r="AN28" s="349"/>
      <c r="AO28" s="349"/>
      <c r="AP28" s="47"/>
      <c r="AQ28" s="49"/>
      <c r="BE28" s="338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48">
        <v>0.15</v>
      </c>
      <c r="M29" s="349"/>
      <c r="N29" s="349"/>
      <c r="O29" s="349"/>
      <c r="P29" s="47"/>
      <c r="Q29" s="47"/>
      <c r="R29" s="47"/>
      <c r="S29" s="47"/>
      <c r="T29" s="47"/>
      <c r="U29" s="47"/>
      <c r="V29" s="47"/>
      <c r="W29" s="350">
        <f>ROUND(BC51,2)</f>
        <v>0</v>
      </c>
      <c r="X29" s="349"/>
      <c r="Y29" s="349"/>
      <c r="Z29" s="349"/>
      <c r="AA29" s="349"/>
      <c r="AB29" s="349"/>
      <c r="AC29" s="349"/>
      <c r="AD29" s="349"/>
      <c r="AE29" s="349"/>
      <c r="AF29" s="47"/>
      <c r="AG29" s="47"/>
      <c r="AH29" s="47"/>
      <c r="AI29" s="47"/>
      <c r="AJ29" s="47"/>
      <c r="AK29" s="350">
        <v>0</v>
      </c>
      <c r="AL29" s="349"/>
      <c r="AM29" s="349"/>
      <c r="AN29" s="349"/>
      <c r="AO29" s="349"/>
      <c r="AP29" s="47"/>
      <c r="AQ29" s="49"/>
      <c r="BE29" s="338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48">
        <v>0</v>
      </c>
      <c r="M30" s="349"/>
      <c r="N30" s="349"/>
      <c r="O30" s="349"/>
      <c r="P30" s="47"/>
      <c r="Q30" s="47"/>
      <c r="R30" s="47"/>
      <c r="S30" s="47"/>
      <c r="T30" s="47"/>
      <c r="U30" s="47"/>
      <c r="V30" s="47"/>
      <c r="W30" s="350">
        <f>ROUND(BD51,2)</f>
        <v>0</v>
      </c>
      <c r="X30" s="349"/>
      <c r="Y30" s="349"/>
      <c r="Z30" s="349"/>
      <c r="AA30" s="349"/>
      <c r="AB30" s="349"/>
      <c r="AC30" s="349"/>
      <c r="AD30" s="349"/>
      <c r="AE30" s="349"/>
      <c r="AF30" s="47"/>
      <c r="AG30" s="47"/>
      <c r="AH30" s="47"/>
      <c r="AI30" s="47"/>
      <c r="AJ30" s="47"/>
      <c r="AK30" s="350">
        <v>0</v>
      </c>
      <c r="AL30" s="349"/>
      <c r="AM30" s="349"/>
      <c r="AN30" s="349"/>
      <c r="AO30" s="349"/>
      <c r="AP30" s="47"/>
      <c r="AQ30" s="49"/>
      <c r="BE30" s="338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8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51" t="s">
        <v>53</v>
      </c>
      <c r="Y32" s="352"/>
      <c r="Z32" s="352"/>
      <c r="AA32" s="352"/>
      <c r="AB32" s="352"/>
      <c r="AC32" s="52"/>
      <c r="AD32" s="52"/>
      <c r="AE32" s="52"/>
      <c r="AF32" s="52"/>
      <c r="AG32" s="52"/>
      <c r="AH32" s="52"/>
      <c r="AI32" s="52"/>
      <c r="AJ32" s="52"/>
      <c r="AK32" s="353">
        <f>SUM(AK23:AK30)</f>
        <v>0</v>
      </c>
      <c r="AL32" s="352"/>
      <c r="AM32" s="352"/>
      <c r="AN32" s="352"/>
      <c r="AO32" s="354"/>
      <c r="AP32" s="50"/>
      <c r="AQ32" s="54"/>
      <c r="BE32" s="338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Z601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5" t="str">
        <f>K6</f>
        <v>Regenerace panelových sídlišť nad Hradčany - středová komunikace včetně parkoviště a VO - II část</v>
      </c>
      <c r="M42" s="356"/>
      <c r="N42" s="356"/>
      <c r="O42" s="356"/>
      <c r="P42" s="356"/>
      <c r="Q42" s="356"/>
      <c r="R42" s="356"/>
      <c r="S42" s="356"/>
      <c r="T42" s="356"/>
      <c r="U42" s="356"/>
      <c r="V42" s="356"/>
      <c r="W42" s="356"/>
      <c r="X42" s="356"/>
      <c r="Y42" s="356"/>
      <c r="Z42" s="356"/>
      <c r="AA42" s="356"/>
      <c r="AB42" s="356"/>
      <c r="AC42" s="356"/>
      <c r="AD42" s="356"/>
      <c r="AE42" s="356"/>
      <c r="AF42" s="356"/>
      <c r="AG42" s="356"/>
      <c r="AH42" s="356"/>
      <c r="AI42" s="356"/>
      <c r="AJ42" s="356"/>
      <c r="AK42" s="356"/>
      <c r="AL42" s="356"/>
      <c r="AM42" s="356"/>
      <c r="AN42" s="356"/>
      <c r="AO42" s="356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25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Třinec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27</v>
      </c>
      <c r="AJ44" s="62"/>
      <c r="AK44" s="62"/>
      <c r="AL44" s="62"/>
      <c r="AM44" s="357" t="str">
        <f>IF(AN8= "","",AN8)</f>
        <v>1.8.2016</v>
      </c>
      <c r="AN44" s="357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31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Město Třinec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37</v>
      </c>
      <c r="AJ46" s="62"/>
      <c r="AK46" s="62"/>
      <c r="AL46" s="62"/>
      <c r="AM46" s="358" t="str">
        <f>IF(E17="","",E17)</f>
        <v>Mgr. Zdeňka Kawuloková</v>
      </c>
      <c r="AN46" s="358"/>
      <c r="AO46" s="358"/>
      <c r="AP46" s="358"/>
      <c r="AQ46" s="62"/>
      <c r="AR46" s="60"/>
      <c r="AS46" s="359" t="s">
        <v>55</v>
      </c>
      <c r="AT46" s="360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35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1"/>
      <c r="AT47" s="362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3"/>
      <c r="AT48" s="364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5" t="s">
        <v>56</v>
      </c>
      <c r="D49" s="366"/>
      <c r="E49" s="366"/>
      <c r="F49" s="366"/>
      <c r="G49" s="366"/>
      <c r="H49" s="78"/>
      <c r="I49" s="367" t="s">
        <v>57</v>
      </c>
      <c r="J49" s="366"/>
      <c r="K49" s="366"/>
      <c r="L49" s="366"/>
      <c r="M49" s="366"/>
      <c r="N49" s="366"/>
      <c r="O49" s="366"/>
      <c r="P49" s="366"/>
      <c r="Q49" s="366"/>
      <c r="R49" s="366"/>
      <c r="S49" s="366"/>
      <c r="T49" s="366"/>
      <c r="U49" s="366"/>
      <c r="V49" s="366"/>
      <c r="W49" s="366"/>
      <c r="X49" s="366"/>
      <c r="Y49" s="366"/>
      <c r="Z49" s="366"/>
      <c r="AA49" s="366"/>
      <c r="AB49" s="366"/>
      <c r="AC49" s="366"/>
      <c r="AD49" s="366"/>
      <c r="AE49" s="366"/>
      <c r="AF49" s="366"/>
      <c r="AG49" s="368" t="s">
        <v>58</v>
      </c>
      <c r="AH49" s="366"/>
      <c r="AI49" s="366"/>
      <c r="AJ49" s="366"/>
      <c r="AK49" s="366"/>
      <c r="AL49" s="366"/>
      <c r="AM49" s="366"/>
      <c r="AN49" s="367" t="s">
        <v>59</v>
      </c>
      <c r="AO49" s="366"/>
      <c r="AP49" s="366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72">
        <f>ROUND(SUM(AG52:AG53),2)</f>
        <v>0</v>
      </c>
      <c r="AH51" s="372"/>
      <c r="AI51" s="372"/>
      <c r="AJ51" s="372"/>
      <c r="AK51" s="372"/>
      <c r="AL51" s="372"/>
      <c r="AM51" s="372"/>
      <c r="AN51" s="373">
        <f>SUM(AG51,AT51)</f>
        <v>0</v>
      </c>
      <c r="AO51" s="373"/>
      <c r="AP51" s="373"/>
      <c r="AQ51" s="88" t="s">
        <v>22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22</v>
      </c>
    </row>
    <row r="52" spans="1:91" s="5" customFormat="1" ht="22.5" customHeight="1">
      <c r="A52" s="95" t="s">
        <v>79</v>
      </c>
      <c r="B52" s="96"/>
      <c r="C52" s="97"/>
      <c r="D52" s="371" t="s">
        <v>80</v>
      </c>
      <c r="E52" s="371"/>
      <c r="F52" s="371"/>
      <c r="G52" s="371"/>
      <c r="H52" s="371"/>
      <c r="I52" s="98"/>
      <c r="J52" s="371" t="s">
        <v>81</v>
      </c>
      <c r="K52" s="371"/>
      <c r="L52" s="371"/>
      <c r="M52" s="371"/>
      <c r="N52" s="371"/>
      <c r="O52" s="371"/>
      <c r="P52" s="371"/>
      <c r="Q52" s="371"/>
      <c r="R52" s="371"/>
      <c r="S52" s="371"/>
      <c r="T52" s="371"/>
      <c r="U52" s="371"/>
      <c r="V52" s="371"/>
      <c r="W52" s="371"/>
      <c r="X52" s="371"/>
      <c r="Y52" s="371"/>
      <c r="Z52" s="371"/>
      <c r="AA52" s="371"/>
      <c r="AB52" s="371"/>
      <c r="AC52" s="371"/>
      <c r="AD52" s="371"/>
      <c r="AE52" s="371"/>
      <c r="AF52" s="371"/>
      <c r="AG52" s="369">
        <f>'SO106 - Komunikace a park...'!J27</f>
        <v>0</v>
      </c>
      <c r="AH52" s="370"/>
      <c r="AI52" s="370"/>
      <c r="AJ52" s="370"/>
      <c r="AK52" s="370"/>
      <c r="AL52" s="370"/>
      <c r="AM52" s="370"/>
      <c r="AN52" s="369">
        <f>SUM(AG52,AT52)</f>
        <v>0</v>
      </c>
      <c r="AO52" s="370"/>
      <c r="AP52" s="370"/>
      <c r="AQ52" s="99" t="s">
        <v>82</v>
      </c>
      <c r="AR52" s="100"/>
      <c r="AS52" s="101">
        <v>0</v>
      </c>
      <c r="AT52" s="102">
        <f>ROUND(SUM(AV52:AW52),2)</f>
        <v>0</v>
      </c>
      <c r="AU52" s="103">
        <f>'SO106 - Komunikace a park...'!P83</f>
        <v>0</v>
      </c>
      <c r="AV52" s="102">
        <f>'SO106 - Komunikace a park...'!J30</f>
        <v>0</v>
      </c>
      <c r="AW52" s="102">
        <f>'SO106 - Komunikace a park...'!J31</f>
        <v>0</v>
      </c>
      <c r="AX52" s="102">
        <f>'SO106 - Komunikace a park...'!J32</f>
        <v>0</v>
      </c>
      <c r="AY52" s="102">
        <f>'SO106 - Komunikace a park...'!J33</f>
        <v>0</v>
      </c>
      <c r="AZ52" s="102">
        <f>'SO106 - Komunikace a park...'!F30</f>
        <v>0</v>
      </c>
      <c r="BA52" s="102">
        <f>'SO106 - Komunikace a park...'!F31</f>
        <v>0</v>
      </c>
      <c r="BB52" s="102">
        <f>'SO106 - Komunikace a park...'!F32</f>
        <v>0</v>
      </c>
      <c r="BC52" s="102">
        <f>'SO106 - Komunikace a park...'!F33</f>
        <v>0</v>
      </c>
      <c r="BD52" s="104">
        <f>'SO106 - Komunikace a park...'!F34</f>
        <v>0</v>
      </c>
      <c r="BT52" s="105" t="s">
        <v>24</v>
      </c>
      <c r="BV52" s="105" t="s">
        <v>77</v>
      </c>
      <c r="BW52" s="105" t="s">
        <v>83</v>
      </c>
      <c r="BX52" s="105" t="s">
        <v>7</v>
      </c>
      <c r="CL52" s="105" t="s">
        <v>22</v>
      </c>
      <c r="CM52" s="105" t="s">
        <v>84</v>
      </c>
    </row>
    <row r="53" spans="1:91" s="5" customFormat="1" ht="22.5" customHeight="1">
      <c r="A53" s="95" t="s">
        <v>79</v>
      </c>
      <c r="B53" s="96"/>
      <c r="C53" s="97"/>
      <c r="D53" s="371" t="s">
        <v>85</v>
      </c>
      <c r="E53" s="371"/>
      <c r="F53" s="371"/>
      <c r="G53" s="371"/>
      <c r="H53" s="371"/>
      <c r="I53" s="98"/>
      <c r="J53" s="371" t="s">
        <v>388</v>
      </c>
      <c r="K53" s="371"/>
      <c r="L53" s="371"/>
      <c r="M53" s="371"/>
      <c r="N53" s="371"/>
      <c r="O53" s="371"/>
      <c r="P53" s="371"/>
      <c r="Q53" s="371"/>
      <c r="R53" s="371"/>
      <c r="S53" s="371"/>
      <c r="T53" s="371"/>
      <c r="U53" s="371"/>
      <c r="V53" s="371"/>
      <c r="W53" s="371"/>
      <c r="X53" s="371"/>
      <c r="Y53" s="371"/>
      <c r="Z53" s="371"/>
      <c r="AA53" s="371"/>
      <c r="AB53" s="371"/>
      <c r="AC53" s="371"/>
      <c r="AD53" s="371"/>
      <c r="AE53" s="371"/>
      <c r="AF53" s="371"/>
      <c r="AG53" s="369">
        <f>'VRN - Vedlejší rozpočtové...'!J27</f>
        <v>0</v>
      </c>
      <c r="AH53" s="370"/>
      <c r="AI53" s="370"/>
      <c r="AJ53" s="370"/>
      <c r="AK53" s="370"/>
      <c r="AL53" s="370"/>
      <c r="AM53" s="370"/>
      <c r="AN53" s="369">
        <f>SUM(AG53,AT53)</f>
        <v>0</v>
      </c>
      <c r="AO53" s="370"/>
      <c r="AP53" s="370"/>
      <c r="AQ53" s="99" t="s">
        <v>82</v>
      </c>
      <c r="AR53" s="100"/>
      <c r="AS53" s="106">
        <v>0</v>
      </c>
      <c r="AT53" s="107">
        <f>ROUND(SUM(AV53:AW53),2)</f>
        <v>0</v>
      </c>
      <c r="AU53" s="108">
        <f>'VRN - Vedlejší rozpočtové...'!P80</f>
        <v>0</v>
      </c>
      <c r="AV53" s="107">
        <f>'VRN - Vedlejší rozpočtové...'!J30</f>
        <v>0</v>
      </c>
      <c r="AW53" s="107">
        <f>'VRN - Vedlejší rozpočtové...'!J31</f>
        <v>0</v>
      </c>
      <c r="AX53" s="107">
        <f>'VRN - Vedlejší rozpočtové...'!J32</f>
        <v>0</v>
      </c>
      <c r="AY53" s="107">
        <f>'VRN - Vedlejší rozpočtové...'!J33</f>
        <v>0</v>
      </c>
      <c r="AZ53" s="107">
        <f>'VRN - Vedlejší rozpočtové...'!F30</f>
        <v>0</v>
      </c>
      <c r="BA53" s="107">
        <f>'VRN - Vedlejší rozpočtové...'!F31</f>
        <v>0</v>
      </c>
      <c r="BB53" s="107">
        <f>'VRN - Vedlejší rozpočtové...'!F32</f>
        <v>0</v>
      </c>
      <c r="BC53" s="107">
        <f>'VRN - Vedlejší rozpočtové...'!F33</f>
        <v>0</v>
      </c>
      <c r="BD53" s="109">
        <f>'VRN - Vedlejší rozpočtové...'!F34</f>
        <v>0</v>
      </c>
      <c r="BT53" s="105" t="s">
        <v>24</v>
      </c>
      <c r="BV53" s="105" t="s">
        <v>77</v>
      </c>
      <c r="BW53" s="105" t="s">
        <v>86</v>
      </c>
      <c r="BX53" s="105" t="s">
        <v>7</v>
      </c>
      <c r="CL53" s="105" t="s">
        <v>22</v>
      </c>
      <c r="CM53" s="105" t="s">
        <v>84</v>
      </c>
    </row>
    <row r="54" spans="1:91" s="1" customFormat="1" ht="30" customHeight="1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106 - Komunikace a park...'!C2" display="/"/>
    <hyperlink ref="A53" location="'VRN - Vedlejší rozpi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3"/>
  <sheetViews>
    <sheetView showGridLines="0" tabSelected="1" workbookViewId="0">
      <pane ySplit="1" topLeftCell="A53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87</v>
      </c>
      <c r="G1" s="382" t="s">
        <v>88</v>
      </c>
      <c r="H1" s="382"/>
      <c r="I1" s="114"/>
      <c r="J1" s="113" t="s">
        <v>89</v>
      </c>
      <c r="K1" s="112" t="s">
        <v>90</v>
      </c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92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75" t="str">
        <f>'Rekapitulace stavby'!K6</f>
        <v>Regenerace panelových sídlišť nad Hradčany - středová komunikace včetně parkoviště a VO - II část</v>
      </c>
      <c r="F7" s="376"/>
      <c r="G7" s="376"/>
      <c r="H7" s="376"/>
      <c r="I7" s="116"/>
      <c r="J7" s="28"/>
      <c r="K7" s="30"/>
    </row>
    <row r="8" spans="1:70" s="1" customFormat="1" ht="15">
      <c r="B8" s="40"/>
      <c r="C8" s="41"/>
      <c r="D8" s="36" t="s">
        <v>93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7" t="s">
        <v>94</v>
      </c>
      <c r="F9" s="378"/>
      <c r="G9" s="378"/>
      <c r="H9" s="378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1.8.2016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18" t="s">
        <v>34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18" t="s">
        <v>32</v>
      </c>
      <c r="J20" s="34" t="str">
        <f>IF('Rekapitulace stavby'!AN16="","",'Rekapitulace stavby'!AN16)</f>
        <v/>
      </c>
      <c r="K20" s="44"/>
    </row>
    <row r="21" spans="2:11" s="1" customFormat="1" ht="18" customHeight="1">
      <c r="B21" s="40"/>
      <c r="C21" s="41"/>
      <c r="D21" s="41"/>
      <c r="E21" s="34" t="str">
        <f>IF('Rekapitulace stavby'!E17="","",'Rekapitulace stavby'!E17)</f>
        <v>Mgr. Zdeňka Kawuloková</v>
      </c>
      <c r="F21" s="41"/>
      <c r="G21" s="41"/>
      <c r="H21" s="41"/>
      <c r="I21" s="118" t="s">
        <v>34</v>
      </c>
      <c r="J21" s="34" t="str">
        <f>IF('Rekapitulace stavby'!AN17="","",'Rekapitulace stavby'!AN17)</f>
        <v/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4" t="s">
        <v>22</v>
      </c>
      <c r="F24" s="344"/>
      <c r="G24" s="344"/>
      <c r="H24" s="344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ROUND(J83,2)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ROUND(SUM(BE83:BE262), 2)</f>
        <v>0</v>
      </c>
      <c r="G30" s="41"/>
      <c r="H30" s="41"/>
      <c r="I30" s="130">
        <v>0.21</v>
      </c>
      <c r="J30" s="129">
        <f>ROUND(ROUND((SUM(BE83:BE262)),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ROUND(SUM(BF83:BF262), 2)</f>
        <v>0</v>
      </c>
      <c r="G31" s="41"/>
      <c r="H31" s="41"/>
      <c r="I31" s="130">
        <v>0.15</v>
      </c>
      <c r="J31" s="129">
        <f>ROUND(ROUND((SUM(BF83:BF262)),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ROUND(SUM(BG83:BG262),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ROUND(SUM(BH83:BH262),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ROUND(SUM(BI83:BI262),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75" t="str">
        <f>E7</f>
        <v>Regenerace panelových sídlišť nad Hradčany - středová komunikace včetně parkoviště a VO - II část</v>
      </c>
      <c r="F45" s="376"/>
      <c r="G45" s="376"/>
      <c r="H45" s="376"/>
      <c r="I45" s="117"/>
      <c r="J45" s="41"/>
      <c r="K45" s="44"/>
    </row>
    <row r="46" spans="2:11" s="1" customFormat="1" ht="14.45" customHeight="1">
      <c r="B46" s="40"/>
      <c r="C46" s="36" t="s">
        <v>93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77" t="str">
        <f>E9</f>
        <v>SO106 - Komunikace a parkoviště 1. etapa</v>
      </c>
      <c r="F47" s="378"/>
      <c r="G47" s="378"/>
      <c r="H47" s="378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Třinec</v>
      </c>
      <c r="G49" s="41"/>
      <c r="H49" s="41"/>
      <c r="I49" s="118" t="s">
        <v>27</v>
      </c>
      <c r="J49" s="119" t="str">
        <f>IF(J12="","",J12)</f>
        <v>1.8.2016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Město Třinec</v>
      </c>
      <c r="G51" s="41"/>
      <c r="H51" s="41"/>
      <c r="I51" s="118" t="s">
        <v>37</v>
      </c>
      <c r="J51" s="34" t="str">
        <f>E21</f>
        <v>Mgr. Zdeňka Kawuloková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J83</f>
        <v>0</v>
      </c>
      <c r="K56" s="44"/>
      <c r="AU56" s="23" t="s">
        <v>99</v>
      </c>
    </row>
    <row r="57" spans="2:47" s="7" customFormat="1" ht="24.95" customHeight="1">
      <c r="B57" s="148"/>
      <c r="C57" s="149"/>
      <c r="D57" s="150" t="s">
        <v>100</v>
      </c>
      <c r="E57" s="151"/>
      <c r="F57" s="151"/>
      <c r="G57" s="151"/>
      <c r="H57" s="151"/>
      <c r="I57" s="152"/>
      <c r="J57" s="153">
        <f>J84</f>
        <v>0</v>
      </c>
      <c r="K57" s="154"/>
    </row>
    <row r="58" spans="2:47" s="8" customFormat="1" ht="19.899999999999999" customHeight="1">
      <c r="B58" s="155"/>
      <c r="C58" s="156"/>
      <c r="D58" s="157" t="s">
        <v>101</v>
      </c>
      <c r="E58" s="158"/>
      <c r="F58" s="158"/>
      <c r="G58" s="158"/>
      <c r="H58" s="158"/>
      <c r="I58" s="159"/>
      <c r="J58" s="160">
        <f>J85</f>
        <v>0</v>
      </c>
      <c r="K58" s="161"/>
    </row>
    <row r="59" spans="2:47" s="8" customFormat="1" ht="19.899999999999999" customHeight="1">
      <c r="B59" s="155"/>
      <c r="C59" s="156"/>
      <c r="D59" s="157" t="s">
        <v>102</v>
      </c>
      <c r="E59" s="158"/>
      <c r="F59" s="158"/>
      <c r="G59" s="158"/>
      <c r="H59" s="158"/>
      <c r="I59" s="159"/>
      <c r="J59" s="160">
        <f>J153</f>
        <v>0</v>
      </c>
      <c r="K59" s="161"/>
    </row>
    <row r="60" spans="2:47" s="8" customFormat="1" ht="19.899999999999999" customHeight="1">
      <c r="B60" s="155"/>
      <c r="C60" s="156"/>
      <c r="D60" s="157" t="s">
        <v>103</v>
      </c>
      <c r="E60" s="158"/>
      <c r="F60" s="158"/>
      <c r="G60" s="158"/>
      <c r="H60" s="158"/>
      <c r="I60" s="159"/>
      <c r="J60" s="160">
        <f>J158</f>
        <v>0</v>
      </c>
      <c r="K60" s="161"/>
    </row>
    <row r="61" spans="2:47" s="8" customFormat="1" ht="19.899999999999999" customHeight="1">
      <c r="B61" s="155"/>
      <c r="C61" s="156"/>
      <c r="D61" s="157" t="s">
        <v>104</v>
      </c>
      <c r="E61" s="158"/>
      <c r="F61" s="158"/>
      <c r="G61" s="158"/>
      <c r="H61" s="158"/>
      <c r="I61" s="159"/>
      <c r="J61" s="160">
        <f>J197</f>
        <v>0</v>
      </c>
      <c r="K61" s="161"/>
    </row>
    <row r="62" spans="2:47" s="8" customFormat="1" ht="19.899999999999999" customHeight="1">
      <c r="B62" s="155"/>
      <c r="C62" s="156"/>
      <c r="D62" s="157" t="s">
        <v>105</v>
      </c>
      <c r="E62" s="158"/>
      <c r="F62" s="158"/>
      <c r="G62" s="158"/>
      <c r="H62" s="158"/>
      <c r="I62" s="159"/>
      <c r="J62" s="160">
        <f>J202</f>
        <v>0</v>
      </c>
      <c r="K62" s="161"/>
    </row>
    <row r="63" spans="2:47" s="8" customFormat="1" ht="14.85" customHeight="1">
      <c r="B63" s="155"/>
      <c r="C63" s="156"/>
      <c r="D63" s="157" t="s">
        <v>106</v>
      </c>
      <c r="E63" s="158"/>
      <c r="F63" s="158"/>
      <c r="G63" s="158"/>
      <c r="H63" s="158"/>
      <c r="I63" s="159"/>
      <c r="J63" s="160">
        <f>J237</f>
        <v>0</v>
      </c>
      <c r="K63" s="161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17"/>
      <c r="J64" s="41"/>
      <c r="K64" s="44"/>
    </row>
    <row r="65" spans="2:12" s="1" customFormat="1" ht="6.95" customHeight="1">
      <c r="B65" s="55"/>
      <c r="C65" s="56"/>
      <c r="D65" s="56"/>
      <c r="E65" s="56"/>
      <c r="F65" s="56"/>
      <c r="G65" s="56"/>
      <c r="H65" s="56"/>
      <c r="I65" s="138"/>
      <c r="J65" s="56"/>
      <c r="K65" s="57"/>
    </row>
    <row r="69" spans="2:12" s="1" customFormat="1" ht="6.95" customHeight="1">
      <c r="B69" s="58"/>
      <c r="C69" s="59"/>
      <c r="D69" s="59"/>
      <c r="E69" s="59"/>
      <c r="F69" s="59"/>
      <c r="G69" s="59"/>
      <c r="H69" s="59"/>
      <c r="I69" s="141"/>
      <c r="J69" s="59"/>
      <c r="K69" s="59"/>
      <c r="L69" s="60"/>
    </row>
    <row r="70" spans="2:12" s="1" customFormat="1" ht="36.950000000000003" customHeight="1">
      <c r="B70" s="40"/>
      <c r="C70" s="61" t="s">
        <v>107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14.45" customHeight="1">
      <c r="B72" s="40"/>
      <c r="C72" s="64" t="s">
        <v>18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22.5" customHeight="1">
      <c r="B73" s="40"/>
      <c r="C73" s="62"/>
      <c r="D73" s="62"/>
      <c r="E73" s="379" t="str">
        <f>E7</f>
        <v>Regenerace panelových sídlišť nad Hradčany - středová komunikace včetně parkoviště a VO - II část</v>
      </c>
      <c r="F73" s="380"/>
      <c r="G73" s="380"/>
      <c r="H73" s="380"/>
      <c r="I73" s="162"/>
      <c r="J73" s="62"/>
      <c r="K73" s="62"/>
      <c r="L73" s="60"/>
    </row>
    <row r="74" spans="2:12" s="1" customFormat="1" ht="14.45" customHeight="1">
      <c r="B74" s="40"/>
      <c r="C74" s="64" t="s">
        <v>93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23.25" customHeight="1">
      <c r="B75" s="40"/>
      <c r="C75" s="62"/>
      <c r="D75" s="62"/>
      <c r="E75" s="355" t="str">
        <f>E9</f>
        <v>SO106 - Komunikace a parkoviště 1. etapa</v>
      </c>
      <c r="F75" s="381"/>
      <c r="G75" s="381"/>
      <c r="H75" s="381"/>
      <c r="I75" s="162"/>
      <c r="J75" s="62"/>
      <c r="K75" s="62"/>
      <c r="L75" s="60"/>
    </row>
    <row r="76" spans="2:12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18" customHeight="1">
      <c r="B77" s="40"/>
      <c r="C77" s="64" t="s">
        <v>25</v>
      </c>
      <c r="D77" s="62"/>
      <c r="E77" s="62"/>
      <c r="F77" s="163" t="str">
        <f>F12</f>
        <v>Třinec</v>
      </c>
      <c r="G77" s="62"/>
      <c r="H77" s="62"/>
      <c r="I77" s="164" t="s">
        <v>27</v>
      </c>
      <c r="J77" s="72" t="str">
        <f>IF(J12="","",J12)</f>
        <v>1.8.2016</v>
      </c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15">
      <c r="B79" s="40"/>
      <c r="C79" s="64" t="s">
        <v>31</v>
      </c>
      <c r="D79" s="62"/>
      <c r="E79" s="62"/>
      <c r="F79" s="163" t="str">
        <f>E15</f>
        <v>Město Třinec</v>
      </c>
      <c r="G79" s="62"/>
      <c r="H79" s="62"/>
      <c r="I79" s="164" t="s">
        <v>37</v>
      </c>
      <c r="J79" s="163" t="str">
        <f>E21</f>
        <v>Mgr. Zdeňka Kawuloková</v>
      </c>
      <c r="K79" s="62"/>
      <c r="L79" s="60"/>
    </row>
    <row r="80" spans="2:12" s="1" customFormat="1" ht="14.45" customHeight="1">
      <c r="B80" s="40"/>
      <c r="C80" s="64" t="s">
        <v>35</v>
      </c>
      <c r="D80" s="62"/>
      <c r="E80" s="62"/>
      <c r="F80" s="163" t="str">
        <f>IF(E18="","",E18)</f>
        <v/>
      </c>
      <c r="G80" s="62"/>
      <c r="H80" s="62"/>
      <c r="I80" s="162"/>
      <c r="J80" s="62"/>
      <c r="K80" s="62"/>
      <c r="L80" s="60"/>
    </row>
    <row r="81" spans="2:65" s="1" customFormat="1" ht="10.3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9" customFormat="1" ht="29.25" customHeight="1">
      <c r="B82" s="165"/>
      <c r="C82" s="166" t="s">
        <v>108</v>
      </c>
      <c r="D82" s="167" t="s">
        <v>60</v>
      </c>
      <c r="E82" s="167" t="s">
        <v>56</v>
      </c>
      <c r="F82" s="167" t="s">
        <v>109</v>
      </c>
      <c r="G82" s="167" t="s">
        <v>110</v>
      </c>
      <c r="H82" s="167" t="s">
        <v>111</v>
      </c>
      <c r="I82" s="168" t="s">
        <v>112</v>
      </c>
      <c r="J82" s="167" t="s">
        <v>97</v>
      </c>
      <c r="K82" s="169" t="s">
        <v>113</v>
      </c>
      <c r="L82" s="170"/>
      <c r="M82" s="80" t="s">
        <v>114</v>
      </c>
      <c r="N82" s="81" t="s">
        <v>45</v>
      </c>
      <c r="O82" s="81" t="s">
        <v>115</v>
      </c>
      <c r="P82" s="81" t="s">
        <v>116</v>
      </c>
      <c r="Q82" s="81" t="s">
        <v>117</v>
      </c>
      <c r="R82" s="81" t="s">
        <v>118</v>
      </c>
      <c r="S82" s="81" t="s">
        <v>119</v>
      </c>
      <c r="T82" s="82" t="s">
        <v>120</v>
      </c>
    </row>
    <row r="83" spans="2:65" s="1" customFormat="1" ht="29.25" customHeight="1">
      <c r="B83" s="40"/>
      <c r="C83" s="86" t="s">
        <v>98</v>
      </c>
      <c r="D83" s="62"/>
      <c r="E83" s="62"/>
      <c r="F83" s="62"/>
      <c r="G83" s="62"/>
      <c r="H83" s="62"/>
      <c r="I83" s="162"/>
      <c r="J83" s="171">
        <f>BK83</f>
        <v>0</v>
      </c>
      <c r="K83" s="62"/>
      <c r="L83" s="60"/>
      <c r="M83" s="83"/>
      <c r="N83" s="84"/>
      <c r="O83" s="84"/>
      <c r="P83" s="172">
        <f>P84</f>
        <v>0</v>
      </c>
      <c r="Q83" s="84"/>
      <c r="R83" s="172">
        <f>R84</f>
        <v>94.424007200000005</v>
      </c>
      <c r="S83" s="84"/>
      <c r="T83" s="173">
        <f>T84</f>
        <v>116.30502</v>
      </c>
      <c r="AT83" s="23" t="s">
        <v>74</v>
      </c>
      <c r="AU83" s="23" t="s">
        <v>99</v>
      </c>
      <c r="BK83" s="174">
        <f>BK84</f>
        <v>0</v>
      </c>
    </row>
    <row r="84" spans="2:65" s="10" customFormat="1" ht="37.35" customHeight="1">
      <c r="B84" s="175"/>
      <c r="C84" s="176"/>
      <c r="D84" s="177" t="s">
        <v>74</v>
      </c>
      <c r="E84" s="178" t="s">
        <v>121</v>
      </c>
      <c r="F84" s="178" t="s">
        <v>122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P85+P153+P158+P197+P202</f>
        <v>0</v>
      </c>
      <c r="Q84" s="183"/>
      <c r="R84" s="184">
        <f>R85+R153+R158+R197+R202</f>
        <v>94.424007200000005</v>
      </c>
      <c r="S84" s="183"/>
      <c r="T84" s="185">
        <f>T85+T153+T158+T197+T202</f>
        <v>116.30502</v>
      </c>
      <c r="AR84" s="186" t="s">
        <v>24</v>
      </c>
      <c r="AT84" s="187" t="s">
        <v>74</v>
      </c>
      <c r="AU84" s="187" t="s">
        <v>75</v>
      </c>
      <c r="AY84" s="186" t="s">
        <v>123</v>
      </c>
      <c r="BK84" s="188">
        <f>BK85+BK153+BK158+BK197+BK202</f>
        <v>0</v>
      </c>
    </row>
    <row r="85" spans="2:65" s="10" customFormat="1" ht="19.899999999999999" customHeight="1">
      <c r="B85" s="175"/>
      <c r="C85" s="176"/>
      <c r="D85" s="189" t="s">
        <v>74</v>
      </c>
      <c r="E85" s="190" t="s">
        <v>24</v>
      </c>
      <c r="F85" s="190" t="s">
        <v>124</v>
      </c>
      <c r="G85" s="176"/>
      <c r="H85" s="176"/>
      <c r="I85" s="179"/>
      <c r="J85" s="191">
        <f>BK85</f>
        <v>0</v>
      </c>
      <c r="K85" s="176"/>
      <c r="L85" s="181"/>
      <c r="M85" s="182"/>
      <c r="N85" s="183"/>
      <c r="O85" s="183"/>
      <c r="P85" s="184">
        <f>SUM(P86:P152)</f>
        <v>0</v>
      </c>
      <c r="Q85" s="183"/>
      <c r="R85" s="184">
        <f>SUM(R86:R152)</f>
        <v>29.363828500000004</v>
      </c>
      <c r="S85" s="183"/>
      <c r="T85" s="185">
        <f>SUM(T86:T152)</f>
        <v>116.30502</v>
      </c>
      <c r="AR85" s="186" t="s">
        <v>24</v>
      </c>
      <c r="AT85" s="187" t="s">
        <v>74</v>
      </c>
      <c r="AU85" s="187" t="s">
        <v>24</v>
      </c>
      <c r="AY85" s="186" t="s">
        <v>123</v>
      </c>
      <c r="BK85" s="188">
        <f>SUM(BK86:BK152)</f>
        <v>0</v>
      </c>
    </row>
    <row r="86" spans="2:65" s="1" customFormat="1" ht="57" customHeight="1">
      <c r="B86" s="40"/>
      <c r="C86" s="192" t="s">
        <v>125</v>
      </c>
      <c r="D86" s="192" t="s">
        <v>126</v>
      </c>
      <c r="E86" s="193" t="s">
        <v>127</v>
      </c>
      <c r="F86" s="194" t="s">
        <v>128</v>
      </c>
      <c r="G86" s="195" t="s">
        <v>129</v>
      </c>
      <c r="H86" s="196">
        <v>23.15</v>
      </c>
      <c r="I86" s="197"/>
      <c r="J86" s="198">
        <f>ROUND(I86*H86,2)</f>
        <v>0</v>
      </c>
      <c r="K86" s="194" t="s">
        <v>130</v>
      </c>
      <c r="L86" s="60"/>
      <c r="M86" s="199" t="s">
        <v>22</v>
      </c>
      <c r="N86" s="200" t="s">
        <v>46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0.255</v>
      </c>
      <c r="T86" s="202">
        <f>S86*H86</f>
        <v>5.9032499999999999</v>
      </c>
      <c r="AR86" s="23" t="s">
        <v>131</v>
      </c>
      <c r="AT86" s="23" t="s">
        <v>126</v>
      </c>
      <c r="AU86" s="23" t="s">
        <v>84</v>
      </c>
      <c r="AY86" s="23" t="s">
        <v>123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24</v>
      </c>
      <c r="BK86" s="203">
        <f>ROUND(I86*H86,2)</f>
        <v>0</v>
      </c>
      <c r="BL86" s="23" t="s">
        <v>131</v>
      </c>
      <c r="BM86" s="23" t="s">
        <v>132</v>
      </c>
    </row>
    <row r="87" spans="2:65" s="11" customFormat="1" ht="13.5">
      <c r="B87" s="204"/>
      <c r="C87" s="205"/>
      <c r="D87" s="206" t="s">
        <v>133</v>
      </c>
      <c r="E87" s="207" t="s">
        <v>22</v>
      </c>
      <c r="F87" s="208" t="s">
        <v>134</v>
      </c>
      <c r="G87" s="205"/>
      <c r="H87" s="209" t="s">
        <v>22</v>
      </c>
      <c r="I87" s="210"/>
      <c r="J87" s="205"/>
      <c r="K87" s="205"/>
      <c r="L87" s="211"/>
      <c r="M87" s="212"/>
      <c r="N87" s="213"/>
      <c r="O87" s="213"/>
      <c r="P87" s="213"/>
      <c r="Q87" s="213"/>
      <c r="R87" s="213"/>
      <c r="S87" s="213"/>
      <c r="T87" s="214"/>
      <c r="AT87" s="215" t="s">
        <v>133</v>
      </c>
      <c r="AU87" s="215" t="s">
        <v>84</v>
      </c>
      <c r="AV87" s="11" t="s">
        <v>24</v>
      </c>
      <c r="AW87" s="11" t="s">
        <v>39</v>
      </c>
      <c r="AX87" s="11" t="s">
        <v>75</v>
      </c>
      <c r="AY87" s="215" t="s">
        <v>123</v>
      </c>
    </row>
    <row r="88" spans="2:65" s="11" customFormat="1" ht="13.5">
      <c r="B88" s="204"/>
      <c r="C88" s="205"/>
      <c r="D88" s="206" t="s">
        <v>133</v>
      </c>
      <c r="E88" s="207" t="s">
        <v>22</v>
      </c>
      <c r="F88" s="208" t="s">
        <v>135</v>
      </c>
      <c r="G88" s="205"/>
      <c r="H88" s="209" t="s">
        <v>22</v>
      </c>
      <c r="I88" s="210"/>
      <c r="J88" s="205"/>
      <c r="K88" s="205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133</v>
      </c>
      <c r="AU88" s="215" t="s">
        <v>84</v>
      </c>
      <c r="AV88" s="11" t="s">
        <v>24</v>
      </c>
      <c r="AW88" s="11" t="s">
        <v>39</v>
      </c>
      <c r="AX88" s="11" t="s">
        <v>75</v>
      </c>
      <c r="AY88" s="215" t="s">
        <v>123</v>
      </c>
    </row>
    <row r="89" spans="2:65" s="12" customFormat="1" ht="13.5">
      <c r="B89" s="216"/>
      <c r="C89" s="217"/>
      <c r="D89" s="206" t="s">
        <v>133</v>
      </c>
      <c r="E89" s="218" t="s">
        <v>22</v>
      </c>
      <c r="F89" s="219" t="s">
        <v>136</v>
      </c>
      <c r="G89" s="217"/>
      <c r="H89" s="220">
        <v>23.15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133</v>
      </c>
      <c r="AU89" s="226" t="s">
        <v>84</v>
      </c>
      <c r="AV89" s="12" t="s">
        <v>84</v>
      </c>
      <c r="AW89" s="12" t="s">
        <v>39</v>
      </c>
      <c r="AX89" s="12" t="s">
        <v>75</v>
      </c>
      <c r="AY89" s="226" t="s">
        <v>123</v>
      </c>
    </row>
    <row r="90" spans="2:65" s="13" customFormat="1" ht="13.5">
      <c r="B90" s="227"/>
      <c r="C90" s="228"/>
      <c r="D90" s="229" t="s">
        <v>133</v>
      </c>
      <c r="E90" s="230" t="s">
        <v>22</v>
      </c>
      <c r="F90" s="231" t="s">
        <v>137</v>
      </c>
      <c r="G90" s="228"/>
      <c r="H90" s="232">
        <v>23.15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AT90" s="238" t="s">
        <v>133</v>
      </c>
      <c r="AU90" s="238" t="s">
        <v>84</v>
      </c>
      <c r="AV90" s="13" t="s">
        <v>131</v>
      </c>
      <c r="AW90" s="13" t="s">
        <v>39</v>
      </c>
      <c r="AX90" s="13" t="s">
        <v>24</v>
      </c>
      <c r="AY90" s="238" t="s">
        <v>123</v>
      </c>
    </row>
    <row r="91" spans="2:65" s="1" customFormat="1" ht="44.25" customHeight="1">
      <c r="B91" s="40"/>
      <c r="C91" s="192" t="s">
        <v>138</v>
      </c>
      <c r="D91" s="192" t="s">
        <v>126</v>
      </c>
      <c r="E91" s="193" t="s">
        <v>139</v>
      </c>
      <c r="F91" s="194" t="s">
        <v>140</v>
      </c>
      <c r="G91" s="195" t="s">
        <v>129</v>
      </c>
      <c r="H91" s="196">
        <v>44.46</v>
      </c>
      <c r="I91" s="197"/>
      <c r="J91" s="198">
        <f>ROUND(I91*H91,2)</f>
        <v>0</v>
      </c>
      <c r="K91" s="194" t="s">
        <v>130</v>
      </c>
      <c r="L91" s="60"/>
      <c r="M91" s="199" t="s">
        <v>22</v>
      </c>
      <c r="N91" s="200" t="s">
        <v>46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0.26</v>
      </c>
      <c r="T91" s="202">
        <f>S91*H91</f>
        <v>11.559600000000001</v>
      </c>
      <c r="AR91" s="23" t="s">
        <v>131</v>
      </c>
      <c r="AT91" s="23" t="s">
        <v>126</v>
      </c>
      <c r="AU91" s="23" t="s">
        <v>84</v>
      </c>
      <c r="AY91" s="23" t="s">
        <v>123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24</v>
      </c>
      <c r="BK91" s="203">
        <f>ROUND(I91*H91,2)</f>
        <v>0</v>
      </c>
      <c r="BL91" s="23" t="s">
        <v>131</v>
      </c>
      <c r="BM91" s="23" t="s">
        <v>141</v>
      </c>
    </row>
    <row r="92" spans="2:65" s="11" customFormat="1" ht="13.5">
      <c r="B92" s="204"/>
      <c r="C92" s="205"/>
      <c r="D92" s="206" t="s">
        <v>133</v>
      </c>
      <c r="E92" s="207" t="s">
        <v>22</v>
      </c>
      <c r="F92" s="208" t="s">
        <v>142</v>
      </c>
      <c r="G92" s="205"/>
      <c r="H92" s="209" t="s">
        <v>22</v>
      </c>
      <c r="I92" s="210"/>
      <c r="J92" s="205"/>
      <c r="K92" s="205"/>
      <c r="L92" s="211"/>
      <c r="M92" s="212"/>
      <c r="N92" s="213"/>
      <c r="O92" s="213"/>
      <c r="P92" s="213"/>
      <c r="Q92" s="213"/>
      <c r="R92" s="213"/>
      <c r="S92" s="213"/>
      <c r="T92" s="214"/>
      <c r="AT92" s="215" t="s">
        <v>133</v>
      </c>
      <c r="AU92" s="215" t="s">
        <v>84</v>
      </c>
      <c r="AV92" s="11" t="s">
        <v>24</v>
      </c>
      <c r="AW92" s="11" t="s">
        <v>39</v>
      </c>
      <c r="AX92" s="11" t="s">
        <v>75</v>
      </c>
      <c r="AY92" s="215" t="s">
        <v>123</v>
      </c>
    </row>
    <row r="93" spans="2:65" s="11" customFormat="1" ht="13.5">
      <c r="B93" s="204"/>
      <c r="C93" s="205"/>
      <c r="D93" s="206" t="s">
        <v>133</v>
      </c>
      <c r="E93" s="207" t="s">
        <v>22</v>
      </c>
      <c r="F93" s="208" t="s">
        <v>143</v>
      </c>
      <c r="G93" s="205"/>
      <c r="H93" s="209" t="s">
        <v>22</v>
      </c>
      <c r="I93" s="210"/>
      <c r="J93" s="205"/>
      <c r="K93" s="205"/>
      <c r="L93" s="211"/>
      <c r="M93" s="212"/>
      <c r="N93" s="213"/>
      <c r="O93" s="213"/>
      <c r="P93" s="213"/>
      <c r="Q93" s="213"/>
      <c r="R93" s="213"/>
      <c r="S93" s="213"/>
      <c r="T93" s="214"/>
      <c r="AT93" s="215" t="s">
        <v>133</v>
      </c>
      <c r="AU93" s="215" t="s">
        <v>84</v>
      </c>
      <c r="AV93" s="11" t="s">
        <v>24</v>
      </c>
      <c r="AW93" s="11" t="s">
        <v>39</v>
      </c>
      <c r="AX93" s="11" t="s">
        <v>75</v>
      </c>
      <c r="AY93" s="215" t="s">
        <v>123</v>
      </c>
    </row>
    <row r="94" spans="2:65" s="12" customFormat="1" ht="13.5">
      <c r="B94" s="216"/>
      <c r="C94" s="217"/>
      <c r="D94" s="206" t="s">
        <v>133</v>
      </c>
      <c r="E94" s="218" t="s">
        <v>22</v>
      </c>
      <c r="F94" s="219" t="s">
        <v>144</v>
      </c>
      <c r="G94" s="217"/>
      <c r="H94" s="220">
        <v>44.46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133</v>
      </c>
      <c r="AU94" s="226" t="s">
        <v>84</v>
      </c>
      <c r="AV94" s="12" t="s">
        <v>84</v>
      </c>
      <c r="AW94" s="12" t="s">
        <v>39</v>
      </c>
      <c r="AX94" s="12" t="s">
        <v>75</v>
      </c>
      <c r="AY94" s="226" t="s">
        <v>123</v>
      </c>
    </row>
    <row r="95" spans="2:65" s="13" customFormat="1" ht="13.5">
      <c r="B95" s="227"/>
      <c r="C95" s="228"/>
      <c r="D95" s="229" t="s">
        <v>133</v>
      </c>
      <c r="E95" s="230" t="s">
        <v>22</v>
      </c>
      <c r="F95" s="231" t="s">
        <v>137</v>
      </c>
      <c r="G95" s="228"/>
      <c r="H95" s="232">
        <v>44.46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133</v>
      </c>
      <c r="AU95" s="238" t="s">
        <v>84</v>
      </c>
      <c r="AV95" s="13" t="s">
        <v>131</v>
      </c>
      <c r="AW95" s="13" t="s">
        <v>39</v>
      </c>
      <c r="AX95" s="13" t="s">
        <v>24</v>
      </c>
      <c r="AY95" s="238" t="s">
        <v>123</v>
      </c>
    </row>
    <row r="96" spans="2:65" s="1" customFormat="1" ht="44.25" customHeight="1">
      <c r="B96" s="40"/>
      <c r="C96" s="192" t="s">
        <v>145</v>
      </c>
      <c r="D96" s="192" t="s">
        <v>126</v>
      </c>
      <c r="E96" s="193" t="s">
        <v>146</v>
      </c>
      <c r="F96" s="194" t="s">
        <v>147</v>
      </c>
      <c r="G96" s="195" t="s">
        <v>129</v>
      </c>
      <c r="H96" s="196">
        <v>155.15</v>
      </c>
      <c r="I96" s="197"/>
      <c r="J96" s="198">
        <f>ROUND(I96*H96,2)</f>
        <v>0</v>
      </c>
      <c r="K96" s="194" t="s">
        <v>130</v>
      </c>
      <c r="L96" s="60"/>
      <c r="M96" s="199" t="s">
        <v>22</v>
      </c>
      <c r="N96" s="200" t="s">
        <v>46</v>
      </c>
      <c r="O96" s="41"/>
      <c r="P96" s="201">
        <f>O96*H96</f>
        <v>0</v>
      </c>
      <c r="Q96" s="201">
        <v>1.2999999999999999E-4</v>
      </c>
      <c r="R96" s="201">
        <f>Q96*H96</f>
        <v>2.01695E-2</v>
      </c>
      <c r="S96" s="201">
        <v>0.25600000000000001</v>
      </c>
      <c r="T96" s="202">
        <f>S96*H96</f>
        <v>39.718400000000003</v>
      </c>
      <c r="AR96" s="23" t="s">
        <v>131</v>
      </c>
      <c r="AT96" s="23" t="s">
        <v>126</v>
      </c>
      <c r="AU96" s="23" t="s">
        <v>84</v>
      </c>
      <c r="AY96" s="23" t="s">
        <v>123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24</v>
      </c>
      <c r="BK96" s="203">
        <f>ROUND(I96*H96,2)</f>
        <v>0</v>
      </c>
      <c r="BL96" s="23" t="s">
        <v>131</v>
      </c>
      <c r="BM96" s="23" t="s">
        <v>148</v>
      </c>
    </row>
    <row r="97" spans="2:65" s="11" customFormat="1" ht="13.5">
      <c r="B97" s="204"/>
      <c r="C97" s="205"/>
      <c r="D97" s="206" t="s">
        <v>133</v>
      </c>
      <c r="E97" s="207" t="s">
        <v>22</v>
      </c>
      <c r="F97" s="208" t="s">
        <v>149</v>
      </c>
      <c r="G97" s="205"/>
      <c r="H97" s="209" t="s">
        <v>22</v>
      </c>
      <c r="I97" s="210"/>
      <c r="J97" s="205"/>
      <c r="K97" s="205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133</v>
      </c>
      <c r="AU97" s="215" t="s">
        <v>84</v>
      </c>
      <c r="AV97" s="11" t="s">
        <v>24</v>
      </c>
      <c r="AW97" s="11" t="s">
        <v>39</v>
      </c>
      <c r="AX97" s="11" t="s">
        <v>75</v>
      </c>
      <c r="AY97" s="215" t="s">
        <v>123</v>
      </c>
    </row>
    <row r="98" spans="2:65" s="12" customFormat="1" ht="13.5">
      <c r="B98" s="216"/>
      <c r="C98" s="217"/>
      <c r="D98" s="206" t="s">
        <v>133</v>
      </c>
      <c r="E98" s="218" t="s">
        <v>22</v>
      </c>
      <c r="F98" s="219" t="s">
        <v>150</v>
      </c>
      <c r="G98" s="217"/>
      <c r="H98" s="220">
        <v>79.08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133</v>
      </c>
      <c r="AU98" s="226" t="s">
        <v>84</v>
      </c>
      <c r="AV98" s="12" t="s">
        <v>84</v>
      </c>
      <c r="AW98" s="12" t="s">
        <v>39</v>
      </c>
      <c r="AX98" s="12" t="s">
        <v>75</v>
      </c>
      <c r="AY98" s="226" t="s">
        <v>123</v>
      </c>
    </row>
    <row r="99" spans="2:65" s="12" customFormat="1" ht="13.5">
      <c r="B99" s="216"/>
      <c r="C99" s="217"/>
      <c r="D99" s="206" t="s">
        <v>133</v>
      </c>
      <c r="E99" s="218" t="s">
        <v>22</v>
      </c>
      <c r="F99" s="219" t="s">
        <v>151</v>
      </c>
      <c r="G99" s="217"/>
      <c r="H99" s="220">
        <v>43.31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133</v>
      </c>
      <c r="AU99" s="226" t="s">
        <v>84</v>
      </c>
      <c r="AV99" s="12" t="s">
        <v>84</v>
      </c>
      <c r="AW99" s="12" t="s">
        <v>39</v>
      </c>
      <c r="AX99" s="12" t="s">
        <v>75</v>
      </c>
      <c r="AY99" s="226" t="s">
        <v>123</v>
      </c>
    </row>
    <row r="100" spans="2:65" s="12" customFormat="1" ht="13.5">
      <c r="B100" s="216"/>
      <c r="C100" s="217"/>
      <c r="D100" s="206" t="s">
        <v>133</v>
      </c>
      <c r="E100" s="218" t="s">
        <v>22</v>
      </c>
      <c r="F100" s="219" t="s">
        <v>152</v>
      </c>
      <c r="G100" s="217"/>
      <c r="H100" s="220">
        <v>32.76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133</v>
      </c>
      <c r="AU100" s="226" t="s">
        <v>84</v>
      </c>
      <c r="AV100" s="12" t="s">
        <v>84</v>
      </c>
      <c r="AW100" s="12" t="s">
        <v>39</v>
      </c>
      <c r="AX100" s="12" t="s">
        <v>75</v>
      </c>
      <c r="AY100" s="226" t="s">
        <v>123</v>
      </c>
    </row>
    <row r="101" spans="2:65" s="13" customFormat="1" ht="13.5">
      <c r="B101" s="227"/>
      <c r="C101" s="228"/>
      <c r="D101" s="229" t="s">
        <v>133</v>
      </c>
      <c r="E101" s="230" t="s">
        <v>22</v>
      </c>
      <c r="F101" s="231" t="s">
        <v>137</v>
      </c>
      <c r="G101" s="228"/>
      <c r="H101" s="232">
        <v>155.15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133</v>
      </c>
      <c r="AU101" s="238" t="s">
        <v>84</v>
      </c>
      <c r="AV101" s="13" t="s">
        <v>131</v>
      </c>
      <c r="AW101" s="13" t="s">
        <v>39</v>
      </c>
      <c r="AX101" s="13" t="s">
        <v>24</v>
      </c>
      <c r="AY101" s="238" t="s">
        <v>123</v>
      </c>
    </row>
    <row r="102" spans="2:65" s="1" customFormat="1" ht="31.5" customHeight="1">
      <c r="B102" s="40"/>
      <c r="C102" s="192" t="s">
        <v>153</v>
      </c>
      <c r="D102" s="192" t="s">
        <v>126</v>
      </c>
      <c r="E102" s="193" t="s">
        <v>154</v>
      </c>
      <c r="F102" s="194" t="s">
        <v>155</v>
      </c>
      <c r="G102" s="195" t="s">
        <v>129</v>
      </c>
      <c r="H102" s="196">
        <v>28.54</v>
      </c>
      <c r="I102" s="197"/>
      <c r="J102" s="198">
        <f>ROUND(I102*H102,2)</f>
        <v>0</v>
      </c>
      <c r="K102" s="194" t="s">
        <v>130</v>
      </c>
      <c r="L102" s="60"/>
      <c r="M102" s="199" t="s">
        <v>22</v>
      </c>
      <c r="N102" s="200" t="s">
        <v>46</v>
      </c>
      <c r="O102" s="41"/>
      <c r="P102" s="201">
        <f>O102*H102</f>
        <v>0</v>
      </c>
      <c r="Q102" s="201">
        <v>5.0000000000000002E-5</v>
      </c>
      <c r="R102" s="201">
        <f>Q102*H102</f>
        <v>1.4270000000000001E-3</v>
      </c>
      <c r="S102" s="201">
        <v>0.128</v>
      </c>
      <c r="T102" s="202">
        <f>S102*H102</f>
        <v>3.6531199999999999</v>
      </c>
      <c r="AR102" s="23" t="s">
        <v>131</v>
      </c>
      <c r="AT102" s="23" t="s">
        <v>126</v>
      </c>
      <c r="AU102" s="23" t="s">
        <v>84</v>
      </c>
      <c r="AY102" s="23" t="s">
        <v>123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24</v>
      </c>
      <c r="BK102" s="203">
        <f>ROUND(I102*H102,2)</f>
        <v>0</v>
      </c>
      <c r="BL102" s="23" t="s">
        <v>131</v>
      </c>
      <c r="BM102" s="23" t="s">
        <v>156</v>
      </c>
    </row>
    <row r="103" spans="2:65" s="11" customFormat="1" ht="13.5">
      <c r="B103" s="204"/>
      <c r="C103" s="205"/>
      <c r="D103" s="206" t="s">
        <v>133</v>
      </c>
      <c r="E103" s="207" t="s">
        <v>22</v>
      </c>
      <c r="F103" s="208" t="s">
        <v>157</v>
      </c>
      <c r="G103" s="205"/>
      <c r="H103" s="209" t="s">
        <v>22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133</v>
      </c>
      <c r="AU103" s="215" t="s">
        <v>84</v>
      </c>
      <c r="AV103" s="11" t="s">
        <v>24</v>
      </c>
      <c r="AW103" s="11" t="s">
        <v>39</v>
      </c>
      <c r="AX103" s="11" t="s">
        <v>75</v>
      </c>
      <c r="AY103" s="215" t="s">
        <v>123</v>
      </c>
    </row>
    <row r="104" spans="2:65" s="12" customFormat="1" ht="13.5">
      <c r="B104" s="216"/>
      <c r="C104" s="217"/>
      <c r="D104" s="206" t="s">
        <v>133</v>
      </c>
      <c r="E104" s="218" t="s">
        <v>22</v>
      </c>
      <c r="F104" s="219" t="s">
        <v>158</v>
      </c>
      <c r="G104" s="217"/>
      <c r="H104" s="220">
        <v>28.54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133</v>
      </c>
      <c r="AU104" s="226" t="s">
        <v>84</v>
      </c>
      <c r="AV104" s="12" t="s">
        <v>84</v>
      </c>
      <c r="AW104" s="12" t="s">
        <v>39</v>
      </c>
      <c r="AX104" s="12" t="s">
        <v>75</v>
      </c>
      <c r="AY104" s="226" t="s">
        <v>123</v>
      </c>
    </row>
    <row r="105" spans="2:65" s="13" customFormat="1" ht="13.5">
      <c r="B105" s="227"/>
      <c r="C105" s="228"/>
      <c r="D105" s="229" t="s">
        <v>133</v>
      </c>
      <c r="E105" s="230" t="s">
        <v>22</v>
      </c>
      <c r="F105" s="231" t="s">
        <v>137</v>
      </c>
      <c r="G105" s="228"/>
      <c r="H105" s="232">
        <v>28.54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133</v>
      </c>
      <c r="AU105" s="238" t="s">
        <v>84</v>
      </c>
      <c r="AV105" s="13" t="s">
        <v>131</v>
      </c>
      <c r="AW105" s="13" t="s">
        <v>39</v>
      </c>
      <c r="AX105" s="13" t="s">
        <v>24</v>
      </c>
      <c r="AY105" s="238" t="s">
        <v>123</v>
      </c>
    </row>
    <row r="106" spans="2:65" s="1" customFormat="1" ht="31.5" customHeight="1">
      <c r="B106" s="40"/>
      <c r="C106" s="192" t="s">
        <v>159</v>
      </c>
      <c r="D106" s="192" t="s">
        <v>126</v>
      </c>
      <c r="E106" s="193" t="s">
        <v>160</v>
      </c>
      <c r="F106" s="194" t="s">
        <v>161</v>
      </c>
      <c r="G106" s="195" t="s">
        <v>162</v>
      </c>
      <c r="H106" s="196">
        <v>163.79</v>
      </c>
      <c r="I106" s="197"/>
      <c r="J106" s="198">
        <f>ROUND(I106*H106,2)</f>
        <v>0</v>
      </c>
      <c r="K106" s="194" t="s">
        <v>130</v>
      </c>
      <c r="L106" s="60"/>
      <c r="M106" s="199" t="s">
        <v>22</v>
      </c>
      <c r="N106" s="200" t="s">
        <v>46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0.20499999999999999</v>
      </c>
      <c r="T106" s="202">
        <f>S106*H106</f>
        <v>33.576949999999997</v>
      </c>
      <c r="AR106" s="23" t="s">
        <v>131</v>
      </c>
      <c r="AT106" s="23" t="s">
        <v>126</v>
      </c>
      <c r="AU106" s="23" t="s">
        <v>84</v>
      </c>
      <c r="AY106" s="23" t="s">
        <v>123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24</v>
      </c>
      <c r="BK106" s="203">
        <f>ROUND(I106*H106,2)</f>
        <v>0</v>
      </c>
      <c r="BL106" s="23" t="s">
        <v>131</v>
      </c>
      <c r="BM106" s="23" t="s">
        <v>163</v>
      </c>
    </row>
    <row r="107" spans="2:65" s="11" customFormat="1" ht="13.5">
      <c r="B107" s="204"/>
      <c r="C107" s="205"/>
      <c r="D107" s="206" t="s">
        <v>133</v>
      </c>
      <c r="E107" s="207" t="s">
        <v>22</v>
      </c>
      <c r="F107" s="208" t="s">
        <v>164</v>
      </c>
      <c r="G107" s="205"/>
      <c r="H107" s="209" t="s">
        <v>22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133</v>
      </c>
      <c r="AU107" s="215" t="s">
        <v>84</v>
      </c>
      <c r="AV107" s="11" t="s">
        <v>24</v>
      </c>
      <c r="AW107" s="11" t="s">
        <v>39</v>
      </c>
      <c r="AX107" s="11" t="s">
        <v>75</v>
      </c>
      <c r="AY107" s="215" t="s">
        <v>123</v>
      </c>
    </row>
    <row r="108" spans="2:65" s="12" customFormat="1" ht="13.5">
      <c r="B108" s="216"/>
      <c r="C108" s="217"/>
      <c r="D108" s="206" t="s">
        <v>133</v>
      </c>
      <c r="E108" s="218" t="s">
        <v>22</v>
      </c>
      <c r="F108" s="219" t="s">
        <v>165</v>
      </c>
      <c r="G108" s="217"/>
      <c r="H108" s="220">
        <v>163.79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133</v>
      </c>
      <c r="AU108" s="226" t="s">
        <v>84</v>
      </c>
      <c r="AV108" s="12" t="s">
        <v>84</v>
      </c>
      <c r="AW108" s="12" t="s">
        <v>39</v>
      </c>
      <c r="AX108" s="12" t="s">
        <v>75</v>
      </c>
      <c r="AY108" s="226" t="s">
        <v>123</v>
      </c>
    </row>
    <row r="109" spans="2:65" s="13" customFormat="1" ht="13.5">
      <c r="B109" s="227"/>
      <c r="C109" s="228"/>
      <c r="D109" s="229" t="s">
        <v>133</v>
      </c>
      <c r="E109" s="230" t="s">
        <v>22</v>
      </c>
      <c r="F109" s="231" t="s">
        <v>137</v>
      </c>
      <c r="G109" s="228"/>
      <c r="H109" s="232">
        <v>163.79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133</v>
      </c>
      <c r="AU109" s="238" t="s">
        <v>84</v>
      </c>
      <c r="AV109" s="13" t="s">
        <v>131</v>
      </c>
      <c r="AW109" s="13" t="s">
        <v>39</v>
      </c>
      <c r="AX109" s="13" t="s">
        <v>24</v>
      </c>
      <c r="AY109" s="238" t="s">
        <v>123</v>
      </c>
    </row>
    <row r="110" spans="2:65" s="1" customFormat="1" ht="31.5" customHeight="1">
      <c r="B110" s="40"/>
      <c r="C110" s="192" t="s">
        <v>84</v>
      </c>
      <c r="D110" s="192" t="s">
        <v>126</v>
      </c>
      <c r="E110" s="193" t="s">
        <v>166</v>
      </c>
      <c r="F110" s="194" t="s">
        <v>167</v>
      </c>
      <c r="G110" s="195" t="s">
        <v>162</v>
      </c>
      <c r="H110" s="196">
        <v>190.38</v>
      </c>
      <c r="I110" s="197"/>
      <c r="J110" s="198">
        <f>ROUND(I110*H110,2)</f>
        <v>0</v>
      </c>
      <c r="K110" s="194" t="s">
        <v>130</v>
      </c>
      <c r="L110" s="60"/>
      <c r="M110" s="199" t="s">
        <v>22</v>
      </c>
      <c r="N110" s="200" t="s">
        <v>46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0.115</v>
      </c>
      <c r="T110" s="202">
        <f>S110*H110</f>
        <v>21.893699999999999</v>
      </c>
      <c r="AR110" s="23" t="s">
        <v>131</v>
      </c>
      <c r="AT110" s="23" t="s">
        <v>126</v>
      </c>
      <c r="AU110" s="23" t="s">
        <v>84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24</v>
      </c>
      <c r="BK110" s="203">
        <f>ROUND(I110*H110,2)</f>
        <v>0</v>
      </c>
      <c r="BL110" s="23" t="s">
        <v>131</v>
      </c>
      <c r="BM110" s="23" t="s">
        <v>168</v>
      </c>
    </row>
    <row r="111" spans="2:65" s="11" customFormat="1" ht="13.5">
      <c r="B111" s="204"/>
      <c r="C111" s="205"/>
      <c r="D111" s="206" t="s">
        <v>133</v>
      </c>
      <c r="E111" s="207" t="s">
        <v>22</v>
      </c>
      <c r="F111" s="208" t="s">
        <v>169</v>
      </c>
      <c r="G111" s="205"/>
      <c r="H111" s="209" t="s">
        <v>22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133</v>
      </c>
      <c r="AU111" s="215" t="s">
        <v>84</v>
      </c>
      <c r="AV111" s="11" t="s">
        <v>24</v>
      </c>
      <c r="AW111" s="11" t="s">
        <v>39</v>
      </c>
      <c r="AX111" s="11" t="s">
        <v>75</v>
      </c>
      <c r="AY111" s="215" t="s">
        <v>123</v>
      </c>
    </row>
    <row r="112" spans="2:65" s="12" customFormat="1" ht="13.5">
      <c r="B112" s="216"/>
      <c r="C112" s="217"/>
      <c r="D112" s="206" t="s">
        <v>133</v>
      </c>
      <c r="E112" s="218" t="s">
        <v>22</v>
      </c>
      <c r="F112" s="219" t="s">
        <v>170</v>
      </c>
      <c r="G112" s="217"/>
      <c r="H112" s="220">
        <v>190.38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133</v>
      </c>
      <c r="AU112" s="226" t="s">
        <v>84</v>
      </c>
      <c r="AV112" s="12" t="s">
        <v>84</v>
      </c>
      <c r="AW112" s="12" t="s">
        <v>39</v>
      </c>
      <c r="AX112" s="12" t="s">
        <v>75</v>
      </c>
      <c r="AY112" s="226" t="s">
        <v>123</v>
      </c>
    </row>
    <row r="113" spans="2:65" s="13" customFormat="1" ht="13.5">
      <c r="B113" s="227"/>
      <c r="C113" s="228"/>
      <c r="D113" s="229" t="s">
        <v>133</v>
      </c>
      <c r="E113" s="230" t="s">
        <v>22</v>
      </c>
      <c r="F113" s="231" t="s">
        <v>137</v>
      </c>
      <c r="G113" s="228"/>
      <c r="H113" s="232">
        <v>190.38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133</v>
      </c>
      <c r="AU113" s="238" t="s">
        <v>84</v>
      </c>
      <c r="AV113" s="13" t="s">
        <v>131</v>
      </c>
      <c r="AW113" s="13" t="s">
        <v>39</v>
      </c>
      <c r="AX113" s="13" t="s">
        <v>24</v>
      </c>
      <c r="AY113" s="238" t="s">
        <v>123</v>
      </c>
    </row>
    <row r="114" spans="2:65" s="1" customFormat="1" ht="44.25" customHeight="1">
      <c r="B114" s="40"/>
      <c r="C114" s="192" t="s">
        <v>171</v>
      </c>
      <c r="D114" s="192" t="s">
        <v>126</v>
      </c>
      <c r="E114" s="193" t="s">
        <v>172</v>
      </c>
      <c r="F114" s="194" t="s">
        <v>173</v>
      </c>
      <c r="G114" s="195" t="s">
        <v>174</v>
      </c>
      <c r="H114" s="196">
        <v>8.2129999999999992</v>
      </c>
      <c r="I114" s="197"/>
      <c r="J114" s="198">
        <f>ROUND(I114*H114,2)</f>
        <v>0</v>
      </c>
      <c r="K114" s="194" t="s">
        <v>130</v>
      </c>
      <c r="L114" s="60"/>
      <c r="M114" s="199" t="s">
        <v>22</v>
      </c>
      <c r="N114" s="200" t="s">
        <v>46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131</v>
      </c>
      <c r="AT114" s="23" t="s">
        <v>126</v>
      </c>
      <c r="AU114" s="23" t="s">
        <v>84</v>
      </c>
      <c r="AY114" s="23" t="s">
        <v>123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24</v>
      </c>
      <c r="BK114" s="203">
        <f>ROUND(I114*H114,2)</f>
        <v>0</v>
      </c>
      <c r="BL114" s="23" t="s">
        <v>131</v>
      </c>
      <c r="BM114" s="23" t="s">
        <v>175</v>
      </c>
    </row>
    <row r="115" spans="2:65" s="11" customFormat="1" ht="13.5">
      <c r="B115" s="204"/>
      <c r="C115" s="205"/>
      <c r="D115" s="206" t="s">
        <v>133</v>
      </c>
      <c r="E115" s="207" t="s">
        <v>22</v>
      </c>
      <c r="F115" s="208" t="s">
        <v>176</v>
      </c>
      <c r="G115" s="205"/>
      <c r="H115" s="209" t="s">
        <v>22</v>
      </c>
      <c r="I115" s="210"/>
      <c r="J115" s="205"/>
      <c r="K115" s="205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133</v>
      </c>
      <c r="AU115" s="215" t="s">
        <v>84</v>
      </c>
      <c r="AV115" s="11" t="s">
        <v>24</v>
      </c>
      <c r="AW115" s="11" t="s">
        <v>39</v>
      </c>
      <c r="AX115" s="11" t="s">
        <v>75</v>
      </c>
      <c r="AY115" s="215" t="s">
        <v>123</v>
      </c>
    </row>
    <row r="116" spans="2:65" s="12" customFormat="1" ht="13.5">
      <c r="B116" s="216"/>
      <c r="C116" s="217"/>
      <c r="D116" s="206" t="s">
        <v>133</v>
      </c>
      <c r="E116" s="218" t="s">
        <v>22</v>
      </c>
      <c r="F116" s="219" t="s">
        <v>177</v>
      </c>
      <c r="G116" s="217"/>
      <c r="H116" s="220">
        <v>1.157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133</v>
      </c>
      <c r="AU116" s="226" t="s">
        <v>84</v>
      </c>
      <c r="AV116" s="12" t="s">
        <v>84</v>
      </c>
      <c r="AW116" s="12" t="s">
        <v>39</v>
      </c>
      <c r="AX116" s="12" t="s">
        <v>75</v>
      </c>
      <c r="AY116" s="226" t="s">
        <v>123</v>
      </c>
    </row>
    <row r="117" spans="2:65" s="12" customFormat="1" ht="13.5">
      <c r="B117" s="216"/>
      <c r="C117" s="217"/>
      <c r="D117" s="206" t="s">
        <v>133</v>
      </c>
      <c r="E117" s="218" t="s">
        <v>22</v>
      </c>
      <c r="F117" s="219" t="s">
        <v>178</v>
      </c>
      <c r="G117" s="217"/>
      <c r="H117" s="220">
        <v>1.962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133</v>
      </c>
      <c r="AU117" s="226" t="s">
        <v>84</v>
      </c>
      <c r="AV117" s="12" t="s">
        <v>84</v>
      </c>
      <c r="AW117" s="12" t="s">
        <v>39</v>
      </c>
      <c r="AX117" s="12" t="s">
        <v>75</v>
      </c>
      <c r="AY117" s="226" t="s">
        <v>123</v>
      </c>
    </row>
    <row r="118" spans="2:65" s="12" customFormat="1" ht="13.5">
      <c r="B118" s="216"/>
      <c r="C118" s="217"/>
      <c r="D118" s="206" t="s">
        <v>133</v>
      </c>
      <c r="E118" s="218" t="s">
        <v>22</v>
      </c>
      <c r="F118" s="219" t="s">
        <v>179</v>
      </c>
      <c r="G118" s="217"/>
      <c r="H118" s="220">
        <v>5.0940000000000003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133</v>
      </c>
      <c r="AU118" s="226" t="s">
        <v>84</v>
      </c>
      <c r="AV118" s="12" t="s">
        <v>84</v>
      </c>
      <c r="AW118" s="12" t="s">
        <v>39</v>
      </c>
      <c r="AX118" s="12" t="s">
        <v>75</v>
      </c>
      <c r="AY118" s="226" t="s">
        <v>123</v>
      </c>
    </row>
    <row r="119" spans="2:65" s="13" customFormat="1" ht="13.5">
      <c r="B119" s="227"/>
      <c r="C119" s="228"/>
      <c r="D119" s="229" t="s">
        <v>133</v>
      </c>
      <c r="E119" s="230" t="s">
        <v>22</v>
      </c>
      <c r="F119" s="231" t="s">
        <v>137</v>
      </c>
      <c r="G119" s="228"/>
      <c r="H119" s="232">
        <v>8.2129999999999992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133</v>
      </c>
      <c r="AU119" s="238" t="s">
        <v>84</v>
      </c>
      <c r="AV119" s="13" t="s">
        <v>131</v>
      </c>
      <c r="AW119" s="13" t="s">
        <v>39</v>
      </c>
      <c r="AX119" s="13" t="s">
        <v>24</v>
      </c>
      <c r="AY119" s="238" t="s">
        <v>123</v>
      </c>
    </row>
    <row r="120" spans="2:65" s="1" customFormat="1" ht="44.25" customHeight="1">
      <c r="B120" s="40"/>
      <c r="C120" s="192" t="s">
        <v>180</v>
      </c>
      <c r="D120" s="192" t="s">
        <v>126</v>
      </c>
      <c r="E120" s="193" t="s">
        <v>181</v>
      </c>
      <c r="F120" s="194" t="s">
        <v>182</v>
      </c>
      <c r="G120" s="195" t="s">
        <v>162</v>
      </c>
      <c r="H120" s="196">
        <v>33.96</v>
      </c>
      <c r="I120" s="197"/>
      <c r="J120" s="198">
        <f>ROUND(I120*H120,2)</f>
        <v>0</v>
      </c>
      <c r="K120" s="194" t="s">
        <v>130</v>
      </c>
      <c r="L120" s="60"/>
      <c r="M120" s="199" t="s">
        <v>22</v>
      </c>
      <c r="N120" s="200" t="s">
        <v>46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131</v>
      </c>
      <c r="AT120" s="23" t="s">
        <v>126</v>
      </c>
      <c r="AU120" s="23" t="s">
        <v>84</v>
      </c>
      <c r="AY120" s="23" t="s">
        <v>123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24</v>
      </c>
      <c r="BK120" s="203">
        <f>ROUND(I120*H120,2)</f>
        <v>0</v>
      </c>
      <c r="BL120" s="23" t="s">
        <v>131</v>
      </c>
      <c r="BM120" s="23" t="s">
        <v>183</v>
      </c>
    </row>
    <row r="121" spans="2:65" s="11" customFormat="1" ht="13.5">
      <c r="B121" s="204"/>
      <c r="C121" s="205"/>
      <c r="D121" s="206" t="s">
        <v>133</v>
      </c>
      <c r="E121" s="207" t="s">
        <v>22</v>
      </c>
      <c r="F121" s="208" t="s">
        <v>184</v>
      </c>
      <c r="G121" s="205"/>
      <c r="H121" s="209" t="s">
        <v>22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133</v>
      </c>
      <c r="AU121" s="215" t="s">
        <v>84</v>
      </c>
      <c r="AV121" s="11" t="s">
        <v>24</v>
      </c>
      <c r="AW121" s="11" t="s">
        <v>39</v>
      </c>
      <c r="AX121" s="11" t="s">
        <v>75</v>
      </c>
      <c r="AY121" s="215" t="s">
        <v>123</v>
      </c>
    </row>
    <row r="122" spans="2:65" s="12" customFormat="1" ht="13.5">
      <c r="B122" s="216"/>
      <c r="C122" s="217"/>
      <c r="D122" s="206" t="s">
        <v>133</v>
      </c>
      <c r="E122" s="218" t="s">
        <v>22</v>
      </c>
      <c r="F122" s="219" t="s">
        <v>185</v>
      </c>
      <c r="G122" s="217"/>
      <c r="H122" s="220">
        <v>33.96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133</v>
      </c>
      <c r="AU122" s="226" t="s">
        <v>84</v>
      </c>
      <c r="AV122" s="12" t="s">
        <v>84</v>
      </c>
      <c r="AW122" s="12" t="s">
        <v>39</v>
      </c>
      <c r="AX122" s="12" t="s">
        <v>75</v>
      </c>
      <c r="AY122" s="226" t="s">
        <v>123</v>
      </c>
    </row>
    <row r="123" spans="2:65" s="13" customFormat="1" ht="13.5">
      <c r="B123" s="227"/>
      <c r="C123" s="228"/>
      <c r="D123" s="229" t="s">
        <v>133</v>
      </c>
      <c r="E123" s="230" t="s">
        <v>22</v>
      </c>
      <c r="F123" s="231" t="s">
        <v>137</v>
      </c>
      <c r="G123" s="228"/>
      <c r="H123" s="232">
        <v>33.96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133</v>
      </c>
      <c r="AU123" s="238" t="s">
        <v>84</v>
      </c>
      <c r="AV123" s="13" t="s">
        <v>131</v>
      </c>
      <c r="AW123" s="13" t="s">
        <v>39</v>
      </c>
      <c r="AX123" s="13" t="s">
        <v>24</v>
      </c>
      <c r="AY123" s="238" t="s">
        <v>123</v>
      </c>
    </row>
    <row r="124" spans="2:65" s="1" customFormat="1" ht="44.25" customHeight="1">
      <c r="B124" s="40"/>
      <c r="C124" s="192" t="s">
        <v>10</v>
      </c>
      <c r="D124" s="192" t="s">
        <v>126</v>
      </c>
      <c r="E124" s="193" t="s">
        <v>186</v>
      </c>
      <c r="F124" s="194" t="s">
        <v>187</v>
      </c>
      <c r="G124" s="195" t="s">
        <v>174</v>
      </c>
      <c r="H124" s="196">
        <v>17.32</v>
      </c>
      <c r="I124" s="197"/>
      <c r="J124" s="198">
        <f>ROUND(I124*H124,2)</f>
        <v>0</v>
      </c>
      <c r="K124" s="194" t="s">
        <v>130</v>
      </c>
      <c r="L124" s="60"/>
      <c r="M124" s="199" t="s">
        <v>22</v>
      </c>
      <c r="N124" s="200" t="s">
        <v>46</v>
      </c>
      <c r="O124" s="41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23" t="s">
        <v>131</v>
      </c>
      <c r="AT124" s="23" t="s">
        <v>126</v>
      </c>
      <c r="AU124" s="23" t="s">
        <v>84</v>
      </c>
      <c r="AY124" s="23" t="s">
        <v>123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24</v>
      </c>
      <c r="BK124" s="203">
        <f>ROUND(I124*H124,2)</f>
        <v>0</v>
      </c>
      <c r="BL124" s="23" t="s">
        <v>131</v>
      </c>
      <c r="BM124" s="23" t="s">
        <v>188</v>
      </c>
    </row>
    <row r="125" spans="2:65" s="11" customFormat="1" ht="13.5">
      <c r="B125" s="204"/>
      <c r="C125" s="205"/>
      <c r="D125" s="206" t="s">
        <v>133</v>
      </c>
      <c r="E125" s="207" t="s">
        <v>22</v>
      </c>
      <c r="F125" s="208" t="s">
        <v>189</v>
      </c>
      <c r="G125" s="205"/>
      <c r="H125" s="209" t="s">
        <v>22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133</v>
      </c>
      <c r="AU125" s="215" t="s">
        <v>84</v>
      </c>
      <c r="AV125" s="11" t="s">
        <v>24</v>
      </c>
      <c r="AW125" s="11" t="s">
        <v>39</v>
      </c>
      <c r="AX125" s="11" t="s">
        <v>75</v>
      </c>
      <c r="AY125" s="215" t="s">
        <v>123</v>
      </c>
    </row>
    <row r="126" spans="2:65" s="11" customFormat="1" ht="13.5">
      <c r="B126" s="204"/>
      <c r="C126" s="205"/>
      <c r="D126" s="206" t="s">
        <v>133</v>
      </c>
      <c r="E126" s="207" t="s">
        <v>22</v>
      </c>
      <c r="F126" s="208" t="s">
        <v>190</v>
      </c>
      <c r="G126" s="205"/>
      <c r="H126" s="209" t="s">
        <v>22</v>
      </c>
      <c r="I126" s="210"/>
      <c r="J126" s="205"/>
      <c r="K126" s="205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133</v>
      </c>
      <c r="AU126" s="215" t="s">
        <v>84</v>
      </c>
      <c r="AV126" s="11" t="s">
        <v>24</v>
      </c>
      <c r="AW126" s="11" t="s">
        <v>39</v>
      </c>
      <c r="AX126" s="11" t="s">
        <v>75</v>
      </c>
      <c r="AY126" s="215" t="s">
        <v>123</v>
      </c>
    </row>
    <row r="127" spans="2:65" s="12" customFormat="1" ht="13.5">
      <c r="B127" s="216"/>
      <c r="C127" s="217"/>
      <c r="D127" s="206" t="s">
        <v>133</v>
      </c>
      <c r="E127" s="218" t="s">
        <v>22</v>
      </c>
      <c r="F127" s="219" t="s">
        <v>191</v>
      </c>
      <c r="G127" s="217"/>
      <c r="H127" s="220">
        <v>17.32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133</v>
      </c>
      <c r="AU127" s="226" t="s">
        <v>84</v>
      </c>
      <c r="AV127" s="12" t="s">
        <v>84</v>
      </c>
      <c r="AW127" s="12" t="s">
        <v>39</v>
      </c>
      <c r="AX127" s="12" t="s">
        <v>75</v>
      </c>
      <c r="AY127" s="226" t="s">
        <v>123</v>
      </c>
    </row>
    <row r="128" spans="2:65" s="13" customFormat="1" ht="13.5">
      <c r="B128" s="227"/>
      <c r="C128" s="228"/>
      <c r="D128" s="229" t="s">
        <v>133</v>
      </c>
      <c r="E128" s="230" t="s">
        <v>22</v>
      </c>
      <c r="F128" s="231" t="s">
        <v>137</v>
      </c>
      <c r="G128" s="228"/>
      <c r="H128" s="232">
        <v>17.32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133</v>
      </c>
      <c r="AU128" s="238" t="s">
        <v>84</v>
      </c>
      <c r="AV128" s="13" t="s">
        <v>131</v>
      </c>
      <c r="AW128" s="13" t="s">
        <v>39</v>
      </c>
      <c r="AX128" s="13" t="s">
        <v>24</v>
      </c>
      <c r="AY128" s="238" t="s">
        <v>123</v>
      </c>
    </row>
    <row r="129" spans="2:65" s="1" customFormat="1" ht="22.5" customHeight="1">
      <c r="B129" s="40"/>
      <c r="C129" s="192" t="s">
        <v>192</v>
      </c>
      <c r="D129" s="192" t="s">
        <v>126</v>
      </c>
      <c r="E129" s="193" t="s">
        <v>193</v>
      </c>
      <c r="F129" s="194" t="s">
        <v>194</v>
      </c>
      <c r="G129" s="195" t="s">
        <v>174</v>
      </c>
      <c r="H129" s="196">
        <v>17.32</v>
      </c>
      <c r="I129" s="197"/>
      <c r="J129" s="198">
        <f>ROUND(I129*H129,2)</f>
        <v>0</v>
      </c>
      <c r="K129" s="194" t="s">
        <v>130</v>
      </c>
      <c r="L129" s="60"/>
      <c r="M129" s="199" t="s">
        <v>22</v>
      </c>
      <c r="N129" s="200" t="s">
        <v>46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131</v>
      </c>
      <c r="AT129" s="23" t="s">
        <v>126</v>
      </c>
      <c r="AU129" s="23" t="s">
        <v>84</v>
      </c>
      <c r="AY129" s="23" t="s">
        <v>123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24</v>
      </c>
      <c r="BK129" s="203">
        <f>ROUND(I129*H129,2)</f>
        <v>0</v>
      </c>
      <c r="BL129" s="23" t="s">
        <v>131</v>
      </c>
      <c r="BM129" s="23" t="s">
        <v>195</v>
      </c>
    </row>
    <row r="130" spans="2:65" s="11" customFormat="1" ht="13.5">
      <c r="B130" s="204"/>
      <c r="C130" s="205"/>
      <c r="D130" s="206" t="s">
        <v>133</v>
      </c>
      <c r="E130" s="207" t="s">
        <v>22</v>
      </c>
      <c r="F130" s="208" t="s">
        <v>196</v>
      </c>
      <c r="G130" s="205"/>
      <c r="H130" s="209" t="s">
        <v>22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133</v>
      </c>
      <c r="AU130" s="215" t="s">
        <v>84</v>
      </c>
      <c r="AV130" s="11" t="s">
        <v>24</v>
      </c>
      <c r="AW130" s="11" t="s">
        <v>39</v>
      </c>
      <c r="AX130" s="11" t="s">
        <v>75</v>
      </c>
      <c r="AY130" s="215" t="s">
        <v>123</v>
      </c>
    </row>
    <row r="131" spans="2:65" s="12" customFormat="1" ht="13.5">
      <c r="B131" s="216"/>
      <c r="C131" s="217"/>
      <c r="D131" s="206" t="s">
        <v>133</v>
      </c>
      <c r="E131" s="218" t="s">
        <v>22</v>
      </c>
      <c r="F131" s="219" t="s">
        <v>197</v>
      </c>
      <c r="G131" s="217"/>
      <c r="H131" s="220">
        <v>17.32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133</v>
      </c>
      <c r="AU131" s="226" t="s">
        <v>84</v>
      </c>
      <c r="AV131" s="12" t="s">
        <v>84</v>
      </c>
      <c r="AW131" s="12" t="s">
        <v>39</v>
      </c>
      <c r="AX131" s="12" t="s">
        <v>75</v>
      </c>
      <c r="AY131" s="226" t="s">
        <v>123</v>
      </c>
    </row>
    <row r="132" spans="2:65" s="13" customFormat="1" ht="13.5">
      <c r="B132" s="227"/>
      <c r="C132" s="228"/>
      <c r="D132" s="229" t="s">
        <v>133</v>
      </c>
      <c r="E132" s="230" t="s">
        <v>22</v>
      </c>
      <c r="F132" s="231" t="s">
        <v>137</v>
      </c>
      <c r="G132" s="228"/>
      <c r="H132" s="232">
        <v>17.32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133</v>
      </c>
      <c r="AU132" s="238" t="s">
        <v>84</v>
      </c>
      <c r="AV132" s="13" t="s">
        <v>131</v>
      </c>
      <c r="AW132" s="13" t="s">
        <v>39</v>
      </c>
      <c r="AX132" s="13" t="s">
        <v>24</v>
      </c>
      <c r="AY132" s="238" t="s">
        <v>123</v>
      </c>
    </row>
    <row r="133" spans="2:65" s="1" customFormat="1" ht="22.5" customHeight="1">
      <c r="B133" s="40"/>
      <c r="C133" s="192" t="s">
        <v>198</v>
      </c>
      <c r="D133" s="192" t="s">
        <v>126</v>
      </c>
      <c r="E133" s="193" t="s">
        <v>199</v>
      </c>
      <c r="F133" s="194" t="s">
        <v>200</v>
      </c>
      <c r="G133" s="195" t="s">
        <v>201</v>
      </c>
      <c r="H133" s="196">
        <v>31.175999999999998</v>
      </c>
      <c r="I133" s="197"/>
      <c r="J133" s="198">
        <f>ROUND(I133*H133,2)</f>
        <v>0</v>
      </c>
      <c r="K133" s="194" t="s">
        <v>130</v>
      </c>
      <c r="L133" s="60"/>
      <c r="M133" s="199" t="s">
        <v>22</v>
      </c>
      <c r="N133" s="200" t="s">
        <v>46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131</v>
      </c>
      <c r="AT133" s="23" t="s">
        <v>126</v>
      </c>
      <c r="AU133" s="23" t="s">
        <v>84</v>
      </c>
      <c r="AY133" s="23" t="s">
        <v>123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24</v>
      </c>
      <c r="BK133" s="203">
        <f>ROUND(I133*H133,2)</f>
        <v>0</v>
      </c>
      <c r="BL133" s="23" t="s">
        <v>131</v>
      </c>
      <c r="BM133" s="23" t="s">
        <v>202</v>
      </c>
    </row>
    <row r="134" spans="2:65" s="11" customFormat="1" ht="13.5">
      <c r="B134" s="204"/>
      <c r="C134" s="205"/>
      <c r="D134" s="206" t="s">
        <v>133</v>
      </c>
      <c r="E134" s="207" t="s">
        <v>22</v>
      </c>
      <c r="F134" s="208" t="s">
        <v>203</v>
      </c>
      <c r="G134" s="205"/>
      <c r="H134" s="209" t="s">
        <v>22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133</v>
      </c>
      <c r="AU134" s="215" t="s">
        <v>84</v>
      </c>
      <c r="AV134" s="11" t="s">
        <v>24</v>
      </c>
      <c r="AW134" s="11" t="s">
        <v>39</v>
      </c>
      <c r="AX134" s="11" t="s">
        <v>75</v>
      </c>
      <c r="AY134" s="215" t="s">
        <v>123</v>
      </c>
    </row>
    <row r="135" spans="2:65" s="12" customFormat="1" ht="13.5">
      <c r="B135" s="216"/>
      <c r="C135" s="217"/>
      <c r="D135" s="206" t="s">
        <v>133</v>
      </c>
      <c r="E135" s="218" t="s">
        <v>22</v>
      </c>
      <c r="F135" s="219" t="s">
        <v>204</v>
      </c>
      <c r="G135" s="217"/>
      <c r="H135" s="220">
        <v>31.175999999999998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133</v>
      </c>
      <c r="AU135" s="226" t="s">
        <v>84</v>
      </c>
      <c r="AV135" s="12" t="s">
        <v>84</v>
      </c>
      <c r="AW135" s="12" t="s">
        <v>39</v>
      </c>
      <c r="AX135" s="12" t="s">
        <v>75</v>
      </c>
      <c r="AY135" s="226" t="s">
        <v>123</v>
      </c>
    </row>
    <row r="136" spans="2:65" s="13" customFormat="1" ht="13.5">
      <c r="B136" s="227"/>
      <c r="C136" s="228"/>
      <c r="D136" s="229" t="s">
        <v>133</v>
      </c>
      <c r="E136" s="230" t="s">
        <v>22</v>
      </c>
      <c r="F136" s="231" t="s">
        <v>137</v>
      </c>
      <c r="G136" s="228"/>
      <c r="H136" s="232">
        <v>31.175999999999998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133</v>
      </c>
      <c r="AU136" s="238" t="s">
        <v>84</v>
      </c>
      <c r="AV136" s="13" t="s">
        <v>131</v>
      </c>
      <c r="AW136" s="13" t="s">
        <v>39</v>
      </c>
      <c r="AX136" s="13" t="s">
        <v>24</v>
      </c>
      <c r="AY136" s="238" t="s">
        <v>123</v>
      </c>
    </row>
    <row r="137" spans="2:65" s="1" customFormat="1" ht="31.5" customHeight="1">
      <c r="B137" s="40"/>
      <c r="C137" s="192" t="s">
        <v>205</v>
      </c>
      <c r="D137" s="192" t="s">
        <v>126</v>
      </c>
      <c r="E137" s="193" t="s">
        <v>206</v>
      </c>
      <c r="F137" s="194" t="s">
        <v>207</v>
      </c>
      <c r="G137" s="195" t="s">
        <v>162</v>
      </c>
      <c r="H137" s="196">
        <v>33.96</v>
      </c>
      <c r="I137" s="197"/>
      <c r="J137" s="198">
        <f>ROUND(I137*H137,2)</f>
        <v>0</v>
      </c>
      <c r="K137" s="194" t="s">
        <v>130</v>
      </c>
      <c r="L137" s="60"/>
      <c r="M137" s="199" t="s">
        <v>22</v>
      </c>
      <c r="N137" s="200" t="s">
        <v>46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131</v>
      </c>
      <c r="AT137" s="23" t="s">
        <v>126</v>
      </c>
      <c r="AU137" s="23" t="s">
        <v>84</v>
      </c>
      <c r="AY137" s="23" t="s">
        <v>123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24</v>
      </c>
      <c r="BK137" s="203">
        <f>ROUND(I137*H137,2)</f>
        <v>0</v>
      </c>
      <c r="BL137" s="23" t="s">
        <v>131</v>
      </c>
      <c r="BM137" s="23" t="s">
        <v>208</v>
      </c>
    </row>
    <row r="138" spans="2:65" s="12" customFormat="1" ht="13.5">
      <c r="B138" s="216"/>
      <c r="C138" s="217"/>
      <c r="D138" s="206" t="s">
        <v>133</v>
      </c>
      <c r="E138" s="218" t="s">
        <v>22</v>
      </c>
      <c r="F138" s="219" t="s">
        <v>185</v>
      </c>
      <c r="G138" s="217"/>
      <c r="H138" s="220">
        <v>33.96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133</v>
      </c>
      <c r="AU138" s="226" t="s">
        <v>84</v>
      </c>
      <c r="AV138" s="12" t="s">
        <v>84</v>
      </c>
      <c r="AW138" s="12" t="s">
        <v>39</v>
      </c>
      <c r="AX138" s="12" t="s">
        <v>75</v>
      </c>
      <c r="AY138" s="226" t="s">
        <v>123</v>
      </c>
    </row>
    <row r="139" spans="2:65" s="13" customFormat="1" ht="13.5">
      <c r="B139" s="227"/>
      <c r="C139" s="228"/>
      <c r="D139" s="229" t="s">
        <v>133</v>
      </c>
      <c r="E139" s="230" t="s">
        <v>22</v>
      </c>
      <c r="F139" s="231" t="s">
        <v>137</v>
      </c>
      <c r="G139" s="228"/>
      <c r="H139" s="232">
        <v>33.96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133</v>
      </c>
      <c r="AU139" s="238" t="s">
        <v>84</v>
      </c>
      <c r="AV139" s="13" t="s">
        <v>131</v>
      </c>
      <c r="AW139" s="13" t="s">
        <v>39</v>
      </c>
      <c r="AX139" s="13" t="s">
        <v>24</v>
      </c>
      <c r="AY139" s="238" t="s">
        <v>123</v>
      </c>
    </row>
    <row r="140" spans="2:65" s="1" customFormat="1" ht="44.25" customHeight="1">
      <c r="B140" s="40"/>
      <c r="C140" s="239" t="s">
        <v>9</v>
      </c>
      <c r="D140" s="239" t="s">
        <v>209</v>
      </c>
      <c r="E140" s="240" t="s">
        <v>210</v>
      </c>
      <c r="F140" s="241" t="s">
        <v>211</v>
      </c>
      <c r="G140" s="242" t="s">
        <v>201</v>
      </c>
      <c r="H140" s="243">
        <v>29.341000000000001</v>
      </c>
      <c r="I140" s="244"/>
      <c r="J140" s="245">
        <f>ROUND(I140*H140,2)</f>
        <v>0</v>
      </c>
      <c r="K140" s="241" t="s">
        <v>130</v>
      </c>
      <c r="L140" s="246"/>
      <c r="M140" s="247" t="s">
        <v>22</v>
      </c>
      <c r="N140" s="248" t="s">
        <v>46</v>
      </c>
      <c r="O140" s="41"/>
      <c r="P140" s="201">
        <f>O140*H140</f>
        <v>0</v>
      </c>
      <c r="Q140" s="201">
        <v>1</v>
      </c>
      <c r="R140" s="201">
        <f>Q140*H140</f>
        <v>29.341000000000001</v>
      </c>
      <c r="S140" s="201">
        <v>0</v>
      </c>
      <c r="T140" s="202">
        <f>S140*H140</f>
        <v>0</v>
      </c>
      <c r="AR140" s="23" t="s">
        <v>212</v>
      </c>
      <c r="AT140" s="23" t="s">
        <v>209</v>
      </c>
      <c r="AU140" s="23" t="s">
        <v>84</v>
      </c>
      <c r="AY140" s="23" t="s">
        <v>123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24</v>
      </c>
      <c r="BK140" s="203">
        <f>ROUND(I140*H140,2)</f>
        <v>0</v>
      </c>
      <c r="BL140" s="23" t="s">
        <v>131</v>
      </c>
      <c r="BM140" s="23" t="s">
        <v>213</v>
      </c>
    </row>
    <row r="141" spans="2:65" s="1" customFormat="1" ht="31.5" customHeight="1">
      <c r="B141" s="40"/>
      <c r="C141" s="192" t="s">
        <v>214</v>
      </c>
      <c r="D141" s="192" t="s">
        <v>126</v>
      </c>
      <c r="E141" s="193" t="s">
        <v>215</v>
      </c>
      <c r="F141" s="194" t="s">
        <v>216</v>
      </c>
      <c r="G141" s="195" t="s">
        <v>129</v>
      </c>
      <c r="H141" s="196">
        <v>82.13</v>
      </c>
      <c r="I141" s="197"/>
      <c r="J141" s="198">
        <f>ROUND(I141*H141,2)</f>
        <v>0</v>
      </c>
      <c r="K141" s="194" t="s">
        <v>217</v>
      </c>
      <c r="L141" s="60"/>
      <c r="M141" s="199" t="s">
        <v>22</v>
      </c>
      <c r="N141" s="200" t="s">
        <v>46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131</v>
      </c>
      <c r="AT141" s="23" t="s">
        <v>126</v>
      </c>
      <c r="AU141" s="23" t="s">
        <v>84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24</v>
      </c>
      <c r="BK141" s="203">
        <f>ROUND(I141*H141,2)</f>
        <v>0</v>
      </c>
      <c r="BL141" s="23" t="s">
        <v>131</v>
      </c>
      <c r="BM141" s="23" t="s">
        <v>218</v>
      </c>
    </row>
    <row r="142" spans="2:65" s="11" customFormat="1" ht="13.5">
      <c r="B142" s="204"/>
      <c r="C142" s="205"/>
      <c r="D142" s="206" t="s">
        <v>133</v>
      </c>
      <c r="E142" s="207" t="s">
        <v>22</v>
      </c>
      <c r="F142" s="208" t="s">
        <v>134</v>
      </c>
      <c r="G142" s="205"/>
      <c r="H142" s="209" t="s">
        <v>22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133</v>
      </c>
      <c r="AU142" s="215" t="s">
        <v>84</v>
      </c>
      <c r="AV142" s="11" t="s">
        <v>24</v>
      </c>
      <c r="AW142" s="11" t="s">
        <v>39</v>
      </c>
      <c r="AX142" s="11" t="s">
        <v>75</v>
      </c>
      <c r="AY142" s="215" t="s">
        <v>123</v>
      </c>
    </row>
    <row r="143" spans="2:65" s="12" customFormat="1" ht="13.5">
      <c r="B143" s="216"/>
      <c r="C143" s="217"/>
      <c r="D143" s="206" t="s">
        <v>133</v>
      </c>
      <c r="E143" s="218" t="s">
        <v>22</v>
      </c>
      <c r="F143" s="219" t="s">
        <v>219</v>
      </c>
      <c r="G143" s="217"/>
      <c r="H143" s="220">
        <v>82.13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133</v>
      </c>
      <c r="AU143" s="226" t="s">
        <v>84</v>
      </c>
      <c r="AV143" s="12" t="s">
        <v>84</v>
      </c>
      <c r="AW143" s="12" t="s">
        <v>39</v>
      </c>
      <c r="AX143" s="12" t="s">
        <v>75</v>
      </c>
      <c r="AY143" s="226" t="s">
        <v>123</v>
      </c>
    </row>
    <row r="144" spans="2:65" s="13" customFormat="1" ht="13.5">
      <c r="B144" s="227"/>
      <c r="C144" s="228"/>
      <c r="D144" s="229" t="s">
        <v>133</v>
      </c>
      <c r="E144" s="230" t="s">
        <v>22</v>
      </c>
      <c r="F144" s="231" t="s">
        <v>137</v>
      </c>
      <c r="G144" s="228"/>
      <c r="H144" s="232">
        <v>82.13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133</v>
      </c>
      <c r="AU144" s="238" t="s">
        <v>84</v>
      </c>
      <c r="AV144" s="13" t="s">
        <v>131</v>
      </c>
      <c r="AW144" s="13" t="s">
        <v>39</v>
      </c>
      <c r="AX144" s="13" t="s">
        <v>24</v>
      </c>
      <c r="AY144" s="238" t="s">
        <v>123</v>
      </c>
    </row>
    <row r="145" spans="2:65" s="1" customFormat="1" ht="31.5" customHeight="1">
      <c r="B145" s="40"/>
      <c r="C145" s="192" t="s">
        <v>220</v>
      </c>
      <c r="D145" s="192" t="s">
        <v>126</v>
      </c>
      <c r="E145" s="193" t="s">
        <v>221</v>
      </c>
      <c r="F145" s="194" t="s">
        <v>222</v>
      </c>
      <c r="G145" s="195" t="s">
        <v>129</v>
      </c>
      <c r="H145" s="196">
        <v>82.13</v>
      </c>
      <c r="I145" s="197"/>
      <c r="J145" s="198">
        <f>ROUND(I145*H145,2)</f>
        <v>0</v>
      </c>
      <c r="K145" s="194" t="s">
        <v>217</v>
      </c>
      <c r="L145" s="60"/>
      <c r="M145" s="199" t="s">
        <v>22</v>
      </c>
      <c r="N145" s="200" t="s">
        <v>46</v>
      </c>
      <c r="O145" s="4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3" t="s">
        <v>131</v>
      </c>
      <c r="AT145" s="23" t="s">
        <v>126</v>
      </c>
      <c r="AU145" s="23" t="s">
        <v>84</v>
      </c>
      <c r="AY145" s="23" t="s">
        <v>123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24</v>
      </c>
      <c r="BK145" s="203">
        <f>ROUND(I145*H145,2)</f>
        <v>0</v>
      </c>
      <c r="BL145" s="23" t="s">
        <v>131</v>
      </c>
      <c r="BM145" s="23" t="s">
        <v>223</v>
      </c>
    </row>
    <row r="146" spans="2:65" s="11" customFormat="1" ht="13.5">
      <c r="B146" s="204"/>
      <c r="C146" s="205"/>
      <c r="D146" s="206" t="s">
        <v>133</v>
      </c>
      <c r="E146" s="207" t="s">
        <v>22</v>
      </c>
      <c r="F146" s="208" t="s">
        <v>134</v>
      </c>
      <c r="G146" s="205"/>
      <c r="H146" s="209" t="s">
        <v>22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133</v>
      </c>
      <c r="AU146" s="215" t="s">
        <v>84</v>
      </c>
      <c r="AV146" s="11" t="s">
        <v>24</v>
      </c>
      <c r="AW146" s="11" t="s">
        <v>39</v>
      </c>
      <c r="AX146" s="11" t="s">
        <v>75</v>
      </c>
      <c r="AY146" s="215" t="s">
        <v>123</v>
      </c>
    </row>
    <row r="147" spans="2:65" s="12" customFormat="1" ht="13.5">
      <c r="B147" s="216"/>
      <c r="C147" s="217"/>
      <c r="D147" s="206" t="s">
        <v>133</v>
      </c>
      <c r="E147" s="218" t="s">
        <v>22</v>
      </c>
      <c r="F147" s="219" t="s">
        <v>219</v>
      </c>
      <c r="G147" s="217"/>
      <c r="H147" s="220">
        <v>82.13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133</v>
      </c>
      <c r="AU147" s="226" t="s">
        <v>84</v>
      </c>
      <c r="AV147" s="12" t="s">
        <v>84</v>
      </c>
      <c r="AW147" s="12" t="s">
        <v>39</v>
      </c>
      <c r="AX147" s="12" t="s">
        <v>75</v>
      </c>
      <c r="AY147" s="226" t="s">
        <v>123</v>
      </c>
    </row>
    <row r="148" spans="2:65" s="13" customFormat="1" ht="13.5">
      <c r="B148" s="227"/>
      <c r="C148" s="228"/>
      <c r="D148" s="229" t="s">
        <v>133</v>
      </c>
      <c r="E148" s="230" t="s">
        <v>22</v>
      </c>
      <c r="F148" s="231" t="s">
        <v>137</v>
      </c>
      <c r="G148" s="228"/>
      <c r="H148" s="232">
        <v>82.13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133</v>
      </c>
      <c r="AU148" s="238" t="s">
        <v>84</v>
      </c>
      <c r="AV148" s="13" t="s">
        <v>131</v>
      </c>
      <c r="AW148" s="13" t="s">
        <v>39</v>
      </c>
      <c r="AX148" s="13" t="s">
        <v>24</v>
      </c>
      <c r="AY148" s="238" t="s">
        <v>123</v>
      </c>
    </row>
    <row r="149" spans="2:65" s="1" customFormat="1" ht="22.5" customHeight="1">
      <c r="B149" s="40"/>
      <c r="C149" s="239" t="s">
        <v>224</v>
      </c>
      <c r="D149" s="239" t="s">
        <v>209</v>
      </c>
      <c r="E149" s="240" t="s">
        <v>225</v>
      </c>
      <c r="F149" s="241" t="s">
        <v>226</v>
      </c>
      <c r="G149" s="242" t="s">
        <v>227</v>
      </c>
      <c r="H149" s="243">
        <v>1.232</v>
      </c>
      <c r="I149" s="244"/>
      <c r="J149" s="245">
        <f>ROUND(I149*H149,2)</f>
        <v>0</v>
      </c>
      <c r="K149" s="241" t="s">
        <v>217</v>
      </c>
      <c r="L149" s="246"/>
      <c r="M149" s="247" t="s">
        <v>22</v>
      </c>
      <c r="N149" s="248" t="s">
        <v>46</v>
      </c>
      <c r="O149" s="41"/>
      <c r="P149" s="201">
        <f>O149*H149</f>
        <v>0</v>
      </c>
      <c r="Q149" s="201">
        <v>1E-3</v>
      </c>
      <c r="R149" s="201">
        <f>Q149*H149</f>
        <v>1.232E-3</v>
      </c>
      <c r="S149" s="201">
        <v>0</v>
      </c>
      <c r="T149" s="202">
        <f>S149*H149</f>
        <v>0</v>
      </c>
      <c r="AR149" s="23" t="s">
        <v>212</v>
      </c>
      <c r="AT149" s="23" t="s">
        <v>209</v>
      </c>
      <c r="AU149" s="23" t="s">
        <v>84</v>
      </c>
      <c r="AY149" s="23" t="s">
        <v>123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24</v>
      </c>
      <c r="BK149" s="203">
        <f>ROUND(I149*H149,2)</f>
        <v>0</v>
      </c>
      <c r="BL149" s="23" t="s">
        <v>131</v>
      </c>
      <c r="BM149" s="23" t="s">
        <v>228</v>
      </c>
    </row>
    <row r="150" spans="2:65" s="1" customFormat="1" ht="22.5" customHeight="1">
      <c r="B150" s="40"/>
      <c r="C150" s="192" t="s">
        <v>229</v>
      </c>
      <c r="D150" s="192" t="s">
        <v>126</v>
      </c>
      <c r="E150" s="193" t="s">
        <v>230</v>
      </c>
      <c r="F150" s="194" t="s">
        <v>231</v>
      </c>
      <c r="G150" s="195" t="s">
        <v>129</v>
      </c>
      <c r="H150" s="196">
        <v>82.13</v>
      </c>
      <c r="I150" s="197"/>
      <c r="J150" s="198">
        <f>ROUND(I150*H150,2)</f>
        <v>0</v>
      </c>
      <c r="K150" s="194" t="s">
        <v>217</v>
      </c>
      <c r="L150" s="60"/>
      <c r="M150" s="199" t="s">
        <v>22</v>
      </c>
      <c r="N150" s="200" t="s">
        <v>46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131</v>
      </c>
      <c r="AT150" s="23" t="s">
        <v>126</v>
      </c>
      <c r="AU150" s="23" t="s">
        <v>84</v>
      </c>
      <c r="AY150" s="23" t="s">
        <v>123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24</v>
      </c>
      <c r="BK150" s="203">
        <f>ROUND(I150*H150,2)</f>
        <v>0</v>
      </c>
      <c r="BL150" s="23" t="s">
        <v>131</v>
      </c>
      <c r="BM150" s="23" t="s">
        <v>232</v>
      </c>
    </row>
    <row r="151" spans="2:65" s="1" customFormat="1" ht="22.5" customHeight="1">
      <c r="B151" s="40"/>
      <c r="C151" s="192" t="s">
        <v>233</v>
      </c>
      <c r="D151" s="192" t="s">
        <v>126</v>
      </c>
      <c r="E151" s="193" t="s">
        <v>234</v>
      </c>
      <c r="F151" s="194" t="s">
        <v>235</v>
      </c>
      <c r="G151" s="195" t="s">
        <v>129</v>
      </c>
      <c r="H151" s="196">
        <v>82.13</v>
      </c>
      <c r="I151" s="197"/>
      <c r="J151" s="198">
        <f>ROUND(I151*H151,2)</f>
        <v>0</v>
      </c>
      <c r="K151" s="194" t="s">
        <v>217</v>
      </c>
      <c r="L151" s="60"/>
      <c r="M151" s="199" t="s">
        <v>22</v>
      </c>
      <c r="N151" s="200" t="s">
        <v>46</v>
      </c>
      <c r="O151" s="4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3" t="s">
        <v>131</v>
      </c>
      <c r="AT151" s="23" t="s">
        <v>126</v>
      </c>
      <c r="AU151" s="23" t="s">
        <v>84</v>
      </c>
      <c r="AY151" s="23" t="s">
        <v>123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24</v>
      </c>
      <c r="BK151" s="203">
        <f>ROUND(I151*H151,2)</f>
        <v>0</v>
      </c>
      <c r="BL151" s="23" t="s">
        <v>131</v>
      </c>
      <c r="BM151" s="23" t="s">
        <v>236</v>
      </c>
    </row>
    <row r="152" spans="2:65" s="1" customFormat="1" ht="22.5" customHeight="1">
      <c r="B152" s="40"/>
      <c r="C152" s="192" t="s">
        <v>237</v>
      </c>
      <c r="D152" s="192" t="s">
        <v>126</v>
      </c>
      <c r="E152" s="193" t="s">
        <v>238</v>
      </c>
      <c r="F152" s="194" t="s">
        <v>239</v>
      </c>
      <c r="G152" s="195" t="s">
        <v>129</v>
      </c>
      <c r="H152" s="196">
        <v>82.13</v>
      </c>
      <c r="I152" s="197"/>
      <c r="J152" s="198">
        <f>ROUND(I152*H152,2)</f>
        <v>0</v>
      </c>
      <c r="K152" s="194" t="s">
        <v>217</v>
      </c>
      <c r="L152" s="60"/>
      <c r="M152" s="199" t="s">
        <v>22</v>
      </c>
      <c r="N152" s="200" t="s">
        <v>46</v>
      </c>
      <c r="O152" s="4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23" t="s">
        <v>131</v>
      </c>
      <c r="AT152" s="23" t="s">
        <v>126</v>
      </c>
      <c r="AU152" s="23" t="s">
        <v>84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24</v>
      </c>
      <c r="BK152" s="203">
        <f>ROUND(I152*H152,2)</f>
        <v>0</v>
      </c>
      <c r="BL152" s="23" t="s">
        <v>131</v>
      </c>
      <c r="BM152" s="23" t="s">
        <v>240</v>
      </c>
    </row>
    <row r="153" spans="2:65" s="10" customFormat="1" ht="29.85" customHeight="1">
      <c r="B153" s="175"/>
      <c r="C153" s="176"/>
      <c r="D153" s="189" t="s">
        <v>74</v>
      </c>
      <c r="E153" s="190" t="s">
        <v>84</v>
      </c>
      <c r="F153" s="190" t="s">
        <v>241</v>
      </c>
      <c r="G153" s="176"/>
      <c r="H153" s="176"/>
      <c r="I153" s="179"/>
      <c r="J153" s="191">
        <f>BK153</f>
        <v>0</v>
      </c>
      <c r="K153" s="176"/>
      <c r="L153" s="181"/>
      <c r="M153" s="182"/>
      <c r="N153" s="183"/>
      <c r="O153" s="183"/>
      <c r="P153" s="184">
        <f>SUM(P154:P157)</f>
        <v>0</v>
      </c>
      <c r="Q153" s="183"/>
      <c r="R153" s="184">
        <f>SUM(R154:R157)</f>
        <v>1.66404E-2</v>
      </c>
      <c r="S153" s="183"/>
      <c r="T153" s="185">
        <f>SUM(T154:T157)</f>
        <v>0</v>
      </c>
      <c r="AR153" s="186" t="s">
        <v>24</v>
      </c>
      <c r="AT153" s="187" t="s">
        <v>74</v>
      </c>
      <c r="AU153" s="187" t="s">
        <v>24</v>
      </c>
      <c r="AY153" s="186" t="s">
        <v>123</v>
      </c>
      <c r="BK153" s="188">
        <f>SUM(BK154:BK157)</f>
        <v>0</v>
      </c>
    </row>
    <row r="154" spans="2:65" s="1" customFormat="1" ht="22.5" customHeight="1">
      <c r="B154" s="40"/>
      <c r="C154" s="192" t="s">
        <v>242</v>
      </c>
      <c r="D154" s="192" t="s">
        <v>126</v>
      </c>
      <c r="E154" s="193" t="s">
        <v>243</v>
      </c>
      <c r="F154" s="194" t="s">
        <v>244</v>
      </c>
      <c r="G154" s="195" t="s">
        <v>162</v>
      </c>
      <c r="H154" s="196">
        <v>33.96</v>
      </c>
      <c r="I154" s="197"/>
      <c r="J154" s="198">
        <f>ROUND(I154*H154,2)</f>
        <v>0</v>
      </c>
      <c r="K154" s="194" t="s">
        <v>130</v>
      </c>
      <c r="L154" s="60"/>
      <c r="M154" s="199" t="s">
        <v>22</v>
      </c>
      <c r="N154" s="200" t="s">
        <v>46</v>
      </c>
      <c r="O154" s="41"/>
      <c r="P154" s="201">
        <f>O154*H154</f>
        <v>0</v>
      </c>
      <c r="Q154" s="201">
        <v>4.8999999999999998E-4</v>
      </c>
      <c r="R154" s="201">
        <f>Q154*H154</f>
        <v>1.66404E-2</v>
      </c>
      <c r="S154" s="201">
        <v>0</v>
      </c>
      <c r="T154" s="202">
        <f>S154*H154</f>
        <v>0</v>
      </c>
      <c r="AR154" s="23" t="s">
        <v>131</v>
      </c>
      <c r="AT154" s="23" t="s">
        <v>126</v>
      </c>
      <c r="AU154" s="23" t="s">
        <v>84</v>
      </c>
      <c r="AY154" s="23" t="s">
        <v>123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24</v>
      </c>
      <c r="BK154" s="203">
        <f>ROUND(I154*H154,2)</f>
        <v>0</v>
      </c>
      <c r="BL154" s="23" t="s">
        <v>131</v>
      </c>
      <c r="BM154" s="23" t="s">
        <v>245</v>
      </c>
    </row>
    <row r="155" spans="2:65" s="11" customFormat="1" ht="13.5">
      <c r="B155" s="204"/>
      <c r="C155" s="205"/>
      <c r="D155" s="206" t="s">
        <v>133</v>
      </c>
      <c r="E155" s="207" t="s">
        <v>22</v>
      </c>
      <c r="F155" s="208" t="s">
        <v>134</v>
      </c>
      <c r="G155" s="205"/>
      <c r="H155" s="209" t="s">
        <v>22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133</v>
      </c>
      <c r="AU155" s="215" t="s">
        <v>84</v>
      </c>
      <c r="AV155" s="11" t="s">
        <v>24</v>
      </c>
      <c r="AW155" s="11" t="s">
        <v>39</v>
      </c>
      <c r="AX155" s="11" t="s">
        <v>75</v>
      </c>
      <c r="AY155" s="215" t="s">
        <v>123</v>
      </c>
    </row>
    <row r="156" spans="2:65" s="12" customFormat="1" ht="13.5">
      <c r="B156" s="216"/>
      <c r="C156" s="217"/>
      <c r="D156" s="206" t="s">
        <v>133</v>
      </c>
      <c r="E156" s="218" t="s">
        <v>22</v>
      </c>
      <c r="F156" s="219" t="s">
        <v>185</v>
      </c>
      <c r="G156" s="217"/>
      <c r="H156" s="220">
        <v>33.96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133</v>
      </c>
      <c r="AU156" s="226" t="s">
        <v>84</v>
      </c>
      <c r="AV156" s="12" t="s">
        <v>84</v>
      </c>
      <c r="AW156" s="12" t="s">
        <v>39</v>
      </c>
      <c r="AX156" s="12" t="s">
        <v>75</v>
      </c>
      <c r="AY156" s="226" t="s">
        <v>123</v>
      </c>
    </row>
    <row r="157" spans="2:65" s="13" customFormat="1" ht="13.5">
      <c r="B157" s="227"/>
      <c r="C157" s="228"/>
      <c r="D157" s="206" t="s">
        <v>133</v>
      </c>
      <c r="E157" s="249" t="s">
        <v>22</v>
      </c>
      <c r="F157" s="250" t="s">
        <v>137</v>
      </c>
      <c r="G157" s="228"/>
      <c r="H157" s="251">
        <v>33.96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133</v>
      </c>
      <c r="AU157" s="238" t="s">
        <v>84</v>
      </c>
      <c r="AV157" s="13" t="s">
        <v>131</v>
      </c>
      <c r="AW157" s="13" t="s">
        <v>39</v>
      </c>
      <c r="AX157" s="13" t="s">
        <v>24</v>
      </c>
      <c r="AY157" s="238" t="s">
        <v>123</v>
      </c>
    </row>
    <row r="158" spans="2:65" s="10" customFormat="1" ht="29.85" customHeight="1">
      <c r="B158" s="175"/>
      <c r="C158" s="176"/>
      <c r="D158" s="189" t="s">
        <v>74</v>
      </c>
      <c r="E158" s="190" t="s">
        <v>153</v>
      </c>
      <c r="F158" s="190" t="s">
        <v>246</v>
      </c>
      <c r="G158" s="176"/>
      <c r="H158" s="176"/>
      <c r="I158" s="179"/>
      <c r="J158" s="191">
        <f>BK158</f>
        <v>0</v>
      </c>
      <c r="K158" s="176"/>
      <c r="L158" s="181"/>
      <c r="M158" s="182"/>
      <c r="N158" s="183"/>
      <c r="O158" s="183"/>
      <c r="P158" s="184">
        <f>SUM(P159:P196)</f>
        <v>0</v>
      </c>
      <c r="Q158" s="183"/>
      <c r="R158" s="184">
        <f>SUM(R159:R196)</f>
        <v>23.454771100000002</v>
      </c>
      <c r="S158" s="183"/>
      <c r="T158" s="185">
        <f>SUM(T159:T196)</f>
        <v>0</v>
      </c>
      <c r="AR158" s="186" t="s">
        <v>24</v>
      </c>
      <c r="AT158" s="187" t="s">
        <v>74</v>
      </c>
      <c r="AU158" s="187" t="s">
        <v>24</v>
      </c>
      <c r="AY158" s="186" t="s">
        <v>123</v>
      </c>
      <c r="BK158" s="188">
        <f>SUM(BK159:BK196)</f>
        <v>0</v>
      </c>
    </row>
    <row r="159" spans="2:65" s="1" customFormat="1" ht="22.5" customHeight="1">
      <c r="B159" s="40"/>
      <c r="C159" s="192" t="s">
        <v>247</v>
      </c>
      <c r="D159" s="192" t="s">
        <v>126</v>
      </c>
      <c r="E159" s="193" t="s">
        <v>248</v>
      </c>
      <c r="F159" s="194" t="s">
        <v>249</v>
      </c>
      <c r="G159" s="195" t="s">
        <v>129</v>
      </c>
      <c r="H159" s="196">
        <v>66.45</v>
      </c>
      <c r="I159" s="197"/>
      <c r="J159" s="198">
        <f>ROUND(I159*H159,2)</f>
        <v>0</v>
      </c>
      <c r="K159" s="194" t="s">
        <v>130</v>
      </c>
      <c r="L159" s="60"/>
      <c r="M159" s="199" t="s">
        <v>22</v>
      </c>
      <c r="N159" s="200" t="s">
        <v>46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131</v>
      </c>
      <c r="AT159" s="23" t="s">
        <v>126</v>
      </c>
      <c r="AU159" s="23" t="s">
        <v>84</v>
      </c>
      <c r="AY159" s="23" t="s">
        <v>123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24</v>
      </c>
      <c r="BK159" s="203">
        <f>ROUND(I159*H159,2)</f>
        <v>0</v>
      </c>
      <c r="BL159" s="23" t="s">
        <v>131</v>
      </c>
      <c r="BM159" s="23" t="s">
        <v>250</v>
      </c>
    </row>
    <row r="160" spans="2:65" s="11" customFormat="1" ht="27">
      <c r="B160" s="204"/>
      <c r="C160" s="205"/>
      <c r="D160" s="206" t="s">
        <v>133</v>
      </c>
      <c r="E160" s="207" t="s">
        <v>22</v>
      </c>
      <c r="F160" s="208" t="s">
        <v>251</v>
      </c>
      <c r="G160" s="205"/>
      <c r="H160" s="209" t="s">
        <v>22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133</v>
      </c>
      <c r="AU160" s="215" t="s">
        <v>84</v>
      </c>
      <c r="AV160" s="11" t="s">
        <v>24</v>
      </c>
      <c r="AW160" s="11" t="s">
        <v>39</v>
      </c>
      <c r="AX160" s="11" t="s">
        <v>75</v>
      </c>
      <c r="AY160" s="215" t="s">
        <v>123</v>
      </c>
    </row>
    <row r="161" spans="2:65" s="11" customFormat="1" ht="13.5">
      <c r="B161" s="204"/>
      <c r="C161" s="205"/>
      <c r="D161" s="206" t="s">
        <v>133</v>
      </c>
      <c r="E161" s="207" t="s">
        <v>22</v>
      </c>
      <c r="F161" s="208" t="s">
        <v>252</v>
      </c>
      <c r="G161" s="205"/>
      <c r="H161" s="209" t="s">
        <v>22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133</v>
      </c>
      <c r="AU161" s="215" t="s">
        <v>84</v>
      </c>
      <c r="AV161" s="11" t="s">
        <v>24</v>
      </c>
      <c r="AW161" s="11" t="s">
        <v>39</v>
      </c>
      <c r="AX161" s="11" t="s">
        <v>75</v>
      </c>
      <c r="AY161" s="215" t="s">
        <v>123</v>
      </c>
    </row>
    <row r="162" spans="2:65" s="12" customFormat="1" ht="13.5">
      <c r="B162" s="216"/>
      <c r="C162" s="217"/>
      <c r="D162" s="206" t="s">
        <v>133</v>
      </c>
      <c r="E162" s="218" t="s">
        <v>22</v>
      </c>
      <c r="F162" s="219" t="s">
        <v>253</v>
      </c>
      <c r="G162" s="217"/>
      <c r="H162" s="220">
        <v>66.45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133</v>
      </c>
      <c r="AU162" s="226" t="s">
        <v>84</v>
      </c>
      <c r="AV162" s="12" t="s">
        <v>84</v>
      </c>
      <c r="AW162" s="12" t="s">
        <v>39</v>
      </c>
      <c r="AX162" s="12" t="s">
        <v>75</v>
      </c>
      <c r="AY162" s="226" t="s">
        <v>123</v>
      </c>
    </row>
    <row r="163" spans="2:65" s="13" customFormat="1" ht="13.5">
      <c r="B163" s="227"/>
      <c r="C163" s="228"/>
      <c r="D163" s="229" t="s">
        <v>133</v>
      </c>
      <c r="E163" s="230" t="s">
        <v>22</v>
      </c>
      <c r="F163" s="231" t="s">
        <v>137</v>
      </c>
      <c r="G163" s="228"/>
      <c r="H163" s="232">
        <v>66.45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133</v>
      </c>
      <c r="AU163" s="238" t="s">
        <v>84</v>
      </c>
      <c r="AV163" s="13" t="s">
        <v>131</v>
      </c>
      <c r="AW163" s="13" t="s">
        <v>39</v>
      </c>
      <c r="AX163" s="13" t="s">
        <v>24</v>
      </c>
      <c r="AY163" s="238" t="s">
        <v>123</v>
      </c>
    </row>
    <row r="164" spans="2:65" s="1" customFormat="1" ht="31.5" customHeight="1">
      <c r="B164" s="40"/>
      <c r="C164" s="192" t="s">
        <v>254</v>
      </c>
      <c r="D164" s="192" t="s">
        <v>126</v>
      </c>
      <c r="E164" s="193" t="s">
        <v>255</v>
      </c>
      <c r="F164" s="194" t="s">
        <v>256</v>
      </c>
      <c r="G164" s="195" t="s">
        <v>129</v>
      </c>
      <c r="H164" s="196">
        <v>79.08</v>
      </c>
      <c r="I164" s="197"/>
      <c r="J164" s="198">
        <f>ROUND(I164*H164,2)</f>
        <v>0</v>
      </c>
      <c r="K164" s="194" t="s">
        <v>130</v>
      </c>
      <c r="L164" s="60"/>
      <c r="M164" s="199" t="s">
        <v>22</v>
      </c>
      <c r="N164" s="200" t="s">
        <v>46</v>
      </c>
      <c r="O164" s="4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3" t="s">
        <v>131</v>
      </c>
      <c r="AT164" s="23" t="s">
        <v>126</v>
      </c>
      <c r="AU164" s="23" t="s">
        <v>84</v>
      </c>
      <c r="AY164" s="23" t="s">
        <v>123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24</v>
      </c>
      <c r="BK164" s="203">
        <f>ROUND(I164*H164,2)</f>
        <v>0</v>
      </c>
      <c r="BL164" s="23" t="s">
        <v>131</v>
      </c>
      <c r="BM164" s="23" t="s">
        <v>257</v>
      </c>
    </row>
    <row r="165" spans="2:65" s="11" customFormat="1" ht="13.5">
      <c r="B165" s="204"/>
      <c r="C165" s="205"/>
      <c r="D165" s="206" t="s">
        <v>133</v>
      </c>
      <c r="E165" s="207" t="s">
        <v>22</v>
      </c>
      <c r="F165" s="208" t="s">
        <v>258</v>
      </c>
      <c r="G165" s="205"/>
      <c r="H165" s="209" t="s">
        <v>22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133</v>
      </c>
      <c r="AU165" s="215" t="s">
        <v>84</v>
      </c>
      <c r="AV165" s="11" t="s">
        <v>24</v>
      </c>
      <c r="AW165" s="11" t="s">
        <v>39</v>
      </c>
      <c r="AX165" s="11" t="s">
        <v>75</v>
      </c>
      <c r="AY165" s="215" t="s">
        <v>123</v>
      </c>
    </row>
    <row r="166" spans="2:65" s="12" customFormat="1" ht="13.5">
      <c r="B166" s="216"/>
      <c r="C166" s="217"/>
      <c r="D166" s="206" t="s">
        <v>133</v>
      </c>
      <c r="E166" s="218" t="s">
        <v>22</v>
      </c>
      <c r="F166" s="219" t="s">
        <v>150</v>
      </c>
      <c r="G166" s="217"/>
      <c r="H166" s="220">
        <v>79.08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133</v>
      </c>
      <c r="AU166" s="226" t="s">
        <v>84</v>
      </c>
      <c r="AV166" s="12" t="s">
        <v>84</v>
      </c>
      <c r="AW166" s="12" t="s">
        <v>39</v>
      </c>
      <c r="AX166" s="12" t="s">
        <v>75</v>
      </c>
      <c r="AY166" s="226" t="s">
        <v>123</v>
      </c>
    </row>
    <row r="167" spans="2:65" s="13" customFormat="1" ht="13.5">
      <c r="B167" s="227"/>
      <c r="C167" s="228"/>
      <c r="D167" s="229" t="s">
        <v>133</v>
      </c>
      <c r="E167" s="230" t="s">
        <v>22</v>
      </c>
      <c r="F167" s="231" t="s">
        <v>137</v>
      </c>
      <c r="G167" s="228"/>
      <c r="H167" s="232">
        <v>79.08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133</v>
      </c>
      <c r="AU167" s="238" t="s">
        <v>84</v>
      </c>
      <c r="AV167" s="13" t="s">
        <v>131</v>
      </c>
      <c r="AW167" s="13" t="s">
        <v>39</v>
      </c>
      <c r="AX167" s="13" t="s">
        <v>24</v>
      </c>
      <c r="AY167" s="238" t="s">
        <v>123</v>
      </c>
    </row>
    <row r="168" spans="2:65" s="1" customFormat="1" ht="31.5" customHeight="1">
      <c r="B168" s="40"/>
      <c r="C168" s="192" t="s">
        <v>259</v>
      </c>
      <c r="D168" s="192" t="s">
        <v>126</v>
      </c>
      <c r="E168" s="193" t="s">
        <v>260</v>
      </c>
      <c r="F168" s="194" t="s">
        <v>261</v>
      </c>
      <c r="G168" s="195" t="s">
        <v>129</v>
      </c>
      <c r="H168" s="196">
        <v>111.84</v>
      </c>
      <c r="I168" s="197"/>
      <c r="J168" s="198">
        <f>ROUND(I168*H168,2)</f>
        <v>0</v>
      </c>
      <c r="K168" s="194" t="s">
        <v>130</v>
      </c>
      <c r="L168" s="60"/>
      <c r="M168" s="199" t="s">
        <v>22</v>
      </c>
      <c r="N168" s="200" t="s">
        <v>46</v>
      </c>
      <c r="O168" s="41"/>
      <c r="P168" s="201">
        <f>O168*H168</f>
        <v>0</v>
      </c>
      <c r="Q168" s="201">
        <v>7.1000000000000002E-4</v>
      </c>
      <c r="R168" s="201">
        <f>Q168*H168</f>
        <v>7.9406400000000002E-2</v>
      </c>
      <c r="S168" s="201">
        <v>0</v>
      </c>
      <c r="T168" s="202">
        <f>S168*H168</f>
        <v>0</v>
      </c>
      <c r="AR168" s="23" t="s">
        <v>131</v>
      </c>
      <c r="AT168" s="23" t="s">
        <v>126</v>
      </c>
      <c r="AU168" s="23" t="s">
        <v>84</v>
      </c>
      <c r="AY168" s="23" t="s">
        <v>123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24</v>
      </c>
      <c r="BK168" s="203">
        <f>ROUND(I168*H168,2)</f>
        <v>0</v>
      </c>
      <c r="BL168" s="23" t="s">
        <v>131</v>
      </c>
      <c r="BM168" s="23" t="s">
        <v>262</v>
      </c>
    </row>
    <row r="169" spans="2:65" s="11" customFormat="1" ht="13.5">
      <c r="B169" s="204"/>
      <c r="C169" s="205"/>
      <c r="D169" s="206" t="s">
        <v>133</v>
      </c>
      <c r="E169" s="207" t="s">
        <v>22</v>
      </c>
      <c r="F169" s="208" t="s">
        <v>134</v>
      </c>
      <c r="G169" s="205"/>
      <c r="H169" s="209" t="s">
        <v>22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133</v>
      </c>
      <c r="AU169" s="215" t="s">
        <v>84</v>
      </c>
      <c r="AV169" s="11" t="s">
        <v>24</v>
      </c>
      <c r="AW169" s="11" t="s">
        <v>39</v>
      </c>
      <c r="AX169" s="11" t="s">
        <v>75</v>
      </c>
      <c r="AY169" s="215" t="s">
        <v>123</v>
      </c>
    </row>
    <row r="170" spans="2:65" s="12" customFormat="1" ht="13.5">
      <c r="B170" s="216"/>
      <c r="C170" s="217"/>
      <c r="D170" s="206" t="s">
        <v>133</v>
      </c>
      <c r="E170" s="218" t="s">
        <v>22</v>
      </c>
      <c r="F170" s="219" t="s">
        <v>263</v>
      </c>
      <c r="G170" s="217"/>
      <c r="H170" s="220">
        <v>111.84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133</v>
      </c>
      <c r="AU170" s="226" t="s">
        <v>84</v>
      </c>
      <c r="AV170" s="12" t="s">
        <v>84</v>
      </c>
      <c r="AW170" s="12" t="s">
        <v>39</v>
      </c>
      <c r="AX170" s="12" t="s">
        <v>75</v>
      </c>
      <c r="AY170" s="226" t="s">
        <v>123</v>
      </c>
    </row>
    <row r="171" spans="2:65" s="13" customFormat="1" ht="13.5">
      <c r="B171" s="227"/>
      <c r="C171" s="228"/>
      <c r="D171" s="229" t="s">
        <v>133</v>
      </c>
      <c r="E171" s="230" t="s">
        <v>22</v>
      </c>
      <c r="F171" s="231" t="s">
        <v>137</v>
      </c>
      <c r="G171" s="228"/>
      <c r="H171" s="232">
        <v>111.84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133</v>
      </c>
      <c r="AU171" s="238" t="s">
        <v>84</v>
      </c>
      <c r="AV171" s="13" t="s">
        <v>131</v>
      </c>
      <c r="AW171" s="13" t="s">
        <v>39</v>
      </c>
      <c r="AX171" s="13" t="s">
        <v>24</v>
      </c>
      <c r="AY171" s="238" t="s">
        <v>123</v>
      </c>
    </row>
    <row r="172" spans="2:65" s="1" customFormat="1" ht="31.5" customHeight="1">
      <c r="B172" s="40"/>
      <c r="C172" s="192" t="s">
        <v>264</v>
      </c>
      <c r="D172" s="192" t="s">
        <v>126</v>
      </c>
      <c r="E172" s="193" t="s">
        <v>265</v>
      </c>
      <c r="F172" s="194" t="s">
        <v>266</v>
      </c>
      <c r="G172" s="195" t="s">
        <v>129</v>
      </c>
      <c r="H172" s="196">
        <v>111.84</v>
      </c>
      <c r="I172" s="197"/>
      <c r="J172" s="198">
        <f>ROUND(I172*H172,2)</f>
        <v>0</v>
      </c>
      <c r="K172" s="194" t="s">
        <v>130</v>
      </c>
      <c r="L172" s="60"/>
      <c r="M172" s="199" t="s">
        <v>22</v>
      </c>
      <c r="N172" s="200" t="s">
        <v>46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131</v>
      </c>
      <c r="AT172" s="23" t="s">
        <v>126</v>
      </c>
      <c r="AU172" s="23" t="s">
        <v>84</v>
      </c>
      <c r="AY172" s="23" t="s">
        <v>123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24</v>
      </c>
      <c r="BK172" s="203">
        <f>ROUND(I172*H172,2)</f>
        <v>0</v>
      </c>
      <c r="BL172" s="23" t="s">
        <v>131</v>
      </c>
      <c r="BM172" s="23" t="s">
        <v>267</v>
      </c>
    </row>
    <row r="173" spans="2:65" s="11" customFormat="1" ht="13.5">
      <c r="B173" s="204"/>
      <c r="C173" s="205"/>
      <c r="D173" s="206" t="s">
        <v>133</v>
      </c>
      <c r="E173" s="207" t="s">
        <v>22</v>
      </c>
      <c r="F173" s="208" t="s">
        <v>268</v>
      </c>
      <c r="G173" s="205"/>
      <c r="H173" s="209" t="s">
        <v>22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133</v>
      </c>
      <c r="AU173" s="215" t="s">
        <v>84</v>
      </c>
      <c r="AV173" s="11" t="s">
        <v>24</v>
      </c>
      <c r="AW173" s="11" t="s">
        <v>39</v>
      </c>
      <c r="AX173" s="11" t="s">
        <v>75</v>
      </c>
      <c r="AY173" s="215" t="s">
        <v>123</v>
      </c>
    </row>
    <row r="174" spans="2:65" s="12" customFormat="1" ht="13.5">
      <c r="B174" s="216"/>
      <c r="C174" s="217"/>
      <c r="D174" s="206" t="s">
        <v>133</v>
      </c>
      <c r="E174" s="218" t="s">
        <v>22</v>
      </c>
      <c r="F174" s="219" t="s">
        <v>269</v>
      </c>
      <c r="G174" s="217"/>
      <c r="H174" s="220">
        <v>111.84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133</v>
      </c>
      <c r="AU174" s="226" t="s">
        <v>84</v>
      </c>
      <c r="AV174" s="12" t="s">
        <v>84</v>
      </c>
      <c r="AW174" s="12" t="s">
        <v>39</v>
      </c>
      <c r="AX174" s="12" t="s">
        <v>75</v>
      </c>
      <c r="AY174" s="226" t="s">
        <v>123</v>
      </c>
    </row>
    <row r="175" spans="2:65" s="13" customFormat="1" ht="13.5">
      <c r="B175" s="227"/>
      <c r="C175" s="228"/>
      <c r="D175" s="229" t="s">
        <v>133</v>
      </c>
      <c r="E175" s="230" t="s">
        <v>22</v>
      </c>
      <c r="F175" s="231" t="s">
        <v>137</v>
      </c>
      <c r="G175" s="228"/>
      <c r="H175" s="232">
        <v>111.84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133</v>
      </c>
      <c r="AU175" s="238" t="s">
        <v>84</v>
      </c>
      <c r="AV175" s="13" t="s">
        <v>131</v>
      </c>
      <c r="AW175" s="13" t="s">
        <v>39</v>
      </c>
      <c r="AX175" s="13" t="s">
        <v>24</v>
      </c>
      <c r="AY175" s="238" t="s">
        <v>123</v>
      </c>
    </row>
    <row r="176" spans="2:65" s="1" customFormat="1" ht="31.5" customHeight="1">
      <c r="B176" s="40"/>
      <c r="C176" s="239" t="s">
        <v>270</v>
      </c>
      <c r="D176" s="239" t="s">
        <v>209</v>
      </c>
      <c r="E176" s="240" t="s">
        <v>271</v>
      </c>
      <c r="F176" s="241" t="s">
        <v>272</v>
      </c>
      <c r="G176" s="242" t="s">
        <v>129</v>
      </c>
      <c r="H176" s="243">
        <v>8.41</v>
      </c>
      <c r="I176" s="244"/>
      <c r="J176" s="245">
        <f>ROUND(I176*H176,2)</f>
        <v>0</v>
      </c>
      <c r="K176" s="241" t="s">
        <v>130</v>
      </c>
      <c r="L176" s="246"/>
      <c r="M176" s="247" t="s">
        <v>22</v>
      </c>
      <c r="N176" s="248" t="s">
        <v>46</v>
      </c>
      <c r="O176" s="41"/>
      <c r="P176" s="201">
        <f>O176*H176</f>
        <v>0</v>
      </c>
      <c r="Q176" s="201">
        <v>0.14599999999999999</v>
      </c>
      <c r="R176" s="201">
        <f>Q176*H176</f>
        <v>1.22786</v>
      </c>
      <c r="S176" s="201">
        <v>0</v>
      </c>
      <c r="T176" s="202">
        <f>S176*H176</f>
        <v>0</v>
      </c>
      <c r="AR176" s="23" t="s">
        <v>212</v>
      </c>
      <c r="AT176" s="23" t="s">
        <v>209</v>
      </c>
      <c r="AU176" s="23" t="s">
        <v>84</v>
      </c>
      <c r="AY176" s="23" t="s">
        <v>123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24</v>
      </c>
      <c r="BK176" s="203">
        <f>ROUND(I176*H176,2)</f>
        <v>0</v>
      </c>
      <c r="BL176" s="23" t="s">
        <v>131</v>
      </c>
      <c r="BM176" s="23" t="s">
        <v>273</v>
      </c>
    </row>
    <row r="177" spans="2:65" s="11" customFormat="1" ht="13.5">
      <c r="B177" s="204"/>
      <c r="C177" s="205"/>
      <c r="D177" s="206" t="s">
        <v>133</v>
      </c>
      <c r="E177" s="207" t="s">
        <v>22</v>
      </c>
      <c r="F177" s="208" t="s">
        <v>134</v>
      </c>
      <c r="G177" s="205"/>
      <c r="H177" s="209" t="s">
        <v>22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133</v>
      </c>
      <c r="AU177" s="215" t="s">
        <v>84</v>
      </c>
      <c r="AV177" s="11" t="s">
        <v>24</v>
      </c>
      <c r="AW177" s="11" t="s">
        <v>39</v>
      </c>
      <c r="AX177" s="11" t="s">
        <v>75</v>
      </c>
      <c r="AY177" s="215" t="s">
        <v>123</v>
      </c>
    </row>
    <row r="178" spans="2:65" s="12" customFormat="1" ht="13.5">
      <c r="B178" s="216"/>
      <c r="C178" s="217"/>
      <c r="D178" s="206" t="s">
        <v>133</v>
      </c>
      <c r="E178" s="218" t="s">
        <v>22</v>
      </c>
      <c r="F178" s="219" t="s">
        <v>274</v>
      </c>
      <c r="G178" s="217"/>
      <c r="H178" s="220">
        <v>8.41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133</v>
      </c>
      <c r="AU178" s="226" t="s">
        <v>84</v>
      </c>
      <c r="AV178" s="12" t="s">
        <v>84</v>
      </c>
      <c r="AW178" s="12" t="s">
        <v>39</v>
      </c>
      <c r="AX178" s="12" t="s">
        <v>75</v>
      </c>
      <c r="AY178" s="226" t="s">
        <v>123</v>
      </c>
    </row>
    <row r="179" spans="2:65" s="13" customFormat="1" ht="13.5">
      <c r="B179" s="227"/>
      <c r="C179" s="228"/>
      <c r="D179" s="229" t="s">
        <v>133</v>
      </c>
      <c r="E179" s="230" t="s">
        <v>22</v>
      </c>
      <c r="F179" s="231" t="s">
        <v>137</v>
      </c>
      <c r="G179" s="228"/>
      <c r="H179" s="232">
        <v>8.41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133</v>
      </c>
      <c r="AU179" s="238" t="s">
        <v>84</v>
      </c>
      <c r="AV179" s="13" t="s">
        <v>131</v>
      </c>
      <c r="AW179" s="13" t="s">
        <v>39</v>
      </c>
      <c r="AX179" s="13" t="s">
        <v>24</v>
      </c>
      <c r="AY179" s="238" t="s">
        <v>123</v>
      </c>
    </row>
    <row r="180" spans="2:65" s="1" customFormat="1" ht="31.5" customHeight="1">
      <c r="B180" s="40"/>
      <c r="C180" s="239" t="s">
        <v>275</v>
      </c>
      <c r="D180" s="239" t="s">
        <v>209</v>
      </c>
      <c r="E180" s="240" t="s">
        <v>276</v>
      </c>
      <c r="F180" s="241" t="s">
        <v>277</v>
      </c>
      <c r="G180" s="242" t="s">
        <v>129</v>
      </c>
      <c r="H180" s="243">
        <v>10</v>
      </c>
      <c r="I180" s="244"/>
      <c r="J180" s="245">
        <f>ROUND(I180*H180,2)</f>
        <v>0</v>
      </c>
      <c r="K180" s="241" t="s">
        <v>130</v>
      </c>
      <c r="L180" s="246"/>
      <c r="M180" s="247" t="s">
        <v>22</v>
      </c>
      <c r="N180" s="248" t="s">
        <v>46</v>
      </c>
      <c r="O180" s="41"/>
      <c r="P180" s="201">
        <f>O180*H180</f>
        <v>0</v>
      </c>
      <c r="Q180" s="201">
        <v>0.14000000000000001</v>
      </c>
      <c r="R180" s="201">
        <f>Q180*H180</f>
        <v>1.4000000000000001</v>
      </c>
      <c r="S180" s="201">
        <v>0</v>
      </c>
      <c r="T180" s="202">
        <f>S180*H180</f>
        <v>0</v>
      </c>
      <c r="AR180" s="23" t="s">
        <v>212</v>
      </c>
      <c r="AT180" s="23" t="s">
        <v>209</v>
      </c>
      <c r="AU180" s="23" t="s">
        <v>84</v>
      </c>
      <c r="AY180" s="23" t="s">
        <v>123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3" t="s">
        <v>24</v>
      </c>
      <c r="BK180" s="203">
        <f>ROUND(I180*H180,2)</f>
        <v>0</v>
      </c>
      <c r="BL180" s="23" t="s">
        <v>131</v>
      </c>
      <c r="BM180" s="23" t="s">
        <v>278</v>
      </c>
    </row>
    <row r="181" spans="2:65" s="11" customFormat="1" ht="13.5">
      <c r="B181" s="204"/>
      <c r="C181" s="205"/>
      <c r="D181" s="206" t="s">
        <v>133</v>
      </c>
      <c r="E181" s="207" t="s">
        <v>22</v>
      </c>
      <c r="F181" s="208" t="s">
        <v>279</v>
      </c>
      <c r="G181" s="205"/>
      <c r="H181" s="209" t="s">
        <v>22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133</v>
      </c>
      <c r="AU181" s="215" t="s">
        <v>84</v>
      </c>
      <c r="AV181" s="11" t="s">
        <v>24</v>
      </c>
      <c r="AW181" s="11" t="s">
        <v>39</v>
      </c>
      <c r="AX181" s="11" t="s">
        <v>75</v>
      </c>
      <c r="AY181" s="215" t="s">
        <v>123</v>
      </c>
    </row>
    <row r="182" spans="2:65" s="12" customFormat="1" ht="13.5">
      <c r="B182" s="216"/>
      <c r="C182" s="217"/>
      <c r="D182" s="206" t="s">
        <v>133</v>
      </c>
      <c r="E182" s="218" t="s">
        <v>22</v>
      </c>
      <c r="F182" s="219" t="s">
        <v>280</v>
      </c>
      <c r="G182" s="217"/>
      <c r="H182" s="220">
        <v>10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133</v>
      </c>
      <c r="AU182" s="226" t="s">
        <v>84</v>
      </c>
      <c r="AV182" s="12" t="s">
        <v>84</v>
      </c>
      <c r="AW182" s="12" t="s">
        <v>39</v>
      </c>
      <c r="AX182" s="12" t="s">
        <v>75</v>
      </c>
      <c r="AY182" s="226" t="s">
        <v>123</v>
      </c>
    </row>
    <row r="183" spans="2:65" s="13" customFormat="1" ht="13.5">
      <c r="B183" s="227"/>
      <c r="C183" s="228"/>
      <c r="D183" s="229" t="s">
        <v>133</v>
      </c>
      <c r="E183" s="230" t="s">
        <v>22</v>
      </c>
      <c r="F183" s="231" t="s">
        <v>137</v>
      </c>
      <c r="G183" s="228"/>
      <c r="H183" s="232">
        <v>10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133</v>
      </c>
      <c r="AU183" s="238" t="s">
        <v>84</v>
      </c>
      <c r="AV183" s="13" t="s">
        <v>131</v>
      </c>
      <c r="AW183" s="13" t="s">
        <v>39</v>
      </c>
      <c r="AX183" s="13" t="s">
        <v>24</v>
      </c>
      <c r="AY183" s="238" t="s">
        <v>123</v>
      </c>
    </row>
    <row r="184" spans="2:65" s="1" customFormat="1" ht="57" customHeight="1">
      <c r="B184" s="40"/>
      <c r="C184" s="192" t="s">
        <v>281</v>
      </c>
      <c r="D184" s="192" t="s">
        <v>126</v>
      </c>
      <c r="E184" s="193" t="s">
        <v>282</v>
      </c>
      <c r="F184" s="194" t="s">
        <v>283</v>
      </c>
      <c r="G184" s="195" t="s">
        <v>129</v>
      </c>
      <c r="H184" s="196">
        <v>67.61</v>
      </c>
      <c r="I184" s="197"/>
      <c r="J184" s="198">
        <f>ROUND(I184*H184,2)</f>
        <v>0</v>
      </c>
      <c r="K184" s="194" t="s">
        <v>130</v>
      </c>
      <c r="L184" s="60"/>
      <c r="M184" s="199" t="s">
        <v>22</v>
      </c>
      <c r="N184" s="200" t="s">
        <v>46</v>
      </c>
      <c r="O184" s="41"/>
      <c r="P184" s="201">
        <f>O184*H184</f>
        <v>0</v>
      </c>
      <c r="Q184" s="201">
        <v>8.4250000000000005E-2</v>
      </c>
      <c r="R184" s="201">
        <f>Q184*H184</f>
        <v>5.6961425000000006</v>
      </c>
      <c r="S184" s="201">
        <v>0</v>
      </c>
      <c r="T184" s="202">
        <f>S184*H184</f>
        <v>0</v>
      </c>
      <c r="AR184" s="23" t="s">
        <v>131</v>
      </c>
      <c r="AT184" s="23" t="s">
        <v>126</v>
      </c>
      <c r="AU184" s="23" t="s">
        <v>84</v>
      </c>
      <c r="AY184" s="23" t="s">
        <v>123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24</v>
      </c>
      <c r="BK184" s="203">
        <f>ROUND(I184*H184,2)</f>
        <v>0</v>
      </c>
      <c r="BL184" s="23" t="s">
        <v>131</v>
      </c>
      <c r="BM184" s="23" t="s">
        <v>284</v>
      </c>
    </row>
    <row r="185" spans="2:65" s="11" customFormat="1" ht="13.5">
      <c r="B185" s="204"/>
      <c r="C185" s="205"/>
      <c r="D185" s="206" t="s">
        <v>133</v>
      </c>
      <c r="E185" s="207" t="s">
        <v>22</v>
      </c>
      <c r="F185" s="208" t="s">
        <v>285</v>
      </c>
      <c r="G185" s="205"/>
      <c r="H185" s="209" t="s">
        <v>22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133</v>
      </c>
      <c r="AU185" s="215" t="s">
        <v>84</v>
      </c>
      <c r="AV185" s="11" t="s">
        <v>24</v>
      </c>
      <c r="AW185" s="11" t="s">
        <v>39</v>
      </c>
      <c r="AX185" s="11" t="s">
        <v>75</v>
      </c>
      <c r="AY185" s="215" t="s">
        <v>123</v>
      </c>
    </row>
    <row r="186" spans="2:65" s="12" customFormat="1" ht="13.5">
      <c r="B186" s="216"/>
      <c r="C186" s="217"/>
      <c r="D186" s="206" t="s">
        <v>133</v>
      </c>
      <c r="E186" s="218" t="s">
        <v>22</v>
      </c>
      <c r="F186" s="219" t="s">
        <v>286</v>
      </c>
      <c r="G186" s="217"/>
      <c r="H186" s="220">
        <v>67.61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133</v>
      </c>
      <c r="AU186" s="226" t="s">
        <v>84</v>
      </c>
      <c r="AV186" s="12" t="s">
        <v>84</v>
      </c>
      <c r="AW186" s="12" t="s">
        <v>39</v>
      </c>
      <c r="AX186" s="12" t="s">
        <v>75</v>
      </c>
      <c r="AY186" s="226" t="s">
        <v>123</v>
      </c>
    </row>
    <row r="187" spans="2:65" s="13" customFormat="1" ht="13.5">
      <c r="B187" s="227"/>
      <c r="C187" s="228"/>
      <c r="D187" s="229" t="s">
        <v>133</v>
      </c>
      <c r="E187" s="230" t="s">
        <v>22</v>
      </c>
      <c r="F187" s="231" t="s">
        <v>137</v>
      </c>
      <c r="G187" s="228"/>
      <c r="H187" s="232">
        <v>67.61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133</v>
      </c>
      <c r="AU187" s="238" t="s">
        <v>84</v>
      </c>
      <c r="AV187" s="13" t="s">
        <v>131</v>
      </c>
      <c r="AW187" s="13" t="s">
        <v>39</v>
      </c>
      <c r="AX187" s="13" t="s">
        <v>24</v>
      </c>
      <c r="AY187" s="238" t="s">
        <v>123</v>
      </c>
    </row>
    <row r="188" spans="2:65" s="1" customFormat="1" ht="31.5" customHeight="1">
      <c r="B188" s="40"/>
      <c r="C188" s="239" t="s">
        <v>287</v>
      </c>
      <c r="D188" s="239" t="s">
        <v>209</v>
      </c>
      <c r="E188" s="240" t="s">
        <v>288</v>
      </c>
      <c r="F188" s="241" t="s">
        <v>289</v>
      </c>
      <c r="G188" s="242" t="s">
        <v>129</v>
      </c>
      <c r="H188" s="243">
        <v>16.984999999999999</v>
      </c>
      <c r="I188" s="244"/>
      <c r="J188" s="245">
        <f>ROUND(I188*H188,2)</f>
        <v>0</v>
      </c>
      <c r="K188" s="241" t="s">
        <v>130</v>
      </c>
      <c r="L188" s="246"/>
      <c r="M188" s="247" t="s">
        <v>22</v>
      </c>
      <c r="N188" s="248" t="s">
        <v>46</v>
      </c>
      <c r="O188" s="41"/>
      <c r="P188" s="201">
        <f>O188*H188</f>
        <v>0</v>
      </c>
      <c r="Q188" s="201">
        <v>0.14000000000000001</v>
      </c>
      <c r="R188" s="201">
        <f>Q188*H188</f>
        <v>2.3779000000000003</v>
      </c>
      <c r="S188" s="201">
        <v>0</v>
      </c>
      <c r="T188" s="202">
        <f>S188*H188</f>
        <v>0</v>
      </c>
      <c r="AR188" s="23" t="s">
        <v>212</v>
      </c>
      <c r="AT188" s="23" t="s">
        <v>209</v>
      </c>
      <c r="AU188" s="23" t="s">
        <v>84</v>
      </c>
      <c r="AY188" s="23" t="s">
        <v>123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24</v>
      </c>
      <c r="BK188" s="203">
        <f>ROUND(I188*H188,2)</f>
        <v>0</v>
      </c>
      <c r="BL188" s="23" t="s">
        <v>131</v>
      </c>
      <c r="BM188" s="23" t="s">
        <v>290</v>
      </c>
    </row>
    <row r="189" spans="2:65" s="11" customFormat="1" ht="13.5">
      <c r="B189" s="204"/>
      <c r="C189" s="205"/>
      <c r="D189" s="206" t="s">
        <v>133</v>
      </c>
      <c r="E189" s="207" t="s">
        <v>22</v>
      </c>
      <c r="F189" s="208" t="s">
        <v>291</v>
      </c>
      <c r="G189" s="205"/>
      <c r="H189" s="209" t="s">
        <v>22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133</v>
      </c>
      <c r="AU189" s="215" t="s">
        <v>84</v>
      </c>
      <c r="AV189" s="11" t="s">
        <v>24</v>
      </c>
      <c r="AW189" s="11" t="s">
        <v>39</v>
      </c>
      <c r="AX189" s="11" t="s">
        <v>75</v>
      </c>
      <c r="AY189" s="215" t="s">
        <v>123</v>
      </c>
    </row>
    <row r="190" spans="2:65" s="12" customFormat="1" ht="13.5">
      <c r="B190" s="216"/>
      <c r="C190" s="217"/>
      <c r="D190" s="206" t="s">
        <v>133</v>
      </c>
      <c r="E190" s="218" t="s">
        <v>22</v>
      </c>
      <c r="F190" s="219" t="s">
        <v>292</v>
      </c>
      <c r="G190" s="217"/>
      <c r="H190" s="220">
        <v>16.984999999999999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133</v>
      </c>
      <c r="AU190" s="226" t="s">
        <v>84</v>
      </c>
      <c r="AV190" s="12" t="s">
        <v>84</v>
      </c>
      <c r="AW190" s="12" t="s">
        <v>39</v>
      </c>
      <c r="AX190" s="12" t="s">
        <v>75</v>
      </c>
      <c r="AY190" s="226" t="s">
        <v>123</v>
      </c>
    </row>
    <row r="191" spans="2:65" s="13" customFormat="1" ht="13.5">
      <c r="B191" s="227"/>
      <c r="C191" s="228"/>
      <c r="D191" s="229" t="s">
        <v>133</v>
      </c>
      <c r="E191" s="230" t="s">
        <v>22</v>
      </c>
      <c r="F191" s="231" t="s">
        <v>137</v>
      </c>
      <c r="G191" s="228"/>
      <c r="H191" s="232">
        <v>16.984999999999999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133</v>
      </c>
      <c r="AU191" s="238" t="s">
        <v>84</v>
      </c>
      <c r="AV191" s="13" t="s">
        <v>131</v>
      </c>
      <c r="AW191" s="13" t="s">
        <v>39</v>
      </c>
      <c r="AX191" s="13" t="s">
        <v>24</v>
      </c>
      <c r="AY191" s="238" t="s">
        <v>123</v>
      </c>
    </row>
    <row r="192" spans="2:65" s="1" customFormat="1" ht="57" customHeight="1">
      <c r="B192" s="40"/>
      <c r="C192" s="192" t="s">
        <v>293</v>
      </c>
      <c r="D192" s="192" t="s">
        <v>126</v>
      </c>
      <c r="E192" s="193" t="s">
        <v>294</v>
      </c>
      <c r="F192" s="194" t="s">
        <v>295</v>
      </c>
      <c r="G192" s="195" t="s">
        <v>129</v>
      </c>
      <c r="H192" s="196">
        <v>43.31</v>
      </c>
      <c r="I192" s="197"/>
      <c r="J192" s="198">
        <f>ROUND(I192*H192,2)</f>
        <v>0</v>
      </c>
      <c r="K192" s="194" t="s">
        <v>130</v>
      </c>
      <c r="L192" s="60"/>
      <c r="M192" s="199" t="s">
        <v>22</v>
      </c>
      <c r="N192" s="200" t="s">
        <v>46</v>
      </c>
      <c r="O192" s="41"/>
      <c r="P192" s="201">
        <f>O192*H192</f>
        <v>0</v>
      </c>
      <c r="Q192" s="201">
        <v>0.10362</v>
      </c>
      <c r="R192" s="201">
        <f>Q192*H192</f>
        <v>4.4877822000000007</v>
      </c>
      <c r="S192" s="201">
        <v>0</v>
      </c>
      <c r="T192" s="202">
        <f>S192*H192</f>
        <v>0</v>
      </c>
      <c r="AR192" s="23" t="s">
        <v>131</v>
      </c>
      <c r="AT192" s="23" t="s">
        <v>126</v>
      </c>
      <c r="AU192" s="23" t="s">
        <v>84</v>
      </c>
      <c r="AY192" s="23" t="s">
        <v>123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3" t="s">
        <v>24</v>
      </c>
      <c r="BK192" s="203">
        <f>ROUND(I192*H192,2)</f>
        <v>0</v>
      </c>
      <c r="BL192" s="23" t="s">
        <v>131</v>
      </c>
      <c r="BM192" s="23" t="s">
        <v>296</v>
      </c>
    </row>
    <row r="193" spans="2:65" s="11" customFormat="1" ht="13.5">
      <c r="B193" s="204"/>
      <c r="C193" s="205"/>
      <c r="D193" s="206" t="s">
        <v>133</v>
      </c>
      <c r="E193" s="207" t="s">
        <v>22</v>
      </c>
      <c r="F193" s="208" t="s">
        <v>134</v>
      </c>
      <c r="G193" s="205"/>
      <c r="H193" s="209" t="s">
        <v>22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133</v>
      </c>
      <c r="AU193" s="215" t="s">
        <v>84</v>
      </c>
      <c r="AV193" s="11" t="s">
        <v>24</v>
      </c>
      <c r="AW193" s="11" t="s">
        <v>39</v>
      </c>
      <c r="AX193" s="11" t="s">
        <v>75</v>
      </c>
      <c r="AY193" s="215" t="s">
        <v>123</v>
      </c>
    </row>
    <row r="194" spans="2:65" s="12" customFormat="1" ht="13.5">
      <c r="B194" s="216"/>
      <c r="C194" s="217"/>
      <c r="D194" s="206" t="s">
        <v>133</v>
      </c>
      <c r="E194" s="218" t="s">
        <v>22</v>
      </c>
      <c r="F194" s="219" t="s">
        <v>151</v>
      </c>
      <c r="G194" s="217"/>
      <c r="H194" s="220">
        <v>43.31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133</v>
      </c>
      <c r="AU194" s="226" t="s">
        <v>84</v>
      </c>
      <c r="AV194" s="12" t="s">
        <v>84</v>
      </c>
      <c r="AW194" s="12" t="s">
        <v>39</v>
      </c>
      <c r="AX194" s="12" t="s">
        <v>75</v>
      </c>
      <c r="AY194" s="226" t="s">
        <v>123</v>
      </c>
    </row>
    <row r="195" spans="2:65" s="13" customFormat="1" ht="13.5">
      <c r="B195" s="227"/>
      <c r="C195" s="228"/>
      <c r="D195" s="229" t="s">
        <v>133</v>
      </c>
      <c r="E195" s="230" t="s">
        <v>22</v>
      </c>
      <c r="F195" s="231" t="s">
        <v>137</v>
      </c>
      <c r="G195" s="228"/>
      <c r="H195" s="232">
        <v>43.31</v>
      </c>
      <c r="I195" s="233"/>
      <c r="J195" s="228"/>
      <c r="K195" s="228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133</v>
      </c>
      <c r="AU195" s="238" t="s">
        <v>84</v>
      </c>
      <c r="AV195" s="13" t="s">
        <v>131</v>
      </c>
      <c r="AW195" s="13" t="s">
        <v>39</v>
      </c>
      <c r="AX195" s="13" t="s">
        <v>24</v>
      </c>
      <c r="AY195" s="238" t="s">
        <v>123</v>
      </c>
    </row>
    <row r="196" spans="2:65" s="1" customFormat="1" ht="31.5" customHeight="1">
      <c r="B196" s="40"/>
      <c r="C196" s="239" t="s">
        <v>297</v>
      </c>
      <c r="D196" s="239" t="s">
        <v>209</v>
      </c>
      <c r="E196" s="240" t="s">
        <v>298</v>
      </c>
      <c r="F196" s="241" t="s">
        <v>299</v>
      </c>
      <c r="G196" s="242" t="s">
        <v>129</v>
      </c>
      <c r="H196" s="243">
        <v>45.475999999999999</v>
      </c>
      <c r="I196" s="244"/>
      <c r="J196" s="245">
        <f>ROUND(I196*H196,2)</f>
        <v>0</v>
      </c>
      <c r="K196" s="241" t="s">
        <v>130</v>
      </c>
      <c r="L196" s="246"/>
      <c r="M196" s="247" t="s">
        <v>22</v>
      </c>
      <c r="N196" s="248" t="s">
        <v>46</v>
      </c>
      <c r="O196" s="41"/>
      <c r="P196" s="201">
        <f>O196*H196</f>
        <v>0</v>
      </c>
      <c r="Q196" s="201">
        <v>0.18</v>
      </c>
      <c r="R196" s="201">
        <f>Q196*H196</f>
        <v>8.1856799999999996</v>
      </c>
      <c r="S196" s="201">
        <v>0</v>
      </c>
      <c r="T196" s="202">
        <f>S196*H196</f>
        <v>0</v>
      </c>
      <c r="AR196" s="23" t="s">
        <v>212</v>
      </c>
      <c r="AT196" s="23" t="s">
        <v>209</v>
      </c>
      <c r="AU196" s="23" t="s">
        <v>84</v>
      </c>
      <c r="AY196" s="23" t="s">
        <v>123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3" t="s">
        <v>24</v>
      </c>
      <c r="BK196" s="203">
        <f>ROUND(I196*H196,2)</f>
        <v>0</v>
      </c>
      <c r="BL196" s="23" t="s">
        <v>131</v>
      </c>
      <c r="BM196" s="23" t="s">
        <v>300</v>
      </c>
    </row>
    <row r="197" spans="2:65" s="10" customFormat="1" ht="29.85" customHeight="1">
      <c r="B197" s="175"/>
      <c r="C197" s="176"/>
      <c r="D197" s="189" t="s">
        <v>74</v>
      </c>
      <c r="E197" s="190" t="s">
        <v>212</v>
      </c>
      <c r="F197" s="190" t="s">
        <v>301</v>
      </c>
      <c r="G197" s="176"/>
      <c r="H197" s="176"/>
      <c r="I197" s="179"/>
      <c r="J197" s="191">
        <f>BK197</f>
        <v>0</v>
      </c>
      <c r="K197" s="176"/>
      <c r="L197" s="181"/>
      <c r="M197" s="182"/>
      <c r="N197" s="183"/>
      <c r="O197" s="183"/>
      <c r="P197" s="184">
        <f>SUM(P198:P201)</f>
        <v>0</v>
      </c>
      <c r="Q197" s="183"/>
      <c r="R197" s="184">
        <f>SUM(R198:R201)</f>
        <v>1.8000000000000001E-4</v>
      </c>
      <c r="S197" s="183"/>
      <c r="T197" s="185">
        <f>SUM(T198:T201)</f>
        <v>0</v>
      </c>
      <c r="AR197" s="186" t="s">
        <v>24</v>
      </c>
      <c r="AT197" s="187" t="s">
        <v>74</v>
      </c>
      <c r="AU197" s="187" t="s">
        <v>24</v>
      </c>
      <c r="AY197" s="186" t="s">
        <v>123</v>
      </c>
      <c r="BK197" s="188">
        <f>SUM(BK198:BK201)</f>
        <v>0</v>
      </c>
    </row>
    <row r="198" spans="2:65" s="1" customFormat="1" ht="31.5" customHeight="1">
      <c r="B198" s="40"/>
      <c r="C198" s="192" t="s">
        <v>302</v>
      </c>
      <c r="D198" s="192" t="s">
        <v>126</v>
      </c>
      <c r="E198" s="193" t="s">
        <v>303</v>
      </c>
      <c r="F198" s="194" t="s">
        <v>304</v>
      </c>
      <c r="G198" s="195" t="s">
        <v>305</v>
      </c>
      <c r="H198" s="196">
        <v>1</v>
      </c>
      <c r="I198" s="197"/>
      <c r="J198" s="198">
        <f>ROUND(I198*H198,2)</f>
        <v>0</v>
      </c>
      <c r="K198" s="194" t="s">
        <v>130</v>
      </c>
      <c r="L198" s="60"/>
      <c r="M198" s="199" t="s">
        <v>22</v>
      </c>
      <c r="N198" s="200" t="s">
        <v>46</v>
      </c>
      <c r="O198" s="41"/>
      <c r="P198" s="201">
        <f>O198*H198</f>
        <v>0</v>
      </c>
      <c r="Q198" s="201">
        <v>1.8000000000000001E-4</v>
      </c>
      <c r="R198" s="201">
        <f>Q198*H198</f>
        <v>1.8000000000000001E-4</v>
      </c>
      <c r="S198" s="201">
        <v>0</v>
      </c>
      <c r="T198" s="202">
        <f>S198*H198</f>
        <v>0</v>
      </c>
      <c r="AR198" s="23" t="s">
        <v>131</v>
      </c>
      <c r="AT198" s="23" t="s">
        <v>126</v>
      </c>
      <c r="AU198" s="23" t="s">
        <v>84</v>
      </c>
      <c r="AY198" s="23" t="s">
        <v>123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24</v>
      </c>
      <c r="BK198" s="203">
        <f>ROUND(I198*H198,2)</f>
        <v>0</v>
      </c>
      <c r="BL198" s="23" t="s">
        <v>131</v>
      </c>
      <c r="BM198" s="23" t="s">
        <v>306</v>
      </c>
    </row>
    <row r="199" spans="2:65" s="11" customFormat="1" ht="13.5">
      <c r="B199" s="204"/>
      <c r="C199" s="205"/>
      <c r="D199" s="206" t="s">
        <v>133</v>
      </c>
      <c r="E199" s="207" t="s">
        <v>22</v>
      </c>
      <c r="F199" s="208" t="s">
        <v>307</v>
      </c>
      <c r="G199" s="205"/>
      <c r="H199" s="209" t="s">
        <v>22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133</v>
      </c>
      <c r="AU199" s="215" t="s">
        <v>84</v>
      </c>
      <c r="AV199" s="11" t="s">
        <v>24</v>
      </c>
      <c r="AW199" s="11" t="s">
        <v>39</v>
      </c>
      <c r="AX199" s="11" t="s">
        <v>75</v>
      </c>
      <c r="AY199" s="215" t="s">
        <v>123</v>
      </c>
    </row>
    <row r="200" spans="2:65" s="12" customFormat="1" ht="13.5">
      <c r="B200" s="216"/>
      <c r="C200" s="217"/>
      <c r="D200" s="206" t="s">
        <v>133</v>
      </c>
      <c r="E200" s="218" t="s">
        <v>22</v>
      </c>
      <c r="F200" s="219" t="s">
        <v>24</v>
      </c>
      <c r="G200" s="217"/>
      <c r="H200" s="220">
        <v>1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133</v>
      </c>
      <c r="AU200" s="226" t="s">
        <v>84</v>
      </c>
      <c r="AV200" s="12" t="s">
        <v>84</v>
      </c>
      <c r="AW200" s="12" t="s">
        <v>39</v>
      </c>
      <c r="AX200" s="12" t="s">
        <v>75</v>
      </c>
      <c r="AY200" s="226" t="s">
        <v>123</v>
      </c>
    </row>
    <row r="201" spans="2:65" s="13" customFormat="1" ht="13.5">
      <c r="B201" s="227"/>
      <c r="C201" s="228"/>
      <c r="D201" s="206" t="s">
        <v>133</v>
      </c>
      <c r="E201" s="249" t="s">
        <v>22</v>
      </c>
      <c r="F201" s="250" t="s">
        <v>137</v>
      </c>
      <c r="G201" s="228"/>
      <c r="H201" s="251">
        <v>1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133</v>
      </c>
      <c r="AU201" s="238" t="s">
        <v>84</v>
      </c>
      <c r="AV201" s="13" t="s">
        <v>131</v>
      </c>
      <c r="AW201" s="13" t="s">
        <v>39</v>
      </c>
      <c r="AX201" s="13" t="s">
        <v>24</v>
      </c>
      <c r="AY201" s="238" t="s">
        <v>123</v>
      </c>
    </row>
    <row r="202" spans="2:65" s="10" customFormat="1" ht="29.85" customHeight="1">
      <c r="B202" s="175"/>
      <c r="C202" s="176"/>
      <c r="D202" s="189" t="s">
        <v>74</v>
      </c>
      <c r="E202" s="190" t="s">
        <v>308</v>
      </c>
      <c r="F202" s="190" t="s">
        <v>309</v>
      </c>
      <c r="G202" s="176"/>
      <c r="H202" s="176"/>
      <c r="I202" s="179"/>
      <c r="J202" s="191">
        <f>BK202</f>
        <v>0</v>
      </c>
      <c r="K202" s="176"/>
      <c r="L202" s="181"/>
      <c r="M202" s="182"/>
      <c r="N202" s="183"/>
      <c r="O202" s="183"/>
      <c r="P202" s="184">
        <f>P203+SUM(P204:P237)</f>
        <v>0</v>
      </c>
      <c r="Q202" s="183"/>
      <c r="R202" s="184">
        <f>R203+SUM(R204:R237)</f>
        <v>41.588587200000006</v>
      </c>
      <c r="S202" s="183"/>
      <c r="T202" s="185">
        <f>T203+SUM(T204:T237)</f>
        <v>0</v>
      </c>
      <c r="AR202" s="186" t="s">
        <v>24</v>
      </c>
      <c r="AT202" s="187" t="s">
        <v>74</v>
      </c>
      <c r="AU202" s="187" t="s">
        <v>24</v>
      </c>
      <c r="AY202" s="186" t="s">
        <v>123</v>
      </c>
      <c r="BK202" s="188">
        <f>BK203+SUM(BK204:BK237)</f>
        <v>0</v>
      </c>
    </row>
    <row r="203" spans="2:65" s="1" customFormat="1" ht="44.25" customHeight="1">
      <c r="B203" s="40"/>
      <c r="C203" s="239" t="s">
        <v>310</v>
      </c>
      <c r="D203" s="239" t="s">
        <v>209</v>
      </c>
      <c r="E203" s="240" t="s">
        <v>311</v>
      </c>
      <c r="F203" s="241" t="s">
        <v>312</v>
      </c>
      <c r="G203" s="242" t="s">
        <v>305</v>
      </c>
      <c r="H203" s="243">
        <v>2</v>
      </c>
      <c r="I203" s="244"/>
      <c r="J203" s="245">
        <f>ROUND(I203*H203,2)</f>
        <v>0</v>
      </c>
      <c r="K203" s="241" t="s">
        <v>130</v>
      </c>
      <c r="L203" s="246"/>
      <c r="M203" s="247" t="s">
        <v>22</v>
      </c>
      <c r="N203" s="248" t="s">
        <v>46</v>
      </c>
      <c r="O203" s="41"/>
      <c r="P203" s="201">
        <f>O203*H203</f>
        <v>0</v>
      </c>
      <c r="Q203" s="201">
        <v>2.0999999999999999E-3</v>
      </c>
      <c r="R203" s="201">
        <f>Q203*H203</f>
        <v>4.1999999999999997E-3</v>
      </c>
      <c r="S203" s="201">
        <v>0</v>
      </c>
      <c r="T203" s="202">
        <f>S203*H203</f>
        <v>0</v>
      </c>
      <c r="AR203" s="23" t="s">
        <v>212</v>
      </c>
      <c r="AT203" s="23" t="s">
        <v>209</v>
      </c>
      <c r="AU203" s="23" t="s">
        <v>84</v>
      </c>
      <c r="AY203" s="23" t="s">
        <v>123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3" t="s">
        <v>24</v>
      </c>
      <c r="BK203" s="203">
        <f>ROUND(I203*H203,2)</f>
        <v>0</v>
      </c>
      <c r="BL203" s="23" t="s">
        <v>131</v>
      </c>
      <c r="BM203" s="23" t="s">
        <v>313</v>
      </c>
    </row>
    <row r="204" spans="2:65" s="11" customFormat="1" ht="13.5">
      <c r="B204" s="204"/>
      <c r="C204" s="205"/>
      <c r="D204" s="206" t="s">
        <v>133</v>
      </c>
      <c r="E204" s="207" t="s">
        <v>22</v>
      </c>
      <c r="F204" s="208" t="s">
        <v>314</v>
      </c>
      <c r="G204" s="205"/>
      <c r="H204" s="209" t="s">
        <v>22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133</v>
      </c>
      <c r="AU204" s="215" t="s">
        <v>84</v>
      </c>
      <c r="AV204" s="11" t="s">
        <v>24</v>
      </c>
      <c r="AW204" s="11" t="s">
        <v>39</v>
      </c>
      <c r="AX204" s="11" t="s">
        <v>75</v>
      </c>
      <c r="AY204" s="215" t="s">
        <v>123</v>
      </c>
    </row>
    <row r="205" spans="2:65" s="12" customFormat="1" ht="13.5">
      <c r="B205" s="216"/>
      <c r="C205" s="217"/>
      <c r="D205" s="206" t="s">
        <v>133</v>
      </c>
      <c r="E205" s="218" t="s">
        <v>22</v>
      </c>
      <c r="F205" s="219" t="s">
        <v>84</v>
      </c>
      <c r="G205" s="217"/>
      <c r="H205" s="220">
        <v>2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133</v>
      </c>
      <c r="AU205" s="226" t="s">
        <v>84</v>
      </c>
      <c r="AV205" s="12" t="s">
        <v>84</v>
      </c>
      <c r="AW205" s="12" t="s">
        <v>39</v>
      </c>
      <c r="AX205" s="12" t="s">
        <v>75</v>
      </c>
      <c r="AY205" s="226" t="s">
        <v>123</v>
      </c>
    </row>
    <row r="206" spans="2:65" s="13" customFormat="1" ht="13.5">
      <c r="B206" s="227"/>
      <c r="C206" s="228"/>
      <c r="D206" s="229" t="s">
        <v>133</v>
      </c>
      <c r="E206" s="230" t="s">
        <v>22</v>
      </c>
      <c r="F206" s="231" t="s">
        <v>137</v>
      </c>
      <c r="G206" s="228"/>
      <c r="H206" s="232">
        <v>2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133</v>
      </c>
      <c r="AU206" s="238" t="s">
        <v>84</v>
      </c>
      <c r="AV206" s="13" t="s">
        <v>131</v>
      </c>
      <c r="AW206" s="13" t="s">
        <v>39</v>
      </c>
      <c r="AX206" s="13" t="s">
        <v>24</v>
      </c>
      <c r="AY206" s="238" t="s">
        <v>123</v>
      </c>
    </row>
    <row r="207" spans="2:65" s="1" customFormat="1" ht="31.5" customHeight="1">
      <c r="B207" s="40"/>
      <c r="C207" s="192" t="s">
        <v>315</v>
      </c>
      <c r="D207" s="192" t="s">
        <v>126</v>
      </c>
      <c r="E207" s="193" t="s">
        <v>316</v>
      </c>
      <c r="F207" s="194" t="s">
        <v>317</v>
      </c>
      <c r="G207" s="195" t="s">
        <v>305</v>
      </c>
      <c r="H207" s="196">
        <v>2</v>
      </c>
      <c r="I207" s="197"/>
      <c r="J207" s="198">
        <f>ROUND(I207*H207,2)</f>
        <v>0</v>
      </c>
      <c r="K207" s="194" t="s">
        <v>130</v>
      </c>
      <c r="L207" s="60"/>
      <c r="M207" s="199" t="s">
        <v>22</v>
      </c>
      <c r="N207" s="200" t="s">
        <v>46</v>
      </c>
      <c r="O207" s="41"/>
      <c r="P207" s="201">
        <f>O207*H207</f>
        <v>0</v>
      </c>
      <c r="Q207" s="201">
        <v>6.9999999999999999E-4</v>
      </c>
      <c r="R207" s="201">
        <f>Q207*H207</f>
        <v>1.4E-3</v>
      </c>
      <c r="S207" s="201">
        <v>0</v>
      </c>
      <c r="T207" s="202">
        <f>S207*H207</f>
        <v>0</v>
      </c>
      <c r="AR207" s="23" t="s">
        <v>131</v>
      </c>
      <c r="AT207" s="23" t="s">
        <v>126</v>
      </c>
      <c r="AU207" s="23" t="s">
        <v>84</v>
      </c>
      <c r="AY207" s="23" t="s">
        <v>123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3" t="s">
        <v>24</v>
      </c>
      <c r="BK207" s="203">
        <f>ROUND(I207*H207,2)</f>
        <v>0</v>
      </c>
      <c r="BL207" s="23" t="s">
        <v>131</v>
      </c>
      <c r="BM207" s="23" t="s">
        <v>318</v>
      </c>
    </row>
    <row r="208" spans="2:65" s="11" customFormat="1" ht="13.5">
      <c r="B208" s="204"/>
      <c r="C208" s="205"/>
      <c r="D208" s="206" t="s">
        <v>133</v>
      </c>
      <c r="E208" s="207" t="s">
        <v>22</v>
      </c>
      <c r="F208" s="208" t="s">
        <v>314</v>
      </c>
      <c r="G208" s="205"/>
      <c r="H208" s="209" t="s">
        <v>22</v>
      </c>
      <c r="I208" s="210"/>
      <c r="J208" s="205"/>
      <c r="K208" s="205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133</v>
      </c>
      <c r="AU208" s="215" t="s">
        <v>84</v>
      </c>
      <c r="AV208" s="11" t="s">
        <v>24</v>
      </c>
      <c r="AW208" s="11" t="s">
        <v>39</v>
      </c>
      <c r="AX208" s="11" t="s">
        <v>75</v>
      </c>
      <c r="AY208" s="215" t="s">
        <v>123</v>
      </c>
    </row>
    <row r="209" spans="2:65" s="12" customFormat="1" ht="13.5">
      <c r="B209" s="216"/>
      <c r="C209" s="217"/>
      <c r="D209" s="206" t="s">
        <v>133</v>
      </c>
      <c r="E209" s="218" t="s">
        <v>22</v>
      </c>
      <c r="F209" s="219" t="s">
        <v>84</v>
      </c>
      <c r="G209" s="217"/>
      <c r="H209" s="220">
        <v>2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133</v>
      </c>
      <c r="AU209" s="226" t="s">
        <v>84</v>
      </c>
      <c r="AV209" s="12" t="s">
        <v>84</v>
      </c>
      <c r="AW209" s="12" t="s">
        <v>39</v>
      </c>
      <c r="AX209" s="12" t="s">
        <v>75</v>
      </c>
      <c r="AY209" s="226" t="s">
        <v>123</v>
      </c>
    </row>
    <row r="210" spans="2:65" s="13" customFormat="1" ht="13.5">
      <c r="B210" s="227"/>
      <c r="C210" s="228"/>
      <c r="D210" s="229" t="s">
        <v>133</v>
      </c>
      <c r="E210" s="230" t="s">
        <v>22</v>
      </c>
      <c r="F210" s="231" t="s">
        <v>137</v>
      </c>
      <c r="G210" s="228"/>
      <c r="H210" s="232">
        <v>2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133</v>
      </c>
      <c r="AU210" s="238" t="s">
        <v>84</v>
      </c>
      <c r="AV210" s="13" t="s">
        <v>131</v>
      </c>
      <c r="AW210" s="13" t="s">
        <v>39</v>
      </c>
      <c r="AX210" s="13" t="s">
        <v>24</v>
      </c>
      <c r="AY210" s="238" t="s">
        <v>123</v>
      </c>
    </row>
    <row r="211" spans="2:65" s="1" customFormat="1" ht="22.5" customHeight="1">
      <c r="B211" s="40"/>
      <c r="C211" s="192" t="s">
        <v>319</v>
      </c>
      <c r="D211" s="192" t="s">
        <v>126</v>
      </c>
      <c r="E211" s="193" t="s">
        <v>320</v>
      </c>
      <c r="F211" s="194" t="s">
        <v>321</v>
      </c>
      <c r="G211" s="195" t="s">
        <v>305</v>
      </c>
      <c r="H211" s="196">
        <v>2</v>
      </c>
      <c r="I211" s="197"/>
      <c r="J211" s="198">
        <f>ROUND(I211*H211,2)</f>
        <v>0</v>
      </c>
      <c r="K211" s="194" t="s">
        <v>130</v>
      </c>
      <c r="L211" s="60"/>
      <c r="M211" s="199" t="s">
        <v>22</v>
      </c>
      <c r="N211" s="200" t="s">
        <v>46</v>
      </c>
      <c r="O211" s="41"/>
      <c r="P211" s="201">
        <f>O211*H211</f>
        <v>0</v>
      </c>
      <c r="Q211" s="201">
        <v>0.11241</v>
      </c>
      <c r="R211" s="201">
        <f>Q211*H211</f>
        <v>0.22481999999999999</v>
      </c>
      <c r="S211" s="201">
        <v>0</v>
      </c>
      <c r="T211" s="202">
        <f>S211*H211</f>
        <v>0</v>
      </c>
      <c r="AR211" s="23" t="s">
        <v>131</v>
      </c>
      <c r="AT211" s="23" t="s">
        <v>126</v>
      </c>
      <c r="AU211" s="23" t="s">
        <v>84</v>
      </c>
      <c r="AY211" s="23" t="s">
        <v>123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3" t="s">
        <v>24</v>
      </c>
      <c r="BK211" s="203">
        <f>ROUND(I211*H211,2)</f>
        <v>0</v>
      </c>
      <c r="BL211" s="23" t="s">
        <v>131</v>
      </c>
      <c r="BM211" s="23" t="s">
        <v>322</v>
      </c>
    </row>
    <row r="212" spans="2:65" s="1" customFormat="1" ht="31.5" customHeight="1">
      <c r="B212" s="40"/>
      <c r="C212" s="239" t="s">
        <v>323</v>
      </c>
      <c r="D212" s="239" t="s">
        <v>209</v>
      </c>
      <c r="E212" s="240" t="s">
        <v>324</v>
      </c>
      <c r="F212" s="241" t="s">
        <v>325</v>
      </c>
      <c r="G212" s="242" t="s">
        <v>305</v>
      </c>
      <c r="H212" s="243">
        <v>2</v>
      </c>
      <c r="I212" s="244"/>
      <c r="J212" s="245">
        <f>ROUND(I212*H212,2)</f>
        <v>0</v>
      </c>
      <c r="K212" s="241" t="s">
        <v>130</v>
      </c>
      <c r="L212" s="246"/>
      <c r="M212" s="247" t="s">
        <v>22</v>
      </c>
      <c r="N212" s="248" t="s">
        <v>46</v>
      </c>
      <c r="O212" s="41"/>
      <c r="P212" s="201">
        <f>O212*H212</f>
        <v>0</v>
      </c>
      <c r="Q212" s="201">
        <v>6.4999999999999997E-3</v>
      </c>
      <c r="R212" s="201">
        <f>Q212*H212</f>
        <v>1.2999999999999999E-2</v>
      </c>
      <c r="S212" s="201">
        <v>0</v>
      </c>
      <c r="T212" s="202">
        <f>S212*H212</f>
        <v>0</v>
      </c>
      <c r="AR212" s="23" t="s">
        <v>212</v>
      </c>
      <c r="AT212" s="23" t="s">
        <v>209</v>
      </c>
      <c r="AU212" s="23" t="s">
        <v>84</v>
      </c>
      <c r="AY212" s="23" t="s">
        <v>123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24</v>
      </c>
      <c r="BK212" s="203">
        <f>ROUND(I212*H212,2)</f>
        <v>0</v>
      </c>
      <c r="BL212" s="23" t="s">
        <v>131</v>
      </c>
      <c r="BM212" s="23" t="s">
        <v>326</v>
      </c>
    </row>
    <row r="213" spans="2:65" s="11" customFormat="1" ht="13.5">
      <c r="B213" s="204"/>
      <c r="C213" s="205"/>
      <c r="D213" s="206" t="s">
        <v>133</v>
      </c>
      <c r="E213" s="207" t="s">
        <v>22</v>
      </c>
      <c r="F213" s="208" t="s">
        <v>314</v>
      </c>
      <c r="G213" s="205"/>
      <c r="H213" s="209" t="s">
        <v>22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133</v>
      </c>
      <c r="AU213" s="215" t="s">
        <v>84</v>
      </c>
      <c r="AV213" s="11" t="s">
        <v>24</v>
      </c>
      <c r="AW213" s="11" t="s">
        <v>39</v>
      </c>
      <c r="AX213" s="11" t="s">
        <v>75</v>
      </c>
      <c r="AY213" s="215" t="s">
        <v>123</v>
      </c>
    </row>
    <row r="214" spans="2:65" s="12" customFormat="1" ht="13.5">
      <c r="B214" s="216"/>
      <c r="C214" s="217"/>
      <c r="D214" s="206" t="s">
        <v>133</v>
      </c>
      <c r="E214" s="218" t="s">
        <v>22</v>
      </c>
      <c r="F214" s="219" t="s">
        <v>84</v>
      </c>
      <c r="G214" s="217"/>
      <c r="H214" s="220">
        <v>2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133</v>
      </c>
      <c r="AU214" s="226" t="s">
        <v>84</v>
      </c>
      <c r="AV214" s="12" t="s">
        <v>84</v>
      </c>
      <c r="AW214" s="12" t="s">
        <v>39</v>
      </c>
      <c r="AX214" s="12" t="s">
        <v>75</v>
      </c>
      <c r="AY214" s="226" t="s">
        <v>123</v>
      </c>
    </row>
    <row r="215" spans="2:65" s="13" customFormat="1" ht="13.5">
      <c r="B215" s="227"/>
      <c r="C215" s="228"/>
      <c r="D215" s="229" t="s">
        <v>133</v>
      </c>
      <c r="E215" s="230" t="s">
        <v>22</v>
      </c>
      <c r="F215" s="231" t="s">
        <v>137</v>
      </c>
      <c r="G215" s="228"/>
      <c r="H215" s="232">
        <v>2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133</v>
      </c>
      <c r="AU215" s="238" t="s">
        <v>84</v>
      </c>
      <c r="AV215" s="13" t="s">
        <v>131</v>
      </c>
      <c r="AW215" s="13" t="s">
        <v>39</v>
      </c>
      <c r="AX215" s="13" t="s">
        <v>24</v>
      </c>
      <c r="AY215" s="238" t="s">
        <v>123</v>
      </c>
    </row>
    <row r="216" spans="2:65" s="1" customFormat="1" ht="44.25" customHeight="1">
      <c r="B216" s="40"/>
      <c r="C216" s="192" t="s">
        <v>327</v>
      </c>
      <c r="D216" s="192" t="s">
        <v>126</v>
      </c>
      <c r="E216" s="193" t="s">
        <v>328</v>
      </c>
      <c r="F216" s="194" t="s">
        <v>329</v>
      </c>
      <c r="G216" s="195" t="s">
        <v>162</v>
      </c>
      <c r="H216" s="196">
        <v>77.19</v>
      </c>
      <c r="I216" s="197"/>
      <c r="J216" s="198">
        <f>ROUND(I216*H216,2)</f>
        <v>0</v>
      </c>
      <c r="K216" s="194" t="s">
        <v>130</v>
      </c>
      <c r="L216" s="60"/>
      <c r="M216" s="199" t="s">
        <v>22</v>
      </c>
      <c r="N216" s="200" t="s">
        <v>46</v>
      </c>
      <c r="O216" s="41"/>
      <c r="P216" s="201">
        <f>O216*H216</f>
        <v>0</v>
      </c>
      <c r="Q216" s="201">
        <v>7.1900000000000006E-2</v>
      </c>
      <c r="R216" s="201">
        <f>Q216*H216</f>
        <v>5.5499610000000006</v>
      </c>
      <c r="S216" s="201">
        <v>0</v>
      </c>
      <c r="T216" s="202">
        <f>S216*H216</f>
        <v>0</v>
      </c>
      <c r="AR216" s="23" t="s">
        <v>131</v>
      </c>
      <c r="AT216" s="23" t="s">
        <v>126</v>
      </c>
      <c r="AU216" s="23" t="s">
        <v>84</v>
      </c>
      <c r="AY216" s="23" t="s">
        <v>123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24</v>
      </c>
      <c r="BK216" s="203">
        <f>ROUND(I216*H216,2)</f>
        <v>0</v>
      </c>
      <c r="BL216" s="23" t="s">
        <v>131</v>
      </c>
      <c r="BM216" s="23" t="s">
        <v>330</v>
      </c>
    </row>
    <row r="217" spans="2:65" s="11" customFormat="1" ht="13.5">
      <c r="B217" s="204"/>
      <c r="C217" s="205"/>
      <c r="D217" s="206" t="s">
        <v>133</v>
      </c>
      <c r="E217" s="207" t="s">
        <v>22</v>
      </c>
      <c r="F217" s="208" t="s">
        <v>134</v>
      </c>
      <c r="G217" s="205"/>
      <c r="H217" s="209" t="s">
        <v>22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133</v>
      </c>
      <c r="AU217" s="215" t="s">
        <v>84</v>
      </c>
      <c r="AV217" s="11" t="s">
        <v>24</v>
      </c>
      <c r="AW217" s="11" t="s">
        <v>39</v>
      </c>
      <c r="AX217" s="11" t="s">
        <v>75</v>
      </c>
      <c r="AY217" s="215" t="s">
        <v>123</v>
      </c>
    </row>
    <row r="218" spans="2:65" s="12" customFormat="1" ht="13.5">
      <c r="B218" s="216"/>
      <c r="C218" s="217"/>
      <c r="D218" s="206" t="s">
        <v>133</v>
      </c>
      <c r="E218" s="218" t="s">
        <v>22</v>
      </c>
      <c r="F218" s="219" t="s">
        <v>331</v>
      </c>
      <c r="G218" s="217"/>
      <c r="H218" s="220">
        <v>77.19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133</v>
      </c>
      <c r="AU218" s="226" t="s">
        <v>84</v>
      </c>
      <c r="AV218" s="12" t="s">
        <v>84</v>
      </c>
      <c r="AW218" s="12" t="s">
        <v>39</v>
      </c>
      <c r="AX218" s="12" t="s">
        <v>75</v>
      </c>
      <c r="AY218" s="226" t="s">
        <v>123</v>
      </c>
    </row>
    <row r="219" spans="2:65" s="13" customFormat="1" ht="13.5">
      <c r="B219" s="227"/>
      <c r="C219" s="228"/>
      <c r="D219" s="229" t="s">
        <v>133</v>
      </c>
      <c r="E219" s="230" t="s">
        <v>22</v>
      </c>
      <c r="F219" s="231" t="s">
        <v>137</v>
      </c>
      <c r="G219" s="228"/>
      <c r="H219" s="232">
        <v>77.19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133</v>
      </c>
      <c r="AU219" s="238" t="s">
        <v>84</v>
      </c>
      <c r="AV219" s="13" t="s">
        <v>131</v>
      </c>
      <c r="AW219" s="13" t="s">
        <v>39</v>
      </c>
      <c r="AX219" s="13" t="s">
        <v>24</v>
      </c>
      <c r="AY219" s="238" t="s">
        <v>123</v>
      </c>
    </row>
    <row r="220" spans="2:65" s="1" customFormat="1" ht="44.25" customHeight="1">
      <c r="B220" s="40"/>
      <c r="C220" s="192" t="s">
        <v>332</v>
      </c>
      <c r="D220" s="192" t="s">
        <v>126</v>
      </c>
      <c r="E220" s="193" t="s">
        <v>333</v>
      </c>
      <c r="F220" s="194" t="s">
        <v>334</v>
      </c>
      <c r="G220" s="195" t="s">
        <v>162</v>
      </c>
      <c r="H220" s="196">
        <v>77.19</v>
      </c>
      <c r="I220" s="197"/>
      <c r="J220" s="198">
        <f>ROUND(I220*H220,2)</f>
        <v>0</v>
      </c>
      <c r="K220" s="194" t="s">
        <v>130</v>
      </c>
      <c r="L220" s="60"/>
      <c r="M220" s="199" t="s">
        <v>22</v>
      </c>
      <c r="N220" s="200" t="s">
        <v>46</v>
      </c>
      <c r="O220" s="41"/>
      <c r="P220" s="201">
        <f>O220*H220</f>
        <v>0</v>
      </c>
      <c r="Q220" s="201">
        <v>8.9779999999999999E-2</v>
      </c>
      <c r="R220" s="201">
        <f>Q220*H220</f>
        <v>6.9301181999999999</v>
      </c>
      <c r="S220" s="201">
        <v>0</v>
      </c>
      <c r="T220" s="202">
        <f>S220*H220</f>
        <v>0</v>
      </c>
      <c r="AR220" s="23" t="s">
        <v>131</v>
      </c>
      <c r="AT220" s="23" t="s">
        <v>126</v>
      </c>
      <c r="AU220" s="23" t="s">
        <v>84</v>
      </c>
      <c r="AY220" s="23" t="s">
        <v>123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3" t="s">
        <v>24</v>
      </c>
      <c r="BK220" s="203">
        <f>ROUND(I220*H220,2)</f>
        <v>0</v>
      </c>
      <c r="BL220" s="23" t="s">
        <v>131</v>
      </c>
      <c r="BM220" s="23" t="s">
        <v>335</v>
      </c>
    </row>
    <row r="221" spans="2:65" s="11" customFormat="1" ht="13.5">
      <c r="B221" s="204"/>
      <c r="C221" s="205"/>
      <c r="D221" s="206" t="s">
        <v>133</v>
      </c>
      <c r="E221" s="207" t="s">
        <v>22</v>
      </c>
      <c r="F221" s="208" t="s">
        <v>258</v>
      </c>
      <c r="G221" s="205"/>
      <c r="H221" s="209" t="s">
        <v>22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133</v>
      </c>
      <c r="AU221" s="215" t="s">
        <v>84</v>
      </c>
      <c r="AV221" s="11" t="s">
        <v>24</v>
      </c>
      <c r="AW221" s="11" t="s">
        <v>39</v>
      </c>
      <c r="AX221" s="11" t="s">
        <v>75</v>
      </c>
      <c r="AY221" s="215" t="s">
        <v>123</v>
      </c>
    </row>
    <row r="222" spans="2:65" s="12" customFormat="1" ht="13.5">
      <c r="B222" s="216"/>
      <c r="C222" s="217"/>
      <c r="D222" s="206" t="s">
        <v>133</v>
      </c>
      <c r="E222" s="218" t="s">
        <v>22</v>
      </c>
      <c r="F222" s="219" t="s">
        <v>336</v>
      </c>
      <c r="G222" s="217"/>
      <c r="H222" s="220">
        <v>77.19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133</v>
      </c>
      <c r="AU222" s="226" t="s">
        <v>84</v>
      </c>
      <c r="AV222" s="12" t="s">
        <v>84</v>
      </c>
      <c r="AW222" s="12" t="s">
        <v>39</v>
      </c>
      <c r="AX222" s="12" t="s">
        <v>75</v>
      </c>
      <c r="AY222" s="226" t="s">
        <v>123</v>
      </c>
    </row>
    <row r="223" spans="2:65" s="13" customFormat="1" ht="13.5">
      <c r="B223" s="227"/>
      <c r="C223" s="228"/>
      <c r="D223" s="229" t="s">
        <v>133</v>
      </c>
      <c r="E223" s="230" t="s">
        <v>22</v>
      </c>
      <c r="F223" s="231" t="s">
        <v>137</v>
      </c>
      <c r="G223" s="228"/>
      <c r="H223" s="232">
        <v>77.19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133</v>
      </c>
      <c r="AU223" s="238" t="s">
        <v>84</v>
      </c>
      <c r="AV223" s="13" t="s">
        <v>131</v>
      </c>
      <c r="AW223" s="13" t="s">
        <v>39</v>
      </c>
      <c r="AX223" s="13" t="s">
        <v>24</v>
      </c>
      <c r="AY223" s="238" t="s">
        <v>123</v>
      </c>
    </row>
    <row r="224" spans="2:65" s="1" customFormat="1" ht="44.25" customHeight="1">
      <c r="B224" s="40"/>
      <c r="C224" s="192" t="s">
        <v>337</v>
      </c>
      <c r="D224" s="192" t="s">
        <v>126</v>
      </c>
      <c r="E224" s="193" t="s">
        <v>338</v>
      </c>
      <c r="F224" s="194" t="s">
        <v>339</v>
      </c>
      <c r="G224" s="195" t="s">
        <v>162</v>
      </c>
      <c r="H224" s="196">
        <v>95.19</v>
      </c>
      <c r="I224" s="197"/>
      <c r="J224" s="198">
        <f>ROUND(I224*H224,2)</f>
        <v>0</v>
      </c>
      <c r="K224" s="194" t="s">
        <v>130</v>
      </c>
      <c r="L224" s="60"/>
      <c r="M224" s="199" t="s">
        <v>22</v>
      </c>
      <c r="N224" s="200" t="s">
        <v>46</v>
      </c>
      <c r="O224" s="41"/>
      <c r="P224" s="201">
        <f>O224*H224</f>
        <v>0</v>
      </c>
      <c r="Q224" s="201">
        <v>0.15540000000000001</v>
      </c>
      <c r="R224" s="201">
        <f>Q224*H224</f>
        <v>14.792526000000001</v>
      </c>
      <c r="S224" s="201">
        <v>0</v>
      </c>
      <c r="T224" s="202">
        <f>S224*H224</f>
        <v>0</v>
      </c>
      <c r="AR224" s="23" t="s">
        <v>131</v>
      </c>
      <c r="AT224" s="23" t="s">
        <v>126</v>
      </c>
      <c r="AU224" s="23" t="s">
        <v>84</v>
      </c>
      <c r="AY224" s="23" t="s">
        <v>123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24</v>
      </c>
      <c r="BK224" s="203">
        <f>ROUND(I224*H224,2)</f>
        <v>0</v>
      </c>
      <c r="BL224" s="23" t="s">
        <v>131</v>
      </c>
      <c r="BM224" s="23" t="s">
        <v>340</v>
      </c>
    </row>
    <row r="225" spans="2:65" s="11" customFormat="1" ht="13.5">
      <c r="B225" s="204"/>
      <c r="C225" s="205"/>
      <c r="D225" s="206" t="s">
        <v>133</v>
      </c>
      <c r="E225" s="207" t="s">
        <v>22</v>
      </c>
      <c r="F225" s="208" t="s">
        <v>134</v>
      </c>
      <c r="G225" s="205"/>
      <c r="H225" s="209" t="s">
        <v>22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133</v>
      </c>
      <c r="AU225" s="215" t="s">
        <v>84</v>
      </c>
      <c r="AV225" s="11" t="s">
        <v>24</v>
      </c>
      <c r="AW225" s="11" t="s">
        <v>39</v>
      </c>
      <c r="AX225" s="11" t="s">
        <v>75</v>
      </c>
      <c r="AY225" s="215" t="s">
        <v>123</v>
      </c>
    </row>
    <row r="226" spans="2:65" s="12" customFormat="1" ht="13.5">
      <c r="B226" s="216"/>
      <c r="C226" s="217"/>
      <c r="D226" s="206" t="s">
        <v>133</v>
      </c>
      <c r="E226" s="218" t="s">
        <v>22</v>
      </c>
      <c r="F226" s="219" t="s">
        <v>341</v>
      </c>
      <c r="G226" s="217"/>
      <c r="H226" s="220">
        <v>95.19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133</v>
      </c>
      <c r="AU226" s="226" t="s">
        <v>84</v>
      </c>
      <c r="AV226" s="12" t="s">
        <v>84</v>
      </c>
      <c r="AW226" s="12" t="s">
        <v>39</v>
      </c>
      <c r="AX226" s="12" t="s">
        <v>75</v>
      </c>
      <c r="AY226" s="226" t="s">
        <v>123</v>
      </c>
    </row>
    <row r="227" spans="2:65" s="13" customFormat="1" ht="13.5">
      <c r="B227" s="227"/>
      <c r="C227" s="228"/>
      <c r="D227" s="229" t="s">
        <v>133</v>
      </c>
      <c r="E227" s="230" t="s">
        <v>22</v>
      </c>
      <c r="F227" s="231" t="s">
        <v>137</v>
      </c>
      <c r="G227" s="228"/>
      <c r="H227" s="232">
        <v>95.19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133</v>
      </c>
      <c r="AU227" s="238" t="s">
        <v>84</v>
      </c>
      <c r="AV227" s="13" t="s">
        <v>131</v>
      </c>
      <c r="AW227" s="13" t="s">
        <v>39</v>
      </c>
      <c r="AX227" s="13" t="s">
        <v>24</v>
      </c>
      <c r="AY227" s="238" t="s">
        <v>123</v>
      </c>
    </row>
    <row r="228" spans="2:65" s="1" customFormat="1" ht="22.5" customHeight="1">
      <c r="B228" s="40"/>
      <c r="C228" s="239" t="s">
        <v>342</v>
      </c>
      <c r="D228" s="239" t="s">
        <v>209</v>
      </c>
      <c r="E228" s="240" t="s">
        <v>343</v>
      </c>
      <c r="F228" s="241" t="s">
        <v>344</v>
      </c>
      <c r="G228" s="242" t="s">
        <v>305</v>
      </c>
      <c r="H228" s="243">
        <v>99.95</v>
      </c>
      <c r="I228" s="244"/>
      <c r="J228" s="245">
        <f>ROUND(I228*H228,2)</f>
        <v>0</v>
      </c>
      <c r="K228" s="241" t="s">
        <v>130</v>
      </c>
      <c r="L228" s="246"/>
      <c r="M228" s="247" t="s">
        <v>22</v>
      </c>
      <c r="N228" s="248" t="s">
        <v>46</v>
      </c>
      <c r="O228" s="41"/>
      <c r="P228" s="201">
        <f>O228*H228</f>
        <v>0</v>
      </c>
      <c r="Q228" s="201">
        <v>8.5000000000000006E-2</v>
      </c>
      <c r="R228" s="201">
        <f>Q228*H228</f>
        <v>8.495750000000001</v>
      </c>
      <c r="S228" s="201">
        <v>0</v>
      </c>
      <c r="T228" s="202">
        <f>S228*H228</f>
        <v>0</v>
      </c>
      <c r="AR228" s="23" t="s">
        <v>212</v>
      </c>
      <c r="AT228" s="23" t="s">
        <v>209</v>
      </c>
      <c r="AU228" s="23" t="s">
        <v>84</v>
      </c>
      <c r="AY228" s="23" t="s">
        <v>123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24</v>
      </c>
      <c r="BK228" s="203">
        <f>ROUND(I228*H228,2)</f>
        <v>0</v>
      </c>
      <c r="BL228" s="23" t="s">
        <v>131</v>
      </c>
      <c r="BM228" s="23" t="s">
        <v>345</v>
      </c>
    </row>
    <row r="229" spans="2:65" s="11" customFormat="1" ht="13.5">
      <c r="B229" s="204"/>
      <c r="C229" s="205"/>
      <c r="D229" s="206" t="s">
        <v>133</v>
      </c>
      <c r="E229" s="207" t="s">
        <v>22</v>
      </c>
      <c r="F229" s="208" t="s">
        <v>346</v>
      </c>
      <c r="G229" s="205"/>
      <c r="H229" s="209" t="s">
        <v>22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133</v>
      </c>
      <c r="AU229" s="215" t="s">
        <v>84</v>
      </c>
      <c r="AV229" s="11" t="s">
        <v>24</v>
      </c>
      <c r="AW229" s="11" t="s">
        <v>39</v>
      </c>
      <c r="AX229" s="11" t="s">
        <v>75</v>
      </c>
      <c r="AY229" s="215" t="s">
        <v>123</v>
      </c>
    </row>
    <row r="230" spans="2:65" s="12" customFormat="1" ht="13.5">
      <c r="B230" s="216"/>
      <c r="C230" s="217"/>
      <c r="D230" s="206" t="s">
        <v>133</v>
      </c>
      <c r="E230" s="218" t="s">
        <v>22</v>
      </c>
      <c r="F230" s="219" t="s">
        <v>347</v>
      </c>
      <c r="G230" s="217"/>
      <c r="H230" s="220">
        <v>99.95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133</v>
      </c>
      <c r="AU230" s="226" t="s">
        <v>84</v>
      </c>
      <c r="AV230" s="12" t="s">
        <v>84</v>
      </c>
      <c r="AW230" s="12" t="s">
        <v>39</v>
      </c>
      <c r="AX230" s="12" t="s">
        <v>75</v>
      </c>
      <c r="AY230" s="226" t="s">
        <v>123</v>
      </c>
    </row>
    <row r="231" spans="2:65" s="13" customFormat="1" ht="13.5">
      <c r="B231" s="227"/>
      <c r="C231" s="228"/>
      <c r="D231" s="229" t="s">
        <v>133</v>
      </c>
      <c r="E231" s="230" t="s">
        <v>22</v>
      </c>
      <c r="F231" s="231" t="s">
        <v>137</v>
      </c>
      <c r="G231" s="228"/>
      <c r="H231" s="232">
        <v>99.95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133</v>
      </c>
      <c r="AU231" s="238" t="s">
        <v>84</v>
      </c>
      <c r="AV231" s="13" t="s">
        <v>131</v>
      </c>
      <c r="AW231" s="13" t="s">
        <v>39</v>
      </c>
      <c r="AX231" s="13" t="s">
        <v>24</v>
      </c>
      <c r="AY231" s="238" t="s">
        <v>123</v>
      </c>
    </row>
    <row r="232" spans="2:65" s="1" customFormat="1" ht="44.25" customHeight="1">
      <c r="B232" s="40"/>
      <c r="C232" s="192" t="s">
        <v>348</v>
      </c>
      <c r="D232" s="192" t="s">
        <v>126</v>
      </c>
      <c r="E232" s="193" t="s">
        <v>349</v>
      </c>
      <c r="F232" s="194" t="s">
        <v>350</v>
      </c>
      <c r="G232" s="195" t="s">
        <v>162</v>
      </c>
      <c r="H232" s="196">
        <v>26.8</v>
      </c>
      <c r="I232" s="197"/>
      <c r="J232" s="198">
        <f>ROUND(I232*H232,2)</f>
        <v>0</v>
      </c>
      <c r="K232" s="194" t="s">
        <v>130</v>
      </c>
      <c r="L232" s="60"/>
      <c r="M232" s="199" t="s">
        <v>22</v>
      </c>
      <c r="N232" s="200" t="s">
        <v>46</v>
      </c>
      <c r="O232" s="41"/>
      <c r="P232" s="201">
        <f>O232*H232</f>
        <v>0</v>
      </c>
      <c r="Q232" s="201">
        <v>0.16849</v>
      </c>
      <c r="R232" s="201">
        <f>Q232*H232</f>
        <v>4.5155320000000003</v>
      </c>
      <c r="S232" s="201">
        <v>0</v>
      </c>
      <c r="T232" s="202">
        <f>S232*H232</f>
        <v>0</v>
      </c>
      <c r="AR232" s="23" t="s">
        <v>131</v>
      </c>
      <c r="AT232" s="23" t="s">
        <v>126</v>
      </c>
      <c r="AU232" s="23" t="s">
        <v>84</v>
      </c>
      <c r="AY232" s="23" t="s">
        <v>123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3" t="s">
        <v>24</v>
      </c>
      <c r="BK232" s="203">
        <f>ROUND(I232*H232,2)</f>
        <v>0</v>
      </c>
      <c r="BL232" s="23" t="s">
        <v>131</v>
      </c>
      <c r="BM232" s="23" t="s">
        <v>351</v>
      </c>
    </row>
    <row r="233" spans="2:65" s="11" customFormat="1" ht="13.5">
      <c r="B233" s="204"/>
      <c r="C233" s="205"/>
      <c r="D233" s="206" t="s">
        <v>133</v>
      </c>
      <c r="E233" s="207" t="s">
        <v>22</v>
      </c>
      <c r="F233" s="208" t="s">
        <v>134</v>
      </c>
      <c r="G233" s="205"/>
      <c r="H233" s="209" t="s">
        <v>22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133</v>
      </c>
      <c r="AU233" s="215" t="s">
        <v>84</v>
      </c>
      <c r="AV233" s="11" t="s">
        <v>24</v>
      </c>
      <c r="AW233" s="11" t="s">
        <v>39</v>
      </c>
      <c r="AX233" s="11" t="s">
        <v>75</v>
      </c>
      <c r="AY233" s="215" t="s">
        <v>123</v>
      </c>
    </row>
    <row r="234" spans="2:65" s="12" customFormat="1" ht="13.5">
      <c r="B234" s="216"/>
      <c r="C234" s="217"/>
      <c r="D234" s="206" t="s">
        <v>133</v>
      </c>
      <c r="E234" s="218" t="s">
        <v>22</v>
      </c>
      <c r="F234" s="219" t="s">
        <v>352</v>
      </c>
      <c r="G234" s="217"/>
      <c r="H234" s="220">
        <v>26.8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133</v>
      </c>
      <c r="AU234" s="226" t="s">
        <v>84</v>
      </c>
      <c r="AV234" s="12" t="s">
        <v>84</v>
      </c>
      <c r="AW234" s="12" t="s">
        <v>39</v>
      </c>
      <c r="AX234" s="12" t="s">
        <v>75</v>
      </c>
      <c r="AY234" s="226" t="s">
        <v>123</v>
      </c>
    </row>
    <row r="235" spans="2:65" s="13" customFormat="1" ht="13.5">
      <c r="B235" s="227"/>
      <c r="C235" s="228"/>
      <c r="D235" s="229" t="s">
        <v>133</v>
      </c>
      <c r="E235" s="230" t="s">
        <v>22</v>
      </c>
      <c r="F235" s="231" t="s">
        <v>137</v>
      </c>
      <c r="G235" s="228"/>
      <c r="H235" s="232">
        <v>26.8</v>
      </c>
      <c r="I235" s="233"/>
      <c r="J235" s="228"/>
      <c r="K235" s="228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133</v>
      </c>
      <c r="AU235" s="238" t="s">
        <v>84</v>
      </c>
      <c r="AV235" s="13" t="s">
        <v>131</v>
      </c>
      <c r="AW235" s="13" t="s">
        <v>39</v>
      </c>
      <c r="AX235" s="13" t="s">
        <v>24</v>
      </c>
      <c r="AY235" s="238" t="s">
        <v>123</v>
      </c>
    </row>
    <row r="236" spans="2:65" s="1" customFormat="1" ht="22.5" customHeight="1">
      <c r="B236" s="40"/>
      <c r="C236" s="239" t="s">
        <v>353</v>
      </c>
      <c r="D236" s="239" t="s">
        <v>209</v>
      </c>
      <c r="E236" s="240" t="s">
        <v>354</v>
      </c>
      <c r="F236" s="241" t="s">
        <v>355</v>
      </c>
      <c r="G236" s="242" t="s">
        <v>305</v>
      </c>
      <c r="H236" s="243">
        <v>29.48</v>
      </c>
      <c r="I236" s="244"/>
      <c r="J236" s="245">
        <f>ROUND(I236*H236,2)</f>
        <v>0</v>
      </c>
      <c r="K236" s="241" t="s">
        <v>130</v>
      </c>
      <c r="L236" s="246"/>
      <c r="M236" s="247" t="s">
        <v>22</v>
      </c>
      <c r="N236" s="248" t="s">
        <v>46</v>
      </c>
      <c r="O236" s="41"/>
      <c r="P236" s="201">
        <f>O236*H236</f>
        <v>0</v>
      </c>
      <c r="Q236" s="201">
        <v>3.5999999999999997E-2</v>
      </c>
      <c r="R236" s="201">
        <f>Q236*H236</f>
        <v>1.06128</v>
      </c>
      <c r="S236" s="201">
        <v>0</v>
      </c>
      <c r="T236" s="202">
        <f>S236*H236</f>
        <v>0</v>
      </c>
      <c r="AR236" s="23" t="s">
        <v>212</v>
      </c>
      <c r="AT236" s="23" t="s">
        <v>209</v>
      </c>
      <c r="AU236" s="23" t="s">
        <v>84</v>
      </c>
      <c r="AY236" s="23" t="s">
        <v>123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24</v>
      </c>
      <c r="BK236" s="203">
        <f>ROUND(I236*H236,2)</f>
        <v>0</v>
      </c>
      <c r="BL236" s="23" t="s">
        <v>131</v>
      </c>
      <c r="BM236" s="23" t="s">
        <v>356</v>
      </c>
    </row>
    <row r="237" spans="2:65" s="10" customFormat="1" ht="22.35" customHeight="1">
      <c r="B237" s="175"/>
      <c r="C237" s="176"/>
      <c r="D237" s="189" t="s">
        <v>74</v>
      </c>
      <c r="E237" s="190" t="s">
        <v>125</v>
      </c>
      <c r="F237" s="190" t="s">
        <v>357</v>
      </c>
      <c r="G237" s="176"/>
      <c r="H237" s="176"/>
      <c r="I237" s="179"/>
      <c r="J237" s="191">
        <f>BK237</f>
        <v>0</v>
      </c>
      <c r="K237" s="176"/>
      <c r="L237" s="181"/>
      <c r="M237" s="182"/>
      <c r="N237" s="183"/>
      <c r="O237" s="183"/>
      <c r="P237" s="184">
        <f>SUM(P238:P262)</f>
        <v>0</v>
      </c>
      <c r="Q237" s="183"/>
      <c r="R237" s="184">
        <f>SUM(R238:R262)</f>
        <v>0</v>
      </c>
      <c r="S237" s="183"/>
      <c r="T237" s="185">
        <f>SUM(T238:T262)</f>
        <v>0</v>
      </c>
      <c r="AR237" s="186" t="s">
        <v>24</v>
      </c>
      <c r="AT237" s="187" t="s">
        <v>74</v>
      </c>
      <c r="AU237" s="187" t="s">
        <v>84</v>
      </c>
      <c r="AY237" s="186" t="s">
        <v>123</v>
      </c>
      <c r="BK237" s="188">
        <f>SUM(BK238:BK262)</f>
        <v>0</v>
      </c>
    </row>
    <row r="238" spans="2:65" s="1" customFormat="1" ht="31.5" customHeight="1">
      <c r="B238" s="40"/>
      <c r="C238" s="192" t="s">
        <v>212</v>
      </c>
      <c r="D238" s="192" t="s">
        <v>126</v>
      </c>
      <c r="E238" s="193" t="s">
        <v>358</v>
      </c>
      <c r="F238" s="194" t="s">
        <v>359</v>
      </c>
      <c r="G238" s="195" t="s">
        <v>201</v>
      </c>
      <c r="H238" s="196">
        <v>98.584999999999994</v>
      </c>
      <c r="I238" s="197"/>
      <c r="J238" s="198">
        <f>ROUND(I238*H238,2)</f>
        <v>0</v>
      </c>
      <c r="K238" s="194" t="s">
        <v>130</v>
      </c>
      <c r="L238" s="60"/>
      <c r="M238" s="199" t="s">
        <v>22</v>
      </c>
      <c r="N238" s="200" t="s">
        <v>46</v>
      </c>
      <c r="O238" s="41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23" t="s">
        <v>131</v>
      </c>
      <c r="AT238" s="23" t="s">
        <v>126</v>
      </c>
      <c r="AU238" s="23" t="s">
        <v>159</v>
      </c>
      <c r="AY238" s="23" t="s">
        <v>123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24</v>
      </c>
      <c r="BK238" s="203">
        <f>ROUND(I238*H238,2)</f>
        <v>0</v>
      </c>
      <c r="BL238" s="23" t="s">
        <v>131</v>
      </c>
      <c r="BM238" s="23" t="s">
        <v>360</v>
      </c>
    </row>
    <row r="239" spans="2:65" s="11" customFormat="1" ht="13.5">
      <c r="B239" s="204"/>
      <c r="C239" s="205"/>
      <c r="D239" s="206" t="s">
        <v>133</v>
      </c>
      <c r="E239" s="207" t="s">
        <v>22</v>
      </c>
      <c r="F239" s="208" t="s">
        <v>203</v>
      </c>
      <c r="G239" s="205"/>
      <c r="H239" s="209" t="s">
        <v>22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133</v>
      </c>
      <c r="AU239" s="215" t="s">
        <v>159</v>
      </c>
      <c r="AV239" s="11" t="s">
        <v>24</v>
      </c>
      <c r="AW239" s="11" t="s">
        <v>39</v>
      </c>
      <c r="AX239" s="11" t="s">
        <v>75</v>
      </c>
      <c r="AY239" s="215" t="s">
        <v>123</v>
      </c>
    </row>
    <row r="240" spans="2:65" s="11" customFormat="1" ht="13.5">
      <c r="B240" s="204"/>
      <c r="C240" s="205"/>
      <c r="D240" s="206" t="s">
        <v>133</v>
      </c>
      <c r="E240" s="207" t="s">
        <v>22</v>
      </c>
      <c r="F240" s="208" t="s">
        <v>361</v>
      </c>
      <c r="G240" s="205"/>
      <c r="H240" s="209" t="s">
        <v>22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133</v>
      </c>
      <c r="AU240" s="215" t="s">
        <v>159</v>
      </c>
      <c r="AV240" s="11" t="s">
        <v>24</v>
      </c>
      <c r="AW240" s="11" t="s">
        <v>39</v>
      </c>
      <c r="AX240" s="11" t="s">
        <v>75</v>
      </c>
      <c r="AY240" s="215" t="s">
        <v>123</v>
      </c>
    </row>
    <row r="241" spans="2:65" s="12" customFormat="1" ht="13.5">
      <c r="B241" s="216"/>
      <c r="C241" s="217"/>
      <c r="D241" s="206" t="s">
        <v>133</v>
      </c>
      <c r="E241" s="218" t="s">
        <v>22</v>
      </c>
      <c r="F241" s="219" t="s">
        <v>362</v>
      </c>
      <c r="G241" s="217"/>
      <c r="H241" s="220">
        <v>43.371000000000002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133</v>
      </c>
      <c r="AU241" s="226" t="s">
        <v>159</v>
      </c>
      <c r="AV241" s="12" t="s">
        <v>84</v>
      </c>
      <c r="AW241" s="12" t="s">
        <v>39</v>
      </c>
      <c r="AX241" s="12" t="s">
        <v>75</v>
      </c>
      <c r="AY241" s="226" t="s">
        <v>123</v>
      </c>
    </row>
    <row r="242" spans="2:65" s="11" customFormat="1" ht="13.5">
      <c r="B242" s="204"/>
      <c r="C242" s="205"/>
      <c r="D242" s="206" t="s">
        <v>133</v>
      </c>
      <c r="E242" s="207" t="s">
        <v>22</v>
      </c>
      <c r="F242" s="208" t="s">
        <v>363</v>
      </c>
      <c r="G242" s="205"/>
      <c r="H242" s="209" t="s">
        <v>22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133</v>
      </c>
      <c r="AU242" s="215" t="s">
        <v>159</v>
      </c>
      <c r="AV242" s="11" t="s">
        <v>24</v>
      </c>
      <c r="AW242" s="11" t="s">
        <v>39</v>
      </c>
      <c r="AX242" s="11" t="s">
        <v>75</v>
      </c>
      <c r="AY242" s="215" t="s">
        <v>123</v>
      </c>
    </row>
    <row r="243" spans="2:65" s="12" customFormat="1" ht="13.5">
      <c r="B243" s="216"/>
      <c r="C243" s="217"/>
      <c r="D243" s="206" t="s">
        <v>133</v>
      </c>
      <c r="E243" s="218" t="s">
        <v>22</v>
      </c>
      <c r="F243" s="219" t="s">
        <v>364</v>
      </c>
      <c r="G243" s="217"/>
      <c r="H243" s="220">
        <v>49.74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133</v>
      </c>
      <c r="AU243" s="226" t="s">
        <v>159</v>
      </c>
      <c r="AV243" s="12" t="s">
        <v>84</v>
      </c>
      <c r="AW243" s="12" t="s">
        <v>39</v>
      </c>
      <c r="AX243" s="12" t="s">
        <v>75</v>
      </c>
      <c r="AY243" s="226" t="s">
        <v>123</v>
      </c>
    </row>
    <row r="244" spans="2:65" s="11" customFormat="1" ht="13.5">
      <c r="B244" s="204"/>
      <c r="C244" s="205"/>
      <c r="D244" s="206" t="s">
        <v>133</v>
      </c>
      <c r="E244" s="207" t="s">
        <v>22</v>
      </c>
      <c r="F244" s="208" t="s">
        <v>365</v>
      </c>
      <c r="G244" s="205"/>
      <c r="H244" s="209" t="s">
        <v>22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133</v>
      </c>
      <c r="AU244" s="215" t="s">
        <v>159</v>
      </c>
      <c r="AV244" s="11" t="s">
        <v>24</v>
      </c>
      <c r="AW244" s="11" t="s">
        <v>39</v>
      </c>
      <c r="AX244" s="11" t="s">
        <v>75</v>
      </c>
      <c r="AY244" s="215" t="s">
        <v>123</v>
      </c>
    </row>
    <row r="245" spans="2:65" s="12" customFormat="1" ht="13.5">
      <c r="B245" s="216"/>
      <c r="C245" s="217"/>
      <c r="D245" s="206" t="s">
        <v>133</v>
      </c>
      <c r="E245" s="218" t="s">
        <v>22</v>
      </c>
      <c r="F245" s="219" t="s">
        <v>366</v>
      </c>
      <c r="G245" s="217"/>
      <c r="H245" s="220">
        <v>5.4740000000000002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133</v>
      </c>
      <c r="AU245" s="226" t="s">
        <v>159</v>
      </c>
      <c r="AV245" s="12" t="s">
        <v>84</v>
      </c>
      <c r="AW245" s="12" t="s">
        <v>39</v>
      </c>
      <c r="AX245" s="12" t="s">
        <v>75</v>
      </c>
      <c r="AY245" s="226" t="s">
        <v>123</v>
      </c>
    </row>
    <row r="246" spans="2:65" s="13" customFormat="1" ht="13.5">
      <c r="B246" s="227"/>
      <c r="C246" s="228"/>
      <c r="D246" s="229" t="s">
        <v>133</v>
      </c>
      <c r="E246" s="230" t="s">
        <v>22</v>
      </c>
      <c r="F246" s="231" t="s">
        <v>137</v>
      </c>
      <c r="G246" s="228"/>
      <c r="H246" s="232">
        <v>98.584999999999994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133</v>
      </c>
      <c r="AU246" s="238" t="s">
        <v>159</v>
      </c>
      <c r="AV246" s="13" t="s">
        <v>131</v>
      </c>
      <c r="AW246" s="13" t="s">
        <v>39</v>
      </c>
      <c r="AX246" s="13" t="s">
        <v>24</v>
      </c>
      <c r="AY246" s="238" t="s">
        <v>123</v>
      </c>
    </row>
    <row r="247" spans="2:65" s="1" customFormat="1" ht="31.5" customHeight="1">
      <c r="B247" s="40"/>
      <c r="C247" s="192" t="s">
        <v>308</v>
      </c>
      <c r="D247" s="192" t="s">
        <v>126</v>
      </c>
      <c r="E247" s="193" t="s">
        <v>367</v>
      </c>
      <c r="F247" s="194" t="s">
        <v>368</v>
      </c>
      <c r="G247" s="195" t="s">
        <v>201</v>
      </c>
      <c r="H247" s="196">
        <v>887.26499999999999</v>
      </c>
      <c r="I247" s="197"/>
      <c r="J247" s="198">
        <f>ROUND(I247*H247,2)</f>
        <v>0</v>
      </c>
      <c r="K247" s="194" t="s">
        <v>130</v>
      </c>
      <c r="L247" s="60"/>
      <c r="M247" s="199" t="s">
        <v>22</v>
      </c>
      <c r="N247" s="200" t="s">
        <v>46</v>
      </c>
      <c r="O247" s="41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AR247" s="23" t="s">
        <v>131</v>
      </c>
      <c r="AT247" s="23" t="s">
        <v>126</v>
      </c>
      <c r="AU247" s="23" t="s">
        <v>159</v>
      </c>
      <c r="AY247" s="23" t="s">
        <v>123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3" t="s">
        <v>24</v>
      </c>
      <c r="BK247" s="203">
        <f>ROUND(I247*H247,2)</f>
        <v>0</v>
      </c>
      <c r="BL247" s="23" t="s">
        <v>131</v>
      </c>
      <c r="BM247" s="23" t="s">
        <v>369</v>
      </c>
    </row>
    <row r="248" spans="2:65" s="11" customFormat="1" ht="13.5">
      <c r="B248" s="204"/>
      <c r="C248" s="205"/>
      <c r="D248" s="206" t="s">
        <v>133</v>
      </c>
      <c r="E248" s="207" t="s">
        <v>22</v>
      </c>
      <c r="F248" s="208" t="s">
        <v>370</v>
      </c>
      <c r="G248" s="205"/>
      <c r="H248" s="209" t="s">
        <v>22</v>
      </c>
      <c r="I248" s="210"/>
      <c r="J248" s="205"/>
      <c r="K248" s="205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133</v>
      </c>
      <c r="AU248" s="215" t="s">
        <v>159</v>
      </c>
      <c r="AV248" s="11" t="s">
        <v>24</v>
      </c>
      <c r="AW248" s="11" t="s">
        <v>39</v>
      </c>
      <c r="AX248" s="11" t="s">
        <v>75</v>
      </c>
      <c r="AY248" s="215" t="s">
        <v>123</v>
      </c>
    </row>
    <row r="249" spans="2:65" s="12" customFormat="1" ht="13.5">
      <c r="B249" s="216"/>
      <c r="C249" s="217"/>
      <c r="D249" s="206" t="s">
        <v>133</v>
      </c>
      <c r="E249" s="218" t="s">
        <v>22</v>
      </c>
      <c r="F249" s="219" t="s">
        <v>371</v>
      </c>
      <c r="G249" s="217"/>
      <c r="H249" s="220">
        <v>887.26499999999999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133</v>
      </c>
      <c r="AU249" s="226" t="s">
        <v>159</v>
      </c>
      <c r="AV249" s="12" t="s">
        <v>84</v>
      </c>
      <c r="AW249" s="12" t="s">
        <v>39</v>
      </c>
      <c r="AX249" s="12" t="s">
        <v>75</v>
      </c>
      <c r="AY249" s="226" t="s">
        <v>123</v>
      </c>
    </row>
    <row r="250" spans="2:65" s="13" customFormat="1" ht="13.5">
      <c r="B250" s="227"/>
      <c r="C250" s="228"/>
      <c r="D250" s="229" t="s">
        <v>133</v>
      </c>
      <c r="E250" s="230" t="s">
        <v>22</v>
      </c>
      <c r="F250" s="231" t="s">
        <v>137</v>
      </c>
      <c r="G250" s="228"/>
      <c r="H250" s="232">
        <v>887.26499999999999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133</v>
      </c>
      <c r="AU250" s="238" t="s">
        <v>159</v>
      </c>
      <c r="AV250" s="13" t="s">
        <v>131</v>
      </c>
      <c r="AW250" s="13" t="s">
        <v>39</v>
      </c>
      <c r="AX250" s="13" t="s">
        <v>24</v>
      </c>
      <c r="AY250" s="238" t="s">
        <v>123</v>
      </c>
    </row>
    <row r="251" spans="2:65" s="1" customFormat="1" ht="22.5" customHeight="1">
      <c r="B251" s="40"/>
      <c r="C251" s="192" t="s">
        <v>29</v>
      </c>
      <c r="D251" s="192" t="s">
        <v>126</v>
      </c>
      <c r="E251" s="193" t="s">
        <v>372</v>
      </c>
      <c r="F251" s="194" t="s">
        <v>373</v>
      </c>
      <c r="G251" s="195" t="s">
        <v>201</v>
      </c>
      <c r="H251" s="196">
        <v>49.74</v>
      </c>
      <c r="I251" s="197"/>
      <c r="J251" s="198">
        <f>ROUND(I251*H251,2)</f>
        <v>0</v>
      </c>
      <c r="K251" s="194" t="s">
        <v>130</v>
      </c>
      <c r="L251" s="60"/>
      <c r="M251" s="199" t="s">
        <v>22</v>
      </c>
      <c r="N251" s="200" t="s">
        <v>46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131</v>
      </c>
      <c r="AT251" s="23" t="s">
        <v>126</v>
      </c>
      <c r="AU251" s="23" t="s">
        <v>159</v>
      </c>
      <c r="AY251" s="23" t="s">
        <v>123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24</v>
      </c>
      <c r="BK251" s="203">
        <f>ROUND(I251*H251,2)</f>
        <v>0</v>
      </c>
      <c r="BL251" s="23" t="s">
        <v>131</v>
      </c>
      <c r="BM251" s="23" t="s">
        <v>374</v>
      </c>
    </row>
    <row r="252" spans="2:65" s="11" customFormat="1" ht="13.5">
      <c r="B252" s="204"/>
      <c r="C252" s="205"/>
      <c r="D252" s="206" t="s">
        <v>133</v>
      </c>
      <c r="E252" s="207" t="s">
        <v>22</v>
      </c>
      <c r="F252" s="208" t="s">
        <v>203</v>
      </c>
      <c r="G252" s="205"/>
      <c r="H252" s="209" t="s">
        <v>22</v>
      </c>
      <c r="I252" s="210"/>
      <c r="J252" s="205"/>
      <c r="K252" s="205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133</v>
      </c>
      <c r="AU252" s="215" t="s">
        <v>159</v>
      </c>
      <c r="AV252" s="11" t="s">
        <v>24</v>
      </c>
      <c r="AW252" s="11" t="s">
        <v>39</v>
      </c>
      <c r="AX252" s="11" t="s">
        <v>75</v>
      </c>
      <c r="AY252" s="215" t="s">
        <v>123</v>
      </c>
    </row>
    <row r="253" spans="2:65" s="12" customFormat="1" ht="13.5">
      <c r="B253" s="216"/>
      <c r="C253" s="217"/>
      <c r="D253" s="206" t="s">
        <v>133</v>
      </c>
      <c r="E253" s="218" t="s">
        <v>22</v>
      </c>
      <c r="F253" s="219" t="s">
        <v>364</v>
      </c>
      <c r="G253" s="217"/>
      <c r="H253" s="220">
        <v>49.74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133</v>
      </c>
      <c r="AU253" s="226" t="s">
        <v>159</v>
      </c>
      <c r="AV253" s="12" t="s">
        <v>84</v>
      </c>
      <c r="AW253" s="12" t="s">
        <v>39</v>
      </c>
      <c r="AX253" s="12" t="s">
        <v>75</v>
      </c>
      <c r="AY253" s="226" t="s">
        <v>123</v>
      </c>
    </row>
    <row r="254" spans="2:65" s="13" customFormat="1" ht="13.5">
      <c r="B254" s="227"/>
      <c r="C254" s="228"/>
      <c r="D254" s="229" t="s">
        <v>133</v>
      </c>
      <c r="E254" s="230" t="s">
        <v>22</v>
      </c>
      <c r="F254" s="231" t="s">
        <v>137</v>
      </c>
      <c r="G254" s="228"/>
      <c r="H254" s="232">
        <v>49.74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133</v>
      </c>
      <c r="AU254" s="238" t="s">
        <v>159</v>
      </c>
      <c r="AV254" s="13" t="s">
        <v>131</v>
      </c>
      <c r="AW254" s="13" t="s">
        <v>39</v>
      </c>
      <c r="AX254" s="13" t="s">
        <v>24</v>
      </c>
      <c r="AY254" s="238" t="s">
        <v>123</v>
      </c>
    </row>
    <row r="255" spans="2:65" s="1" customFormat="1" ht="22.5" customHeight="1">
      <c r="B255" s="40"/>
      <c r="C255" s="192" t="s">
        <v>375</v>
      </c>
      <c r="D255" s="192" t="s">
        <v>126</v>
      </c>
      <c r="E255" s="193" t="s">
        <v>376</v>
      </c>
      <c r="F255" s="194" t="s">
        <v>377</v>
      </c>
      <c r="G255" s="195" t="s">
        <v>201</v>
      </c>
      <c r="H255" s="196">
        <v>43.371000000000002</v>
      </c>
      <c r="I255" s="197"/>
      <c r="J255" s="198">
        <f>ROUND(I255*H255,2)</f>
        <v>0</v>
      </c>
      <c r="K255" s="194" t="s">
        <v>130</v>
      </c>
      <c r="L255" s="60"/>
      <c r="M255" s="199" t="s">
        <v>22</v>
      </c>
      <c r="N255" s="200" t="s">
        <v>46</v>
      </c>
      <c r="O255" s="41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3" t="s">
        <v>131</v>
      </c>
      <c r="AT255" s="23" t="s">
        <v>126</v>
      </c>
      <c r="AU255" s="23" t="s">
        <v>159</v>
      </c>
      <c r="AY255" s="23" t="s">
        <v>123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3" t="s">
        <v>24</v>
      </c>
      <c r="BK255" s="203">
        <f>ROUND(I255*H255,2)</f>
        <v>0</v>
      </c>
      <c r="BL255" s="23" t="s">
        <v>131</v>
      </c>
      <c r="BM255" s="23" t="s">
        <v>378</v>
      </c>
    </row>
    <row r="256" spans="2:65" s="11" customFormat="1" ht="13.5">
      <c r="B256" s="204"/>
      <c r="C256" s="205"/>
      <c r="D256" s="206" t="s">
        <v>133</v>
      </c>
      <c r="E256" s="207" t="s">
        <v>22</v>
      </c>
      <c r="F256" s="208" t="s">
        <v>203</v>
      </c>
      <c r="G256" s="205"/>
      <c r="H256" s="209" t="s">
        <v>22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133</v>
      </c>
      <c r="AU256" s="215" t="s">
        <v>159</v>
      </c>
      <c r="AV256" s="11" t="s">
        <v>24</v>
      </c>
      <c r="AW256" s="11" t="s">
        <v>39</v>
      </c>
      <c r="AX256" s="11" t="s">
        <v>75</v>
      </c>
      <c r="AY256" s="215" t="s">
        <v>123</v>
      </c>
    </row>
    <row r="257" spans="2:65" s="12" customFormat="1" ht="13.5">
      <c r="B257" s="216"/>
      <c r="C257" s="217"/>
      <c r="D257" s="206" t="s">
        <v>133</v>
      </c>
      <c r="E257" s="218" t="s">
        <v>22</v>
      </c>
      <c r="F257" s="219" t="s">
        <v>362</v>
      </c>
      <c r="G257" s="217"/>
      <c r="H257" s="220">
        <v>43.371000000000002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133</v>
      </c>
      <c r="AU257" s="226" t="s">
        <v>159</v>
      </c>
      <c r="AV257" s="12" t="s">
        <v>84</v>
      </c>
      <c r="AW257" s="12" t="s">
        <v>39</v>
      </c>
      <c r="AX257" s="12" t="s">
        <v>75</v>
      </c>
      <c r="AY257" s="226" t="s">
        <v>123</v>
      </c>
    </row>
    <row r="258" spans="2:65" s="13" customFormat="1" ht="13.5">
      <c r="B258" s="227"/>
      <c r="C258" s="228"/>
      <c r="D258" s="229" t="s">
        <v>133</v>
      </c>
      <c r="E258" s="230" t="s">
        <v>22</v>
      </c>
      <c r="F258" s="231" t="s">
        <v>137</v>
      </c>
      <c r="G258" s="228"/>
      <c r="H258" s="232">
        <v>43.371000000000002</v>
      </c>
      <c r="I258" s="233"/>
      <c r="J258" s="228"/>
      <c r="K258" s="228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133</v>
      </c>
      <c r="AU258" s="238" t="s">
        <v>159</v>
      </c>
      <c r="AV258" s="13" t="s">
        <v>131</v>
      </c>
      <c r="AW258" s="13" t="s">
        <v>39</v>
      </c>
      <c r="AX258" s="13" t="s">
        <v>24</v>
      </c>
      <c r="AY258" s="238" t="s">
        <v>123</v>
      </c>
    </row>
    <row r="259" spans="2:65" s="1" customFormat="1" ht="22.5" customHeight="1">
      <c r="B259" s="40"/>
      <c r="C259" s="192" t="s">
        <v>379</v>
      </c>
      <c r="D259" s="192" t="s">
        <v>126</v>
      </c>
      <c r="E259" s="193" t="s">
        <v>380</v>
      </c>
      <c r="F259" s="194" t="s">
        <v>381</v>
      </c>
      <c r="G259" s="195" t="s">
        <v>201</v>
      </c>
      <c r="H259" s="196">
        <v>5.633</v>
      </c>
      <c r="I259" s="197"/>
      <c r="J259" s="198">
        <f>ROUND(I259*H259,2)</f>
        <v>0</v>
      </c>
      <c r="K259" s="194" t="s">
        <v>130</v>
      </c>
      <c r="L259" s="60"/>
      <c r="M259" s="199" t="s">
        <v>22</v>
      </c>
      <c r="N259" s="200" t="s">
        <v>46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131</v>
      </c>
      <c r="AT259" s="23" t="s">
        <v>126</v>
      </c>
      <c r="AU259" s="23" t="s">
        <v>159</v>
      </c>
      <c r="AY259" s="23" t="s">
        <v>123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24</v>
      </c>
      <c r="BK259" s="203">
        <f>ROUND(I259*H259,2)</f>
        <v>0</v>
      </c>
      <c r="BL259" s="23" t="s">
        <v>131</v>
      </c>
      <c r="BM259" s="23" t="s">
        <v>382</v>
      </c>
    </row>
    <row r="260" spans="2:65" s="11" customFormat="1" ht="13.5">
      <c r="B260" s="204"/>
      <c r="C260" s="205"/>
      <c r="D260" s="206" t="s">
        <v>133</v>
      </c>
      <c r="E260" s="207" t="s">
        <v>22</v>
      </c>
      <c r="F260" s="208" t="s">
        <v>203</v>
      </c>
      <c r="G260" s="205"/>
      <c r="H260" s="209" t="s">
        <v>22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133</v>
      </c>
      <c r="AU260" s="215" t="s">
        <v>159</v>
      </c>
      <c r="AV260" s="11" t="s">
        <v>24</v>
      </c>
      <c r="AW260" s="11" t="s">
        <v>39</v>
      </c>
      <c r="AX260" s="11" t="s">
        <v>75</v>
      </c>
      <c r="AY260" s="215" t="s">
        <v>123</v>
      </c>
    </row>
    <row r="261" spans="2:65" s="12" customFormat="1" ht="13.5">
      <c r="B261" s="216"/>
      <c r="C261" s="217"/>
      <c r="D261" s="206" t="s">
        <v>133</v>
      </c>
      <c r="E261" s="218" t="s">
        <v>22</v>
      </c>
      <c r="F261" s="219" t="s">
        <v>383</v>
      </c>
      <c r="G261" s="217"/>
      <c r="H261" s="220">
        <v>5.633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133</v>
      </c>
      <c r="AU261" s="226" t="s">
        <v>159</v>
      </c>
      <c r="AV261" s="12" t="s">
        <v>84</v>
      </c>
      <c r="AW261" s="12" t="s">
        <v>39</v>
      </c>
      <c r="AX261" s="12" t="s">
        <v>75</v>
      </c>
      <c r="AY261" s="226" t="s">
        <v>123</v>
      </c>
    </row>
    <row r="262" spans="2:65" s="13" customFormat="1" ht="13.5">
      <c r="B262" s="227"/>
      <c r="C262" s="228"/>
      <c r="D262" s="206" t="s">
        <v>133</v>
      </c>
      <c r="E262" s="249" t="s">
        <v>22</v>
      </c>
      <c r="F262" s="250" t="s">
        <v>137</v>
      </c>
      <c r="G262" s="228"/>
      <c r="H262" s="251">
        <v>5.633</v>
      </c>
      <c r="I262" s="233"/>
      <c r="J262" s="228"/>
      <c r="K262" s="228"/>
      <c r="L262" s="234"/>
      <c r="M262" s="252"/>
      <c r="N262" s="253"/>
      <c r="O262" s="253"/>
      <c r="P262" s="253"/>
      <c r="Q262" s="253"/>
      <c r="R262" s="253"/>
      <c r="S262" s="253"/>
      <c r="T262" s="254"/>
      <c r="AT262" s="238" t="s">
        <v>133</v>
      </c>
      <c r="AU262" s="238" t="s">
        <v>159</v>
      </c>
      <c r="AV262" s="13" t="s">
        <v>131</v>
      </c>
      <c r="AW262" s="13" t="s">
        <v>39</v>
      </c>
      <c r="AX262" s="13" t="s">
        <v>24</v>
      </c>
      <c r="AY262" s="238" t="s">
        <v>123</v>
      </c>
    </row>
    <row r="263" spans="2:65" s="1" customFormat="1" ht="6.95" customHeight="1">
      <c r="B263" s="55"/>
      <c r="C263" s="56"/>
      <c r="D263" s="56"/>
      <c r="E263" s="56"/>
      <c r="F263" s="56"/>
      <c r="G263" s="56"/>
      <c r="H263" s="56"/>
      <c r="I263" s="138"/>
      <c r="J263" s="56"/>
      <c r="K263" s="56"/>
      <c r="L263" s="60"/>
    </row>
  </sheetData>
  <autoFilter ref="C82:K26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74" activePane="bottomLeft" state="frozen"/>
      <selection pane="bottomLeft" activeCell="W20" sqref="W20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87</v>
      </c>
      <c r="G1" s="382" t="s">
        <v>88</v>
      </c>
      <c r="H1" s="382"/>
      <c r="I1" s="114"/>
      <c r="J1" s="113" t="s">
        <v>89</v>
      </c>
      <c r="K1" s="112" t="s">
        <v>90</v>
      </c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AT2" s="23" t="s">
        <v>86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92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75" t="str">
        <f>'Rekapitulace stavby'!K6</f>
        <v>Regenerace panelových sídlišť nad Hradčany - středová komunikace včetně parkoviště a VO - II část</v>
      </c>
      <c r="F7" s="376"/>
      <c r="G7" s="376"/>
      <c r="H7" s="376"/>
      <c r="I7" s="116"/>
      <c r="J7" s="28"/>
      <c r="K7" s="30"/>
    </row>
    <row r="8" spans="1:70" s="1" customFormat="1" ht="15">
      <c r="B8" s="40"/>
      <c r="C8" s="41"/>
      <c r="D8" s="36" t="s">
        <v>93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7" t="s">
        <v>384</v>
      </c>
      <c r="F9" s="378"/>
      <c r="G9" s="378"/>
      <c r="H9" s="378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22</v>
      </c>
      <c r="G11" s="41"/>
      <c r="H11" s="41"/>
      <c r="I11" s="118" t="s">
        <v>23</v>
      </c>
      <c r="J11" s="34" t="s">
        <v>22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18" t="s">
        <v>27</v>
      </c>
      <c r="J12" s="119" t="str">
        <f>'Rekapitulace stavby'!AN8</f>
        <v>1.8.2016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31</v>
      </c>
      <c r="E14" s="41"/>
      <c r="F14" s="41"/>
      <c r="G14" s="41"/>
      <c r="H14" s="41"/>
      <c r="I14" s="118" t="s">
        <v>32</v>
      </c>
      <c r="J14" s="34" t="s">
        <v>22</v>
      </c>
      <c r="K14" s="44"/>
    </row>
    <row r="15" spans="1:70" s="1" customFormat="1" ht="18" customHeight="1">
      <c r="B15" s="40"/>
      <c r="C15" s="41"/>
      <c r="D15" s="41"/>
      <c r="E15" s="34" t="s">
        <v>33</v>
      </c>
      <c r="F15" s="41"/>
      <c r="G15" s="41"/>
      <c r="H15" s="41"/>
      <c r="I15" s="118" t="s">
        <v>34</v>
      </c>
      <c r="J15" s="34" t="s">
        <v>22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35</v>
      </c>
      <c r="E17" s="41"/>
      <c r="F17" s="41"/>
      <c r="G17" s="41"/>
      <c r="H17" s="41"/>
      <c r="I17" s="118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37</v>
      </c>
      <c r="E20" s="41"/>
      <c r="F20" s="41"/>
      <c r="G20" s="41"/>
      <c r="H20" s="41"/>
      <c r="I20" s="118" t="s">
        <v>32</v>
      </c>
      <c r="J20" s="34" t="s">
        <v>22</v>
      </c>
      <c r="K20" s="44"/>
    </row>
    <row r="21" spans="2:11" s="1" customFormat="1" ht="18" customHeight="1">
      <c r="B21" s="40"/>
      <c r="C21" s="41"/>
      <c r="D21" s="41"/>
      <c r="E21" s="34" t="s">
        <v>38</v>
      </c>
      <c r="F21" s="41"/>
      <c r="G21" s="41"/>
      <c r="H21" s="41"/>
      <c r="I21" s="118" t="s">
        <v>34</v>
      </c>
      <c r="J21" s="34" t="s">
        <v>22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40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44" t="s">
        <v>22</v>
      </c>
      <c r="F24" s="344"/>
      <c r="G24" s="344"/>
      <c r="H24" s="344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ROUND(SUM(BE80:BE94), 2)</f>
        <v>0</v>
      </c>
      <c r="G30" s="41"/>
      <c r="H30" s="41"/>
      <c r="I30" s="130">
        <v>0.21</v>
      </c>
      <c r="J30" s="129">
        <f>ROUND(ROUND((SUM(BE80:BE94)),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ROUND(SUM(BF80:BF94), 2)</f>
        <v>0</v>
      </c>
      <c r="G31" s="41"/>
      <c r="H31" s="41"/>
      <c r="I31" s="130">
        <v>0.15</v>
      </c>
      <c r="J31" s="129">
        <f>ROUND(ROUND((SUM(BF80:BF94)),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ROUND(SUM(BG80:BG94),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ROUND(SUM(BH80:BH94),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ROUND(SUM(BI80:BI94),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75" t="str">
        <f>E7</f>
        <v>Regenerace panelových sídlišť nad Hradčany - středová komunikace včetně parkoviště a VO - II část</v>
      </c>
      <c r="F45" s="376"/>
      <c r="G45" s="376"/>
      <c r="H45" s="376"/>
      <c r="I45" s="117"/>
      <c r="J45" s="41"/>
      <c r="K45" s="44"/>
    </row>
    <row r="46" spans="2:11" s="1" customFormat="1" ht="14.45" customHeight="1">
      <c r="B46" s="40"/>
      <c r="C46" s="36" t="s">
        <v>93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77" t="str">
        <f>E9</f>
        <v>VRN - Vedlejší rozpočtové náklady</v>
      </c>
      <c r="F47" s="378"/>
      <c r="G47" s="378"/>
      <c r="H47" s="378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Třinec</v>
      </c>
      <c r="G49" s="41"/>
      <c r="H49" s="41"/>
      <c r="I49" s="118" t="s">
        <v>27</v>
      </c>
      <c r="J49" s="119" t="str">
        <f>IF(J12="","",J12)</f>
        <v>1.8.2016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31</v>
      </c>
      <c r="D51" s="41"/>
      <c r="E51" s="41"/>
      <c r="F51" s="34" t="str">
        <f>E15</f>
        <v>Město Třinec</v>
      </c>
      <c r="G51" s="41"/>
      <c r="H51" s="41"/>
      <c r="I51" s="118" t="s">
        <v>37</v>
      </c>
      <c r="J51" s="34" t="str">
        <f>E21</f>
        <v>Mgr. Zdeňka Kawuloková</v>
      </c>
      <c r="K51" s="44"/>
    </row>
    <row r="52" spans="2:47" s="1" customFormat="1" ht="14.45" customHeight="1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J80</f>
        <v>0</v>
      </c>
      <c r="K56" s="44"/>
      <c r="AU56" s="23" t="s">
        <v>99</v>
      </c>
    </row>
    <row r="57" spans="2:47" s="7" customFormat="1" ht="24.95" customHeight="1">
      <c r="B57" s="148"/>
      <c r="C57" s="149"/>
      <c r="D57" s="150" t="s">
        <v>384</v>
      </c>
      <c r="E57" s="151"/>
      <c r="F57" s="151"/>
      <c r="G57" s="151"/>
      <c r="H57" s="151"/>
      <c r="I57" s="152"/>
      <c r="J57" s="153">
        <f>J81</f>
        <v>0</v>
      </c>
      <c r="K57" s="154"/>
    </row>
    <row r="58" spans="2:47" s="8" customFormat="1" ht="19.899999999999999" customHeight="1">
      <c r="B58" s="155"/>
      <c r="C58" s="156"/>
      <c r="D58" s="157" t="s">
        <v>385</v>
      </c>
      <c r="E58" s="158"/>
      <c r="F58" s="158"/>
      <c r="G58" s="158"/>
      <c r="H58" s="158"/>
      <c r="I58" s="159"/>
      <c r="J58" s="160">
        <f>J82</f>
        <v>0</v>
      </c>
      <c r="K58" s="161"/>
    </row>
    <row r="59" spans="2:47" s="8" customFormat="1" ht="19.899999999999999" customHeight="1">
      <c r="B59" s="155"/>
      <c r="C59" s="156"/>
      <c r="D59" s="157" t="s">
        <v>386</v>
      </c>
      <c r="E59" s="158"/>
      <c r="F59" s="158"/>
      <c r="G59" s="158"/>
      <c r="H59" s="158"/>
      <c r="I59" s="159"/>
      <c r="J59" s="160">
        <f>J86</f>
        <v>0</v>
      </c>
      <c r="K59" s="161"/>
    </row>
    <row r="60" spans="2:47" s="8" customFormat="1" ht="19.899999999999999" customHeight="1">
      <c r="B60" s="155"/>
      <c r="C60" s="156"/>
      <c r="D60" s="157" t="s">
        <v>387</v>
      </c>
      <c r="E60" s="158"/>
      <c r="F60" s="158"/>
      <c r="G60" s="158"/>
      <c r="H60" s="158"/>
      <c r="I60" s="159"/>
      <c r="J60" s="160">
        <f>J92</f>
        <v>0</v>
      </c>
      <c r="K60" s="161"/>
    </row>
    <row r="61" spans="2:47" s="1" customFormat="1" ht="21.75" customHeight="1">
      <c r="B61" s="40"/>
      <c r="C61" s="41"/>
      <c r="D61" s="41"/>
      <c r="E61" s="41"/>
      <c r="F61" s="41"/>
      <c r="G61" s="41"/>
      <c r="H61" s="41"/>
      <c r="I61" s="117"/>
      <c r="J61" s="41"/>
      <c r="K61" s="44"/>
    </row>
    <row r="62" spans="2:47" s="1" customFormat="1" ht="6.95" customHeight="1">
      <c r="B62" s="55"/>
      <c r="C62" s="56"/>
      <c r="D62" s="56"/>
      <c r="E62" s="56"/>
      <c r="F62" s="56"/>
      <c r="G62" s="56"/>
      <c r="H62" s="56"/>
      <c r="I62" s="138"/>
      <c r="J62" s="56"/>
      <c r="K62" s="57"/>
    </row>
    <row r="66" spans="2:63" s="1" customFormat="1" ht="6.95" customHeight="1">
      <c r="B66" s="58"/>
      <c r="C66" s="59"/>
      <c r="D66" s="59"/>
      <c r="E66" s="59"/>
      <c r="F66" s="59"/>
      <c r="G66" s="59"/>
      <c r="H66" s="59"/>
      <c r="I66" s="141"/>
      <c r="J66" s="59"/>
      <c r="K66" s="59"/>
      <c r="L66" s="60"/>
    </row>
    <row r="67" spans="2:63" s="1" customFormat="1" ht="36.950000000000003" customHeight="1">
      <c r="B67" s="40"/>
      <c r="C67" s="61" t="s">
        <v>107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6.95" customHeight="1">
      <c r="B68" s="40"/>
      <c r="C68" s="62"/>
      <c r="D68" s="62"/>
      <c r="E68" s="62"/>
      <c r="F68" s="62"/>
      <c r="G68" s="62"/>
      <c r="H68" s="62"/>
      <c r="I68" s="162"/>
      <c r="J68" s="62"/>
      <c r="K68" s="62"/>
      <c r="L68" s="60"/>
    </row>
    <row r="69" spans="2:63" s="1" customFormat="1" ht="14.45" customHeight="1">
      <c r="B69" s="40"/>
      <c r="C69" s="64" t="s">
        <v>18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22.5" customHeight="1">
      <c r="B70" s="40"/>
      <c r="C70" s="62"/>
      <c r="D70" s="62"/>
      <c r="E70" s="379" t="str">
        <f>E7</f>
        <v>Regenerace panelových sídlišť nad Hradčany - středová komunikace včetně parkoviště a VO - II část</v>
      </c>
      <c r="F70" s="380"/>
      <c r="G70" s="380"/>
      <c r="H70" s="380"/>
      <c r="I70" s="162"/>
      <c r="J70" s="62"/>
      <c r="K70" s="62"/>
      <c r="L70" s="60"/>
    </row>
    <row r="71" spans="2:63" s="1" customFormat="1" ht="14.45" customHeight="1">
      <c r="B71" s="40"/>
      <c r="C71" s="64" t="s">
        <v>93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23.25" customHeight="1">
      <c r="B72" s="40"/>
      <c r="C72" s="62"/>
      <c r="D72" s="62"/>
      <c r="E72" s="355" t="str">
        <f>E9</f>
        <v>VRN - Vedlejší rozpočtové náklady</v>
      </c>
      <c r="F72" s="381"/>
      <c r="G72" s="381"/>
      <c r="H72" s="381"/>
      <c r="I72" s="162"/>
      <c r="J72" s="62"/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 ht="18" customHeight="1">
      <c r="B74" s="40"/>
      <c r="C74" s="64" t="s">
        <v>25</v>
      </c>
      <c r="D74" s="62"/>
      <c r="E74" s="62"/>
      <c r="F74" s="163" t="str">
        <f>F12</f>
        <v>Třinec</v>
      </c>
      <c r="G74" s="62"/>
      <c r="H74" s="62"/>
      <c r="I74" s="164" t="s">
        <v>27</v>
      </c>
      <c r="J74" s="72" t="str">
        <f>IF(J12="","",J12)</f>
        <v>1.8.2016</v>
      </c>
      <c r="K74" s="62"/>
      <c r="L74" s="60"/>
    </row>
    <row r="75" spans="2:63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63" s="1" customFormat="1" ht="15">
      <c r="B76" s="40"/>
      <c r="C76" s="64" t="s">
        <v>31</v>
      </c>
      <c r="D76" s="62"/>
      <c r="E76" s="62"/>
      <c r="F76" s="163" t="str">
        <f>E15</f>
        <v>Město Třinec</v>
      </c>
      <c r="G76" s="62"/>
      <c r="H76" s="62"/>
      <c r="I76" s="164" t="s">
        <v>37</v>
      </c>
      <c r="J76" s="163" t="str">
        <f>E21</f>
        <v>Mgr. Zdeňka Kawuloková</v>
      </c>
      <c r="K76" s="62"/>
      <c r="L76" s="60"/>
    </row>
    <row r="77" spans="2:63" s="1" customFormat="1" ht="14.45" customHeight="1">
      <c r="B77" s="40"/>
      <c r="C77" s="64" t="s">
        <v>35</v>
      </c>
      <c r="D77" s="62"/>
      <c r="E77" s="62"/>
      <c r="F77" s="163" t="str">
        <f>IF(E18="","",E18)</f>
        <v/>
      </c>
      <c r="G77" s="62"/>
      <c r="H77" s="62"/>
      <c r="I77" s="162"/>
      <c r="J77" s="62"/>
      <c r="K77" s="62"/>
      <c r="L77" s="60"/>
    </row>
    <row r="78" spans="2:63" s="1" customFormat="1" ht="10.35" customHeight="1">
      <c r="B78" s="40"/>
      <c r="C78" s="62"/>
      <c r="D78" s="62"/>
      <c r="E78" s="62"/>
      <c r="F78" s="62"/>
      <c r="G78" s="62"/>
      <c r="H78" s="62"/>
      <c r="I78" s="162"/>
      <c r="J78" s="62"/>
      <c r="K78" s="62"/>
      <c r="L78" s="60"/>
    </row>
    <row r="79" spans="2:63" s="9" customFormat="1" ht="29.25" customHeight="1">
      <c r="B79" s="165"/>
      <c r="C79" s="166" t="s">
        <v>108</v>
      </c>
      <c r="D79" s="167" t="s">
        <v>60</v>
      </c>
      <c r="E79" s="167" t="s">
        <v>56</v>
      </c>
      <c r="F79" s="167" t="s">
        <v>109</v>
      </c>
      <c r="G79" s="167" t="s">
        <v>110</v>
      </c>
      <c r="H79" s="167" t="s">
        <v>111</v>
      </c>
      <c r="I79" s="168" t="s">
        <v>112</v>
      </c>
      <c r="J79" s="167" t="s">
        <v>97</v>
      </c>
      <c r="K79" s="169" t="s">
        <v>113</v>
      </c>
      <c r="L79" s="170"/>
      <c r="M79" s="80" t="s">
        <v>114</v>
      </c>
      <c r="N79" s="81" t="s">
        <v>45</v>
      </c>
      <c r="O79" s="81" t="s">
        <v>115</v>
      </c>
      <c r="P79" s="81" t="s">
        <v>116</v>
      </c>
      <c r="Q79" s="81" t="s">
        <v>117</v>
      </c>
      <c r="R79" s="81" t="s">
        <v>118</v>
      </c>
      <c r="S79" s="81" t="s">
        <v>119</v>
      </c>
      <c r="T79" s="82" t="s">
        <v>120</v>
      </c>
    </row>
    <row r="80" spans="2:63" s="1" customFormat="1" ht="29.25" customHeight="1">
      <c r="B80" s="40"/>
      <c r="C80" s="86" t="s">
        <v>98</v>
      </c>
      <c r="D80" s="62"/>
      <c r="E80" s="62"/>
      <c r="F80" s="62"/>
      <c r="G80" s="62"/>
      <c r="H80" s="62"/>
      <c r="I80" s="162"/>
      <c r="J80" s="171">
        <f>BK80</f>
        <v>0</v>
      </c>
      <c r="K80" s="62"/>
      <c r="L80" s="60"/>
      <c r="M80" s="83"/>
      <c r="N80" s="84"/>
      <c r="O80" s="84"/>
      <c r="P80" s="172">
        <f>P81</f>
        <v>0</v>
      </c>
      <c r="Q80" s="84"/>
      <c r="R80" s="172">
        <f>R81</f>
        <v>0</v>
      </c>
      <c r="S80" s="84"/>
      <c r="T80" s="173">
        <f>T81</f>
        <v>0</v>
      </c>
      <c r="AT80" s="23" t="s">
        <v>74</v>
      </c>
      <c r="AU80" s="23" t="s">
        <v>99</v>
      </c>
      <c r="BK80" s="174">
        <f>BK81</f>
        <v>0</v>
      </c>
    </row>
    <row r="81" spans="2:65" s="10" customFormat="1" ht="37.35" customHeight="1">
      <c r="B81" s="175"/>
      <c r="C81" s="176"/>
      <c r="D81" s="177" t="s">
        <v>74</v>
      </c>
      <c r="E81" s="178" t="s">
        <v>85</v>
      </c>
      <c r="F81" s="178" t="s">
        <v>388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P82+P86+P92</f>
        <v>0</v>
      </c>
      <c r="Q81" s="183"/>
      <c r="R81" s="184">
        <f>R82+R86+R92</f>
        <v>0</v>
      </c>
      <c r="S81" s="183"/>
      <c r="T81" s="185">
        <f>T82+T86+T92</f>
        <v>0</v>
      </c>
      <c r="AR81" s="186" t="s">
        <v>153</v>
      </c>
      <c r="AT81" s="187" t="s">
        <v>74</v>
      </c>
      <c r="AU81" s="187" t="s">
        <v>75</v>
      </c>
      <c r="AY81" s="186" t="s">
        <v>123</v>
      </c>
      <c r="BK81" s="188">
        <f>BK82+BK86+BK92</f>
        <v>0</v>
      </c>
    </row>
    <row r="82" spans="2:65" s="10" customFormat="1" ht="19.899999999999999" customHeight="1">
      <c r="B82" s="175"/>
      <c r="C82" s="176"/>
      <c r="D82" s="189" t="s">
        <v>74</v>
      </c>
      <c r="E82" s="190" t="s">
        <v>389</v>
      </c>
      <c r="F82" s="190" t="s">
        <v>390</v>
      </c>
      <c r="G82" s="176"/>
      <c r="H82" s="176"/>
      <c r="I82" s="179"/>
      <c r="J82" s="191">
        <f>BK82</f>
        <v>0</v>
      </c>
      <c r="K82" s="176"/>
      <c r="L82" s="181"/>
      <c r="M82" s="182"/>
      <c r="N82" s="183"/>
      <c r="O82" s="183"/>
      <c r="P82" s="184">
        <f>SUM(P83:P85)</f>
        <v>0</v>
      </c>
      <c r="Q82" s="183"/>
      <c r="R82" s="184">
        <f>SUM(R83:R85)</f>
        <v>0</v>
      </c>
      <c r="S82" s="183"/>
      <c r="T82" s="185">
        <f>SUM(T83:T85)</f>
        <v>0</v>
      </c>
      <c r="AR82" s="186" t="s">
        <v>153</v>
      </c>
      <c r="AT82" s="187" t="s">
        <v>74</v>
      </c>
      <c r="AU82" s="187" t="s">
        <v>24</v>
      </c>
      <c r="AY82" s="186" t="s">
        <v>123</v>
      </c>
      <c r="BK82" s="188">
        <f>SUM(BK83:BK85)</f>
        <v>0</v>
      </c>
    </row>
    <row r="83" spans="2:65" s="1" customFormat="1" ht="22.5" customHeight="1">
      <c r="B83" s="40"/>
      <c r="C83" s="192" t="s">
        <v>153</v>
      </c>
      <c r="D83" s="192" t="s">
        <v>126</v>
      </c>
      <c r="E83" s="193" t="s">
        <v>391</v>
      </c>
      <c r="F83" s="194" t="s">
        <v>392</v>
      </c>
      <c r="G83" s="195" t="s">
        <v>393</v>
      </c>
      <c r="H83" s="196">
        <v>1</v>
      </c>
      <c r="I83" s="197"/>
      <c r="J83" s="198">
        <f>ROUND(I83*H83,2)</f>
        <v>0</v>
      </c>
      <c r="K83" s="194" t="s">
        <v>130</v>
      </c>
      <c r="L83" s="60"/>
      <c r="M83" s="199" t="s">
        <v>22</v>
      </c>
      <c r="N83" s="200" t="s">
        <v>46</v>
      </c>
      <c r="O83" s="41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23" t="s">
        <v>394</v>
      </c>
      <c r="AT83" s="23" t="s">
        <v>126</v>
      </c>
      <c r="AU83" s="23" t="s">
        <v>84</v>
      </c>
      <c r="AY83" s="23" t="s">
        <v>123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23" t="s">
        <v>24</v>
      </c>
      <c r="BK83" s="203">
        <f>ROUND(I83*H83,2)</f>
        <v>0</v>
      </c>
      <c r="BL83" s="23" t="s">
        <v>394</v>
      </c>
      <c r="BM83" s="23" t="s">
        <v>395</v>
      </c>
    </row>
    <row r="84" spans="2:65" s="1" customFormat="1" ht="22.5" customHeight="1">
      <c r="B84" s="40"/>
      <c r="C84" s="192" t="s">
        <v>145</v>
      </c>
      <c r="D84" s="192" t="s">
        <v>126</v>
      </c>
      <c r="E84" s="193" t="s">
        <v>396</v>
      </c>
      <c r="F84" s="194" t="s">
        <v>397</v>
      </c>
      <c r="G84" s="195" t="s">
        <v>393</v>
      </c>
      <c r="H84" s="196">
        <v>1</v>
      </c>
      <c r="I84" s="197"/>
      <c r="J84" s="198">
        <f>ROUND(I84*H84,2)</f>
        <v>0</v>
      </c>
      <c r="K84" s="194" t="s">
        <v>130</v>
      </c>
      <c r="L84" s="60"/>
      <c r="M84" s="199" t="s">
        <v>22</v>
      </c>
      <c r="N84" s="200" t="s">
        <v>46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394</v>
      </c>
      <c r="AT84" s="23" t="s">
        <v>126</v>
      </c>
      <c r="AU84" s="23" t="s">
        <v>84</v>
      </c>
      <c r="AY84" s="23" t="s">
        <v>123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24</v>
      </c>
      <c r="BK84" s="203">
        <f>ROUND(I84*H84,2)</f>
        <v>0</v>
      </c>
      <c r="BL84" s="23" t="s">
        <v>394</v>
      </c>
      <c r="BM84" s="23" t="s">
        <v>398</v>
      </c>
    </row>
    <row r="85" spans="2:65" s="1" customFormat="1" ht="31.5" customHeight="1">
      <c r="B85" s="40"/>
      <c r="C85" s="192" t="s">
        <v>399</v>
      </c>
      <c r="D85" s="192" t="s">
        <v>126</v>
      </c>
      <c r="E85" s="193" t="s">
        <v>400</v>
      </c>
      <c r="F85" s="194" t="s">
        <v>401</v>
      </c>
      <c r="G85" s="195" t="s">
        <v>393</v>
      </c>
      <c r="H85" s="196">
        <v>1</v>
      </c>
      <c r="I85" s="197"/>
      <c r="J85" s="198">
        <f>ROUND(I85*H85,2)</f>
        <v>0</v>
      </c>
      <c r="K85" s="194" t="s">
        <v>130</v>
      </c>
      <c r="L85" s="60"/>
      <c r="M85" s="199" t="s">
        <v>22</v>
      </c>
      <c r="N85" s="200" t="s">
        <v>46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394</v>
      </c>
      <c r="AT85" s="23" t="s">
        <v>126</v>
      </c>
      <c r="AU85" s="23" t="s">
        <v>84</v>
      </c>
      <c r="AY85" s="23" t="s">
        <v>123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24</v>
      </c>
      <c r="BK85" s="203">
        <f>ROUND(I85*H85,2)</f>
        <v>0</v>
      </c>
      <c r="BL85" s="23" t="s">
        <v>394</v>
      </c>
      <c r="BM85" s="23" t="s">
        <v>402</v>
      </c>
    </row>
    <row r="86" spans="2:65" s="10" customFormat="1" ht="29.85" customHeight="1">
      <c r="B86" s="175"/>
      <c r="C86" s="176"/>
      <c r="D86" s="189" t="s">
        <v>74</v>
      </c>
      <c r="E86" s="190" t="s">
        <v>403</v>
      </c>
      <c r="F86" s="190" t="s">
        <v>404</v>
      </c>
      <c r="G86" s="176"/>
      <c r="H86" s="176"/>
      <c r="I86" s="179"/>
      <c r="J86" s="191">
        <f>BK86</f>
        <v>0</v>
      </c>
      <c r="K86" s="176"/>
      <c r="L86" s="181"/>
      <c r="M86" s="182"/>
      <c r="N86" s="183"/>
      <c r="O86" s="183"/>
      <c r="P86" s="184">
        <f>SUM(P87:P91)</f>
        <v>0</v>
      </c>
      <c r="Q86" s="183"/>
      <c r="R86" s="184">
        <f>SUM(R87:R91)</f>
        <v>0</v>
      </c>
      <c r="S86" s="183"/>
      <c r="T86" s="185">
        <f>SUM(T87:T91)</f>
        <v>0</v>
      </c>
      <c r="AR86" s="186" t="s">
        <v>153</v>
      </c>
      <c r="AT86" s="187" t="s">
        <v>74</v>
      </c>
      <c r="AU86" s="187" t="s">
        <v>24</v>
      </c>
      <c r="AY86" s="186" t="s">
        <v>123</v>
      </c>
      <c r="BK86" s="188">
        <f>SUM(BK87:BK91)</f>
        <v>0</v>
      </c>
    </row>
    <row r="87" spans="2:65" s="1" customFormat="1" ht="31.5" customHeight="1">
      <c r="B87" s="40"/>
      <c r="C87" s="192" t="s">
        <v>24</v>
      </c>
      <c r="D87" s="192" t="s">
        <v>126</v>
      </c>
      <c r="E87" s="193" t="s">
        <v>405</v>
      </c>
      <c r="F87" s="194" t="s">
        <v>406</v>
      </c>
      <c r="G87" s="195" t="s">
        <v>393</v>
      </c>
      <c r="H87" s="196">
        <v>1</v>
      </c>
      <c r="I87" s="197"/>
      <c r="J87" s="198">
        <f>ROUND(I87*H87,2)</f>
        <v>0</v>
      </c>
      <c r="K87" s="194" t="s">
        <v>130</v>
      </c>
      <c r="L87" s="60"/>
      <c r="M87" s="199" t="s">
        <v>22</v>
      </c>
      <c r="N87" s="200" t="s">
        <v>46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394</v>
      </c>
      <c r="AT87" s="23" t="s">
        <v>126</v>
      </c>
      <c r="AU87" s="23" t="s">
        <v>84</v>
      </c>
      <c r="AY87" s="23" t="s">
        <v>123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24</v>
      </c>
      <c r="BK87" s="203">
        <f>ROUND(I87*H87,2)</f>
        <v>0</v>
      </c>
      <c r="BL87" s="23" t="s">
        <v>394</v>
      </c>
      <c r="BM87" s="23" t="s">
        <v>407</v>
      </c>
    </row>
    <row r="88" spans="2:65" s="1" customFormat="1" ht="22.5" customHeight="1">
      <c r="B88" s="40"/>
      <c r="C88" s="192" t="s">
        <v>84</v>
      </c>
      <c r="D88" s="192" t="s">
        <v>126</v>
      </c>
      <c r="E88" s="193" t="s">
        <v>408</v>
      </c>
      <c r="F88" s="194" t="s">
        <v>409</v>
      </c>
      <c r="G88" s="195" t="s">
        <v>393</v>
      </c>
      <c r="H88" s="196">
        <v>1</v>
      </c>
      <c r="I88" s="197"/>
      <c r="J88" s="198">
        <f>ROUND(I88*H88,2)</f>
        <v>0</v>
      </c>
      <c r="K88" s="194" t="s">
        <v>130</v>
      </c>
      <c r="L88" s="60"/>
      <c r="M88" s="199" t="s">
        <v>22</v>
      </c>
      <c r="N88" s="200" t="s">
        <v>46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394</v>
      </c>
      <c r="AT88" s="23" t="s">
        <v>126</v>
      </c>
      <c r="AU88" s="23" t="s">
        <v>84</v>
      </c>
      <c r="AY88" s="23" t="s">
        <v>123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24</v>
      </c>
      <c r="BK88" s="203">
        <f>ROUND(I88*H88,2)</f>
        <v>0</v>
      </c>
      <c r="BL88" s="23" t="s">
        <v>394</v>
      </c>
      <c r="BM88" s="23" t="s">
        <v>410</v>
      </c>
    </row>
    <row r="89" spans="2:65" s="1" customFormat="1" ht="22.5" customHeight="1">
      <c r="B89" s="40"/>
      <c r="C89" s="192" t="s">
        <v>212</v>
      </c>
      <c r="D89" s="192" t="s">
        <v>126</v>
      </c>
      <c r="E89" s="193" t="s">
        <v>411</v>
      </c>
      <c r="F89" s="194" t="s">
        <v>412</v>
      </c>
      <c r="G89" s="195" t="s">
        <v>393</v>
      </c>
      <c r="H89" s="196">
        <v>1</v>
      </c>
      <c r="I89" s="197"/>
      <c r="J89" s="198">
        <f>ROUND(I89*H89,2)</f>
        <v>0</v>
      </c>
      <c r="K89" s="194" t="s">
        <v>130</v>
      </c>
      <c r="L89" s="60"/>
      <c r="M89" s="199" t="s">
        <v>22</v>
      </c>
      <c r="N89" s="200" t="s">
        <v>46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394</v>
      </c>
      <c r="AT89" s="23" t="s">
        <v>126</v>
      </c>
      <c r="AU89" s="23" t="s">
        <v>84</v>
      </c>
      <c r="AY89" s="23" t="s">
        <v>123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24</v>
      </c>
      <c r="BK89" s="203">
        <f>ROUND(I89*H89,2)</f>
        <v>0</v>
      </c>
      <c r="BL89" s="23" t="s">
        <v>394</v>
      </c>
      <c r="BM89" s="23" t="s">
        <v>413</v>
      </c>
    </row>
    <row r="90" spans="2:65" s="1" customFormat="1" ht="22.5" customHeight="1">
      <c r="B90" s="40"/>
      <c r="C90" s="192" t="s">
        <v>308</v>
      </c>
      <c r="D90" s="192" t="s">
        <v>126</v>
      </c>
      <c r="E90" s="193" t="s">
        <v>414</v>
      </c>
      <c r="F90" s="194" t="s">
        <v>415</v>
      </c>
      <c r="G90" s="195" t="s">
        <v>393</v>
      </c>
      <c r="H90" s="196">
        <v>1</v>
      </c>
      <c r="I90" s="197"/>
      <c r="J90" s="198">
        <f>ROUND(I90*H90,2)</f>
        <v>0</v>
      </c>
      <c r="K90" s="194" t="s">
        <v>130</v>
      </c>
      <c r="L90" s="60"/>
      <c r="M90" s="199" t="s">
        <v>22</v>
      </c>
      <c r="N90" s="200" t="s">
        <v>46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394</v>
      </c>
      <c r="AT90" s="23" t="s">
        <v>126</v>
      </c>
      <c r="AU90" s="23" t="s">
        <v>84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24</v>
      </c>
      <c r="BK90" s="203">
        <f>ROUND(I90*H90,2)</f>
        <v>0</v>
      </c>
      <c r="BL90" s="23" t="s">
        <v>394</v>
      </c>
      <c r="BM90" s="23" t="s">
        <v>416</v>
      </c>
    </row>
    <row r="91" spans="2:65" s="1" customFormat="1" ht="22.5" customHeight="1">
      <c r="B91" s="40"/>
      <c r="C91" s="192" t="s">
        <v>379</v>
      </c>
      <c r="D91" s="192" t="s">
        <v>126</v>
      </c>
      <c r="E91" s="193" t="s">
        <v>417</v>
      </c>
      <c r="F91" s="194" t="s">
        <v>418</v>
      </c>
      <c r="G91" s="195" t="s">
        <v>393</v>
      </c>
      <c r="H91" s="196">
        <v>1</v>
      </c>
      <c r="I91" s="197"/>
      <c r="J91" s="198">
        <f>ROUND(I91*H91,2)</f>
        <v>0</v>
      </c>
      <c r="K91" s="194" t="s">
        <v>130</v>
      </c>
      <c r="L91" s="60"/>
      <c r="M91" s="199" t="s">
        <v>22</v>
      </c>
      <c r="N91" s="200" t="s">
        <v>46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394</v>
      </c>
      <c r="AT91" s="23" t="s">
        <v>126</v>
      </c>
      <c r="AU91" s="23" t="s">
        <v>84</v>
      </c>
      <c r="AY91" s="23" t="s">
        <v>123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24</v>
      </c>
      <c r="BK91" s="203">
        <f>ROUND(I91*H91,2)</f>
        <v>0</v>
      </c>
      <c r="BL91" s="23" t="s">
        <v>394</v>
      </c>
      <c r="BM91" s="23" t="s">
        <v>419</v>
      </c>
    </row>
    <row r="92" spans="2:65" s="10" customFormat="1" ht="29.85" customHeight="1">
      <c r="B92" s="175"/>
      <c r="C92" s="176"/>
      <c r="D92" s="189" t="s">
        <v>74</v>
      </c>
      <c r="E92" s="190" t="s">
        <v>420</v>
      </c>
      <c r="F92" s="190" t="s">
        <v>421</v>
      </c>
      <c r="G92" s="176"/>
      <c r="H92" s="176"/>
      <c r="I92" s="179"/>
      <c r="J92" s="191">
        <f>BK92</f>
        <v>0</v>
      </c>
      <c r="K92" s="176"/>
      <c r="L92" s="181"/>
      <c r="M92" s="182"/>
      <c r="N92" s="183"/>
      <c r="O92" s="183"/>
      <c r="P92" s="184">
        <f>SUM(P93:P94)</f>
        <v>0</v>
      </c>
      <c r="Q92" s="183"/>
      <c r="R92" s="184">
        <f>SUM(R93:R94)</f>
        <v>0</v>
      </c>
      <c r="S92" s="183"/>
      <c r="T92" s="185">
        <f>SUM(T93:T94)</f>
        <v>0</v>
      </c>
      <c r="AR92" s="186" t="s">
        <v>153</v>
      </c>
      <c r="AT92" s="187" t="s">
        <v>74</v>
      </c>
      <c r="AU92" s="187" t="s">
        <v>24</v>
      </c>
      <c r="AY92" s="186" t="s">
        <v>123</v>
      </c>
      <c r="BK92" s="188">
        <f>SUM(BK93:BK94)</f>
        <v>0</v>
      </c>
    </row>
    <row r="93" spans="2:65" s="1" customFormat="1" ht="22.5" customHeight="1">
      <c r="B93" s="40"/>
      <c r="C93" s="192" t="s">
        <v>375</v>
      </c>
      <c r="D93" s="192" t="s">
        <v>126</v>
      </c>
      <c r="E93" s="193" t="s">
        <v>422</v>
      </c>
      <c r="F93" s="194" t="s">
        <v>423</v>
      </c>
      <c r="G93" s="195" t="s">
        <v>393</v>
      </c>
      <c r="H93" s="196">
        <v>1</v>
      </c>
      <c r="I93" s="197"/>
      <c r="J93" s="198">
        <f>ROUND(I93*H93,2)</f>
        <v>0</v>
      </c>
      <c r="K93" s="194" t="s">
        <v>130</v>
      </c>
      <c r="L93" s="60"/>
      <c r="M93" s="199" t="s">
        <v>22</v>
      </c>
      <c r="N93" s="200" t="s">
        <v>46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394</v>
      </c>
      <c r="AT93" s="23" t="s">
        <v>126</v>
      </c>
      <c r="AU93" s="23" t="s">
        <v>84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24</v>
      </c>
      <c r="BK93" s="203">
        <f>ROUND(I93*H93,2)</f>
        <v>0</v>
      </c>
      <c r="BL93" s="23" t="s">
        <v>394</v>
      </c>
      <c r="BM93" s="23" t="s">
        <v>424</v>
      </c>
    </row>
    <row r="94" spans="2:65" s="1" customFormat="1" ht="31.5" customHeight="1">
      <c r="B94" s="40"/>
      <c r="C94" s="192" t="s">
        <v>171</v>
      </c>
      <c r="D94" s="192" t="s">
        <v>126</v>
      </c>
      <c r="E94" s="193" t="s">
        <v>425</v>
      </c>
      <c r="F94" s="194" t="s">
        <v>426</v>
      </c>
      <c r="G94" s="195" t="s">
        <v>393</v>
      </c>
      <c r="H94" s="196">
        <v>1</v>
      </c>
      <c r="I94" s="197"/>
      <c r="J94" s="198">
        <f>ROUND(I94*H94,2)</f>
        <v>0</v>
      </c>
      <c r="K94" s="194" t="s">
        <v>130</v>
      </c>
      <c r="L94" s="60"/>
      <c r="M94" s="199" t="s">
        <v>22</v>
      </c>
      <c r="N94" s="255" t="s">
        <v>46</v>
      </c>
      <c r="O94" s="256"/>
      <c r="P94" s="257">
        <f>O94*H94</f>
        <v>0</v>
      </c>
      <c r="Q94" s="257">
        <v>0</v>
      </c>
      <c r="R94" s="257">
        <f>Q94*H94</f>
        <v>0</v>
      </c>
      <c r="S94" s="257">
        <v>0</v>
      </c>
      <c r="T94" s="258">
        <f>S94*H94</f>
        <v>0</v>
      </c>
      <c r="AR94" s="23" t="s">
        <v>394</v>
      </c>
      <c r="AT94" s="23" t="s">
        <v>126</v>
      </c>
      <c r="AU94" s="23" t="s">
        <v>84</v>
      </c>
      <c r="AY94" s="23" t="s">
        <v>123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24</v>
      </c>
      <c r="BK94" s="203">
        <f>ROUND(I94*H94,2)</f>
        <v>0</v>
      </c>
      <c r="BL94" s="23" t="s">
        <v>394</v>
      </c>
      <c r="BM94" s="23" t="s">
        <v>427</v>
      </c>
    </row>
    <row r="95" spans="2:65" s="1" customFormat="1" ht="6.95" customHeight="1">
      <c r="B95" s="55"/>
      <c r="C95" s="56"/>
      <c r="D95" s="56"/>
      <c r="E95" s="56"/>
      <c r="F95" s="56"/>
      <c r="G95" s="56"/>
      <c r="H95" s="56"/>
      <c r="I95" s="138"/>
      <c r="J95" s="56"/>
      <c r="K95" s="56"/>
      <c r="L95" s="60"/>
    </row>
  </sheetData>
  <autoFilter ref="C79:K94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9" customWidth="1"/>
    <col min="2" max="2" width="1.6640625" style="259" customWidth="1"/>
    <col min="3" max="4" width="5" style="259" customWidth="1"/>
    <col min="5" max="5" width="11.6640625" style="259" customWidth="1"/>
    <col min="6" max="6" width="9.1640625" style="259" customWidth="1"/>
    <col min="7" max="7" width="5" style="259" customWidth="1"/>
    <col min="8" max="8" width="77.83203125" style="259" customWidth="1"/>
    <col min="9" max="10" width="20" style="259" customWidth="1"/>
    <col min="11" max="11" width="1.6640625" style="259" customWidth="1"/>
  </cols>
  <sheetData>
    <row r="1" spans="2:11" ht="37.5" customHeight="1"/>
    <row r="2" spans="2:1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pans="2:11" s="14" customFormat="1" ht="45" customHeight="1">
      <c r="B3" s="263"/>
      <c r="C3" s="386" t="s">
        <v>428</v>
      </c>
      <c r="D3" s="386"/>
      <c r="E3" s="386"/>
      <c r="F3" s="386"/>
      <c r="G3" s="386"/>
      <c r="H3" s="386"/>
      <c r="I3" s="386"/>
      <c r="J3" s="386"/>
      <c r="K3" s="264"/>
    </row>
    <row r="4" spans="2:11" ht="25.5" customHeight="1">
      <c r="B4" s="265"/>
      <c r="C4" s="390" t="s">
        <v>429</v>
      </c>
      <c r="D4" s="390"/>
      <c r="E4" s="390"/>
      <c r="F4" s="390"/>
      <c r="G4" s="390"/>
      <c r="H4" s="390"/>
      <c r="I4" s="390"/>
      <c r="J4" s="390"/>
      <c r="K4" s="266"/>
    </row>
    <row r="5" spans="2:11" ht="5.25" customHeight="1">
      <c r="B5" s="265"/>
      <c r="C5" s="267"/>
      <c r="D5" s="267"/>
      <c r="E5" s="267"/>
      <c r="F5" s="267"/>
      <c r="G5" s="267"/>
      <c r="H5" s="267"/>
      <c r="I5" s="267"/>
      <c r="J5" s="267"/>
      <c r="K5" s="266"/>
    </row>
    <row r="6" spans="2:11" ht="15" customHeight="1">
      <c r="B6" s="265"/>
      <c r="C6" s="389" t="s">
        <v>430</v>
      </c>
      <c r="D6" s="389"/>
      <c r="E6" s="389"/>
      <c r="F6" s="389"/>
      <c r="G6" s="389"/>
      <c r="H6" s="389"/>
      <c r="I6" s="389"/>
      <c r="J6" s="389"/>
      <c r="K6" s="266"/>
    </row>
    <row r="7" spans="2:11" ht="15" customHeight="1">
      <c r="B7" s="269"/>
      <c r="C7" s="389" t="s">
        <v>431</v>
      </c>
      <c r="D7" s="389"/>
      <c r="E7" s="389"/>
      <c r="F7" s="389"/>
      <c r="G7" s="389"/>
      <c r="H7" s="389"/>
      <c r="I7" s="389"/>
      <c r="J7" s="389"/>
      <c r="K7" s="266"/>
    </row>
    <row r="8" spans="2:11" ht="12.75" customHeight="1">
      <c r="B8" s="269"/>
      <c r="C8" s="268"/>
      <c r="D8" s="268"/>
      <c r="E8" s="268"/>
      <c r="F8" s="268"/>
      <c r="G8" s="268"/>
      <c r="H8" s="268"/>
      <c r="I8" s="268"/>
      <c r="J8" s="268"/>
      <c r="K8" s="266"/>
    </row>
    <row r="9" spans="2:11" ht="15" customHeight="1">
      <c r="B9" s="269"/>
      <c r="C9" s="389" t="s">
        <v>432</v>
      </c>
      <c r="D9" s="389"/>
      <c r="E9" s="389"/>
      <c r="F9" s="389"/>
      <c r="G9" s="389"/>
      <c r="H9" s="389"/>
      <c r="I9" s="389"/>
      <c r="J9" s="389"/>
      <c r="K9" s="266"/>
    </row>
    <row r="10" spans="2:11" ht="15" customHeight="1">
      <c r="B10" s="269"/>
      <c r="C10" s="268"/>
      <c r="D10" s="389" t="s">
        <v>433</v>
      </c>
      <c r="E10" s="389"/>
      <c r="F10" s="389"/>
      <c r="G10" s="389"/>
      <c r="H10" s="389"/>
      <c r="I10" s="389"/>
      <c r="J10" s="389"/>
      <c r="K10" s="266"/>
    </row>
    <row r="11" spans="2:11" ht="15" customHeight="1">
      <c r="B11" s="269"/>
      <c r="C11" s="270"/>
      <c r="D11" s="389" t="s">
        <v>434</v>
      </c>
      <c r="E11" s="389"/>
      <c r="F11" s="389"/>
      <c r="G11" s="389"/>
      <c r="H11" s="389"/>
      <c r="I11" s="389"/>
      <c r="J11" s="389"/>
      <c r="K11" s="266"/>
    </row>
    <row r="12" spans="2:11" ht="12.75" customHeight="1">
      <c r="B12" s="269"/>
      <c r="C12" s="270"/>
      <c r="D12" s="270"/>
      <c r="E12" s="270"/>
      <c r="F12" s="270"/>
      <c r="G12" s="270"/>
      <c r="H12" s="270"/>
      <c r="I12" s="270"/>
      <c r="J12" s="270"/>
      <c r="K12" s="266"/>
    </row>
    <row r="13" spans="2:11" ht="15" customHeight="1">
      <c r="B13" s="269"/>
      <c r="C13" s="270"/>
      <c r="D13" s="389" t="s">
        <v>435</v>
      </c>
      <c r="E13" s="389"/>
      <c r="F13" s="389"/>
      <c r="G13" s="389"/>
      <c r="H13" s="389"/>
      <c r="I13" s="389"/>
      <c r="J13" s="389"/>
      <c r="K13" s="266"/>
    </row>
    <row r="14" spans="2:11" ht="15" customHeight="1">
      <c r="B14" s="269"/>
      <c r="C14" s="270"/>
      <c r="D14" s="389" t="s">
        <v>436</v>
      </c>
      <c r="E14" s="389"/>
      <c r="F14" s="389"/>
      <c r="G14" s="389"/>
      <c r="H14" s="389"/>
      <c r="I14" s="389"/>
      <c r="J14" s="389"/>
      <c r="K14" s="266"/>
    </row>
    <row r="15" spans="2:11" ht="15" customHeight="1">
      <c r="B15" s="269"/>
      <c r="C15" s="270"/>
      <c r="D15" s="389" t="s">
        <v>437</v>
      </c>
      <c r="E15" s="389"/>
      <c r="F15" s="389"/>
      <c r="G15" s="389"/>
      <c r="H15" s="389"/>
      <c r="I15" s="389"/>
      <c r="J15" s="389"/>
      <c r="K15" s="266"/>
    </row>
    <row r="16" spans="2:11" ht="15" customHeight="1">
      <c r="B16" s="269"/>
      <c r="C16" s="270"/>
      <c r="D16" s="270"/>
      <c r="E16" s="271" t="s">
        <v>82</v>
      </c>
      <c r="F16" s="389" t="s">
        <v>438</v>
      </c>
      <c r="G16" s="389"/>
      <c r="H16" s="389"/>
      <c r="I16" s="389"/>
      <c r="J16" s="389"/>
      <c r="K16" s="266"/>
    </row>
    <row r="17" spans="2:11" ht="15" customHeight="1">
      <c r="B17" s="269"/>
      <c r="C17" s="270"/>
      <c r="D17" s="270"/>
      <c r="E17" s="271" t="s">
        <v>439</v>
      </c>
      <c r="F17" s="389" t="s">
        <v>440</v>
      </c>
      <c r="G17" s="389"/>
      <c r="H17" s="389"/>
      <c r="I17" s="389"/>
      <c r="J17" s="389"/>
      <c r="K17" s="266"/>
    </row>
    <row r="18" spans="2:11" ht="15" customHeight="1">
      <c r="B18" s="269"/>
      <c r="C18" s="270"/>
      <c r="D18" s="270"/>
      <c r="E18" s="271" t="s">
        <v>441</v>
      </c>
      <c r="F18" s="389" t="s">
        <v>442</v>
      </c>
      <c r="G18" s="389"/>
      <c r="H18" s="389"/>
      <c r="I18" s="389"/>
      <c r="J18" s="389"/>
      <c r="K18" s="266"/>
    </row>
    <row r="19" spans="2:11" ht="15" customHeight="1">
      <c r="B19" s="269"/>
      <c r="C19" s="270"/>
      <c r="D19" s="270"/>
      <c r="E19" s="271" t="s">
        <v>443</v>
      </c>
      <c r="F19" s="389" t="s">
        <v>444</v>
      </c>
      <c r="G19" s="389"/>
      <c r="H19" s="389"/>
      <c r="I19" s="389"/>
      <c r="J19" s="389"/>
      <c r="K19" s="266"/>
    </row>
    <row r="20" spans="2:11" ht="15" customHeight="1">
      <c r="B20" s="269"/>
      <c r="C20" s="270"/>
      <c r="D20" s="270"/>
      <c r="E20" s="271" t="s">
        <v>445</v>
      </c>
      <c r="F20" s="389" t="s">
        <v>446</v>
      </c>
      <c r="G20" s="389"/>
      <c r="H20" s="389"/>
      <c r="I20" s="389"/>
      <c r="J20" s="389"/>
      <c r="K20" s="266"/>
    </row>
    <row r="21" spans="2:11" ht="15" customHeight="1">
      <c r="B21" s="269"/>
      <c r="C21" s="270"/>
      <c r="D21" s="270"/>
      <c r="E21" s="271" t="s">
        <v>447</v>
      </c>
      <c r="F21" s="389" t="s">
        <v>448</v>
      </c>
      <c r="G21" s="389"/>
      <c r="H21" s="389"/>
      <c r="I21" s="389"/>
      <c r="J21" s="389"/>
      <c r="K21" s="266"/>
    </row>
    <row r="22" spans="2:11" ht="12.75" customHeight="1">
      <c r="B22" s="269"/>
      <c r="C22" s="270"/>
      <c r="D22" s="270"/>
      <c r="E22" s="270"/>
      <c r="F22" s="270"/>
      <c r="G22" s="270"/>
      <c r="H22" s="270"/>
      <c r="I22" s="270"/>
      <c r="J22" s="270"/>
      <c r="K22" s="266"/>
    </row>
    <row r="23" spans="2:11" ht="15" customHeight="1">
      <c r="B23" s="269"/>
      <c r="C23" s="389" t="s">
        <v>449</v>
      </c>
      <c r="D23" s="389"/>
      <c r="E23" s="389"/>
      <c r="F23" s="389"/>
      <c r="G23" s="389"/>
      <c r="H23" s="389"/>
      <c r="I23" s="389"/>
      <c r="J23" s="389"/>
      <c r="K23" s="266"/>
    </row>
    <row r="24" spans="2:11" ht="15" customHeight="1">
      <c r="B24" s="269"/>
      <c r="C24" s="389" t="s">
        <v>450</v>
      </c>
      <c r="D24" s="389"/>
      <c r="E24" s="389"/>
      <c r="F24" s="389"/>
      <c r="G24" s="389"/>
      <c r="H24" s="389"/>
      <c r="I24" s="389"/>
      <c r="J24" s="389"/>
      <c r="K24" s="266"/>
    </row>
    <row r="25" spans="2:11" ht="15" customHeight="1">
      <c r="B25" s="269"/>
      <c r="C25" s="268"/>
      <c r="D25" s="389" t="s">
        <v>451</v>
      </c>
      <c r="E25" s="389"/>
      <c r="F25" s="389"/>
      <c r="G25" s="389"/>
      <c r="H25" s="389"/>
      <c r="I25" s="389"/>
      <c r="J25" s="389"/>
      <c r="K25" s="266"/>
    </row>
    <row r="26" spans="2:11" ht="15" customHeight="1">
      <c r="B26" s="269"/>
      <c r="C26" s="270"/>
      <c r="D26" s="389" t="s">
        <v>452</v>
      </c>
      <c r="E26" s="389"/>
      <c r="F26" s="389"/>
      <c r="G26" s="389"/>
      <c r="H26" s="389"/>
      <c r="I26" s="389"/>
      <c r="J26" s="389"/>
      <c r="K26" s="266"/>
    </row>
    <row r="27" spans="2:11" ht="12.75" customHeight="1">
      <c r="B27" s="269"/>
      <c r="C27" s="270"/>
      <c r="D27" s="270"/>
      <c r="E27" s="270"/>
      <c r="F27" s="270"/>
      <c r="G27" s="270"/>
      <c r="H27" s="270"/>
      <c r="I27" s="270"/>
      <c r="J27" s="270"/>
      <c r="K27" s="266"/>
    </row>
    <row r="28" spans="2:11" ht="15" customHeight="1">
      <c r="B28" s="269"/>
      <c r="C28" s="270"/>
      <c r="D28" s="389" t="s">
        <v>453</v>
      </c>
      <c r="E28" s="389"/>
      <c r="F28" s="389"/>
      <c r="G28" s="389"/>
      <c r="H28" s="389"/>
      <c r="I28" s="389"/>
      <c r="J28" s="389"/>
      <c r="K28" s="266"/>
    </row>
    <row r="29" spans="2:11" ht="15" customHeight="1">
      <c r="B29" s="269"/>
      <c r="C29" s="270"/>
      <c r="D29" s="389" t="s">
        <v>454</v>
      </c>
      <c r="E29" s="389"/>
      <c r="F29" s="389"/>
      <c r="G29" s="389"/>
      <c r="H29" s="389"/>
      <c r="I29" s="389"/>
      <c r="J29" s="389"/>
      <c r="K29" s="266"/>
    </row>
    <row r="30" spans="2:11" ht="12.75" customHeight="1">
      <c r="B30" s="269"/>
      <c r="C30" s="270"/>
      <c r="D30" s="270"/>
      <c r="E30" s="270"/>
      <c r="F30" s="270"/>
      <c r="G30" s="270"/>
      <c r="H30" s="270"/>
      <c r="I30" s="270"/>
      <c r="J30" s="270"/>
      <c r="K30" s="266"/>
    </row>
    <row r="31" spans="2:11" ht="15" customHeight="1">
      <c r="B31" s="269"/>
      <c r="C31" s="270"/>
      <c r="D31" s="389" t="s">
        <v>455</v>
      </c>
      <c r="E31" s="389"/>
      <c r="F31" s="389"/>
      <c r="G31" s="389"/>
      <c r="H31" s="389"/>
      <c r="I31" s="389"/>
      <c r="J31" s="389"/>
      <c r="K31" s="266"/>
    </row>
    <row r="32" spans="2:11" ht="15" customHeight="1">
      <c r="B32" s="269"/>
      <c r="C32" s="270"/>
      <c r="D32" s="389" t="s">
        <v>456</v>
      </c>
      <c r="E32" s="389"/>
      <c r="F32" s="389"/>
      <c r="G32" s="389"/>
      <c r="H32" s="389"/>
      <c r="I32" s="389"/>
      <c r="J32" s="389"/>
      <c r="K32" s="266"/>
    </row>
    <row r="33" spans="2:11" ht="15" customHeight="1">
      <c r="B33" s="269"/>
      <c r="C33" s="270"/>
      <c r="D33" s="389" t="s">
        <v>457</v>
      </c>
      <c r="E33" s="389"/>
      <c r="F33" s="389"/>
      <c r="G33" s="389"/>
      <c r="H33" s="389"/>
      <c r="I33" s="389"/>
      <c r="J33" s="389"/>
      <c r="K33" s="266"/>
    </row>
    <row r="34" spans="2:11" ht="15" customHeight="1">
      <c r="B34" s="269"/>
      <c r="C34" s="270"/>
      <c r="D34" s="268"/>
      <c r="E34" s="272" t="s">
        <v>108</v>
      </c>
      <c r="F34" s="268"/>
      <c r="G34" s="389" t="s">
        <v>458</v>
      </c>
      <c r="H34" s="389"/>
      <c r="I34" s="389"/>
      <c r="J34" s="389"/>
      <c r="K34" s="266"/>
    </row>
    <row r="35" spans="2:11" ht="30.75" customHeight="1">
      <c r="B35" s="269"/>
      <c r="C35" s="270"/>
      <c r="D35" s="268"/>
      <c r="E35" s="272" t="s">
        <v>459</v>
      </c>
      <c r="F35" s="268"/>
      <c r="G35" s="389" t="s">
        <v>460</v>
      </c>
      <c r="H35" s="389"/>
      <c r="I35" s="389"/>
      <c r="J35" s="389"/>
      <c r="K35" s="266"/>
    </row>
    <row r="36" spans="2:11" ht="15" customHeight="1">
      <c r="B36" s="269"/>
      <c r="C36" s="270"/>
      <c r="D36" s="268"/>
      <c r="E36" s="272" t="s">
        <v>56</v>
      </c>
      <c r="F36" s="268"/>
      <c r="G36" s="389" t="s">
        <v>461</v>
      </c>
      <c r="H36" s="389"/>
      <c r="I36" s="389"/>
      <c r="J36" s="389"/>
      <c r="K36" s="266"/>
    </row>
    <row r="37" spans="2:11" ht="15" customHeight="1">
      <c r="B37" s="269"/>
      <c r="C37" s="270"/>
      <c r="D37" s="268"/>
      <c r="E37" s="272" t="s">
        <v>109</v>
      </c>
      <c r="F37" s="268"/>
      <c r="G37" s="389" t="s">
        <v>462</v>
      </c>
      <c r="H37" s="389"/>
      <c r="I37" s="389"/>
      <c r="J37" s="389"/>
      <c r="K37" s="266"/>
    </row>
    <row r="38" spans="2:11" ht="15" customHeight="1">
      <c r="B38" s="269"/>
      <c r="C38" s="270"/>
      <c r="D38" s="268"/>
      <c r="E38" s="272" t="s">
        <v>110</v>
      </c>
      <c r="F38" s="268"/>
      <c r="G38" s="389" t="s">
        <v>463</v>
      </c>
      <c r="H38" s="389"/>
      <c r="I38" s="389"/>
      <c r="J38" s="389"/>
      <c r="K38" s="266"/>
    </row>
    <row r="39" spans="2:11" ht="15" customHeight="1">
      <c r="B39" s="269"/>
      <c r="C39" s="270"/>
      <c r="D39" s="268"/>
      <c r="E39" s="272" t="s">
        <v>111</v>
      </c>
      <c r="F39" s="268"/>
      <c r="G39" s="389" t="s">
        <v>464</v>
      </c>
      <c r="H39" s="389"/>
      <c r="I39" s="389"/>
      <c r="J39" s="389"/>
      <c r="K39" s="266"/>
    </row>
    <row r="40" spans="2:11" ht="15" customHeight="1">
      <c r="B40" s="269"/>
      <c r="C40" s="270"/>
      <c r="D40" s="268"/>
      <c r="E40" s="272" t="s">
        <v>465</v>
      </c>
      <c r="F40" s="268"/>
      <c r="G40" s="389" t="s">
        <v>466</v>
      </c>
      <c r="H40" s="389"/>
      <c r="I40" s="389"/>
      <c r="J40" s="389"/>
      <c r="K40" s="266"/>
    </row>
    <row r="41" spans="2:11" ht="15" customHeight="1">
      <c r="B41" s="269"/>
      <c r="C41" s="270"/>
      <c r="D41" s="268"/>
      <c r="E41" s="272"/>
      <c r="F41" s="268"/>
      <c r="G41" s="389" t="s">
        <v>467</v>
      </c>
      <c r="H41" s="389"/>
      <c r="I41" s="389"/>
      <c r="J41" s="389"/>
      <c r="K41" s="266"/>
    </row>
    <row r="42" spans="2:11" ht="15" customHeight="1">
      <c r="B42" s="269"/>
      <c r="C42" s="270"/>
      <c r="D42" s="268"/>
      <c r="E42" s="272" t="s">
        <v>468</v>
      </c>
      <c r="F42" s="268"/>
      <c r="G42" s="389" t="s">
        <v>469</v>
      </c>
      <c r="H42" s="389"/>
      <c r="I42" s="389"/>
      <c r="J42" s="389"/>
      <c r="K42" s="266"/>
    </row>
    <row r="43" spans="2:11" ht="15" customHeight="1">
      <c r="B43" s="269"/>
      <c r="C43" s="270"/>
      <c r="D43" s="268"/>
      <c r="E43" s="272" t="s">
        <v>113</v>
      </c>
      <c r="F43" s="268"/>
      <c r="G43" s="389" t="s">
        <v>470</v>
      </c>
      <c r="H43" s="389"/>
      <c r="I43" s="389"/>
      <c r="J43" s="389"/>
      <c r="K43" s="266"/>
    </row>
    <row r="44" spans="2:11" ht="12.75" customHeight="1">
      <c r="B44" s="269"/>
      <c r="C44" s="270"/>
      <c r="D44" s="268"/>
      <c r="E44" s="268"/>
      <c r="F44" s="268"/>
      <c r="G44" s="268"/>
      <c r="H44" s="268"/>
      <c r="I44" s="268"/>
      <c r="J44" s="268"/>
      <c r="K44" s="266"/>
    </row>
    <row r="45" spans="2:11" ht="15" customHeight="1">
      <c r="B45" s="269"/>
      <c r="C45" s="270"/>
      <c r="D45" s="389" t="s">
        <v>471</v>
      </c>
      <c r="E45" s="389"/>
      <c r="F45" s="389"/>
      <c r="G45" s="389"/>
      <c r="H45" s="389"/>
      <c r="I45" s="389"/>
      <c r="J45" s="389"/>
      <c r="K45" s="266"/>
    </row>
    <row r="46" spans="2:11" ht="15" customHeight="1">
      <c r="B46" s="269"/>
      <c r="C46" s="270"/>
      <c r="D46" s="270"/>
      <c r="E46" s="389" t="s">
        <v>472</v>
      </c>
      <c r="F46" s="389"/>
      <c r="G46" s="389"/>
      <c r="H46" s="389"/>
      <c r="I46" s="389"/>
      <c r="J46" s="389"/>
      <c r="K46" s="266"/>
    </row>
    <row r="47" spans="2:11" ht="15" customHeight="1">
      <c r="B47" s="269"/>
      <c r="C47" s="270"/>
      <c r="D47" s="270"/>
      <c r="E47" s="389" t="s">
        <v>473</v>
      </c>
      <c r="F47" s="389"/>
      <c r="G47" s="389"/>
      <c r="H47" s="389"/>
      <c r="I47" s="389"/>
      <c r="J47" s="389"/>
      <c r="K47" s="266"/>
    </row>
    <row r="48" spans="2:11" ht="15" customHeight="1">
      <c r="B48" s="269"/>
      <c r="C48" s="270"/>
      <c r="D48" s="270"/>
      <c r="E48" s="389" t="s">
        <v>474</v>
      </c>
      <c r="F48" s="389"/>
      <c r="G48" s="389"/>
      <c r="H48" s="389"/>
      <c r="I48" s="389"/>
      <c r="J48" s="389"/>
      <c r="K48" s="266"/>
    </row>
    <row r="49" spans="2:11" ht="15" customHeight="1">
      <c r="B49" s="269"/>
      <c r="C49" s="270"/>
      <c r="D49" s="389" t="s">
        <v>475</v>
      </c>
      <c r="E49" s="389"/>
      <c r="F49" s="389"/>
      <c r="G49" s="389"/>
      <c r="H49" s="389"/>
      <c r="I49" s="389"/>
      <c r="J49" s="389"/>
      <c r="K49" s="266"/>
    </row>
    <row r="50" spans="2:11" ht="25.5" customHeight="1">
      <c r="B50" s="265"/>
      <c r="C50" s="390" t="s">
        <v>476</v>
      </c>
      <c r="D50" s="390"/>
      <c r="E50" s="390"/>
      <c r="F50" s="390"/>
      <c r="G50" s="390"/>
      <c r="H50" s="390"/>
      <c r="I50" s="390"/>
      <c r="J50" s="390"/>
      <c r="K50" s="266"/>
    </row>
    <row r="51" spans="2:11" ht="5.25" customHeight="1">
      <c r="B51" s="265"/>
      <c r="C51" s="267"/>
      <c r="D51" s="267"/>
      <c r="E51" s="267"/>
      <c r="F51" s="267"/>
      <c r="G51" s="267"/>
      <c r="H51" s="267"/>
      <c r="I51" s="267"/>
      <c r="J51" s="267"/>
      <c r="K51" s="266"/>
    </row>
    <row r="52" spans="2:11" ht="15" customHeight="1">
      <c r="B52" s="265"/>
      <c r="C52" s="389" t="s">
        <v>477</v>
      </c>
      <c r="D52" s="389"/>
      <c r="E52" s="389"/>
      <c r="F52" s="389"/>
      <c r="G52" s="389"/>
      <c r="H52" s="389"/>
      <c r="I52" s="389"/>
      <c r="J52" s="389"/>
      <c r="K52" s="266"/>
    </row>
    <row r="53" spans="2:11" ht="15" customHeight="1">
      <c r="B53" s="265"/>
      <c r="C53" s="389" t="s">
        <v>478</v>
      </c>
      <c r="D53" s="389"/>
      <c r="E53" s="389"/>
      <c r="F53" s="389"/>
      <c r="G53" s="389"/>
      <c r="H53" s="389"/>
      <c r="I53" s="389"/>
      <c r="J53" s="389"/>
      <c r="K53" s="266"/>
    </row>
    <row r="54" spans="2:11" ht="12.75" customHeight="1">
      <c r="B54" s="265"/>
      <c r="C54" s="268"/>
      <c r="D54" s="268"/>
      <c r="E54" s="268"/>
      <c r="F54" s="268"/>
      <c r="G54" s="268"/>
      <c r="H54" s="268"/>
      <c r="I54" s="268"/>
      <c r="J54" s="268"/>
      <c r="K54" s="266"/>
    </row>
    <row r="55" spans="2:11" ht="15" customHeight="1">
      <c r="B55" s="265"/>
      <c r="C55" s="389" t="s">
        <v>479</v>
      </c>
      <c r="D55" s="389"/>
      <c r="E55" s="389"/>
      <c r="F55" s="389"/>
      <c r="G55" s="389"/>
      <c r="H55" s="389"/>
      <c r="I55" s="389"/>
      <c r="J55" s="389"/>
      <c r="K55" s="266"/>
    </row>
    <row r="56" spans="2:11" ht="15" customHeight="1">
      <c r="B56" s="265"/>
      <c r="C56" s="270"/>
      <c r="D56" s="389" t="s">
        <v>480</v>
      </c>
      <c r="E56" s="389"/>
      <c r="F56" s="389"/>
      <c r="G56" s="389"/>
      <c r="H56" s="389"/>
      <c r="I56" s="389"/>
      <c r="J56" s="389"/>
      <c r="K56" s="266"/>
    </row>
    <row r="57" spans="2:11" ht="15" customHeight="1">
      <c r="B57" s="265"/>
      <c r="C57" s="270"/>
      <c r="D57" s="389" t="s">
        <v>481</v>
      </c>
      <c r="E57" s="389"/>
      <c r="F57" s="389"/>
      <c r="G57" s="389"/>
      <c r="H57" s="389"/>
      <c r="I57" s="389"/>
      <c r="J57" s="389"/>
      <c r="K57" s="266"/>
    </row>
    <row r="58" spans="2:11" ht="15" customHeight="1">
      <c r="B58" s="265"/>
      <c r="C58" s="270"/>
      <c r="D58" s="389" t="s">
        <v>482</v>
      </c>
      <c r="E58" s="389"/>
      <c r="F58" s="389"/>
      <c r="G58" s="389"/>
      <c r="H58" s="389"/>
      <c r="I58" s="389"/>
      <c r="J58" s="389"/>
      <c r="K58" s="266"/>
    </row>
    <row r="59" spans="2:11" ht="15" customHeight="1">
      <c r="B59" s="265"/>
      <c r="C59" s="270"/>
      <c r="D59" s="389" t="s">
        <v>483</v>
      </c>
      <c r="E59" s="389"/>
      <c r="F59" s="389"/>
      <c r="G59" s="389"/>
      <c r="H59" s="389"/>
      <c r="I59" s="389"/>
      <c r="J59" s="389"/>
      <c r="K59" s="266"/>
    </row>
    <row r="60" spans="2:11" ht="15" customHeight="1">
      <c r="B60" s="265"/>
      <c r="C60" s="270"/>
      <c r="D60" s="388" t="s">
        <v>484</v>
      </c>
      <c r="E60" s="388"/>
      <c r="F60" s="388"/>
      <c r="G60" s="388"/>
      <c r="H60" s="388"/>
      <c r="I60" s="388"/>
      <c r="J60" s="388"/>
      <c r="K60" s="266"/>
    </row>
    <row r="61" spans="2:11" ht="15" customHeight="1">
      <c r="B61" s="265"/>
      <c r="C61" s="270"/>
      <c r="D61" s="389" t="s">
        <v>485</v>
      </c>
      <c r="E61" s="389"/>
      <c r="F61" s="389"/>
      <c r="G61" s="389"/>
      <c r="H61" s="389"/>
      <c r="I61" s="389"/>
      <c r="J61" s="389"/>
      <c r="K61" s="266"/>
    </row>
    <row r="62" spans="2:11" ht="12.75" customHeight="1">
      <c r="B62" s="265"/>
      <c r="C62" s="270"/>
      <c r="D62" s="270"/>
      <c r="E62" s="273"/>
      <c r="F62" s="270"/>
      <c r="G62" s="270"/>
      <c r="H62" s="270"/>
      <c r="I62" s="270"/>
      <c r="J62" s="270"/>
      <c r="K62" s="266"/>
    </row>
    <row r="63" spans="2:11" ht="15" customHeight="1">
      <c r="B63" s="265"/>
      <c r="C63" s="270"/>
      <c r="D63" s="389" t="s">
        <v>486</v>
      </c>
      <c r="E63" s="389"/>
      <c r="F63" s="389"/>
      <c r="G63" s="389"/>
      <c r="H63" s="389"/>
      <c r="I63" s="389"/>
      <c r="J63" s="389"/>
      <c r="K63" s="266"/>
    </row>
    <row r="64" spans="2:11" ht="15" customHeight="1">
      <c r="B64" s="265"/>
      <c r="C64" s="270"/>
      <c r="D64" s="388" t="s">
        <v>487</v>
      </c>
      <c r="E64" s="388"/>
      <c r="F64" s="388"/>
      <c r="G64" s="388"/>
      <c r="H64" s="388"/>
      <c r="I64" s="388"/>
      <c r="J64" s="388"/>
      <c r="K64" s="266"/>
    </row>
    <row r="65" spans="2:11" ht="15" customHeight="1">
      <c r="B65" s="265"/>
      <c r="C65" s="270"/>
      <c r="D65" s="389" t="s">
        <v>488</v>
      </c>
      <c r="E65" s="389"/>
      <c r="F65" s="389"/>
      <c r="G65" s="389"/>
      <c r="H65" s="389"/>
      <c r="I65" s="389"/>
      <c r="J65" s="389"/>
      <c r="K65" s="266"/>
    </row>
    <row r="66" spans="2:11" ht="15" customHeight="1">
      <c r="B66" s="265"/>
      <c r="C66" s="270"/>
      <c r="D66" s="389" t="s">
        <v>489</v>
      </c>
      <c r="E66" s="389"/>
      <c r="F66" s="389"/>
      <c r="G66" s="389"/>
      <c r="H66" s="389"/>
      <c r="I66" s="389"/>
      <c r="J66" s="389"/>
      <c r="K66" s="266"/>
    </row>
    <row r="67" spans="2:11" ht="15" customHeight="1">
      <c r="B67" s="265"/>
      <c r="C67" s="270"/>
      <c r="D67" s="389" t="s">
        <v>490</v>
      </c>
      <c r="E67" s="389"/>
      <c r="F67" s="389"/>
      <c r="G67" s="389"/>
      <c r="H67" s="389"/>
      <c r="I67" s="389"/>
      <c r="J67" s="389"/>
      <c r="K67" s="266"/>
    </row>
    <row r="68" spans="2:11" ht="15" customHeight="1">
      <c r="B68" s="265"/>
      <c r="C68" s="270"/>
      <c r="D68" s="389" t="s">
        <v>491</v>
      </c>
      <c r="E68" s="389"/>
      <c r="F68" s="389"/>
      <c r="G68" s="389"/>
      <c r="H68" s="389"/>
      <c r="I68" s="389"/>
      <c r="J68" s="389"/>
      <c r="K68" s="266"/>
    </row>
    <row r="69" spans="2:11" ht="12.75" customHeight="1">
      <c r="B69" s="274"/>
      <c r="C69" s="275"/>
      <c r="D69" s="275"/>
      <c r="E69" s="275"/>
      <c r="F69" s="275"/>
      <c r="G69" s="275"/>
      <c r="H69" s="275"/>
      <c r="I69" s="275"/>
      <c r="J69" s="275"/>
      <c r="K69" s="276"/>
    </row>
    <row r="70" spans="2:11" ht="18.75" customHeight="1">
      <c r="B70" s="277"/>
      <c r="C70" s="277"/>
      <c r="D70" s="277"/>
      <c r="E70" s="277"/>
      <c r="F70" s="277"/>
      <c r="G70" s="277"/>
      <c r="H70" s="277"/>
      <c r="I70" s="277"/>
      <c r="J70" s="277"/>
      <c r="K70" s="278"/>
    </row>
    <row r="71" spans="2:11" ht="18.75" customHeight="1">
      <c r="B71" s="278"/>
      <c r="C71" s="278"/>
      <c r="D71" s="278"/>
      <c r="E71" s="278"/>
      <c r="F71" s="278"/>
      <c r="G71" s="278"/>
      <c r="H71" s="278"/>
      <c r="I71" s="278"/>
      <c r="J71" s="278"/>
      <c r="K71" s="278"/>
    </row>
    <row r="72" spans="2:11" ht="7.5" customHeight="1">
      <c r="B72" s="279"/>
      <c r="C72" s="280"/>
      <c r="D72" s="280"/>
      <c r="E72" s="280"/>
      <c r="F72" s="280"/>
      <c r="G72" s="280"/>
      <c r="H72" s="280"/>
      <c r="I72" s="280"/>
      <c r="J72" s="280"/>
      <c r="K72" s="281"/>
    </row>
    <row r="73" spans="2:11" ht="45" customHeight="1">
      <c r="B73" s="282"/>
      <c r="C73" s="387" t="s">
        <v>91</v>
      </c>
      <c r="D73" s="387"/>
      <c r="E73" s="387"/>
      <c r="F73" s="387"/>
      <c r="G73" s="387"/>
      <c r="H73" s="387"/>
      <c r="I73" s="387"/>
      <c r="J73" s="387"/>
      <c r="K73" s="283"/>
    </row>
    <row r="74" spans="2:11" ht="17.25" customHeight="1">
      <c r="B74" s="282"/>
      <c r="C74" s="284" t="s">
        <v>492</v>
      </c>
      <c r="D74" s="284"/>
      <c r="E74" s="284"/>
      <c r="F74" s="284" t="s">
        <v>493</v>
      </c>
      <c r="G74" s="285"/>
      <c r="H74" s="284" t="s">
        <v>109</v>
      </c>
      <c r="I74" s="284" t="s">
        <v>60</v>
      </c>
      <c r="J74" s="284" t="s">
        <v>494</v>
      </c>
      <c r="K74" s="283"/>
    </row>
    <row r="75" spans="2:11" ht="17.25" customHeight="1">
      <c r="B75" s="282"/>
      <c r="C75" s="286" t="s">
        <v>495</v>
      </c>
      <c r="D75" s="286"/>
      <c r="E75" s="286"/>
      <c r="F75" s="287" t="s">
        <v>496</v>
      </c>
      <c r="G75" s="288"/>
      <c r="H75" s="286"/>
      <c r="I75" s="286"/>
      <c r="J75" s="286" t="s">
        <v>497</v>
      </c>
      <c r="K75" s="283"/>
    </row>
    <row r="76" spans="2:11" ht="5.25" customHeight="1">
      <c r="B76" s="282"/>
      <c r="C76" s="289"/>
      <c r="D76" s="289"/>
      <c r="E76" s="289"/>
      <c r="F76" s="289"/>
      <c r="G76" s="290"/>
      <c r="H76" s="289"/>
      <c r="I76" s="289"/>
      <c r="J76" s="289"/>
      <c r="K76" s="283"/>
    </row>
    <row r="77" spans="2:11" ht="15" customHeight="1">
      <c r="B77" s="282"/>
      <c r="C77" s="272" t="s">
        <v>56</v>
      </c>
      <c r="D77" s="289"/>
      <c r="E77" s="289"/>
      <c r="F77" s="291" t="s">
        <v>498</v>
      </c>
      <c r="G77" s="290"/>
      <c r="H77" s="272" t="s">
        <v>499</v>
      </c>
      <c r="I77" s="272" t="s">
        <v>500</v>
      </c>
      <c r="J77" s="272">
        <v>20</v>
      </c>
      <c r="K77" s="283"/>
    </row>
    <row r="78" spans="2:11" ht="15" customHeight="1">
      <c r="B78" s="282"/>
      <c r="C78" s="272" t="s">
        <v>501</v>
      </c>
      <c r="D78" s="272"/>
      <c r="E78" s="272"/>
      <c r="F78" s="291" t="s">
        <v>498</v>
      </c>
      <c r="G78" s="290"/>
      <c r="H78" s="272" t="s">
        <v>502</v>
      </c>
      <c r="I78" s="272" t="s">
        <v>500</v>
      </c>
      <c r="J78" s="272">
        <v>120</v>
      </c>
      <c r="K78" s="283"/>
    </row>
    <row r="79" spans="2:11" ht="15" customHeight="1">
      <c r="B79" s="292"/>
      <c r="C79" s="272" t="s">
        <v>503</v>
      </c>
      <c r="D79" s="272"/>
      <c r="E79" s="272"/>
      <c r="F79" s="291" t="s">
        <v>504</v>
      </c>
      <c r="G79" s="290"/>
      <c r="H79" s="272" t="s">
        <v>505</v>
      </c>
      <c r="I79" s="272" t="s">
        <v>500</v>
      </c>
      <c r="J79" s="272">
        <v>50</v>
      </c>
      <c r="K79" s="283"/>
    </row>
    <row r="80" spans="2:11" ht="15" customHeight="1">
      <c r="B80" s="292"/>
      <c r="C80" s="272" t="s">
        <v>506</v>
      </c>
      <c r="D80" s="272"/>
      <c r="E80" s="272"/>
      <c r="F80" s="291" t="s">
        <v>498</v>
      </c>
      <c r="G80" s="290"/>
      <c r="H80" s="272" t="s">
        <v>507</v>
      </c>
      <c r="I80" s="272" t="s">
        <v>508</v>
      </c>
      <c r="J80" s="272"/>
      <c r="K80" s="283"/>
    </row>
    <row r="81" spans="2:11" ht="15" customHeight="1">
      <c r="B81" s="292"/>
      <c r="C81" s="293" t="s">
        <v>509</v>
      </c>
      <c r="D81" s="293"/>
      <c r="E81" s="293"/>
      <c r="F81" s="294" t="s">
        <v>504</v>
      </c>
      <c r="G81" s="293"/>
      <c r="H81" s="293" t="s">
        <v>510</v>
      </c>
      <c r="I81" s="293" t="s">
        <v>500</v>
      </c>
      <c r="J81" s="293">
        <v>15</v>
      </c>
      <c r="K81" s="283"/>
    </row>
    <row r="82" spans="2:11" ht="15" customHeight="1">
      <c r="B82" s="292"/>
      <c r="C82" s="293" t="s">
        <v>511</v>
      </c>
      <c r="D82" s="293"/>
      <c r="E82" s="293"/>
      <c r="F82" s="294" t="s">
        <v>504</v>
      </c>
      <c r="G82" s="293"/>
      <c r="H82" s="293" t="s">
        <v>512</v>
      </c>
      <c r="I82" s="293" t="s">
        <v>500</v>
      </c>
      <c r="J82" s="293">
        <v>15</v>
      </c>
      <c r="K82" s="283"/>
    </row>
    <row r="83" spans="2:11" ht="15" customHeight="1">
      <c r="B83" s="292"/>
      <c r="C83" s="293" t="s">
        <v>513</v>
      </c>
      <c r="D83" s="293"/>
      <c r="E83" s="293"/>
      <c r="F83" s="294" t="s">
        <v>504</v>
      </c>
      <c r="G83" s="293"/>
      <c r="H83" s="293" t="s">
        <v>514</v>
      </c>
      <c r="I83" s="293" t="s">
        <v>500</v>
      </c>
      <c r="J83" s="293">
        <v>20</v>
      </c>
      <c r="K83" s="283"/>
    </row>
    <row r="84" spans="2:11" ht="15" customHeight="1">
      <c r="B84" s="292"/>
      <c r="C84" s="293" t="s">
        <v>515</v>
      </c>
      <c r="D84" s="293"/>
      <c r="E84" s="293"/>
      <c r="F84" s="294" t="s">
        <v>504</v>
      </c>
      <c r="G84" s="293"/>
      <c r="H84" s="293" t="s">
        <v>516</v>
      </c>
      <c r="I84" s="293" t="s">
        <v>500</v>
      </c>
      <c r="J84" s="293">
        <v>20</v>
      </c>
      <c r="K84" s="283"/>
    </row>
    <row r="85" spans="2:11" ht="15" customHeight="1">
      <c r="B85" s="292"/>
      <c r="C85" s="272" t="s">
        <v>517</v>
      </c>
      <c r="D85" s="272"/>
      <c r="E85" s="272"/>
      <c r="F85" s="291" t="s">
        <v>504</v>
      </c>
      <c r="G85" s="290"/>
      <c r="H85" s="272" t="s">
        <v>518</v>
      </c>
      <c r="I85" s="272" t="s">
        <v>500</v>
      </c>
      <c r="J85" s="272">
        <v>50</v>
      </c>
      <c r="K85" s="283"/>
    </row>
    <row r="86" spans="2:11" ht="15" customHeight="1">
      <c r="B86" s="292"/>
      <c r="C86" s="272" t="s">
        <v>519</v>
      </c>
      <c r="D86" s="272"/>
      <c r="E86" s="272"/>
      <c r="F86" s="291" t="s">
        <v>504</v>
      </c>
      <c r="G86" s="290"/>
      <c r="H86" s="272" t="s">
        <v>520</v>
      </c>
      <c r="I86" s="272" t="s">
        <v>500</v>
      </c>
      <c r="J86" s="272">
        <v>20</v>
      </c>
      <c r="K86" s="283"/>
    </row>
    <row r="87" spans="2:11" ht="15" customHeight="1">
      <c r="B87" s="292"/>
      <c r="C87" s="272" t="s">
        <v>521</v>
      </c>
      <c r="D87" s="272"/>
      <c r="E87" s="272"/>
      <c r="F87" s="291" t="s">
        <v>504</v>
      </c>
      <c r="G87" s="290"/>
      <c r="H87" s="272" t="s">
        <v>522</v>
      </c>
      <c r="I87" s="272" t="s">
        <v>500</v>
      </c>
      <c r="J87" s="272">
        <v>20</v>
      </c>
      <c r="K87" s="283"/>
    </row>
    <row r="88" spans="2:11" ht="15" customHeight="1">
      <c r="B88" s="292"/>
      <c r="C88" s="272" t="s">
        <v>523</v>
      </c>
      <c r="D88" s="272"/>
      <c r="E88" s="272"/>
      <c r="F88" s="291" t="s">
        <v>504</v>
      </c>
      <c r="G88" s="290"/>
      <c r="H88" s="272" t="s">
        <v>524</v>
      </c>
      <c r="I88" s="272" t="s">
        <v>500</v>
      </c>
      <c r="J88" s="272">
        <v>50</v>
      </c>
      <c r="K88" s="283"/>
    </row>
    <row r="89" spans="2:11" ht="15" customHeight="1">
      <c r="B89" s="292"/>
      <c r="C89" s="272" t="s">
        <v>525</v>
      </c>
      <c r="D89" s="272"/>
      <c r="E89" s="272"/>
      <c r="F89" s="291" t="s">
        <v>504</v>
      </c>
      <c r="G89" s="290"/>
      <c r="H89" s="272" t="s">
        <v>525</v>
      </c>
      <c r="I89" s="272" t="s">
        <v>500</v>
      </c>
      <c r="J89" s="272">
        <v>50</v>
      </c>
      <c r="K89" s="283"/>
    </row>
    <row r="90" spans="2:11" ht="15" customHeight="1">
      <c r="B90" s="292"/>
      <c r="C90" s="272" t="s">
        <v>114</v>
      </c>
      <c r="D90" s="272"/>
      <c r="E90" s="272"/>
      <c r="F90" s="291" t="s">
        <v>504</v>
      </c>
      <c r="G90" s="290"/>
      <c r="H90" s="272" t="s">
        <v>526</v>
      </c>
      <c r="I90" s="272" t="s">
        <v>500</v>
      </c>
      <c r="J90" s="272">
        <v>255</v>
      </c>
      <c r="K90" s="283"/>
    </row>
    <row r="91" spans="2:11" ht="15" customHeight="1">
      <c r="B91" s="292"/>
      <c r="C91" s="272" t="s">
        <v>527</v>
      </c>
      <c r="D91" s="272"/>
      <c r="E91" s="272"/>
      <c r="F91" s="291" t="s">
        <v>498</v>
      </c>
      <c r="G91" s="290"/>
      <c r="H91" s="272" t="s">
        <v>528</v>
      </c>
      <c r="I91" s="272" t="s">
        <v>529</v>
      </c>
      <c r="J91" s="272"/>
      <c r="K91" s="283"/>
    </row>
    <row r="92" spans="2:11" ht="15" customHeight="1">
      <c r="B92" s="292"/>
      <c r="C92" s="272" t="s">
        <v>530</v>
      </c>
      <c r="D92" s="272"/>
      <c r="E92" s="272"/>
      <c r="F92" s="291" t="s">
        <v>498</v>
      </c>
      <c r="G92" s="290"/>
      <c r="H92" s="272" t="s">
        <v>531</v>
      </c>
      <c r="I92" s="272" t="s">
        <v>532</v>
      </c>
      <c r="J92" s="272"/>
      <c r="K92" s="283"/>
    </row>
    <row r="93" spans="2:11" ht="15" customHeight="1">
      <c r="B93" s="292"/>
      <c r="C93" s="272" t="s">
        <v>533</v>
      </c>
      <c r="D93" s="272"/>
      <c r="E93" s="272"/>
      <c r="F93" s="291" t="s">
        <v>498</v>
      </c>
      <c r="G93" s="290"/>
      <c r="H93" s="272" t="s">
        <v>533</v>
      </c>
      <c r="I93" s="272" t="s">
        <v>532</v>
      </c>
      <c r="J93" s="272"/>
      <c r="K93" s="283"/>
    </row>
    <row r="94" spans="2:11" ht="15" customHeight="1">
      <c r="B94" s="292"/>
      <c r="C94" s="272" t="s">
        <v>41</v>
      </c>
      <c r="D94" s="272"/>
      <c r="E94" s="272"/>
      <c r="F94" s="291" t="s">
        <v>498</v>
      </c>
      <c r="G94" s="290"/>
      <c r="H94" s="272" t="s">
        <v>534</v>
      </c>
      <c r="I94" s="272" t="s">
        <v>532</v>
      </c>
      <c r="J94" s="272"/>
      <c r="K94" s="283"/>
    </row>
    <row r="95" spans="2:11" ht="15" customHeight="1">
      <c r="B95" s="292"/>
      <c r="C95" s="272" t="s">
        <v>51</v>
      </c>
      <c r="D95" s="272"/>
      <c r="E95" s="272"/>
      <c r="F95" s="291" t="s">
        <v>498</v>
      </c>
      <c r="G95" s="290"/>
      <c r="H95" s="272" t="s">
        <v>535</v>
      </c>
      <c r="I95" s="272" t="s">
        <v>532</v>
      </c>
      <c r="J95" s="272"/>
      <c r="K95" s="283"/>
    </row>
    <row r="96" spans="2:11" ht="15" customHeight="1">
      <c r="B96" s="295"/>
      <c r="C96" s="296"/>
      <c r="D96" s="296"/>
      <c r="E96" s="296"/>
      <c r="F96" s="296"/>
      <c r="G96" s="296"/>
      <c r="H96" s="296"/>
      <c r="I96" s="296"/>
      <c r="J96" s="296"/>
      <c r="K96" s="297"/>
    </row>
    <row r="97" spans="2:11" ht="18.75" customHeight="1">
      <c r="B97" s="298"/>
      <c r="C97" s="299"/>
      <c r="D97" s="299"/>
      <c r="E97" s="299"/>
      <c r="F97" s="299"/>
      <c r="G97" s="299"/>
      <c r="H97" s="299"/>
      <c r="I97" s="299"/>
      <c r="J97" s="299"/>
      <c r="K97" s="298"/>
    </row>
    <row r="98" spans="2:11" ht="18.75" customHeight="1">
      <c r="B98" s="278"/>
      <c r="C98" s="278"/>
      <c r="D98" s="278"/>
      <c r="E98" s="278"/>
      <c r="F98" s="278"/>
      <c r="G98" s="278"/>
      <c r="H98" s="278"/>
      <c r="I98" s="278"/>
      <c r="J98" s="278"/>
      <c r="K98" s="278"/>
    </row>
    <row r="99" spans="2:11" ht="7.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81"/>
    </row>
    <row r="100" spans="2:11" ht="45" customHeight="1">
      <c r="B100" s="282"/>
      <c r="C100" s="387" t="s">
        <v>536</v>
      </c>
      <c r="D100" s="387"/>
      <c r="E100" s="387"/>
      <c r="F100" s="387"/>
      <c r="G100" s="387"/>
      <c r="H100" s="387"/>
      <c r="I100" s="387"/>
      <c r="J100" s="387"/>
      <c r="K100" s="283"/>
    </row>
    <row r="101" spans="2:11" ht="17.25" customHeight="1">
      <c r="B101" s="282"/>
      <c r="C101" s="284" t="s">
        <v>492</v>
      </c>
      <c r="D101" s="284"/>
      <c r="E101" s="284"/>
      <c r="F101" s="284" t="s">
        <v>493</v>
      </c>
      <c r="G101" s="285"/>
      <c r="H101" s="284" t="s">
        <v>109</v>
      </c>
      <c r="I101" s="284" t="s">
        <v>60</v>
      </c>
      <c r="J101" s="284" t="s">
        <v>494</v>
      </c>
      <c r="K101" s="283"/>
    </row>
    <row r="102" spans="2:11" ht="17.25" customHeight="1">
      <c r="B102" s="282"/>
      <c r="C102" s="286" t="s">
        <v>495</v>
      </c>
      <c r="D102" s="286"/>
      <c r="E102" s="286"/>
      <c r="F102" s="287" t="s">
        <v>496</v>
      </c>
      <c r="G102" s="288"/>
      <c r="H102" s="286"/>
      <c r="I102" s="286"/>
      <c r="J102" s="286" t="s">
        <v>497</v>
      </c>
      <c r="K102" s="283"/>
    </row>
    <row r="103" spans="2:11" ht="5.25" customHeight="1">
      <c r="B103" s="282"/>
      <c r="C103" s="284"/>
      <c r="D103" s="284"/>
      <c r="E103" s="284"/>
      <c r="F103" s="284"/>
      <c r="G103" s="300"/>
      <c r="H103" s="284"/>
      <c r="I103" s="284"/>
      <c r="J103" s="284"/>
      <c r="K103" s="283"/>
    </row>
    <row r="104" spans="2:11" ht="15" customHeight="1">
      <c r="B104" s="282"/>
      <c r="C104" s="272" t="s">
        <v>56</v>
      </c>
      <c r="D104" s="289"/>
      <c r="E104" s="289"/>
      <c r="F104" s="291" t="s">
        <v>498</v>
      </c>
      <c r="G104" s="300"/>
      <c r="H104" s="272" t="s">
        <v>537</v>
      </c>
      <c r="I104" s="272" t="s">
        <v>500</v>
      </c>
      <c r="J104" s="272">
        <v>20</v>
      </c>
      <c r="K104" s="283"/>
    </row>
    <row r="105" spans="2:11" ht="15" customHeight="1">
      <c r="B105" s="282"/>
      <c r="C105" s="272" t="s">
        <v>501</v>
      </c>
      <c r="D105" s="272"/>
      <c r="E105" s="272"/>
      <c r="F105" s="291" t="s">
        <v>498</v>
      </c>
      <c r="G105" s="272"/>
      <c r="H105" s="272" t="s">
        <v>537</v>
      </c>
      <c r="I105" s="272" t="s">
        <v>500</v>
      </c>
      <c r="J105" s="272">
        <v>120</v>
      </c>
      <c r="K105" s="283"/>
    </row>
    <row r="106" spans="2:11" ht="15" customHeight="1">
      <c r="B106" s="292"/>
      <c r="C106" s="272" t="s">
        <v>503</v>
      </c>
      <c r="D106" s="272"/>
      <c r="E106" s="272"/>
      <c r="F106" s="291" t="s">
        <v>504</v>
      </c>
      <c r="G106" s="272"/>
      <c r="H106" s="272" t="s">
        <v>537</v>
      </c>
      <c r="I106" s="272" t="s">
        <v>500</v>
      </c>
      <c r="J106" s="272">
        <v>50</v>
      </c>
      <c r="K106" s="283"/>
    </row>
    <row r="107" spans="2:11" ht="15" customHeight="1">
      <c r="B107" s="292"/>
      <c r="C107" s="272" t="s">
        <v>506</v>
      </c>
      <c r="D107" s="272"/>
      <c r="E107" s="272"/>
      <c r="F107" s="291" t="s">
        <v>498</v>
      </c>
      <c r="G107" s="272"/>
      <c r="H107" s="272" t="s">
        <v>537</v>
      </c>
      <c r="I107" s="272" t="s">
        <v>508</v>
      </c>
      <c r="J107" s="272"/>
      <c r="K107" s="283"/>
    </row>
    <row r="108" spans="2:11" ht="15" customHeight="1">
      <c r="B108" s="292"/>
      <c r="C108" s="272" t="s">
        <v>517</v>
      </c>
      <c r="D108" s="272"/>
      <c r="E108" s="272"/>
      <c r="F108" s="291" t="s">
        <v>504</v>
      </c>
      <c r="G108" s="272"/>
      <c r="H108" s="272" t="s">
        <v>537</v>
      </c>
      <c r="I108" s="272" t="s">
        <v>500</v>
      </c>
      <c r="J108" s="272">
        <v>50</v>
      </c>
      <c r="K108" s="283"/>
    </row>
    <row r="109" spans="2:11" ht="15" customHeight="1">
      <c r="B109" s="292"/>
      <c r="C109" s="272" t="s">
        <v>525</v>
      </c>
      <c r="D109" s="272"/>
      <c r="E109" s="272"/>
      <c r="F109" s="291" t="s">
        <v>504</v>
      </c>
      <c r="G109" s="272"/>
      <c r="H109" s="272" t="s">
        <v>537</v>
      </c>
      <c r="I109" s="272" t="s">
        <v>500</v>
      </c>
      <c r="J109" s="272">
        <v>50</v>
      </c>
      <c r="K109" s="283"/>
    </row>
    <row r="110" spans="2:11" ht="15" customHeight="1">
      <c r="B110" s="292"/>
      <c r="C110" s="272" t="s">
        <v>523</v>
      </c>
      <c r="D110" s="272"/>
      <c r="E110" s="272"/>
      <c r="F110" s="291" t="s">
        <v>504</v>
      </c>
      <c r="G110" s="272"/>
      <c r="H110" s="272" t="s">
        <v>537</v>
      </c>
      <c r="I110" s="272" t="s">
        <v>500</v>
      </c>
      <c r="J110" s="272">
        <v>50</v>
      </c>
      <c r="K110" s="283"/>
    </row>
    <row r="111" spans="2:11" ht="15" customHeight="1">
      <c r="B111" s="292"/>
      <c r="C111" s="272" t="s">
        <v>56</v>
      </c>
      <c r="D111" s="272"/>
      <c r="E111" s="272"/>
      <c r="F111" s="291" t="s">
        <v>498</v>
      </c>
      <c r="G111" s="272"/>
      <c r="H111" s="272" t="s">
        <v>538</v>
      </c>
      <c r="I111" s="272" t="s">
        <v>500</v>
      </c>
      <c r="J111" s="272">
        <v>20</v>
      </c>
      <c r="K111" s="283"/>
    </row>
    <row r="112" spans="2:11" ht="15" customHeight="1">
      <c r="B112" s="292"/>
      <c r="C112" s="272" t="s">
        <v>539</v>
      </c>
      <c r="D112" s="272"/>
      <c r="E112" s="272"/>
      <c r="F112" s="291" t="s">
        <v>498</v>
      </c>
      <c r="G112" s="272"/>
      <c r="H112" s="272" t="s">
        <v>540</v>
      </c>
      <c r="I112" s="272" t="s">
        <v>500</v>
      </c>
      <c r="J112" s="272">
        <v>120</v>
      </c>
      <c r="K112" s="283"/>
    </row>
    <row r="113" spans="2:11" ht="15" customHeight="1">
      <c r="B113" s="292"/>
      <c r="C113" s="272" t="s">
        <v>41</v>
      </c>
      <c r="D113" s="272"/>
      <c r="E113" s="272"/>
      <c r="F113" s="291" t="s">
        <v>498</v>
      </c>
      <c r="G113" s="272"/>
      <c r="H113" s="272" t="s">
        <v>541</v>
      </c>
      <c r="I113" s="272" t="s">
        <v>532</v>
      </c>
      <c r="J113" s="272"/>
      <c r="K113" s="283"/>
    </row>
    <row r="114" spans="2:11" ht="15" customHeight="1">
      <c r="B114" s="292"/>
      <c r="C114" s="272" t="s">
        <v>51</v>
      </c>
      <c r="D114" s="272"/>
      <c r="E114" s="272"/>
      <c r="F114" s="291" t="s">
        <v>498</v>
      </c>
      <c r="G114" s="272"/>
      <c r="H114" s="272" t="s">
        <v>542</v>
      </c>
      <c r="I114" s="272" t="s">
        <v>532</v>
      </c>
      <c r="J114" s="272"/>
      <c r="K114" s="283"/>
    </row>
    <row r="115" spans="2:11" ht="15" customHeight="1">
      <c r="B115" s="292"/>
      <c r="C115" s="272" t="s">
        <v>60</v>
      </c>
      <c r="D115" s="272"/>
      <c r="E115" s="272"/>
      <c r="F115" s="291" t="s">
        <v>498</v>
      </c>
      <c r="G115" s="272"/>
      <c r="H115" s="272" t="s">
        <v>543</v>
      </c>
      <c r="I115" s="272" t="s">
        <v>544</v>
      </c>
      <c r="J115" s="272"/>
      <c r="K115" s="283"/>
    </row>
    <row r="116" spans="2:11" ht="15" customHeight="1">
      <c r="B116" s="295"/>
      <c r="C116" s="301"/>
      <c r="D116" s="301"/>
      <c r="E116" s="301"/>
      <c r="F116" s="301"/>
      <c r="G116" s="301"/>
      <c r="H116" s="301"/>
      <c r="I116" s="301"/>
      <c r="J116" s="301"/>
      <c r="K116" s="297"/>
    </row>
    <row r="117" spans="2:11" ht="18.75" customHeight="1">
      <c r="B117" s="302"/>
      <c r="C117" s="268"/>
      <c r="D117" s="268"/>
      <c r="E117" s="268"/>
      <c r="F117" s="303"/>
      <c r="G117" s="268"/>
      <c r="H117" s="268"/>
      <c r="I117" s="268"/>
      <c r="J117" s="268"/>
      <c r="K117" s="302"/>
    </row>
    <row r="118" spans="2:11" ht="18.75" customHeight="1">
      <c r="B118" s="278"/>
      <c r="C118" s="278"/>
      <c r="D118" s="278"/>
      <c r="E118" s="278"/>
      <c r="F118" s="278"/>
      <c r="G118" s="278"/>
      <c r="H118" s="278"/>
      <c r="I118" s="278"/>
      <c r="J118" s="278"/>
      <c r="K118" s="278"/>
    </row>
    <row r="119" spans="2:11" ht="7.5" customHeight="1">
      <c r="B119" s="304"/>
      <c r="C119" s="305"/>
      <c r="D119" s="305"/>
      <c r="E119" s="305"/>
      <c r="F119" s="305"/>
      <c r="G119" s="305"/>
      <c r="H119" s="305"/>
      <c r="I119" s="305"/>
      <c r="J119" s="305"/>
      <c r="K119" s="306"/>
    </row>
    <row r="120" spans="2:11" ht="45" customHeight="1">
      <c r="B120" s="307"/>
      <c r="C120" s="386" t="s">
        <v>545</v>
      </c>
      <c r="D120" s="386"/>
      <c r="E120" s="386"/>
      <c r="F120" s="386"/>
      <c r="G120" s="386"/>
      <c r="H120" s="386"/>
      <c r="I120" s="386"/>
      <c r="J120" s="386"/>
      <c r="K120" s="308"/>
    </row>
    <row r="121" spans="2:11" ht="17.25" customHeight="1">
      <c r="B121" s="309"/>
      <c r="C121" s="284" t="s">
        <v>492</v>
      </c>
      <c r="D121" s="284"/>
      <c r="E121" s="284"/>
      <c r="F121" s="284" t="s">
        <v>493</v>
      </c>
      <c r="G121" s="285"/>
      <c r="H121" s="284" t="s">
        <v>109</v>
      </c>
      <c r="I121" s="284" t="s">
        <v>60</v>
      </c>
      <c r="J121" s="284" t="s">
        <v>494</v>
      </c>
      <c r="K121" s="310"/>
    </row>
    <row r="122" spans="2:11" ht="17.25" customHeight="1">
      <c r="B122" s="309"/>
      <c r="C122" s="286" t="s">
        <v>495</v>
      </c>
      <c r="D122" s="286"/>
      <c r="E122" s="286"/>
      <c r="F122" s="287" t="s">
        <v>496</v>
      </c>
      <c r="G122" s="288"/>
      <c r="H122" s="286"/>
      <c r="I122" s="286"/>
      <c r="J122" s="286" t="s">
        <v>497</v>
      </c>
      <c r="K122" s="310"/>
    </row>
    <row r="123" spans="2:11" ht="5.25" customHeight="1">
      <c r="B123" s="311"/>
      <c r="C123" s="289"/>
      <c r="D123" s="289"/>
      <c r="E123" s="289"/>
      <c r="F123" s="289"/>
      <c r="G123" s="272"/>
      <c r="H123" s="289"/>
      <c r="I123" s="289"/>
      <c r="J123" s="289"/>
      <c r="K123" s="312"/>
    </row>
    <row r="124" spans="2:11" ht="15" customHeight="1">
      <c r="B124" s="311"/>
      <c r="C124" s="272" t="s">
        <v>501</v>
      </c>
      <c r="D124" s="289"/>
      <c r="E124" s="289"/>
      <c r="F124" s="291" t="s">
        <v>498</v>
      </c>
      <c r="G124" s="272"/>
      <c r="H124" s="272" t="s">
        <v>537</v>
      </c>
      <c r="I124" s="272" t="s">
        <v>500</v>
      </c>
      <c r="J124" s="272">
        <v>120</v>
      </c>
      <c r="K124" s="313"/>
    </row>
    <row r="125" spans="2:11" ht="15" customHeight="1">
      <c r="B125" s="311"/>
      <c r="C125" s="272" t="s">
        <v>546</v>
      </c>
      <c r="D125" s="272"/>
      <c r="E125" s="272"/>
      <c r="F125" s="291" t="s">
        <v>498</v>
      </c>
      <c r="G125" s="272"/>
      <c r="H125" s="272" t="s">
        <v>547</v>
      </c>
      <c r="I125" s="272" t="s">
        <v>500</v>
      </c>
      <c r="J125" s="272" t="s">
        <v>548</v>
      </c>
      <c r="K125" s="313"/>
    </row>
    <row r="126" spans="2:11" ht="15" customHeight="1">
      <c r="B126" s="311"/>
      <c r="C126" s="272" t="s">
        <v>447</v>
      </c>
      <c r="D126" s="272"/>
      <c r="E126" s="272"/>
      <c r="F126" s="291" t="s">
        <v>498</v>
      </c>
      <c r="G126" s="272"/>
      <c r="H126" s="272" t="s">
        <v>549</v>
      </c>
      <c r="I126" s="272" t="s">
        <v>500</v>
      </c>
      <c r="J126" s="272" t="s">
        <v>548</v>
      </c>
      <c r="K126" s="313"/>
    </row>
    <row r="127" spans="2:11" ht="15" customHeight="1">
      <c r="B127" s="311"/>
      <c r="C127" s="272" t="s">
        <v>509</v>
      </c>
      <c r="D127" s="272"/>
      <c r="E127" s="272"/>
      <c r="F127" s="291" t="s">
        <v>504</v>
      </c>
      <c r="G127" s="272"/>
      <c r="H127" s="272" t="s">
        <v>510</v>
      </c>
      <c r="I127" s="272" t="s">
        <v>500</v>
      </c>
      <c r="J127" s="272">
        <v>15</v>
      </c>
      <c r="K127" s="313"/>
    </row>
    <row r="128" spans="2:11" ht="15" customHeight="1">
      <c r="B128" s="311"/>
      <c r="C128" s="293" t="s">
        <v>511</v>
      </c>
      <c r="D128" s="293"/>
      <c r="E128" s="293"/>
      <c r="F128" s="294" t="s">
        <v>504</v>
      </c>
      <c r="G128" s="293"/>
      <c r="H128" s="293" t="s">
        <v>512</v>
      </c>
      <c r="I128" s="293" t="s">
        <v>500</v>
      </c>
      <c r="J128" s="293">
        <v>15</v>
      </c>
      <c r="K128" s="313"/>
    </row>
    <row r="129" spans="2:11" ht="15" customHeight="1">
      <c r="B129" s="311"/>
      <c r="C129" s="293" t="s">
        <v>513</v>
      </c>
      <c r="D129" s="293"/>
      <c r="E129" s="293"/>
      <c r="F129" s="294" t="s">
        <v>504</v>
      </c>
      <c r="G129" s="293"/>
      <c r="H129" s="293" t="s">
        <v>514</v>
      </c>
      <c r="I129" s="293" t="s">
        <v>500</v>
      </c>
      <c r="J129" s="293">
        <v>20</v>
      </c>
      <c r="K129" s="313"/>
    </row>
    <row r="130" spans="2:11" ht="15" customHeight="1">
      <c r="B130" s="311"/>
      <c r="C130" s="293" t="s">
        <v>515</v>
      </c>
      <c r="D130" s="293"/>
      <c r="E130" s="293"/>
      <c r="F130" s="294" t="s">
        <v>504</v>
      </c>
      <c r="G130" s="293"/>
      <c r="H130" s="293" t="s">
        <v>516</v>
      </c>
      <c r="I130" s="293" t="s">
        <v>500</v>
      </c>
      <c r="J130" s="293">
        <v>20</v>
      </c>
      <c r="K130" s="313"/>
    </row>
    <row r="131" spans="2:11" ht="15" customHeight="1">
      <c r="B131" s="311"/>
      <c r="C131" s="272" t="s">
        <v>503</v>
      </c>
      <c r="D131" s="272"/>
      <c r="E131" s="272"/>
      <c r="F131" s="291" t="s">
        <v>504</v>
      </c>
      <c r="G131" s="272"/>
      <c r="H131" s="272" t="s">
        <v>537</v>
      </c>
      <c r="I131" s="272" t="s">
        <v>500</v>
      </c>
      <c r="J131" s="272">
        <v>50</v>
      </c>
      <c r="K131" s="313"/>
    </row>
    <row r="132" spans="2:11" ht="15" customHeight="1">
      <c r="B132" s="311"/>
      <c r="C132" s="272" t="s">
        <v>517</v>
      </c>
      <c r="D132" s="272"/>
      <c r="E132" s="272"/>
      <c r="F132" s="291" t="s">
        <v>504</v>
      </c>
      <c r="G132" s="272"/>
      <c r="H132" s="272" t="s">
        <v>537</v>
      </c>
      <c r="I132" s="272" t="s">
        <v>500</v>
      </c>
      <c r="J132" s="272">
        <v>50</v>
      </c>
      <c r="K132" s="313"/>
    </row>
    <row r="133" spans="2:11" ht="15" customHeight="1">
      <c r="B133" s="311"/>
      <c r="C133" s="272" t="s">
        <v>523</v>
      </c>
      <c r="D133" s="272"/>
      <c r="E133" s="272"/>
      <c r="F133" s="291" t="s">
        <v>504</v>
      </c>
      <c r="G133" s="272"/>
      <c r="H133" s="272" t="s">
        <v>537</v>
      </c>
      <c r="I133" s="272" t="s">
        <v>500</v>
      </c>
      <c r="J133" s="272">
        <v>50</v>
      </c>
      <c r="K133" s="313"/>
    </row>
    <row r="134" spans="2:11" ht="15" customHeight="1">
      <c r="B134" s="311"/>
      <c r="C134" s="272" t="s">
        <v>525</v>
      </c>
      <c r="D134" s="272"/>
      <c r="E134" s="272"/>
      <c r="F134" s="291" t="s">
        <v>504</v>
      </c>
      <c r="G134" s="272"/>
      <c r="H134" s="272" t="s">
        <v>537</v>
      </c>
      <c r="I134" s="272" t="s">
        <v>500</v>
      </c>
      <c r="J134" s="272">
        <v>50</v>
      </c>
      <c r="K134" s="313"/>
    </row>
    <row r="135" spans="2:11" ht="15" customHeight="1">
      <c r="B135" s="311"/>
      <c r="C135" s="272" t="s">
        <v>114</v>
      </c>
      <c r="D135" s="272"/>
      <c r="E135" s="272"/>
      <c r="F135" s="291" t="s">
        <v>504</v>
      </c>
      <c r="G135" s="272"/>
      <c r="H135" s="272" t="s">
        <v>550</v>
      </c>
      <c r="I135" s="272" t="s">
        <v>500</v>
      </c>
      <c r="J135" s="272">
        <v>255</v>
      </c>
      <c r="K135" s="313"/>
    </row>
    <row r="136" spans="2:11" ht="15" customHeight="1">
      <c r="B136" s="311"/>
      <c r="C136" s="272" t="s">
        <v>527</v>
      </c>
      <c r="D136" s="272"/>
      <c r="E136" s="272"/>
      <c r="F136" s="291" t="s">
        <v>498</v>
      </c>
      <c r="G136" s="272"/>
      <c r="H136" s="272" t="s">
        <v>551</v>
      </c>
      <c r="I136" s="272" t="s">
        <v>529</v>
      </c>
      <c r="J136" s="272"/>
      <c r="K136" s="313"/>
    </row>
    <row r="137" spans="2:11" ht="15" customHeight="1">
      <c r="B137" s="311"/>
      <c r="C137" s="272" t="s">
        <v>530</v>
      </c>
      <c r="D137" s="272"/>
      <c r="E137" s="272"/>
      <c r="F137" s="291" t="s">
        <v>498</v>
      </c>
      <c r="G137" s="272"/>
      <c r="H137" s="272" t="s">
        <v>552</v>
      </c>
      <c r="I137" s="272" t="s">
        <v>532</v>
      </c>
      <c r="J137" s="272"/>
      <c r="K137" s="313"/>
    </row>
    <row r="138" spans="2:11" ht="15" customHeight="1">
      <c r="B138" s="311"/>
      <c r="C138" s="272" t="s">
        <v>533</v>
      </c>
      <c r="D138" s="272"/>
      <c r="E138" s="272"/>
      <c r="F138" s="291" t="s">
        <v>498</v>
      </c>
      <c r="G138" s="272"/>
      <c r="H138" s="272" t="s">
        <v>533</v>
      </c>
      <c r="I138" s="272" t="s">
        <v>532</v>
      </c>
      <c r="J138" s="272"/>
      <c r="K138" s="313"/>
    </row>
    <row r="139" spans="2:11" ht="15" customHeight="1">
      <c r="B139" s="311"/>
      <c r="C139" s="272" t="s">
        <v>41</v>
      </c>
      <c r="D139" s="272"/>
      <c r="E139" s="272"/>
      <c r="F139" s="291" t="s">
        <v>498</v>
      </c>
      <c r="G139" s="272"/>
      <c r="H139" s="272" t="s">
        <v>553</v>
      </c>
      <c r="I139" s="272" t="s">
        <v>532</v>
      </c>
      <c r="J139" s="272"/>
      <c r="K139" s="313"/>
    </row>
    <row r="140" spans="2:11" ht="15" customHeight="1">
      <c r="B140" s="311"/>
      <c r="C140" s="272" t="s">
        <v>554</v>
      </c>
      <c r="D140" s="272"/>
      <c r="E140" s="272"/>
      <c r="F140" s="291" t="s">
        <v>498</v>
      </c>
      <c r="G140" s="272"/>
      <c r="H140" s="272" t="s">
        <v>555</v>
      </c>
      <c r="I140" s="272" t="s">
        <v>532</v>
      </c>
      <c r="J140" s="272"/>
      <c r="K140" s="313"/>
    </row>
    <row r="141" spans="2:11" ht="15" customHeight="1">
      <c r="B141" s="314"/>
      <c r="C141" s="315"/>
      <c r="D141" s="315"/>
      <c r="E141" s="315"/>
      <c r="F141" s="315"/>
      <c r="G141" s="315"/>
      <c r="H141" s="315"/>
      <c r="I141" s="315"/>
      <c r="J141" s="315"/>
      <c r="K141" s="316"/>
    </row>
    <row r="142" spans="2:11" ht="18.75" customHeight="1">
      <c r="B142" s="268"/>
      <c r="C142" s="268"/>
      <c r="D142" s="268"/>
      <c r="E142" s="268"/>
      <c r="F142" s="303"/>
      <c r="G142" s="268"/>
      <c r="H142" s="268"/>
      <c r="I142" s="268"/>
      <c r="J142" s="268"/>
      <c r="K142" s="268"/>
    </row>
    <row r="143" spans="2:11" ht="18.75" customHeight="1">
      <c r="B143" s="278"/>
      <c r="C143" s="278"/>
      <c r="D143" s="278"/>
      <c r="E143" s="278"/>
      <c r="F143" s="278"/>
      <c r="G143" s="278"/>
      <c r="H143" s="278"/>
      <c r="I143" s="278"/>
      <c r="J143" s="278"/>
      <c r="K143" s="278"/>
    </row>
    <row r="144" spans="2:11" ht="7.5" customHeight="1">
      <c r="B144" s="279"/>
      <c r="C144" s="280"/>
      <c r="D144" s="280"/>
      <c r="E144" s="280"/>
      <c r="F144" s="280"/>
      <c r="G144" s="280"/>
      <c r="H144" s="280"/>
      <c r="I144" s="280"/>
      <c r="J144" s="280"/>
      <c r="K144" s="281"/>
    </row>
    <row r="145" spans="2:11" ht="45" customHeight="1">
      <c r="B145" s="282"/>
      <c r="C145" s="387" t="s">
        <v>556</v>
      </c>
      <c r="D145" s="387"/>
      <c r="E145" s="387"/>
      <c r="F145" s="387"/>
      <c r="G145" s="387"/>
      <c r="H145" s="387"/>
      <c r="I145" s="387"/>
      <c r="J145" s="387"/>
      <c r="K145" s="283"/>
    </row>
    <row r="146" spans="2:11" ht="17.25" customHeight="1">
      <c r="B146" s="282"/>
      <c r="C146" s="284" t="s">
        <v>492</v>
      </c>
      <c r="D146" s="284"/>
      <c r="E146" s="284"/>
      <c r="F146" s="284" t="s">
        <v>493</v>
      </c>
      <c r="G146" s="285"/>
      <c r="H146" s="284" t="s">
        <v>109</v>
      </c>
      <c r="I146" s="284" t="s">
        <v>60</v>
      </c>
      <c r="J146" s="284" t="s">
        <v>494</v>
      </c>
      <c r="K146" s="283"/>
    </row>
    <row r="147" spans="2:11" ht="17.25" customHeight="1">
      <c r="B147" s="282"/>
      <c r="C147" s="286" t="s">
        <v>495</v>
      </c>
      <c r="D147" s="286"/>
      <c r="E147" s="286"/>
      <c r="F147" s="287" t="s">
        <v>496</v>
      </c>
      <c r="G147" s="288"/>
      <c r="H147" s="286"/>
      <c r="I147" s="286"/>
      <c r="J147" s="286" t="s">
        <v>497</v>
      </c>
      <c r="K147" s="283"/>
    </row>
    <row r="148" spans="2:11" ht="5.25" customHeight="1">
      <c r="B148" s="292"/>
      <c r="C148" s="289"/>
      <c r="D148" s="289"/>
      <c r="E148" s="289"/>
      <c r="F148" s="289"/>
      <c r="G148" s="290"/>
      <c r="H148" s="289"/>
      <c r="I148" s="289"/>
      <c r="J148" s="289"/>
      <c r="K148" s="313"/>
    </row>
    <row r="149" spans="2:11" ht="15" customHeight="1">
      <c r="B149" s="292"/>
      <c r="C149" s="317" t="s">
        <v>501</v>
      </c>
      <c r="D149" s="272"/>
      <c r="E149" s="272"/>
      <c r="F149" s="318" t="s">
        <v>498</v>
      </c>
      <c r="G149" s="272"/>
      <c r="H149" s="317" t="s">
        <v>537</v>
      </c>
      <c r="I149" s="317" t="s">
        <v>500</v>
      </c>
      <c r="J149" s="317">
        <v>120</v>
      </c>
      <c r="K149" s="313"/>
    </row>
    <row r="150" spans="2:11" ht="15" customHeight="1">
      <c r="B150" s="292"/>
      <c r="C150" s="317" t="s">
        <v>546</v>
      </c>
      <c r="D150" s="272"/>
      <c r="E150" s="272"/>
      <c r="F150" s="318" t="s">
        <v>498</v>
      </c>
      <c r="G150" s="272"/>
      <c r="H150" s="317" t="s">
        <v>557</v>
      </c>
      <c r="I150" s="317" t="s">
        <v>500</v>
      </c>
      <c r="J150" s="317" t="s">
        <v>548</v>
      </c>
      <c r="K150" s="313"/>
    </row>
    <row r="151" spans="2:11" ht="15" customHeight="1">
      <c r="B151" s="292"/>
      <c r="C151" s="317" t="s">
        <v>447</v>
      </c>
      <c r="D151" s="272"/>
      <c r="E151" s="272"/>
      <c r="F151" s="318" t="s">
        <v>498</v>
      </c>
      <c r="G151" s="272"/>
      <c r="H151" s="317" t="s">
        <v>558</v>
      </c>
      <c r="I151" s="317" t="s">
        <v>500</v>
      </c>
      <c r="J151" s="317" t="s">
        <v>548</v>
      </c>
      <c r="K151" s="313"/>
    </row>
    <row r="152" spans="2:11" ht="15" customHeight="1">
      <c r="B152" s="292"/>
      <c r="C152" s="317" t="s">
        <v>503</v>
      </c>
      <c r="D152" s="272"/>
      <c r="E152" s="272"/>
      <c r="F152" s="318" t="s">
        <v>504</v>
      </c>
      <c r="G152" s="272"/>
      <c r="H152" s="317" t="s">
        <v>537</v>
      </c>
      <c r="I152" s="317" t="s">
        <v>500</v>
      </c>
      <c r="J152" s="317">
        <v>50</v>
      </c>
      <c r="K152" s="313"/>
    </row>
    <row r="153" spans="2:11" ht="15" customHeight="1">
      <c r="B153" s="292"/>
      <c r="C153" s="317" t="s">
        <v>506</v>
      </c>
      <c r="D153" s="272"/>
      <c r="E153" s="272"/>
      <c r="F153" s="318" t="s">
        <v>498</v>
      </c>
      <c r="G153" s="272"/>
      <c r="H153" s="317" t="s">
        <v>537</v>
      </c>
      <c r="I153" s="317" t="s">
        <v>508</v>
      </c>
      <c r="J153" s="317"/>
      <c r="K153" s="313"/>
    </row>
    <row r="154" spans="2:11" ht="15" customHeight="1">
      <c r="B154" s="292"/>
      <c r="C154" s="317" t="s">
        <v>517</v>
      </c>
      <c r="D154" s="272"/>
      <c r="E154" s="272"/>
      <c r="F154" s="318" t="s">
        <v>504</v>
      </c>
      <c r="G154" s="272"/>
      <c r="H154" s="317" t="s">
        <v>537</v>
      </c>
      <c r="I154" s="317" t="s">
        <v>500</v>
      </c>
      <c r="J154" s="317">
        <v>50</v>
      </c>
      <c r="K154" s="313"/>
    </row>
    <row r="155" spans="2:11" ht="15" customHeight="1">
      <c r="B155" s="292"/>
      <c r="C155" s="317" t="s">
        <v>525</v>
      </c>
      <c r="D155" s="272"/>
      <c r="E155" s="272"/>
      <c r="F155" s="318" t="s">
        <v>504</v>
      </c>
      <c r="G155" s="272"/>
      <c r="H155" s="317" t="s">
        <v>537</v>
      </c>
      <c r="I155" s="317" t="s">
        <v>500</v>
      </c>
      <c r="J155" s="317">
        <v>50</v>
      </c>
      <c r="K155" s="313"/>
    </row>
    <row r="156" spans="2:11" ht="15" customHeight="1">
      <c r="B156" s="292"/>
      <c r="C156" s="317" t="s">
        <v>523</v>
      </c>
      <c r="D156" s="272"/>
      <c r="E156" s="272"/>
      <c r="F156" s="318" t="s">
        <v>504</v>
      </c>
      <c r="G156" s="272"/>
      <c r="H156" s="317" t="s">
        <v>537</v>
      </c>
      <c r="I156" s="317" t="s">
        <v>500</v>
      </c>
      <c r="J156" s="317">
        <v>50</v>
      </c>
      <c r="K156" s="313"/>
    </row>
    <row r="157" spans="2:11" ht="15" customHeight="1">
      <c r="B157" s="292"/>
      <c r="C157" s="317" t="s">
        <v>96</v>
      </c>
      <c r="D157" s="272"/>
      <c r="E157" s="272"/>
      <c r="F157" s="318" t="s">
        <v>498</v>
      </c>
      <c r="G157" s="272"/>
      <c r="H157" s="317" t="s">
        <v>559</v>
      </c>
      <c r="I157" s="317" t="s">
        <v>500</v>
      </c>
      <c r="J157" s="317" t="s">
        <v>560</v>
      </c>
      <c r="K157" s="313"/>
    </row>
    <row r="158" spans="2:11" ht="15" customHeight="1">
      <c r="B158" s="292"/>
      <c r="C158" s="317" t="s">
        <v>561</v>
      </c>
      <c r="D158" s="272"/>
      <c r="E158" s="272"/>
      <c r="F158" s="318" t="s">
        <v>498</v>
      </c>
      <c r="G158" s="272"/>
      <c r="H158" s="317" t="s">
        <v>562</v>
      </c>
      <c r="I158" s="317" t="s">
        <v>532</v>
      </c>
      <c r="J158" s="317"/>
      <c r="K158" s="313"/>
    </row>
    <row r="159" spans="2:11" ht="15" customHeight="1">
      <c r="B159" s="319"/>
      <c r="C159" s="301"/>
      <c r="D159" s="301"/>
      <c r="E159" s="301"/>
      <c r="F159" s="301"/>
      <c r="G159" s="301"/>
      <c r="H159" s="301"/>
      <c r="I159" s="301"/>
      <c r="J159" s="301"/>
      <c r="K159" s="320"/>
    </row>
    <row r="160" spans="2:11" ht="18.75" customHeight="1">
      <c r="B160" s="268"/>
      <c r="C160" s="272"/>
      <c r="D160" s="272"/>
      <c r="E160" s="272"/>
      <c r="F160" s="291"/>
      <c r="G160" s="272"/>
      <c r="H160" s="272"/>
      <c r="I160" s="272"/>
      <c r="J160" s="272"/>
      <c r="K160" s="268"/>
    </row>
    <row r="161" spans="2:11" ht="18.75" customHeight="1">
      <c r="B161" s="278"/>
      <c r="C161" s="278"/>
      <c r="D161" s="278"/>
      <c r="E161" s="278"/>
      <c r="F161" s="278"/>
      <c r="G161" s="278"/>
      <c r="H161" s="278"/>
      <c r="I161" s="278"/>
      <c r="J161" s="278"/>
      <c r="K161" s="278"/>
    </row>
    <row r="162" spans="2:11" ht="7.5" customHeight="1">
      <c r="B162" s="260"/>
      <c r="C162" s="261"/>
      <c r="D162" s="261"/>
      <c r="E162" s="261"/>
      <c r="F162" s="261"/>
      <c r="G162" s="261"/>
      <c r="H162" s="261"/>
      <c r="I162" s="261"/>
      <c r="J162" s="261"/>
      <c r="K162" s="262"/>
    </row>
    <row r="163" spans="2:11" ht="45" customHeight="1">
      <c r="B163" s="263"/>
      <c r="C163" s="386" t="s">
        <v>563</v>
      </c>
      <c r="D163" s="386"/>
      <c r="E163" s="386"/>
      <c r="F163" s="386"/>
      <c r="G163" s="386"/>
      <c r="H163" s="386"/>
      <c r="I163" s="386"/>
      <c r="J163" s="386"/>
      <c r="K163" s="264"/>
    </row>
    <row r="164" spans="2:11" ht="17.25" customHeight="1">
      <c r="B164" s="263"/>
      <c r="C164" s="284" t="s">
        <v>492</v>
      </c>
      <c r="D164" s="284"/>
      <c r="E164" s="284"/>
      <c r="F164" s="284" t="s">
        <v>493</v>
      </c>
      <c r="G164" s="321"/>
      <c r="H164" s="322" t="s">
        <v>109</v>
      </c>
      <c r="I164" s="322" t="s">
        <v>60</v>
      </c>
      <c r="J164" s="284" t="s">
        <v>494</v>
      </c>
      <c r="K164" s="264"/>
    </row>
    <row r="165" spans="2:11" ht="17.25" customHeight="1">
      <c r="B165" s="265"/>
      <c r="C165" s="286" t="s">
        <v>495</v>
      </c>
      <c r="D165" s="286"/>
      <c r="E165" s="286"/>
      <c r="F165" s="287" t="s">
        <v>496</v>
      </c>
      <c r="G165" s="323"/>
      <c r="H165" s="324"/>
      <c r="I165" s="324"/>
      <c r="J165" s="286" t="s">
        <v>497</v>
      </c>
      <c r="K165" s="266"/>
    </row>
    <row r="166" spans="2:11" ht="5.25" customHeight="1">
      <c r="B166" s="292"/>
      <c r="C166" s="289"/>
      <c r="D166" s="289"/>
      <c r="E166" s="289"/>
      <c r="F166" s="289"/>
      <c r="G166" s="290"/>
      <c r="H166" s="289"/>
      <c r="I166" s="289"/>
      <c r="J166" s="289"/>
      <c r="K166" s="313"/>
    </row>
    <row r="167" spans="2:11" ht="15" customHeight="1">
      <c r="B167" s="292"/>
      <c r="C167" s="272" t="s">
        <v>501</v>
      </c>
      <c r="D167" s="272"/>
      <c r="E167" s="272"/>
      <c r="F167" s="291" t="s">
        <v>498</v>
      </c>
      <c r="G167" s="272"/>
      <c r="H167" s="272" t="s">
        <v>537</v>
      </c>
      <c r="I167" s="272" t="s">
        <v>500</v>
      </c>
      <c r="J167" s="272">
        <v>120</v>
      </c>
      <c r="K167" s="313"/>
    </row>
    <row r="168" spans="2:11" ht="15" customHeight="1">
      <c r="B168" s="292"/>
      <c r="C168" s="272" t="s">
        <v>546</v>
      </c>
      <c r="D168" s="272"/>
      <c r="E168" s="272"/>
      <c r="F168" s="291" t="s">
        <v>498</v>
      </c>
      <c r="G168" s="272"/>
      <c r="H168" s="272" t="s">
        <v>547</v>
      </c>
      <c r="I168" s="272" t="s">
        <v>500</v>
      </c>
      <c r="J168" s="272" t="s">
        <v>548</v>
      </c>
      <c r="K168" s="313"/>
    </row>
    <row r="169" spans="2:11" ht="15" customHeight="1">
      <c r="B169" s="292"/>
      <c r="C169" s="272" t="s">
        <v>447</v>
      </c>
      <c r="D169" s="272"/>
      <c r="E169" s="272"/>
      <c r="F169" s="291" t="s">
        <v>498</v>
      </c>
      <c r="G169" s="272"/>
      <c r="H169" s="272" t="s">
        <v>564</v>
      </c>
      <c r="I169" s="272" t="s">
        <v>500</v>
      </c>
      <c r="J169" s="272" t="s">
        <v>548</v>
      </c>
      <c r="K169" s="313"/>
    </row>
    <row r="170" spans="2:11" ht="15" customHeight="1">
      <c r="B170" s="292"/>
      <c r="C170" s="272" t="s">
        <v>503</v>
      </c>
      <c r="D170" s="272"/>
      <c r="E170" s="272"/>
      <c r="F170" s="291" t="s">
        <v>504</v>
      </c>
      <c r="G170" s="272"/>
      <c r="H170" s="272" t="s">
        <v>564</v>
      </c>
      <c r="I170" s="272" t="s">
        <v>500</v>
      </c>
      <c r="J170" s="272">
        <v>50</v>
      </c>
      <c r="K170" s="313"/>
    </row>
    <row r="171" spans="2:11" ht="15" customHeight="1">
      <c r="B171" s="292"/>
      <c r="C171" s="272" t="s">
        <v>506</v>
      </c>
      <c r="D171" s="272"/>
      <c r="E171" s="272"/>
      <c r="F171" s="291" t="s">
        <v>498</v>
      </c>
      <c r="G171" s="272"/>
      <c r="H171" s="272" t="s">
        <v>564</v>
      </c>
      <c r="I171" s="272" t="s">
        <v>508</v>
      </c>
      <c r="J171" s="272"/>
      <c r="K171" s="313"/>
    </row>
    <row r="172" spans="2:11" ht="15" customHeight="1">
      <c r="B172" s="292"/>
      <c r="C172" s="272" t="s">
        <v>517</v>
      </c>
      <c r="D172" s="272"/>
      <c r="E172" s="272"/>
      <c r="F172" s="291" t="s">
        <v>504</v>
      </c>
      <c r="G172" s="272"/>
      <c r="H172" s="272" t="s">
        <v>564</v>
      </c>
      <c r="I172" s="272" t="s">
        <v>500</v>
      </c>
      <c r="J172" s="272">
        <v>50</v>
      </c>
      <c r="K172" s="313"/>
    </row>
    <row r="173" spans="2:11" ht="15" customHeight="1">
      <c r="B173" s="292"/>
      <c r="C173" s="272" t="s">
        <v>525</v>
      </c>
      <c r="D173" s="272"/>
      <c r="E173" s="272"/>
      <c r="F173" s="291" t="s">
        <v>504</v>
      </c>
      <c r="G173" s="272"/>
      <c r="H173" s="272" t="s">
        <v>564</v>
      </c>
      <c r="I173" s="272" t="s">
        <v>500</v>
      </c>
      <c r="J173" s="272">
        <v>50</v>
      </c>
      <c r="K173" s="313"/>
    </row>
    <row r="174" spans="2:11" ht="15" customHeight="1">
      <c r="B174" s="292"/>
      <c r="C174" s="272" t="s">
        <v>523</v>
      </c>
      <c r="D174" s="272"/>
      <c r="E174" s="272"/>
      <c r="F174" s="291" t="s">
        <v>504</v>
      </c>
      <c r="G174" s="272"/>
      <c r="H174" s="272" t="s">
        <v>564</v>
      </c>
      <c r="I174" s="272" t="s">
        <v>500</v>
      </c>
      <c r="J174" s="272">
        <v>50</v>
      </c>
      <c r="K174" s="313"/>
    </row>
    <row r="175" spans="2:11" ht="15" customHeight="1">
      <c r="B175" s="292"/>
      <c r="C175" s="272" t="s">
        <v>108</v>
      </c>
      <c r="D175" s="272"/>
      <c r="E175" s="272"/>
      <c r="F175" s="291" t="s">
        <v>498</v>
      </c>
      <c r="G175" s="272"/>
      <c r="H175" s="272" t="s">
        <v>565</v>
      </c>
      <c r="I175" s="272" t="s">
        <v>566</v>
      </c>
      <c r="J175" s="272"/>
      <c r="K175" s="313"/>
    </row>
    <row r="176" spans="2:11" ht="15" customHeight="1">
      <c r="B176" s="292"/>
      <c r="C176" s="272" t="s">
        <v>60</v>
      </c>
      <c r="D176" s="272"/>
      <c r="E176" s="272"/>
      <c r="F176" s="291" t="s">
        <v>498</v>
      </c>
      <c r="G176" s="272"/>
      <c r="H176" s="272" t="s">
        <v>567</v>
      </c>
      <c r="I176" s="272" t="s">
        <v>568</v>
      </c>
      <c r="J176" s="272">
        <v>1</v>
      </c>
      <c r="K176" s="313"/>
    </row>
    <row r="177" spans="2:11" ht="15" customHeight="1">
      <c r="B177" s="292"/>
      <c r="C177" s="272" t="s">
        <v>56</v>
      </c>
      <c r="D177" s="272"/>
      <c r="E177" s="272"/>
      <c r="F177" s="291" t="s">
        <v>498</v>
      </c>
      <c r="G177" s="272"/>
      <c r="H177" s="272" t="s">
        <v>569</v>
      </c>
      <c r="I177" s="272" t="s">
        <v>500</v>
      </c>
      <c r="J177" s="272">
        <v>20</v>
      </c>
      <c r="K177" s="313"/>
    </row>
    <row r="178" spans="2:11" ht="15" customHeight="1">
      <c r="B178" s="292"/>
      <c r="C178" s="272" t="s">
        <v>109</v>
      </c>
      <c r="D178" s="272"/>
      <c r="E178" s="272"/>
      <c r="F178" s="291" t="s">
        <v>498</v>
      </c>
      <c r="G178" s="272"/>
      <c r="H178" s="272" t="s">
        <v>570</v>
      </c>
      <c r="I178" s="272" t="s">
        <v>500</v>
      </c>
      <c r="J178" s="272">
        <v>255</v>
      </c>
      <c r="K178" s="313"/>
    </row>
    <row r="179" spans="2:11" ht="15" customHeight="1">
      <c r="B179" s="292"/>
      <c r="C179" s="272" t="s">
        <v>110</v>
      </c>
      <c r="D179" s="272"/>
      <c r="E179" s="272"/>
      <c r="F179" s="291" t="s">
        <v>498</v>
      </c>
      <c r="G179" s="272"/>
      <c r="H179" s="272" t="s">
        <v>463</v>
      </c>
      <c r="I179" s="272" t="s">
        <v>500</v>
      </c>
      <c r="J179" s="272">
        <v>10</v>
      </c>
      <c r="K179" s="313"/>
    </row>
    <row r="180" spans="2:11" ht="15" customHeight="1">
      <c r="B180" s="292"/>
      <c r="C180" s="272" t="s">
        <v>111</v>
      </c>
      <c r="D180" s="272"/>
      <c r="E180" s="272"/>
      <c r="F180" s="291" t="s">
        <v>498</v>
      </c>
      <c r="G180" s="272"/>
      <c r="H180" s="272" t="s">
        <v>571</v>
      </c>
      <c r="I180" s="272" t="s">
        <v>532</v>
      </c>
      <c r="J180" s="272"/>
      <c r="K180" s="313"/>
    </row>
    <row r="181" spans="2:11" ht="15" customHeight="1">
      <c r="B181" s="292"/>
      <c r="C181" s="272" t="s">
        <v>572</v>
      </c>
      <c r="D181" s="272"/>
      <c r="E181" s="272"/>
      <c r="F181" s="291" t="s">
        <v>498</v>
      </c>
      <c r="G181" s="272"/>
      <c r="H181" s="272" t="s">
        <v>573</v>
      </c>
      <c r="I181" s="272" t="s">
        <v>532</v>
      </c>
      <c r="J181" s="272"/>
      <c r="K181" s="313"/>
    </row>
    <row r="182" spans="2:11" ht="15" customHeight="1">
      <c r="B182" s="292"/>
      <c r="C182" s="272" t="s">
        <v>561</v>
      </c>
      <c r="D182" s="272"/>
      <c r="E182" s="272"/>
      <c r="F182" s="291" t="s">
        <v>498</v>
      </c>
      <c r="G182" s="272"/>
      <c r="H182" s="272" t="s">
        <v>574</v>
      </c>
      <c r="I182" s="272" t="s">
        <v>532</v>
      </c>
      <c r="J182" s="272"/>
      <c r="K182" s="313"/>
    </row>
    <row r="183" spans="2:11" ht="15" customHeight="1">
      <c r="B183" s="292"/>
      <c r="C183" s="272" t="s">
        <v>113</v>
      </c>
      <c r="D183" s="272"/>
      <c r="E183" s="272"/>
      <c r="F183" s="291" t="s">
        <v>504</v>
      </c>
      <c r="G183" s="272"/>
      <c r="H183" s="272" t="s">
        <v>575</v>
      </c>
      <c r="I183" s="272" t="s">
        <v>500</v>
      </c>
      <c r="J183" s="272">
        <v>50</v>
      </c>
      <c r="K183" s="313"/>
    </row>
    <row r="184" spans="2:11" ht="15" customHeight="1">
      <c r="B184" s="292"/>
      <c r="C184" s="272" t="s">
        <v>576</v>
      </c>
      <c r="D184" s="272"/>
      <c r="E184" s="272"/>
      <c r="F184" s="291" t="s">
        <v>504</v>
      </c>
      <c r="G184" s="272"/>
      <c r="H184" s="272" t="s">
        <v>577</v>
      </c>
      <c r="I184" s="272" t="s">
        <v>578</v>
      </c>
      <c r="J184" s="272"/>
      <c r="K184" s="313"/>
    </row>
    <row r="185" spans="2:11" ht="15" customHeight="1">
      <c r="B185" s="292"/>
      <c r="C185" s="272" t="s">
        <v>579</v>
      </c>
      <c r="D185" s="272"/>
      <c r="E185" s="272"/>
      <c r="F185" s="291" t="s">
        <v>504</v>
      </c>
      <c r="G185" s="272"/>
      <c r="H185" s="272" t="s">
        <v>580</v>
      </c>
      <c r="I185" s="272" t="s">
        <v>578</v>
      </c>
      <c r="J185" s="272"/>
      <c r="K185" s="313"/>
    </row>
    <row r="186" spans="2:11" ht="15" customHeight="1">
      <c r="B186" s="292"/>
      <c r="C186" s="272" t="s">
        <v>581</v>
      </c>
      <c r="D186" s="272"/>
      <c r="E186" s="272"/>
      <c r="F186" s="291" t="s">
        <v>504</v>
      </c>
      <c r="G186" s="272"/>
      <c r="H186" s="272" t="s">
        <v>582</v>
      </c>
      <c r="I186" s="272" t="s">
        <v>578</v>
      </c>
      <c r="J186" s="272"/>
      <c r="K186" s="313"/>
    </row>
    <row r="187" spans="2:11" ht="15" customHeight="1">
      <c r="B187" s="292"/>
      <c r="C187" s="325" t="s">
        <v>583</v>
      </c>
      <c r="D187" s="272"/>
      <c r="E187" s="272"/>
      <c r="F187" s="291" t="s">
        <v>504</v>
      </c>
      <c r="G187" s="272"/>
      <c r="H187" s="272" t="s">
        <v>584</v>
      </c>
      <c r="I187" s="272" t="s">
        <v>585</v>
      </c>
      <c r="J187" s="326" t="s">
        <v>586</v>
      </c>
      <c r="K187" s="313"/>
    </row>
    <row r="188" spans="2:11" ht="15" customHeight="1">
      <c r="B188" s="292"/>
      <c r="C188" s="277" t="s">
        <v>45</v>
      </c>
      <c r="D188" s="272"/>
      <c r="E188" s="272"/>
      <c r="F188" s="291" t="s">
        <v>498</v>
      </c>
      <c r="G188" s="272"/>
      <c r="H188" s="268" t="s">
        <v>587</v>
      </c>
      <c r="I188" s="272" t="s">
        <v>588</v>
      </c>
      <c r="J188" s="272"/>
      <c r="K188" s="313"/>
    </row>
    <row r="189" spans="2:11" ht="15" customHeight="1">
      <c r="B189" s="292"/>
      <c r="C189" s="277" t="s">
        <v>589</v>
      </c>
      <c r="D189" s="272"/>
      <c r="E189" s="272"/>
      <c r="F189" s="291" t="s">
        <v>498</v>
      </c>
      <c r="G189" s="272"/>
      <c r="H189" s="272" t="s">
        <v>590</v>
      </c>
      <c r="I189" s="272" t="s">
        <v>532</v>
      </c>
      <c r="J189" s="272"/>
      <c r="K189" s="313"/>
    </row>
    <row r="190" spans="2:11" ht="15" customHeight="1">
      <c r="B190" s="292"/>
      <c r="C190" s="277" t="s">
        <v>591</v>
      </c>
      <c r="D190" s="272"/>
      <c r="E190" s="272"/>
      <c r="F190" s="291" t="s">
        <v>498</v>
      </c>
      <c r="G190" s="272"/>
      <c r="H190" s="272" t="s">
        <v>592</v>
      </c>
      <c r="I190" s="272" t="s">
        <v>532</v>
      </c>
      <c r="J190" s="272"/>
      <c r="K190" s="313"/>
    </row>
    <row r="191" spans="2:11" ht="15" customHeight="1">
      <c r="B191" s="292"/>
      <c r="C191" s="277" t="s">
        <v>593</v>
      </c>
      <c r="D191" s="272"/>
      <c r="E191" s="272"/>
      <c r="F191" s="291" t="s">
        <v>504</v>
      </c>
      <c r="G191" s="272"/>
      <c r="H191" s="272" t="s">
        <v>594</v>
      </c>
      <c r="I191" s="272" t="s">
        <v>532</v>
      </c>
      <c r="J191" s="272"/>
      <c r="K191" s="313"/>
    </row>
    <row r="192" spans="2:11" ht="15" customHeight="1">
      <c r="B192" s="319"/>
      <c r="C192" s="327"/>
      <c r="D192" s="301"/>
      <c r="E192" s="301"/>
      <c r="F192" s="301"/>
      <c r="G192" s="301"/>
      <c r="H192" s="301"/>
      <c r="I192" s="301"/>
      <c r="J192" s="301"/>
      <c r="K192" s="320"/>
    </row>
    <row r="193" spans="2:11" ht="18.75" customHeight="1">
      <c r="B193" s="268"/>
      <c r="C193" s="272"/>
      <c r="D193" s="272"/>
      <c r="E193" s="272"/>
      <c r="F193" s="291"/>
      <c r="G193" s="272"/>
      <c r="H193" s="272"/>
      <c r="I193" s="272"/>
      <c r="J193" s="272"/>
      <c r="K193" s="268"/>
    </row>
    <row r="194" spans="2:11" ht="18.75" customHeight="1">
      <c r="B194" s="268"/>
      <c r="C194" s="272"/>
      <c r="D194" s="272"/>
      <c r="E194" s="272"/>
      <c r="F194" s="291"/>
      <c r="G194" s="272"/>
      <c r="H194" s="272"/>
      <c r="I194" s="272"/>
      <c r="J194" s="272"/>
      <c r="K194" s="268"/>
    </row>
    <row r="195" spans="2:11" ht="18.75" customHeight="1">
      <c r="B195" s="278"/>
      <c r="C195" s="278"/>
      <c r="D195" s="278"/>
      <c r="E195" s="278"/>
      <c r="F195" s="278"/>
      <c r="G195" s="278"/>
      <c r="H195" s="278"/>
      <c r="I195" s="278"/>
      <c r="J195" s="278"/>
      <c r="K195" s="278"/>
    </row>
    <row r="196" spans="2:11">
      <c r="B196" s="260"/>
      <c r="C196" s="261"/>
      <c r="D196" s="261"/>
      <c r="E196" s="261"/>
      <c r="F196" s="261"/>
      <c r="G196" s="261"/>
      <c r="H196" s="261"/>
      <c r="I196" s="261"/>
      <c r="J196" s="261"/>
      <c r="K196" s="262"/>
    </row>
    <row r="197" spans="2:11" ht="21">
      <c r="B197" s="263"/>
      <c r="C197" s="386" t="s">
        <v>595</v>
      </c>
      <c r="D197" s="386"/>
      <c r="E197" s="386"/>
      <c r="F197" s="386"/>
      <c r="G197" s="386"/>
      <c r="H197" s="386"/>
      <c r="I197" s="386"/>
      <c r="J197" s="386"/>
      <c r="K197" s="264"/>
    </row>
    <row r="198" spans="2:11" ht="25.5" customHeight="1">
      <c r="B198" s="263"/>
      <c r="C198" s="328" t="s">
        <v>596</v>
      </c>
      <c r="D198" s="328"/>
      <c r="E198" s="328"/>
      <c r="F198" s="328" t="s">
        <v>597</v>
      </c>
      <c r="G198" s="329"/>
      <c r="H198" s="385" t="s">
        <v>598</v>
      </c>
      <c r="I198" s="385"/>
      <c r="J198" s="385"/>
      <c r="K198" s="264"/>
    </row>
    <row r="199" spans="2:11" ht="5.25" customHeight="1">
      <c r="B199" s="292"/>
      <c r="C199" s="289"/>
      <c r="D199" s="289"/>
      <c r="E199" s="289"/>
      <c r="F199" s="289"/>
      <c r="G199" s="272"/>
      <c r="H199" s="289"/>
      <c r="I199" s="289"/>
      <c r="J199" s="289"/>
      <c r="K199" s="313"/>
    </row>
    <row r="200" spans="2:11" ht="15" customHeight="1">
      <c r="B200" s="292"/>
      <c r="C200" s="272" t="s">
        <v>588</v>
      </c>
      <c r="D200" s="272"/>
      <c r="E200" s="272"/>
      <c r="F200" s="291" t="s">
        <v>46</v>
      </c>
      <c r="G200" s="272"/>
      <c r="H200" s="383" t="s">
        <v>599</v>
      </c>
      <c r="I200" s="383"/>
      <c r="J200" s="383"/>
      <c r="K200" s="313"/>
    </row>
    <row r="201" spans="2:11" ht="15" customHeight="1">
      <c r="B201" s="292"/>
      <c r="C201" s="298"/>
      <c r="D201" s="272"/>
      <c r="E201" s="272"/>
      <c r="F201" s="291" t="s">
        <v>47</v>
      </c>
      <c r="G201" s="272"/>
      <c r="H201" s="383" t="s">
        <v>600</v>
      </c>
      <c r="I201" s="383"/>
      <c r="J201" s="383"/>
      <c r="K201" s="313"/>
    </row>
    <row r="202" spans="2:11" ht="15" customHeight="1">
      <c r="B202" s="292"/>
      <c r="C202" s="298"/>
      <c r="D202" s="272"/>
      <c r="E202" s="272"/>
      <c r="F202" s="291" t="s">
        <v>50</v>
      </c>
      <c r="G202" s="272"/>
      <c r="H202" s="383" t="s">
        <v>601</v>
      </c>
      <c r="I202" s="383"/>
      <c r="J202" s="383"/>
      <c r="K202" s="313"/>
    </row>
    <row r="203" spans="2:11" ht="15" customHeight="1">
      <c r="B203" s="292"/>
      <c r="C203" s="272"/>
      <c r="D203" s="272"/>
      <c r="E203" s="272"/>
      <c r="F203" s="291" t="s">
        <v>48</v>
      </c>
      <c r="G203" s="272"/>
      <c r="H203" s="383" t="s">
        <v>602</v>
      </c>
      <c r="I203" s="383"/>
      <c r="J203" s="383"/>
      <c r="K203" s="313"/>
    </row>
    <row r="204" spans="2:11" ht="15" customHeight="1">
      <c r="B204" s="292"/>
      <c r="C204" s="272"/>
      <c r="D204" s="272"/>
      <c r="E204" s="272"/>
      <c r="F204" s="291" t="s">
        <v>49</v>
      </c>
      <c r="G204" s="272"/>
      <c r="H204" s="383" t="s">
        <v>603</v>
      </c>
      <c r="I204" s="383"/>
      <c r="J204" s="383"/>
      <c r="K204" s="313"/>
    </row>
    <row r="205" spans="2:11" ht="15" customHeight="1">
      <c r="B205" s="292"/>
      <c r="C205" s="272"/>
      <c r="D205" s="272"/>
      <c r="E205" s="272"/>
      <c r="F205" s="291"/>
      <c r="G205" s="272"/>
      <c r="H205" s="272"/>
      <c r="I205" s="272"/>
      <c r="J205" s="272"/>
      <c r="K205" s="313"/>
    </row>
    <row r="206" spans="2:11" ht="15" customHeight="1">
      <c r="B206" s="292"/>
      <c r="C206" s="272" t="s">
        <v>544</v>
      </c>
      <c r="D206" s="272"/>
      <c r="E206" s="272"/>
      <c r="F206" s="291" t="s">
        <v>82</v>
      </c>
      <c r="G206" s="272"/>
      <c r="H206" s="383" t="s">
        <v>604</v>
      </c>
      <c r="I206" s="383"/>
      <c r="J206" s="383"/>
      <c r="K206" s="313"/>
    </row>
    <row r="207" spans="2:11" ht="15" customHeight="1">
      <c r="B207" s="292"/>
      <c r="C207" s="298"/>
      <c r="D207" s="272"/>
      <c r="E207" s="272"/>
      <c r="F207" s="291" t="s">
        <v>441</v>
      </c>
      <c r="G207" s="272"/>
      <c r="H207" s="383" t="s">
        <v>442</v>
      </c>
      <c r="I207" s="383"/>
      <c r="J207" s="383"/>
      <c r="K207" s="313"/>
    </row>
    <row r="208" spans="2:11" ht="15" customHeight="1">
      <c r="B208" s="292"/>
      <c r="C208" s="272"/>
      <c r="D208" s="272"/>
      <c r="E208" s="272"/>
      <c r="F208" s="291" t="s">
        <v>439</v>
      </c>
      <c r="G208" s="272"/>
      <c r="H208" s="383" t="s">
        <v>605</v>
      </c>
      <c r="I208" s="383"/>
      <c r="J208" s="383"/>
      <c r="K208" s="313"/>
    </row>
    <row r="209" spans="2:11" ht="15" customHeight="1">
      <c r="B209" s="330"/>
      <c r="C209" s="298"/>
      <c r="D209" s="298"/>
      <c r="E209" s="298"/>
      <c r="F209" s="291" t="s">
        <v>443</v>
      </c>
      <c r="G209" s="277"/>
      <c r="H209" s="384" t="s">
        <v>444</v>
      </c>
      <c r="I209" s="384"/>
      <c r="J209" s="384"/>
      <c r="K209" s="331"/>
    </row>
    <row r="210" spans="2:11" ht="15" customHeight="1">
      <c r="B210" s="330"/>
      <c r="C210" s="298"/>
      <c r="D210" s="298"/>
      <c r="E210" s="298"/>
      <c r="F210" s="291" t="s">
        <v>445</v>
      </c>
      <c r="G210" s="277"/>
      <c r="H210" s="384" t="s">
        <v>606</v>
      </c>
      <c r="I210" s="384"/>
      <c r="J210" s="384"/>
      <c r="K210" s="331"/>
    </row>
    <row r="211" spans="2:11" ht="15" customHeight="1">
      <c r="B211" s="330"/>
      <c r="C211" s="298"/>
      <c r="D211" s="298"/>
      <c r="E211" s="298"/>
      <c r="F211" s="332"/>
      <c r="G211" s="277"/>
      <c r="H211" s="333"/>
      <c r="I211" s="333"/>
      <c r="J211" s="333"/>
      <c r="K211" s="331"/>
    </row>
    <row r="212" spans="2:11" ht="15" customHeight="1">
      <c r="B212" s="330"/>
      <c r="C212" s="272" t="s">
        <v>568</v>
      </c>
      <c r="D212" s="298"/>
      <c r="E212" s="298"/>
      <c r="F212" s="291">
        <v>1</v>
      </c>
      <c r="G212" s="277"/>
      <c r="H212" s="384" t="s">
        <v>607</v>
      </c>
      <c r="I212" s="384"/>
      <c r="J212" s="384"/>
      <c r="K212" s="331"/>
    </row>
    <row r="213" spans="2:11" ht="15" customHeight="1">
      <c r="B213" s="330"/>
      <c r="C213" s="298"/>
      <c r="D213" s="298"/>
      <c r="E213" s="298"/>
      <c r="F213" s="291">
        <v>2</v>
      </c>
      <c r="G213" s="277"/>
      <c r="H213" s="384" t="s">
        <v>608</v>
      </c>
      <c r="I213" s="384"/>
      <c r="J213" s="384"/>
      <c r="K213" s="331"/>
    </row>
    <row r="214" spans="2:11" ht="15" customHeight="1">
      <c r="B214" s="330"/>
      <c r="C214" s="298"/>
      <c r="D214" s="298"/>
      <c r="E214" s="298"/>
      <c r="F214" s="291">
        <v>3</v>
      </c>
      <c r="G214" s="277"/>
      <c r="H214" s="384" t="s">
        <v>609</v>
      </c>
      <c r="I214" s="384"/>
      <c r="J214" s="384"/>
      <c r="K214" s="331"/>
    </row>
    <row r="215" spans="2:11" ht="15" customHeight="1">
      <c r="B215" s="330"/>
      <c r="C215" s="298"/>
      <c r="D215" s="298"/>
      <c r="E215" s="298"/>
      <c r="F215" s="291">
        <v>4</v>
      </c>
      <c r="G215" s="277"/>
      <c r="H215" s="384" t="s">
        <v>610</v>
      </c>
      <c r="I215" s="384"/>
      <c r="J215" s="384"/>
      <c r="K215" s="331"/>
    </row>
    <row r="216" spans="2:11" ht="12.75" customHeight="1">
      <c r="B216" s="334"/>
      <c r="C216" s="335"/>
      <c r="D216" s="335"/>
      <c r="E216" s="335"/>
      <c r="F216" s="335"/>
      <c r="G216" s="335"/>
      <c r="H216" s="335"/>
      <c r="I216" s="335"/>
      <c r="J216" s="335"/>
      <c r="K216" s="33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 stavby</vt:lpstr>
      <vt:lpstr>SO106 - Komunikace a park...</vt:lpstr>
      <vt:lpstr>VRN - Vedlejší rozpočtové...</vt:lpstr>
      <vt:lpstr>Pokyny pro vyplnění</vt:lpstr>
      <vt:lpstr>'Pokyny pro vyplnění'!Oblast_tisku</vt:lpstr>
      <vt:lpstr>'Rekapitulace stavby'!Oblast_tisku</vt:lpstr>
      <vt:lpstr>'SO106 - Komunikace a park...'!Oblast_tisku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NB-MAREK\Marek</dc:creator>
  <cp:lastModifiedBy>User</cp:lastModifiedBy>
  <dcterms:created xsi:type="dcterms:W3CDTF">2017-07-25T08:52:57Z</dcterms:created>
  <dcterms:modified xsi:type="dcterms:W3CDTF">2017-08-09T08:06:54Z</dcterms:modified>
</cp:coreProperties>
</file>