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bookViews>
    <workbookView xWindow="0" yWindow="0" windowWidth="11496" windowHeight="11244" activeTab="0"/>
  </bookViews>
  <sheets>
    <sheet name="Rekapitulace stavby" sheetId="1" r:id="rId1"/>
    <sheet name="0 - Vedlejší a ostatní ná..." sheetId="2" r:id="rId2"/>
    <sheet name="1 - SO 001 - Příprava území" sheetId="3" r:id="rId3"/>
    <sheet name="3 - 101.1 Oprava povrchu ..." sheetId="4" r:id="rId4"/>
    <sheet name="5 - SO 101.2 A - zřízení ..." sheetId="5" r:id="rId5"/>
    <sheet name="6 - SO 101.2 B - sanace p..." sheetId="6" r:id="rId6"/>
    <sheet name="7 - 101.3 Oprava povrchu ..." sheetId="7" r:id="rId7"/>
    <sheet name="8 - SO 401 - Stožár VO" sheetId="8" r:id="rId8"/>
    <sheet name="9 - SO 901 - Opěrná zeď v..." sheetId="9" r:id="rId9"/>
    <sheet name="10 - SO 902 - Přístřešek ..." sheetId="10" r:id="rId10"/>
    <sheet name="Pokyny pro vyplnění" sheetId="11" r:id="rId11"/>
  </sheets>
  <definedNames>
    <definedName name="_xlnm._FilterDatabase" localSheetId="1" hidden="1">'0 - Vedlejší a ostatní ná...'!$C$80:$K$80</definedName>
    <definedName name="_xlnm._FilterDatabase" localSheetId="2" hidden="1">'1 - SO 001 - Příprava území'!$C$79:$K$79</definedName>
    <definedName name="_xlnm._FilterDatabase" localSheetId="9" hidden="1">'10 - SO 902 - Přístřešek ...'!$C$80:$K$80</definedName>
    <definedName name="_xlnm._FilterDatabase" localSheetId="3" hidden="1">'3 - 101.1 Oprava povrchu ...'!$C$86:$K$86</definedName>
    <definedName name="_xlnm._FilterDatabase" localSheetId="4" hidden="1">'5 - SO 101.2 A - zřízení ...'!$C$92:$K$92</definedName>
    <definedName name="_xlnm._FilterDatabase" localSheetId="5" hidden="1">'6 - SO 101.2 B - sanace p...'!$C$92:$K$92</definedName>
    <definedName name="_xlnm._FilterDatabase" localSheetId="6" hidden="1">'7 - 101.3 Oprava povrchu ...'!$C$88:$K$88</definedName>
    <definedName name="_xlnm._FilterDatabase" localSheetId="7" hidden="1">'8 - SO 401 - Stožár VO'!$C$78:$K$78</definedName>
    <definedName name="_xlnm._FilterDatabase" localSheetId="8" hidden="1">'9 - SO 901 - Opěrná zeď v...'!$C$85:$K$85</definedName>
    <definedName name="_xlnm.Print_Area" localSheetId="1">'0 - Vedlejší a ostatní ná...'!$C$4:$J$36,'0 - Vedlejší a ostatní ná...'!$C$42:$J$62,'0 - Vedlejší a ostatní ná...'!$C$68:$K$219</definedName>
    <definedName name="_xlnm.Print_Area" localSheetId="2">'1 - SO 001 - Příprava území'!$C$4:$J$36,'1 - SO 001 - Příprava území'!$C$42:$J$61,'1 - SO 001 - Příprava území'!$C$67:$K$172</definedName>
    <definedName name="_xlnm.Print_Area" localSheetId="9">'10 - SO 902 - Přístřešek ...'!$C$4:$J$36,'10 - SO 902 - Přístřešek ...'!$C$42:$J$62,'10 - SO 902 - Přístřešek ...'!$C$68:$K$101</definedName>
    <definedName name="_xlnm.Print_Area" localSheetId="3">'3 - 101.1 Oprava povrchu ...'!$C$4:$J$38,'3 - 101.1 Oprava povrchu ...'!$C$44:$J$66,'3 - 101.1 Oprava povrchu ...'!$C$72:$K$146</definedName>
    <definedName name="_xlnm.Print_Area" localSheetId="4">'5 - SO 101.2 A - zřízení ...'!$C$4:$J$40,'5 - SO 101.2 A - zřízení ...'!$C$46:$J$70,'5 - SO 101.2 A - zřízení ...'!$C$76:$K$144</definedName>
    <definedName name="_xlnm.Print_Area" localSheetId="5">'6 - SO 101.2 B - sanace p...'!$C$4:$J$40,'6 - SO 101.2 B - sanace p...'!$C$46:$J$70,'6 - SO 101.2 B - sanace p...'!$C$76:$K$115</definedName>
    <definedName name="_xlnm.Print_Area" localSheetId="6">'7 - 101.3 Oprava povrchu ...'!$C$4:$J$38,'7 - 101.3 Oprava povrchu ...'!$C$44:$J$68,'7 - 101.3 Oprava povrchu ...'!$C$74:$K$216</definedName>
    <definedName name="_xlnm.Print_Area" localSheetId="7">'8 - SO 401 - Stožár VO'!$C$4:$J$36,'8 - SO 401 - Stožár VO'!$C$42:$J$60,'8 - SO 401 - Stožár VO'!$C$66:$K$158</definedName>
    <definedName name="_xlnm.Print_Area" localSheetId="8">'9 - SO 901 - Opěrná zeď v...'!$C$4:$J$36,'9 - SO 901 - Opěrná zeď v...'!$C$42:$J$67,'9 - SO 901 - Opěrná zeď v...'!$C$73:$K$146</definedName>
    <definedName name="_xlnm.Print_Area" localSheetId="10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stavby'!$C$39:$AQ$63</definedName>
    <definedName name="_xlnm.Print_Titles" localSheetId="0">'Rekapitulace stavby'!$49:$49</definedName>
    <definedName name="_xlnm.Print_Titles" localSheetId="1">'0 - Vedlejší a ostatní ná...'!$80:$80</definedName>
    <definedName name="_xlnm.Print_Titles" localSheetId="2">'1 - SO 001 - Příprava území'!$79:$79</definedName>
    <definedName name="_xlnm.Print_Titles" localSheetId="3">'3 - 101.1 Oprava povrchu ...'!$86:$86</definedName>
    <definedName name="_xlnm.Print_Titles" localSheetId="4">'5 - SO 101.2 A - zřízení ...'!$92:$92</definedName>
    <definedName name="_xlnm.Print_Titles" localSheetId="5">'6 - SO 101.2 B - sanace p...'!$92:$92</definedName>
    <definedName name="_xlnm.Print_Titles" localSheetId="6">'7 - 101.3 Oprava povrchu ...'!$88:$88</definedName>
    <definedName name="_xlnm.Print_Titles" localSheetId="7">'8 - SO 401 - Stožár VO'!$78:$78</definedName>
    <definedName name="_xlnm.Print_Titles" localSheetId="8">'9 - SO 901 - Opěrná zeď v...'!$85:$85</definedName>
    <definedName name="_xlnm.Print_Titles" localSheetId="9">'10 - SO 902 - Přístřešek ...'!$80:$80</definedName>
  </definedNames>
  <calcPr calcId="171027"/>
</workbook>
</file>

<file path=xl/sharedStrings.xml><?xml version="1.0" encoding="utf-8"?>
<sst xmlns="http://schemas.openxmlformats.org/spreadsheetml/2006/main" count="8780" uniqueCount="1336">
  <si>
    <t>Export VZ</t>
  </si>
  <si>
    <t>List obsahuje:</t>
  </si>
  <si>
    <t>3.0</t>
  </si>
  <si>
    <t>ZAMOK</t>
  </si>
  <si>
    <t>False</t>
  </si>
  <si>
    <t>{99b66eb6-82cb-4962-af64-6166042f9523}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</si>
  <si>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</si>
  <si>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</si>
  <si>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</si>
  <si>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</si>
  <si>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</si>
  <si>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</si>
  <si>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</si>
  <si>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</si>
  <si>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1125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</si>
  <si>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</si>
  <si>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</si>
  <si>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zastávkového zálivu v Neborech u školy včetně nástupiště a chodníku</t>
  </si>
  <si>
    <t>0,1</t>
  </si>
  <si>
    <t>KSO:</t>
  </si>
  <si>
    <t/>
  </si>
  <si>
    <t>CC-CZ:</t>
  </si>
  <si>
    <t>1</t>
  </si>
  <si>
    <t>Místo:</t>
  </si>
  <si>
    <t>Třinec - Nebory</t>
  </si>
  <si>
    <t>Datum:</t>
  </si>
  <si>
    <t>4.1.2017</t>
  </si>
  <si>
    <t>10</t>
  </si>
  <si>
    <t>100</t>
  </si>
  <si>
    <t>Zadavatel:</t>
  </si>
  <si>
    <t>IČ:</t>
  </si>
  <si>
    <t>00297313</t>
  </si>
  <si>
    <t>Město Třinec</t>
  </si>
  <si>
    <t>DIČ:</t>
  </si>
  <si>
    <t>CZ00297313</t>
  </si>
  <si>
    <t>Uchazeč:</t>
  </si>
  <si>
    <t>Vyplň údaj</t>
  </si>
  <si>
    <t>Projektant:</t>
  </si>
  <si>
    <t>25893076</t>
  </si>
  <si>
    <t>True</t>
  </si>
  <si>
    <t>UDI MORAVA s.r.o.</t>
  </si>
  <si>
    <t>CZ25893076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</si>
  <si>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</si>
  <si>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</si>
  <si>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</si>
  <si>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</si>
  <si>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</si>
  <si>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</si>
  <si>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</si>
  <si>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</si>
  <si>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</si>
  <si>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</si>
  <si>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</si>
  <si>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</si>
  <si>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</si>
  <si>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</si>
  <si>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</si>
  <si>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</si>
  <si>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</si>
  <si>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</si>
  <si>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</si>
  <si>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</si>
  <si>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</si>
  <si>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</si>
  <si>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</si>
  <si>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</si>
  <si>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</si>
  <si>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</si>
  <si>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</si>
  <si>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</si>
  <si>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</si>
  <si>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</si>
  <si>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</si>
  <si>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</si>
  <si>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</si>
  <si>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</si>
  <si>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</si>
  <si>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</si>
  <si>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</si>
  <si>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</si>
  <si>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</si>
  <si>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Vedlejší a ostatní náklady</t>
  </si>
  <si>
    <t>STA</t>
  </si>
  <si>
    <t>{0d61afc0-280a-430a-b758-20d539a8fd00}</t>
  </si>
  <si>
    <t>2</t>
  </si>
  <si>
    <t>SO 001 - Příprava území</t>
  </si>
  <si>
    <t>{e983856e-6487-4336-b652-c7bc1f42080a}</t>
  </si>
  <si>
    <t>SO 101 - Komunikace a zpevněné plochy</t>
  </si>
  <si>
    <t>{47c7f8de-7ffc-431b-953b-633c855f7234}</t>
  </si>
  <si>
    <t>3</t>
  </si>
  <si>
    <t>101.1 Oprava povrchu stávajícího chodníku</t>
  </si>
  <si>
    <t>Soupis</t>
  </si>
  <si>
    <t>{5a098b5e-0970-499f-b0b0-86f382389039}</t>
  </si>
  <si>
    <t>4</t>
  </si>
  <si>
    <t>101.2 Zřízení nového chodníku, vč. nástupiště</t>
  </si>
  <si>
    <t>{9490fdfa-7b2e-46cb-b2bf-3c3417688f0c}</t>
  </si>
  <si>
    <t>5</t>
  </si>
  <si>
    <t>SO 101.2 A - zřízení chodníku</t>
  </si>
  <si>
    <t>{f18f8ff3-b98b-4d81-b459-ed012eb85b9a}</t>
  </si>
  <si>
    <t>6</t>
  </si>
  <si>
    <t>SO 101.2 B - sanace pláně se souhlasem investora</t>
  </si>
  <si>
    <t>{2a2dad1e-e064-4def-a87a-caf183cc1777}</t>
  </si>
  <si>
    <t>7</t>
  </si>
  <si>
    <t>101.3 Oprava povrchu stáv.autobusových zastávek</t>
  </si>
  <si>
    <t>{168bbf94-3453-40c5-9e20-022ed4518b94}</t>
  </si>
  <si>
    <t>8</t>
  </si>
  <si>
    <t>SO 401 - Stožár VO</t>
  </si>
  <si>
    <t>{519b5fe3-fe02-46e5-946d-811396d8847c}</t>
  </si>
  <si>
    <t>9</t>
  </si>
  <si>
    <t>SO 901 - Opěrná zeď včetně oplocení</t>
  </si>
  <si>
    <t>{eda45f81-8546-4978-8e48-c77215434b42}</t>
  </si>
  <si>
    <t>SO 902 - Přístřešek autobusové zastávky</t>
  </si>
  <si>
    <t>{16b26742-5861-42bc-9ddc-768aa738fcf1}</t>
  </si>
  <si>
    <t>Zpět na list:</t>
  </si>
  <si>
    <t>KRYCÍ LIST SOUPISU</t>
  </si>
  <si>
    <t>Objekt:</t>
  </si>
  <si>
    <t>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</si>
  <si>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</si>
  <si>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</si>
  <si>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</si>
  <si>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</si>
  <si>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</si>
  <si>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</si>
  <si>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OST - Ostatní náklady</t>
  </si>
  <si>
    <t xml:space="preserve">    VRN3 - Zařízení staveniště</t>
  </si>
  <si>
    <t xml:space="preserve">    ZOV 1 - ZOV 1 - etapa směr centrum</t>
  </si>
  <si>
    <t xml:space="preserve">    ZOV 2 - ZOV 2 - etapa směr Ropice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</si>
  <si>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</si>
  <si>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</si>
  <si>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</si>
  <si>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</si>
  <si>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</si>
  <si>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</si>
  <si>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</si>
  <si>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</si>
  <si>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</si>
  <si>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</si>
  <si>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</si>
  <si>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</si>
  <si>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</si>
  <si>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</si>
  <si>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</si>
  <si>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</si>
  <si>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ROZPOCET</t>
  </si>
  <si>
    <t>OST</t>
  </si>
  <si>
    <t>Ostatní náklady</t>
  </si>
  <si>
    <t>K</t>
  </si>
  <si>
    <t>012103000</t>
  </si>
  <si>
    <t>Geodetické práce před výstavbou</t>
  </si>
  <si>
    <t>kč</t>
  </si>
  <si>
    <t>CS ÚRS 2016 01</t>
  </si>
  <si>
    <t>1024</t>
  </si>
  <si>
    <t>-431572572</t>
  </si>
  <si>
    <t>P</t>
  </si>
  <si>
    <t>Poznámka k položce:
vytyčení stávajících inženýrských sítí</t>
  </si>
  <si>
    <t>012203000</t>
  </si>
  <si>
    <t>Geodetické práce při provádění stavby</t>
  </si>
  <si>
    <t>-1416310907</t>
  </si>
  <si>
    <t>Poznámka k položce:
geodetické práce po dobu stavby</t>
  </si>
  <si>
    <t>012303000</t>
  </si>
  <si>
    <t>Geodetické práce po výstavbě</t>
  </si>
  <si>
    <t>744366121</t>
  </si>
  <si>
    <t>Poznámka k položce:
zaměření skutečného provedení celé stavby</t>
  </si>
  <si>
    <t>013254000</t>
  </si>
  <si>
    <t>Dokumentace skutečného provedení stavby</t>
  </si>
  <si>
    <t>kus</t>
  </si>
  <si>
    <t>885034247</t>
  </si>
  <si>
    <t>Poznámka k položce:
DSPS tištěná a digitální</t>
  </si>
  <si>
    <t>99R1</t>
  </si>
  <si>
    <t>Dočasné nástupiště po dobu realizace - zřízení a odstranění</t>
  </si>
  <si>
    <t>vlastní</t>
  </si>
  <si>
    <t>-894672411</t>
  </si>
  <si>
    <t>Poznámka k položce:
směr Č.Těšín - na stávající chodník (DZN)
směr Třinec - zatrubnění příkopy, zasypání zeminou, dočasné nástupiště (z panelů nebo dřevěné) a přístupový chodník v délce cca 15m</t>
  </si>
  <si>
    <t>VRN3</t>
  </si>
  <si>
    <t>Zařízení staveniště</t>
  </si>
  <si>
    <t>032002000</t>
  </si>
  <si>
    <t>Zařízení staveniště - Vybavení staveniště</t>
  </si>
  <si>
    <t>Kč</t>
  </si>
  <si>
    <t>1772260131</t>
  </si>
  <si>
    <t>Poznámka k položce:
Náklady na stavební buňky, pronájem ploch, prov.komunikace, skládky</t>
  </si>
  <si>
    <t>034002000</t>
  </si>
  <si>
    <t>Zařízení staveniště - Zabezpečení staveniště</t>
  </si>
  <si>
    <t>723677567</t>
  </si>
  <si>
    <t>Poznámka k položce:
Náklady na energie pro ZS, oplocení staveniště</t>
  </si>
  <si>
    <t>039002000</t>
  </si>
  <si>
    <t>Zařízení staveniště - Zrušení zařízení staveniště</t>
  </si>
  <si>
    <t>-668487516</t>
  </si>
  <si>
    <t>Poznámka k položce:
Rozebrání ZS, odvoz a úprava ploch</t>
  </si>
  <si>
    <t>ZOV 1</t>
  </si>
  <si>
    <t>ZOV 1 - etapa směr centrum</t>
  </si>
  <si>
    <t>915111116</t>
  </si>
  <si>
    <t>Vodorovné dopravní značení šířky 125 mm retroreflexní žlutou barvou dělící čáry souvislé</t>
  </si>
  <si>
    <t>m</t>
  </si>
  <si>
    <t>-1092201874</t>
  </si>
  <si>
    <t>VV</t>
  </si>
  <si>
    <t>"dočasné VDZ - V1a žlutá =" 215</t>
  </si>
  <si>
    <t>915131116</t>
  </si>
  <si>
    <t>Vodorovné dopravní značení retroreflexní žlutou barvou přechody pro chodce, šipky nebo symboly</t>
  </si>
  <si>
    <t>m2</t>
  </si>
  <si>
    <t>-769440871</t>
  </si>
  <si>
    <t>"dočasný přechod pro chodce =" 3*7*0,5</t>
  </si>
  <si>
    <t>11</t>
  </si>
  <si>
    <t>966007111</t>
  </si>
  <si>
    <t>Odstranění vodorovného značení frézováním barvy z čáry š do 125 mm</t>
  </si>
  <si>
    <t>-1928205610</t>
  </si>
  <si>
    <t>12</t>
  </si>
  <si>
    <t>966007113</t>
  </si>
  <si>
    <t>Odstranění vodorovného značení frézováním barvy z plochy</t>
  </si>
  <si>
    <t>-47320260</t>
  </si>
  <si>
    <t>13</t>
  </si>
  <si>
    <t>913111111</t>
  </si>
  <si>
    <t>Montáž a demontáž plastového podstavce dočasné dopravní značky</t>
  </si>
  <si>
    <t>512</t>
  </si>
  <si>
    <t>-930756250</t>
  </si>
  <si>
    <t>"Přenosný gumový stojan 28kg - pro sloupky =" 14</t>
  </si>
  <si>
    <t>"Přenosný gumový stojan 28kg - pro Z2 =" 6</t>
  </si>
  <si>
    <t>"Přenosný gumový stojan 28kg - Z4 =" 25</t>
  </si>
  <si>
    <t>Součet</t>
  </si>
  <si>
    <t>14</t>
  </si>
  <si>
    <t>913111112</t>
  </si>
  <si>
    <t>Montáž a demontáž sloupku délky do 2 m dočasné dopravní značky</t>
  </si>
  <si>
    <t>1777130031</t>
  </si>
  <si>
    <t>"Jäkl červenobílý 40x40mm =" 14</t>
  </si>
  <si>
    <t>913111115</t>
  </si>
  <si>
    <t>Montáž a demontáž dočasné dopravní značky samostatné základní</t>
  </si>
  <si>
    <t>-434674698</t>
  </si>
  <si>
    <t>"A 12 – Děti =" 1</t>
  </si>
  <si>
    <t>"B 21a – Zákaz předjíždění =" 2</t>
  </si>
  <si>
    <t>"B 26 – Konec všech zákazů =" 1</t>
  </si>
  <si>
    <t>"B 30 – Zákaz vstupu chodců =" 2</t>
  </si>
  <si>
    <t>"E 3a – Vzdálenost ´50 m´ =" 4</t>
  </si>
  <si>
    <t>"IJ 4b – Zastávka (označník) =" 1</t>
  </si>
  <si>
    <t>"IJ 4c – Zastávka autobusu =" 1</t>
  </si>
  <si>
    <t>16</t>
  </si>
  <si>
    <t>913111116</t>
  </si>
  <si>
    <t>Montáž a demontáž dočasné dopravní značky samostatné zvětšené</t>
  </si>
  <si>
    <t>1645250311</t>
  </si>
  <si>
    <t>"A 11 (v retroreflexním rámu) – Pozor, přechod pro chodce =" 2</t>
  </si>
  <si>
    <t>"IP 6 (v retroreflexním rámu) – Přechod pro chodce =" 2</t>
  </si>
  <si>
    <t>"A 15 (v retroreflexním rámu) – Práce =" 2</t>
  </si>
  <si>
    <t>17</t>
  </si>
  <si>
    <t>913111211</t>
  </si>
  <si>
    <t>Příplatek k dočasnému podstavci plastovému za první a ZKD den použití</t>
  </si>
  <si>
    <t>-323263553</t>
  </si>
  <si>
    <t>45*45</t>
  </si>
  <si>
    <t>18</t>
  </si>
  <si>
    <t>913111212</t>
  </si>
  <si>
    <t>Příplatek k dočasnému sloupku délky do 2 m za první a ZKD den použití</t>
  </si>
  <si>
    <t>269651488</t>
  </si>
  <si>
    <t>14*45</t>
  </si>
  <si>
    <t>19</t>
  </si>
  <si>
    <t>913111215</t>
  </si>
  <si>
    <t>Příplatek k dočasné dopravní značce samostatné základní za první a ZKD den použití</t>
  </si>
  <si>
    <t>1179886429</t>
  </si>
  <si>
    <t>12*45</t>
  </si>
  <si>
    <t>20</t>
  </si>
  <si>
    <t>913111216</t>
  </si>
  <si>
    <t>Příplatek k dočasné dopravní značce samostatné zvětšené za první a ZKD den použití</t>
  </si>
  <si>
    <t>2127727446</t>
  </si>
  <si>
    <t>6*45</t>
  </si>
  <si>
    <t>913211112</t>
  </si>
  <si>
    <t>Montáž a demontáž dočasné dopravní zábrany Z2 reflexní šířky 2,5 m</t>
  </si>
  <si>
    <t>-475228005</t>
  </si>
  <si>
    <t>22</t>
  </si>
  <si>
    <t>913211212</t>
  </si>
  <si>
    <t>Příplatek k dočasné dopravní zábraně Z2 reflexní 2,5 m za první a ZKD den použití</t>
  </si>
  <si>
    <t>-1421857405</t>
  </si>
  <si>
    <t>3*45</t>
  </si>
  <si>
    <t>23</t>
  </si>
  <si>
    <t>913321111</t>
  </si>
  <si>
    <t>Montáž a demontáž dočasné dopravní směrové desky základní Z4</t>
  </si>
  <si>
    <t>-449581457</t>
  </si>
  <si>
    <t>"Z 5b – Vodící deska pravá (oboustranná) =" 20,0</t>
  </si>
  <si>
    <t>24</t>
  </si>
  <si>
    <t>913321116</t>
  </si>
  <si>
    <t>Montáž a demontáž dočasné soupravy směrových desek Z4 s výstražným světlem 5 desek</t>
  </si>
  <si>
    <t>2098701542</t>
  </si>
  <si>
    <t>"Z 4a – Směrovací deska levá + VS typu 1 (5 kusů = 1 sada) =" 1</t>
  </si>
  <si>
    <t>25</t>
  </si>
  <si>
    <t>913321211</t>
  </si>
  <si>
    <t>Příplatek k dočasné směrové desce základní Z4 za první a ZKD den použití</t>
  </si>
  <si>
    <t>491114432</t>
  </si>
  <si>
    <t>20*45</t>
  </si>
  <si>
    <t>26</t>
  </si>
  <si>
    <t>913321216</t>
  </si>
  <si>
    <t>Příplatek k dočasné soupravě směrových desek Z4 s výstražným světlem 5 desek za 1. a ZKD den použití</t>
  </si>
  <si>
    <t>-1714327588</t>
  </si>
  <si>
    <t>1*45</t>
  </si>
  <si>
    <t>27</t>
  </si>
  <si>
    <t>913911113</t>
  </si>
  <si>
    <t>Montáž a demontáž akumulátoru dočasného dopravního značení olověného 12 V/180 Ah</t>
  </si>
  <si>
    <t>-848589760</t>
  </si>
  <si>
    <t>"pro sadu světel =" 1</t>
  </si>
  <si>
    <t>28</t>
  </si>
  <si>
    <t>913911122</t>
  </si>
  <si>
    <t>Montáž a demontáž dočasného zásobníku ocelového na akumulátor a řídící jednotku</t>
  </si>
  <si>
    <t>-767150693</t>
  </si>
  <si>
    <t>29</t>
  </si>
  <si>
    <t>913911213</t>
  </si>
  <si>
    <t>Příplatek k dočasnému akumulátor 12V/180 Ah za první a ZKD den použití</t>
  </si>
  <si>
    <t>1244754780</t>
  </si>
  <si>
    <t>30</t>
  </si>
  <si>
    <t>913911222</t>
  </si>
  <si>
    <t>Příplatek k dočasnému ocelovému zásobníku na akumulátor za první a ZKD den použití</t>
  </si>
  <si>
    <t>1248357485</t>
  </si>
  <si>
    <t>ZOV 2</t>
  </si>
  <si>
    <t>ZOV 2 - etapa směr Ropice</t>
  </si>
  <si>
    <t>31</t>
  </si>
  <si>
    <t>911381212</t>
  </si>
  <si>
    <t>Městská ochranná zábrana betonová průběžná délky 1 m výšky 0,5 m</t>
  </si>
  <si>
    <t>-1044198744</t>
  </si>
  <si>
    <t>jedná se o dočasné zařízení - je započtena vícenásobná obrátkovost (neúčtuje se plná pořízovací cena)</t>
  </si>
  <si>
    <t>"montáž dočasné vodící stěny pro oddělení prostoru pro vozidla a pěší =" 2 * 1,0</t>
  </si>
  <si>
    <t>32</t>
  </si>
  <si>
    <t>911381215</t>
  </si>
  <si>
    <t>Městská ochranná zábrana betonová průběžná délky 2 m výšky 0,5 m</t>
  </si>
  <si>
    <t>539227615</t>
  </si>
  <si>
    <t>"montáž dočasné vodící stěny pro oddělení prostoru pro vozidla a pěší =" 40 * 2,0</t>
  </si>
  <si>
    <t>33</t>
  </si>
  <si>
    <t>911381832</t>
  </si>
  <si>
    <t>Odstranění městské ochranné betonové zábrany délky 1 m výšky 0,5 m</t>
  </si>
  <si>
    <t>-1205121713</t>
  </si>
  <si>
    <t>34</t>
  </si>
  <si>
    <t>911381835</t>
  </si>
  <si>
    <t>Odstranění městské ochranné betonové zábrany délky 2 m výšky 0,5 m</t>
  </si>
  <si>
    <t>-1323117523</t>
  </si>
  <si>
    <t>35</t>
  </si>
  <si>
    <t>-1560867745</t>
  </si>
  <si>
    <t>"dočasné VDZ - V1a žlutá =" 227,0</t>
  </si>
  <si>
    <t>36</t>
  </si>
  <si>
    <t>-1990235805</t>
  </si>
  <si>
    <t>37</t>
  </si>
  <si>
    <t>-187233198</t>
  </si>
  <si>
    <t>38</t>
  </si>
  <si>
    <t>-1752484113</t>
  </si>
  <si>
    <t>39</t>
  </si>
  <si>
    <t>-1268514542</t>
  </si>
  <si>
    <t>"Přenosný gumový stojan 28kg - pro sloupky =" 19</t>
  </si>
  <si>
    <t>"Přenosný gumový stojan 28kg - pro Z2 =" 10</t>
  </si>
  <si>
    <t>"Přenosný gumový stojan 28kg - Z4 =" 34</t>
  </si>
  <si>
    <t>40</t>
  </si>
  <si>
    <t>-1314591860</t>
  </si>
  <si>
    <t>"Jäkl červenobílý 40x40mm =" 19</t>
  </si>
  <si>
    <t>41</t>
  </si>
  <si>
    <t>-1397665660</t>
  </si>
  <si>
    <t>"B 1 – Zákaz vjezdu všech vozidel =" 2</t>
  </si>
  <si>
    <t>"B 30 – Zákaz vstupu chodců =" 3</t>
  </si>
  <si>
    <t>"E 13 – Text ´Chodci, přejděte na vozovku´ =" 2</t>
  </si>
  <si>
    <t>"IJ 4b – Zastávka (označník) =" 2</t>
  </si>
  <si>
    <t>"IJ 4c – Zastávka autobusu =" 2</t>
  </si>
  <si>
    <t>42</t>
  </si>
  <si>
    <t>1373371183</t>
  </si>
  <si>
    <t>43</t>
  </si>
  <si>
    <t>-887009376</t>
  </si>
  <si>
    <t>63*75</t>
  </si>
  <si>
    <t>44</t>
  </si>
  <si>
    <t>-1247020008</t>
  </si>
  <si>
    <t>19*75</t>
  </si>
  <si>
    <t>45</t>
  </si>
  <si>
    <t>1912630219</t>
  </si>
  <si>
    <t>46</t>
  </si>
  <si>
    <t>1118695303</t>
  </si>
  <si>
    <t>6*75</t>
  </si>
  <si>
    <t>47</t>
  </si>
  <si>
    <t>-1381729757</t>
  </si>
  <si>
    <t>48</t>
  </si>
  <si>
    <t>-497593673</t>
  </si>
  <si>
    <t>5*75</t>
  </si>
  <si>
    <t>49</t>
  </si>
  <si>
    <t>-752065744</t>
  </si>
  <si>
    <t>"Z 5b – Vodící deska pravá (oboustranná) =" 24,0</t>
  </si>
  <si>
    <t>"Z 4a – Směrovací deska levá =" 5</t>
  </si>
  <si>
    <t>50</t>
  </si>
  <si>
    <t>579086320</t>
  </si>
  <si>
    <t>51</t>
  </si>
  <si>
    <t>204024805</t>
  </si>
  <si>
    <t>29*75</t>
  </si>
  <si>
    <t>52</t>
  </si>
  <si>
    <t>945142934</t>
  </si>
  <si>
    <t>1*75</t>
  </si>
  <si>
    <t>53</t>
  </si>
  <si>
    <t>921594134</t>
  </si>
  <si>
    <t>54</t>
  </si>
  <si>
    <t>899552761</t>
  </si>
  <si>
    <t>55</t>
  </si>
  <si>
    <t>881441549</t>
  </si>
  <si>
    <t>56</t>
  </si>
  <si>
    <t>-855658743</t>
  </si>
  <si>
    <t>1 - SO 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</si>
  <si>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</si>
  <si>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</si>
  <si>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</si>
  <si>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</si>
  <si>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</si>
  <si>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</si>
  <si>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</si>
  <si>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112151R1</t>
  </si>
  <si>
    <t>Kácení stromů, vč.odstranění pařezů a likvidace dřevní hmoty</t>
  </si>
  <si>
    <t>460423774</t>
  </si>
  <si>
    <t>"smrky do prům10cm, výška do 4 m =" 9,0</t>
  </si>
  <si>
    <t>112151R2</t>
  </si>
  <si>
    <t>-580025634</t>
  </si>
  <si>
    <t>"tuje do prům10cm, výška do 4 m =" 16,0</t>
  </si>
  <si>
    <t>112151R3</t>
  </si>
  <si>
    <t>808962713</t>
  </si>
  <si>
    <t>"kácení vzrostlého stromu - jasan, výška 15 m =" 1</t>
  </si>
  <si>
    <t>112151R4</t>
  </si>
  <si>
    <t>1354512152</t>
  </si>
  <si>
    <t>"kácení dubu - prům. do 10cm, výška 5 m =" 1</t>
  </si>
  <si>
    <t>113106123</t>
  </si>
  <si>
    <t>Rozebrání dlažeb komunikací pro pěší ze zámkových dlaždic</t>
  </si>
  <si>
    <t>-232462526</t>
  </si>
  <si>
    <t>"rozebrání stáv.zámkové dlažby =" 7,0</t>
  </si>
  <si>
    <t>113107131</t>
  </si>
  <si>
    <t>Odstranění podkladu pl do 50 m2 z betonu prostého tl 150 mm</t>
  </si>
  <si>
    <t>-1302733188</t>
  </si>
  <si>
    <t>stáv.plocha chodníků v tl. 150 mm, suť=0,225 t/m2</t>
  </si>
  <si>
    <t>"rozebrání stáv.chodníku =" 4,0</t>
  </si>
  <si>
    <t>113154112</t>
  </si>
  <si>
    <t>Frézování živičného krytu tl 40 mm pruh š 0,5 m pl do 500 m2 bez překážek v trase</t>
  </si>
  <si>
    <t>-691618123</t>
  </si>
  <si>
    <t>frézování tloušťky 40 mm; 0,103 t/m2</t>
  </si>
  <si>
    <t>"v místě stávajícího sjezdu =" 29,0</t>
  </si>
  <si>
    <t>"živičný chodník =" 4,0</t>
  </si>
  <si>
    <t>113154225</t>
  </si>
  <si>
    <t>Frézování živičného krytu tl 200 mm pruh š 1 m pl do 1000 m2 bez překážek v trase</t>
  </si>
  <si>
    <t>-1002322718</t>
  </si>
  <si>
    <t>frézování tloušťky 110 mm; 0,281 t/m2</t>
  </si>
  <si>
    <t>"v místě stávajících autobusových zálivů =" 385,0</t>
  </si>
  <si>
    <t>113202111</t>
  </si>
  <si>
    <t>Vytrhání obrub krajníků obrubníků stojatých</t>
  </si>
  <si>
    <t>-1546552835</t>
  </si>
  <si>
    <t>"viz výkres Situace, vybourání stávající obruby =" 82,0</t>
  </si>
  <si>
    <t>120901121</t>
  </si>
  <si>
    <t>Bourání zdiva z betonu prostého neprokládaného v odkopávkách nebo prokopávkách ručně</t>
  </si>
  <si>
    <t>m3</t>
  </si>
  <si>
    <t>26772422</t>
  </si>
  <si>
    <t>"opěrná zídka/podezdívka v dl.38 m, š. 0,2 m; hl. 0,80 m =" 38,0 * 0,2 * 0,8</t>
  </si>
  <si>
    <t>121101101</t>
  </si>
  <si>
    <t>Sejmutí ornice s přemístěním na vzdálenost do 50 m</t>
  </si>
  <si>
    <t>2121132798</t>
  </si>
  <si>
    <t>"viz výkres Situace, skrývka ornice v tl. 15 cm v ploše 190,0 m2 =" 0,15 * 190,0</t>
  </si>
  <si>
    <t>162401101</t>
  </si>
  <si>
    <t>Vodorovné přemístění do 1500 m výkopku/sypaniny z horniny tř. 1 až 4</t>
  </si>
  <si>
    <t>-1902306062</t>
  </si>
  <si>
    <t>"přesun ornice na mezideponii pro další využití =" 28,50</t>
  </si>
  <si>
    <t>184807111</t>
  </si>
  <si>
    <t>Zřízení ochrany stromu bedněním</t>
  </si>
  <si>
    <t>-632706028</t>
  </si>
  <si>
    <t>"ochrana stávajících stromů (do 10 ks) vypolštářkovaným bedněním =" 80,0</t>
  </si>
  <si>
    <t>184807112</t>
  </si>
  <si>
    <t>Odstranění ochrany stromu bedněním</t>
  </si>
  <si>
    <t>159182938</t>
  </si>
  <si>
    <t>Ostatní konstrukce a práce, bourání</t>
  </si>
  <si>
    <t>-724921843</t>
  </si>
  <si>
    <t>"7 kusů průběžných; vyb.hmoty = 0,261 t/m =" 7 * 1,0</t>
  </si>
  <si>
    <t>1988823403</t>
  </si>
  <si>
    <t>"1 kus průběžný, 1 kus koncový; vyb.hmoty = 0,263 t/m =" 2 * 2,0</t>
  </si>
  <si>
    <t>911381842</t>
  </si>
  <si>
    <t>Odstranění městské ochranné betonové zábrany pravoúhlého oblouku o poloměru 1 m výšky 0,5 m</t>
  </si>
  <si>
    <t>-423881534</t>
  </si>
  <si>
    <t>"4 kusy obloukových; vyb.hmoty = 0,120 t/kus =" 4</t>
  </si>
  <si>
    <t>966002810</t>
  </si>
  <si>
    <t>Bourání plotů v.do 2,5 m z drát.pletiva vč.sloupků a odvozu</t>
  </si>
  <si>
    <t>-2111007126</t>
  </si>
  <si>
    <t>966005111</t>
  </si>
  <si>
    <t>Rozebrání a odstranění silničního zábradlí se sloupky osazenými s betonovými patkami</t>
  </si>
  <si>
    <t>-228437294</t>
  </si>
  <si>
    <t>966006132</t>
  </si>
  <si>
    <t>Odstranění značek dopravních nebo orientačních se sloupky s betonovými patkami</t>
  </si>
  <si>
    <t>1855287640</t>
  </si>
  <si>
    <t>"demontáž sloupku se značkou - zrušení označníků =" 2</t>
  </si>
  <si>
    <t>966999</t>
  </si>
  <si>
    <t>Odstranění autobusového přístřešku rozměru 3 x 7 m</t>
  </si>
  <si>
    <t>204248429</t>
  </si>
  <si>
    <t>"lehká kovová konstrukce z ocelových profilů a povrchem z vlnitého plechu=" 1,0</t>
  </si>
  <si>
    <t>997</t>
  </si>
  <si>
    <t>Přesun sutě</t>
  </si>
  <si>
    <t>997221551</t>
  </si>
  <si>
    <t>Vodorovná doprava suti ze sypkých materiálů do 1 km</t>
  </si>
  <si>
    <t>t</t>
  </si>
  <si>
    <t>1594061593</t>
  </si>
  <si>
    <t>"suť z frézování tl. 40 mm=" 0,103 * 33,0</t>
  </si>
  <si>
    <t>"suť z frézování tl. 110 mm=" 0,281 * 385,0</t>
  </si>
  <si>
    <t>997221559</t>
  </si>
  <si>
    <t>Příplatek ZKD 1 km u vodorovné dopravy suti ze sypkých materiálů</t>
  </si>
  <si>
    <t>-1092699808</t>
  </si>
  <si>
    <t>předpokládaná celková vzdálenost 15 km</t>
  </si>
  <si>
    <t>"suť z frézování tl. 40 mm=" (15-1) * 3,399</t>
  </si>
  <si>
    <t>"suť z frézování tl. 110 mm=" (15-1) * 108,185</t>
  </si>
  <si>
    <t>997221561</t>
  </si>
  <si>
    <t>Vodorovná doprava suti z kusových materiálů do 1 km</t>
  </si>
  <si>
    <t>33819383</t>
  </si>
  <si>
    <t>"z rozebraného chodníku ze zámkové dlažby =" 0,260 * 7,0</t>
  </si>
  <si>
    <t>997221569</t>
  </si>
  <si>
    <t>Příplatek ZKD 1 km u vodorovné dopravy suti z kusových materiálů</t>
  </si>
  <si>
    <t>-2020334693</t>
  </si>
  <si>
    <t>"z rozebraného chodníku ze zámkové dlažby =" (15-1) * 1,820</t>
  </si>
  <si>
    <t>997221571</t>
  </si>
  <si>
    <t>Vodorovná doprava vybouraných hmot do 1 km</t>
  </si>
  <si>
    <t>2095977782</t>
  </si>
  <si>
    <t>"z podkladní vrstvy chodníku =" 0,225 * 4,0</t>
  </si>
  <si>
    <t>"odvoz rozebraného zábradlí =" 0,035 * 3,0</t>
  </si>
  <si>
    <t>"odvoz vybourané zídky =" 2,4 * 6,08</t>
  </si>
  <si>
    <t>"odvoz vybouraných obrub =" 0,205 * 82,0</t>
  </si>
  <si>
    <t>"zábrana dl.1 m, hmoty 0,261 t/m, výpočet =" 0,261 * 7,0</t>
  </si>
  <si>
    <t>"zábrana dl.2 m, hmoty 0,263 t/m, výpočet =" 0,263 * 4,0</t>
  </si>
  <si>
    <t>"zábrana oblouk, hmoty 0,120 t/kus, výpočet =" 0,120 * 4,0</t>
  </si>
  <si>
    <t>997221579</t>
  </si>
  <si>
    <t>Příplatek ZKD 1 km u vodorovné dopravy vybouraných hmot</t>
  </si>
  <si>
    <t>-952162461</t>
  </si>
  <si>
    <t>"z podkladní vrstvy chodníku =" (15-1) * 0,9</t>
  </si>
  <si>
    <t>"odvoz rozebraného zábradlí =" (15-1) * 0,105</t>
  </si>
  <si>
    <t>"odvoz vybourané zídky =" (15-1) * 14,592</t>
  </si>
  <si>
    <t>"odvoz vybouraných obrub =" (15-1) * 16,810</t>
  </si>
  <si>
    <t>předpokládaná vzdálenost meziskládky 10 km</t>
  </si>
  <si>
    <t>"zábrana dl.1 m, hmoty 0,261 t/m, výpočet =" (10-1) * 1,827</t>
  </si>
  <si>
    <t>"zábrana dl.2 m, hmoty 0,263 t/m, výpočet =" (10-1) * 1,052</t>
  </si>
  <si>
    <t>"zábrana oblouk, hmoty 0,120 t/kus, výpočet =" (10-1) * 0,480</t>
  </si>
  <si>
    <t>997221815</t>
  </si>
  <si>
    <t>Poplatek za uložení betonového odpadu na skládce (skládkovné)</t>
  </si>
  <si>
    <t>159393561</t>
  </si>
  <si>
    <t>"z podkladní vrstvy chodníku =" 0,9</t>
  </si>
  <si>
    <t>"z rozebraného chodníku ze zámkové dlažby =" 1,820</t>
  </si>
  <si>
    <t>"vybourané zídky =" 14,592</t>
  </si>
  <si>
    <t>"vybourané obruby =" 16,810</t>
  </si>
  <si>
    <t>997221845</t>
  </si>
  <si>
    <t>Poplatek za uložení odpadu z asfaltových povrchů na skládce (skládkovné)</t>
  </si>
  <si>
    <t>-1766769625</t>
  </si>
  <si>
    <t>"suť z frézování tl. 40 mm=" 3,399</t>
  </si>
  <si>
    <t>"suť z frézování tl. 110 mm=" 108,185</t>
  </si>
  <si>
    <t>2 - SO 101 - Komunikace a zpevněné plochy</t>
  </si>
  <si>
    <t>Soupis:</t>
  </si>
  <si>
    <t>3 - 101.1 Oprava povrchu stávajícího chodníku</t>
  </si>
  <si>
    <t xml:space="preserve">    5 - Komunikace pozemní</t>
  </si>
  <si>
    <t xml:space="preserve">    998 - Přesun hmot</t>
  </si>
  <si>
    <t>-1446295393</t>
  </si>
  <si>
    <t>"přesun zeminy z mezideponie =" 3,50</t>
  </si>
  <si>
    <t>"přemístění ornice z mezideponie =" 9,75</t>
  </si>
  <si>
    <t>167101101</t>
  </si>
  <si>
    <t>Nakládání výkopku z hornin tř. 1 až 4 do 100 m3</t>
  </si>
  <si>
    <t>974046631</t>
  </si>
  <si>
    <t>"naložení zeminy na deponii pro zpětné zásypy za obrubou =" 3,50</t>
  </si>
  <si>
    <t>"naložení ornice na mezideponii pro zpětné humusování =" 0,15 * 65,0</t>
  </si>
  <si>
    <t>174101101</t>
  </si>
  <si>
    <t>Zásyp jam, šachet rýh nebo kolem objektů sypaninou se zhutněním</t>
  </si>
  <si>
    <t>622855948</t>
  </si>
  <si>
    <t>181301102</t>
  </si>
  <si>
    <t>Rozprostření ornice tl vrstvy do 150 mm pl do 500 m2 v rovině nebo ve svahu do 1:5</t>
  </si>
  <si>
    <t>52521117</t>
  </si>
  <si>
    <t>"viz výkres Situace, příčné řezy =" 65,0</t>
  </si>
  <si>
    <t>181411121</t>
  </si>
  <si>
    <t>Založení lučního trávníku výsevem plochy do 1000 m2 v rovině a ve svahu do 1:5</t>
  </si>
  <si>
    <t>152855007</t>
  </si>
  <si>
    <t>M</t>
  </si>
  <si>
    <t>005724720</t>
  </si>
  <si>
    <t>osivo směs travní krajinná - rovinná</t>
  </si>
  <si>
    <t>kg</t>
  </si>
  <si>
    <t>-1127626928</t>
  </si>
  <si>
    <t>"výpočet =" 0,035 * 65,0</t>
  </si>
  <si>
    <t>181951102</t>
  </si>
  <si>
    <t>Úprava pláně v hornině tř. 1 až 4 se zhutněním</t>
  </si>
  <si>
    <t>-1163738272</t>
  </si>
  <si>
    <t>"chodník, tl. 60 mm =" 167,0</t>
  </si>
  <si>
    <t>"pojížděný chodník, tl. 80 mm =" 14,0</t>
  </si>
  <si>
    <t>183403111</t>
  </si>
  <si>
    <t>Obdělání půdy nakopáním na hloubku do 0,1 m v rovině a svahu do 1:5</t>
  </si>
  <si>
    <t>1202560862</t>
  </si>
  <si>
    <t>183403153</t>
  </si>
  <si>
    <t>Obdělání půdy hrabáním v rovině a svahu do 1:5</t>
  </si>
  <si>
    <t>940724885</t>
  </si>
  <si>
    <t>184802611</t>
  </si>
  <si>
    <t>Chemické odplevelení po založení kultury postřikem na široko v rovině a svahu do 1:5</t>
  </si>
  <si>
    <t>-1198678203</t>
  </si>
  <si>
    <t>Komunikace pozemní</t>
  </si>
  <si>
    <t>564851111</t>
  </si>
  <si>
    <t>Podklad ze štěrkodrtě ŠD tl 150 mm</t>
  </si>
  <si>
    <t>-1643567693</t>
  </si>
  <si>
    <t>"podklad zámkové dlažby ŠD 0/32 =" 167,0</t>
  </si>
  <si>
    <t>564861111</t>
  </si>
  <si>
    <t>Podklad ze štěrkodrtě ŠD tl 200 mm</t>
  </si>
  <si>
    <t>-1350693113</t>
  </si>
  <si>
    <t>596211112</t>
  </si>
  <si>
    <t>Kladení zámkové dlažby komunikací pro pěší tl 60 mm skupiny A pl do 300 m2</t>
  </si>
  <si>
    <t>-824535640</t>
  </si>
  <si>
    <t>"dlažba šedá =" 155,5</t>
  </si>
  <si>
    <t>"dlažba červená =" 4,0</t>
  </si>
  <si>
    <t>"dlažba červená reliéfní =" 7,5</t>
  </si>
  <si>
    <t>592452630</t>
  </si>
  <si>
    <t>dlažba tl. 60 mm barevná</t>
  </si>
  <si>
    <t>913173580</t>
  </si>
  <si>
    <t>"výpočet =" 1,03 * 4,0</t>
  </si>
  <si>
    <t>592452670</t>
  </si>
  <si>
    <t>dlažba pro nevidomé tl. 60 mm barevná</t>
  </si>
  <si>
    <t>1988159536</t>
  </si>
  <si>
    <t>"výpočet =" 1,03 * 7,5</t>
  </si>
  <si>
    <t>592453080</t>
  </si>
  <si>
    <t>dlažba tl. 60 mm přírodní</t>
  </si>
  <si>
    <t>1096031333</t>
  </si>
  <si>
    <t>"výpočet =" 1,02 * 155,5</t>
  </si>
  <si>
    <t>596211114</t>
  </si>
  <si>
    <t>Příplatek za kombinaci dvou barev u kladení betonových dlažeb komunikací pro pěší tl 60 mm skupiny A</t>
  </si>
  <si>
    <t>36119190</t>
  </si>
  <si>
    <t>596211210</t>
  </si>
  <si>
    <t>Kladení zámkové dlažby komunikací pro pěší tl 80 mm skupiny A pl do 50 m2</t>
  </si>
  <si>
    <t>1862765353</t>
  </si>
  <si>
    <t>"pojížděný chodník, šedá dlažba =" 11,0</t>
  </si>
  <si>
    <t>"pojížděný chodník,´reliéfní, červená =" 3,0</t>
  </si>
  <si>
    <t>592452680</t>
  </si>
  <si>
    <t>dlažba pro nevidomé tl. 80 mm barevná</t>
  </si>
  <si>
    <t>1385467766</t>
  </si>
  <si>
    <t>"spotřeba =" 1,03 * 3,0</t>
  </si>
  <si>
    <t>592453170</t>
  </si>
  <si>
    <t>dlažba zámková šedá tl. 80 mm</t>
  </si>
  <si>
    <t>-722267232</t>
  </si>
  <si>
    <t>"spotřeba =" 1,03 * 11,0</t>
  </si>
  <si>
    <t>596212215</t>
  </si>
  <si>
    <t>Příplatek za kombinaci více než dvou barev u betonových dlažeb komunikací tl 80 mm skupiny A</t>
  </si>
  <si>
    <t>2145217663</t>
  </si>
  <si>
    <t>911111111</t>
  </si>
  <si>
    <t>Montáž zábradlí ocelového zabetonovaného vč. výkopu jamky pro základ z betonu C20/25</t>
  </si>
  <si>
    <t>-59190264</t>
  </si>
  <si>
    <t>767M1</t>
  </si>
  <si>
    <t>Zábradlí ocelové dvoumadlové vč. povrchové ochrany dle TZ</t>
  </si>
  <si>
    <t>839513856</t>
  </si>
  <si>
    <t>Poznámka k položce:
nové trubkové zábradlí DN 50mm</t>
  </si>
  <si>
    <t>916131213.1</t>
  </si>
  <si>
    <t>Osazení silničního obrubníku betonového stojatého s boční opěrou do lože z betonu prostého C16/20</t>
  </si>
  <si>
    <t>-1461011828</t>
  </si>
  <si>
    <t>592174650</t>
  </si>
  <si>
    <t>obrubník betonový silniční 100x15x25 cm</t>
  </si>
  <si>
    <t>-1282255585</t>
  </si>
  <si>
    <t>"výpočet =" 1,01 * 57,0</t>
  </si>
  <si>
    <t>99699R1</t>
  </si>
  <si>
    <t>Statické zatěžovací zkoušky</t>
  </si>
  <si>
    <t>KUS</t>
  </si>
  <si>
    <t>1840849461</t>
  </si>
  <si>
    <t>998</t>
  </si>
  <si>
    <t>Přesun hmot</t>
  </si>
  <si>
    <t>998223011</t>
  </si>
  <si>
    <t>Přesun hmot pro pozemní komunikace s krytem dlážděným</t>
  </si>
  <si>
    <t>623177941</t>
  </si>
  <si>
    <t>4 - 101.2 Zřízení nového chodníku, vč. nástupiště</t>
  </si>
  <si>
    <t>Úroveň 3:</t>
  </si>
  <si>
    <t>5 - SO 101.2 A - zřízení chodníku</t>
  </si>
  <si>
    <t>"přesun zeminy z mezideponie =" 3,0</t>
  </si>
  <si>
    <t>"přemístění ornice z mezideponie =" 21,0</t>
  </si>
  <si>
    <t>"naložení zeminy na deponii pro zpětné zásypy za obrubou =" 3,0</t>
  </si>
  <si>
    <t>"naložení ornice na mezideponii pro zpětné humusování =" 0,15 * 140,0</t>
  </si>
  <si>
    <t>171101141.1</t>
  </si>
  <si>
    <t>Uložení sypaniny do 0,75 m3 násypu na 1 m silnice nebo železnice</t>
  </si>
  <si>
    <t>-407831353</t>
  </si>
  <si>
    <t>"včetně nákupu a dovozu vhodného materiálu - zřízení násypu =" 62,0</t>
  </si>
  <si>
    <t>"viz výkres Situace, příčné řezy =" 140,0</t>
  </si>
  <si>
    <t>181R1</t>
  </si>
  <si>
    <t xml:space="preserve">Nákup a dovoz chybějící ornice </t>
  </si>
  <si>
    <t>-1121969728</t>
  </si>
  <si>
    <t>"kubatura v rámci SO 101.2 =" 0,15  * 140,0</t>
  </si>
  <si>
    <t>"kubatura v rámci SO 101.1 =" 0,15 * 65,0</t>
  </si>
  <si>
    <t>"celkově sejmutá ornice =" 0,15 * -190,0</t>
  </si>
  <si>
    <t>"výpočet =" 0,035 * 140,0</t>
  </si>
  <si>
    <t>"chodník, tl. 60 mm =" 93,50</t>
  </si>
  <si>
    <t>"podklad zámkové dlažby ŠD 0/32 =" 93,50</t>
  </si>
  <si>
    <t>596211111</t>
  </si>
  <si>
    <t>Kladení zámkové dlažby komunikací pro pěší tl 60 mm skupiny A pl do 100 m2</t>
  </si>
  <si>
    <t>625420017</t>
  </si>
  <si>
    <t>"dlažba šedá =" 81,0</t>
  </si>
  <si>
    <t>"dlažba červená =" 6,0</t>
  </si>
  <si>
    <t>"dlažba červená reliéfní =" 6,5</t>
  </si>
  <si>
    <t>"výpočet =" 1,03 * 6,0</t>
  </si>
  <si>
    <t>"výpočet =" 1,03 * 6,5</t>
  </si>
  <si>
    <t>"výpočet =" 1,03 * 81,0</t>
  </si>
  <si>
    <t>"výpočet =" 1,01 * 47,0</t>
  </si>
  <si>
    <t>6 - SO 101.2 B - sanace pláně se souhlasem investora</t>
  </si>
  <si>
    <t>122302201</t>
  </si>
  <si>
    <t>Odkopávky a prokopávky nezapažené pro silnice objemu do 100 m3 v hornině tř. 4</t>
  </si>
  <si>
    <t>2038117742</t>
  </si>
  <si>
    <t>"odkop pro sanaci v tl. 0,20 m v ploše 93,50 =" 0,20 * 93,50</t>
  </si>
  <si>
    <t>130001101</t>
  </si>
  <si>
    <t>Příplatek za ztížení vykopávky v blízkosti podzemního vedení</t>
  </si>
  <si>
    <t>-1481488296</t>
  </si>
  <si>
    <t>"ztížená vykopávka v blízkosti inženýrských sítí 50% výkopu =" 0,50 * 18,70</t>
  </si>
  <si>
    <t>162701105</t>
  </si>
  <si>
    <t>Vodorovné přemístění do 10000 m výkopku/sypaniny z horniny tř. 1 až 4</t>
  </si>
  <si>
    <t>330437732</t>
  </si>
  <si>
    <t>162701109</t>
  </si>
  <si>
    <t>Příplatek k vodorovnému přemístění výkopku/sypaniny z horniny tř. 1 až 4 ZKD 1000 m přes 10000 m</t>
  </si>
  <si>
    <t>8912934</t>
  </si>
  <si>
    <t>"předpokládaná vzdálenost 15 km =" (15-10) * 18,70</t>
  </si>
  <si>
    <t>171201211</t>
  </si>
  <si>
    <t>Poplatek za uložení odpadu ze sypaniny na skládce (skládkovné)</t>
  </si>
  <si>
    <t>640769635</t>
  </si>
  <si>
    <t>"výpočet =" 1,65 * 18,70</t>
  </si>
  <si>
    <t>1700187899</t>
  </si>
  <si>
    <t>564561111</t>
  </si>
  <si>
    <t>Zřízení podsypu nebo podkladu ze sypaniny tl 200 mm</t>
  </si>
  <si>
    <t>1824040312</t>
  </si>
  <si>
    <t>583440030</t>
  </si>
  <si>
    <t>lomový kámen pro sanační vrstvu</t>
  </si>
  <si>
    <t>460330787</t>
  </si>
  <si>
    <t>Poznámka k položce:
Kamenivo mimo normu</t>
  </si>
  <si>
    <t>"sanace podloží =" 93,50 * 0,2 * 1,85 * 1,05</t>
  </si>
  <si>
    <t>919726122</t>
  </si>
  <si>
    <t>Geotextilie pro ochranu, separaci a filtraci netkaná měrná hmotnost do 300 g/m2</t>
  </si>
  <si>
    <t>-690792169</t>
  </si>
  <si>
    <t>669299849</t>
  </si>
  <si>
    <t>-1448099989</t>
  </si>
  <si>
    <t>7 - 101.3 Oprava povrchu stáv.autobusových zastávek</t>
  </si>
  <si>
    <t xml:space="preserve">    4 - Vodorovné konstrukce</t>
  </si>
  <si>
    <t xml:space="preserve">    8 - Trubní vedení</t>
  </si>
  <si>
    <t>-96224869</t>
  </si>
  <si>
    <t>"100% z výkopu rýhy =" 8,40</t>
  </si>
  <si>
    <t>132301201</t>
  </si>
  <si>
    <t>Hloubení rýh š do 2000 mm v hornině tř. 4 objemu do 100 m3</t>
  </si>
  <si>
    <t>-441260568</t>
  </si>
  <si>
    <t>"viz výkres Situace; výkop pro přípojky UV DN 150 a vlastní UV ="1,5 * 0,8 * 7,0</t>
  </si>
  <si>
    <t>151101102</t>
  </si>
  <si>
    <t>Zřízení příložného pažení a rozepření stěn rýh hl do 4 m</t>
  </si>
  <si>
    <t>-474479404</t>
  </si>
  <si>
    <t>151101112</t>
  </si>
  <si>
    <t>Odstranění příložného pažení a rozepření stěn rýh hl do 4 m</t>
  </si>
  <si>
    <t>1951009821</t>
  </si>
  <si>
    <t>134409567</t>
  </si>
  <si>
    <t>"z výkopu pro přípojky UV =" 8,40</t>
  </si>
  <si>
    <t>1605846001</t>
  </si>
  <si>
    <t>"z výkopu rýh =" (15-10) * 8,40</t>
  </si>
  <si>
    <t>-1924566029</t>
  </si>
  <si>
    <t>"z výkopu rýh pro přípojky UV =" 1,65 * 8,40</t>
  </si>
  <si>
    <t>343885793</t>
  </si>
  <si>
    <t>"viz výkres Koordinační situace; zásyp ŠD v komunikaci, přípojka pro UV =" 7,0 * 0,8 * (1,5-0,1-0,45)</t>
  </si>
  <si>
    <t>583439590</t>
  </si>
  <si>
    <t>kamenivo drcené hrubé frakce 32-63</t>
  </si>
  <si>
    <t>-1999787875</t>
  </si>
  <si>
    <t>"zásyp rýh přípojek =" 2,0 * 5,32</t>
  </si>
  <si>
    <t>175151101</t>
  </si>
  <si>
    <t>Obsypání potrubí strojně sypaninou bez prohození, uloženou do 3 m</t>
  </si>
  <si>
    <t>1146531061</t>
  </si>
  <si>
    <t>"přípojka DN 150 =" 0,8 * 0,45 * 7,0</t>
  </si>
  <si>
    <t>583373320</t>
  </si>
  <si>
    <t>štěrkopísek frakce 0-22 třída MN</t>
  </si>
  <si>
    <t>-645797858</t>
  </si>
  <si>
    <t>štěrkopísek pro boční a krycí obsyp potrubí</t>
  </si>
  <si>
    <t>"přípojky =" 2,0 * 2,52</t>
  </si>
  <si>
    <t>Vodorovné konstrukce</t>
  </si>
  <si>
    <t>451572111</t>
  </si>
  <si>
    <t>Lože pod potrubí otevřený výkop z kameniva drobného těženého</t>
  </si>
  <si>
    <t>1248876564</t>
  </si>
  <si>
    <t>"lože pod potrubí přípojky DN 150 =" 0,8 * 0,10 * 7,0</t>
  </si>
  <si>
    <t>565125111</t>
  </si>
  <si>
    <t>Asfaltový beton vrstva podkladní ACP 16 (obalované kamenivo OKS) tl 40 mm š do 3 m</t>
  </si>
  <si>
    <t>-987876109</t>
  </si>
  <si>
    <t>"ACP 16+; vyrovnávka 0-80 mm, prům.tl. 40 mm na ploše 60% aut.zálivů =" 132,0</t>
  </si>
  <si>
    <t>565135111</t>
  </si>
  <si>
    <t>Asfaltový beton vrstva podkladní ACP 16 (obalované kamenivo OKS) tl 50 mm š do 3 m</t>
  </si>
  <si>
    <t>-169483410</t>
  </si>
  <si>
    <t>ACP 16+; 50 mm</t>
  </si>
  <si>
    <t>"autobusové zálivy =" 220,0</t>
  </si>
  <si>
    <t>573191111</t>
  </si>
  <si>
    <t>Nátěr infiltrační kationaktivní v množství emulzí 1 kg/m2</t>
  </si>
  <si>
    <t>180260038</t>
  </si>
  <si>
    <t>573231111</t>
  </si>
  <si>
    <t>Postřik živičný spojovací ze silniční emulze v množství do 0,7 kg/m2</t>
  </si>
  <si>
    <t>370086964</t>
  </si>
  <si>
    <t>zbytkové množství pojiva 0,35 kg/m2</t>
  </si>
  <si>
    <t>"autobusové zálivy - pod ACO =" 220,0</t>
  </si>
  <si>
    <t>"oprava sjezdu - pod ACO =" 32,0</t>
  </si>
  <si>
    <t>zbytkové množství pojiva 0,50 kg/m2</t>
  </si>
  <si>
    <t>"autobusové zálivy - pod ACL =" 220,0</t>
  </si>
  <si>
    <t>577134111</t>
  </si>
  <si>
    <t>Asfaltový beton vrstva obrusná ACO 11 (ABS) tř. I tl 40 mm š do 3 m z nemodifikovaného asfaltu</t>
  </si>
  <si>
    <t>-1559822406</t>
  </si>
  <si>
    <t>ACO 11+; 40 mm</t>
  </si>
  <si>
    <t>"oprava sjezdu =" 32,0</t>
  </si>
  <si>
    <t>577165112</t>
  </si>
  <si>
    <t>Asfaltový beton vrstva ložní ACL 16 (ABH) tl 70 mm š do 3 m z nemodifikovaného asfaltu</t>
  </si>
  <si>
    <t>2092529260</t>
  </si>
  <si>
    <t>ACL 16+; 70 mm</t>
  </si>
  <si>
    <t>Trubní vedení</t>
  </si>
  <si>
    <t>871350420</t>
  </si>
  <si>
    <t>Montáž kanalizačního potrubí korugovaného SN 12  z polypropylenu do DN 200</t>
  </si>
  <si>
    <t>1486548828</t>
  </si>
  <si>
    <t>"přípojky UV DN 150 =" 7,0</t>
  </si>
  <si>
    <t>286152040</t>
  </si>
  <si>
    <t>trubka kanalizační ULTRA RIB SN10 UR-2 DN 150 mm/ 5 m</t>
  </si>
  <si>
    <t>-1322680674</t>
  </si>
  <si>
    <t>"výpočet =" 7,0 / 5,0</t>
  </si>
  <si>
    <t>894811235</t>
  </si>
  <si>
    <t>Revizní šachta z PVC systém RV typ pravý/přímý/levý, DN 400/160 tlak 12,5 t hl od 1860 do 2230 mm</t>
  </si>
  <si>
    <t>1249619035</t>
  </si>
  <si>
    <t>895941111</t>
  </si>
  <si>
    <t>Zřízení vpusti kanalizační uliční z betonových dílců typ UV-50 normální</t>
  </si>
  <si>
    <t>-1837816269</t>
  </si>
  <si>
    <t>"zřízení nové UV =" 2</t>
  </si>
  <si>
    <t>592238210</t>
  </si>
  <si>
    <t>vpusť betonová uliční TBV-Q 660/180 /prstenec/ 18x66x10 cm</t>
  </si>
  <si>
    <t>678353337</t>
  </si>
  <si>
    <t>592238500</t>
  </si>
  <si>
    <t>skruž betonová pro uliční vpusť s výtokovým otvorem SIFON TBV-Q 450/555/3z PVC 150</t>
  </si>
  <si>
    <t>-1749196183</t>
  </si>
  <si>
    <t>592238520</t>
  </si>
  <si>
    <t>dno betonové pro uliční vpusť s kalovou prohlubní TBV-Q 2a 45x30x5 cm</t>
  </si>
  <si>
    <t>-401627814</t>
  </si>
  <si>
    <t>592238570</t>
  </si>
  <si>
    <t>skruž betonová pro uliční vpusť horní TBV-Q 450/295/5b, 45x30x5 cm</t>
  </si>
  <si>
    <t>1621656572</t>
  </si>
  <si>
    <t>592238600</t>
  </si>
  <si>
    <t>skruž betonová pro uliční vpusť středová TBV-Q 450/195/6b, 45x20x5 cm</t>
  </si>
  <si>
    <t>-1929298944</t>
  </si>
  <si>
    <t>592238640</t>
  </si>
  <si>
    <t>prstenec betonový pro uliční vpusť vyrovnávací TBV-Q 390/60/10a, 39x6x5 cm</t>
  </si>
  <si>
    <t>2102971059</t>
  </si>
  <si>
    <t>899202111</t>
  </si>
  <si>
    <t>Osazení mříží litinových včetně rámů a košů na bahno hmotnosti nad 50 do 100 kg</t>
  </si>
  <si>
    <t>-2087589101</t>
  </si>
  <si>
    <t>"výměna mříží na stávajících UV =" 2</t>
  </si>
  <si>
    <t>"nové UV =" 2</t>
  </si>
  <si>
    <t>286mat2</t>
  </si>
  <si>
    <t>KOŠ PLAST PRO ULIČNÍ VPUSŤ vysoký 600x385x270 mm A4</t>
  </si>
  <si>
    <t>475827850</t>
  </si>
  <si>
    <t>552mat1</t>
  </si>
  <si>
    <t>MŘÍŽ PLAST 500x500 D 400 rám BEGU komplet pro uliční vpusť</t>
  </si>
  <si>
    <t>1714056925</t>
  </si>
  <si>
    <t>899202211</t>
  </si>
  <si>
    <t>Demontáž mříží litinových včetně rámů hmotnosti přes 50 do 100 kg</t>
  </si>
  <si>
    <t>-1652991910</t>
  </si>
  <si>
    <t>899331111</t>
  </si>
  <si>
    <t>Výšková úprava uličního vstupu nebo vpusti do 200 mm zvýšením poklopu</t>
  </si>
  <si>
    <t>1655136770</t>
  </si>
  <si>
    <t>914111111</t>
  </si>
  <si>
    <t>Montáž svislé dopravní značky do velikosti 1 m2 objímkami na sloupek nebo konzolu</t>
  </si>
  <si>
    <t>286630197</t>
  </si>
  <si>
    <t>"značky IJ4b =" 2</t>
  </si>
  <si>
    <t>404442030</t>
  </si>
  <si>
    <t>značka svislá reflexní zákazová C AL- NK 500 mm</t>
  </si>
  <si>
    <t>-887728901</t>
  </si>
  <si>
    <t>914511112</t>
  </si>
  <si>
    <t>Montáž sloupku dopravních značek délky do 3,5 m s betonovým základem a patkou</t>
  </si>
  <si>
    <t>-496411901</t>
  </si>
  <si>
    <t>"pro označník zastávky=" 2,0</t>
  </si>
  <si>
    <t>404452250</t>
  </si>
  <si>
    <t>sloupek Zn 60 - 350</t>
  </si>
  <si>
    <t>-847093755</t>
  </si>
  <si>
    <t>404452530</t>
  </si>
  <si>
    <t>víčko plastové na sloupek 60</t>
  </si>
  <si>
    <t>-802379882</t>
  </si>
  <si>
    <t>915211112</t>
  </si>
  <si>
    <t>Vodorovné dopravní značení retroreflexním bílým plastem dělící čáry souvislé šířky 125 mm</t>
  </si>
  <si>
    <t>1394983307</t>
  </si>
  <si>
    <t>"V 11a (0,125m) - bílé provedení =" 110,0</t>
  </si>
  <si>
    <t>915211116</t>
  </si>
  <si>
    <t>Vodorovné dopravní značení retroreflexním žlutým plastem dělící čáry souvislé šířky 125 mm</t>
  </si>
  <si>
    <t>-1762536109</t>
  </si>
  <si>
    <t>"V 12c (0,125m) =" 81,0</t>
  </si>
  <si>
    <t>915221122</t>
  </si>
  <si>
    <t>VDZ stříkané plastem retroreflexní čára 250 mm bílá přerušovaná</t>
  </si>
  <si>
    <t>-638173303</t>
  </si>
  <si>
    <t>"V 4 (0,25m)  kadence 0,5/0,5m =" 73,0</t>
  </si>
  <si>
    <t>915221112</t>
  </si>
  <si>
    <t>Vodorovné dopravní značení bílým plastem vodící čáry šířky 250 mm retroreflexní</t>
  </si>
  <si>
    <t>-712403330</t>
  </si>
  <si>
    <t>"V 4 (0,25m) =" 56,0</t>
  </si>
  <si>
    <t>915231112</t>
  </si>
  <si>
    <t>Vodorovné dopravní značení retroreflexním bílým plastem přechody pro chodce, šipky nebo symboly</t>
  </si>
  <si>
    <t>1281313169</t>
  </si>
  <si>
    <t>"4 x nápis BUS v bílém provedení =" 4 * 3 * 1,0</t>
  </si>
  <si>
    <t>915611111</t>
  </si>
  <si>
    <t>Předznačení vodorovného liniového značení</t>
  </si>
  <si>
    <t>-428574633</t>
  </si>
  <si>
    <t>110 + 81 + 73 + 56</t>
  </si>
  <si>
    <t>915621111</t>
  </si>
  <si>
    <t>Předznačení vodorovného plošného značení</t>
  </si>
  <si>
    <t>-1014006892</t>
  </si>
  <si>
    <t>916111123.2</t>
  </si>
  <si>
    <t>Osazení obruby z drobných kostek s boční opěrou do lože z betonu prostého C20/25</t>
  </si>
  <si>
    <t>803841032</t>
  </si>
  <si>
    <t>Poznámka k položce:
betonové lože C20/25 n XF3 tl. min. 0,10 m</t>
  </si>
  <si>
    <t>"nový jednořádek =" 147,0</t>
  </si>
  <si>
    <t>583801200</t>
  </si>
  <si>
    <t>kostka dlažební drobná, žula velikost 8/10 cm</t>
  </si>
  <si>
    <t>848930277</t>
  </si>
  <si>
    <t>"výpočet =" 0,024 * 1,01 * 147,0</t>
  </si>
  <si>
    <t>1913664947</t>
  </si>
  <si>
    <t>"obruba 15/30 + přechodové úseky =" 33 + 4</t>
  </si>
  <si>
    <t>"obruba 15/25 =" 82,0</t>
  </si>
  <si>
    <t>"obruba 15/15 =" 17,5</t>
  </si>
  <si>
    <t>"obruba 15/15-25 =" 10,0</t>
  </si>
  <si>
    <t>592174500</t>
  </si>
  <si>
    <t>obrubník betonový chodníkový 100x15x30 cm</t>
  </si>
  <si>
    <t>-1493367856</t>
  </si>
  <si>
    <t>"výpočet =" 1,01 * 37,0</t>
  </si>
  <si>
    <t>727282196</t>
  </si>
  <si>
    <t>"výpočet =" 1,01 * 82,0</t>
  </si>
  <si>
    <t>592174690</t>
  </si>
  <si>
    <t>obrubník betonový silniční přechodový L + P Standard 100x15x15-25 cm</t>
  </si>
  <si>
    <t>-1645579576</t>
  </si>
  <si>
    <t>"výpočet =" 1,01 * 10,0</t>
  </si>
  <si>
    <t>592175100</t>
  </si>
  <si>
    <t>obrubník betonový silniční nájezdový 100x15x15 cm</t>
  </si>
  <si>
    <t>1539892321</t>
  </si>
  <si>
    <t>"výpočet =" 1,01 * 17,5</t>
  </si>
  <si>
    <t>919112212</t>
  </si>
  <si>
    <t>Řezání spár pro vytvoření komůrky š 10 mm hl 20 mm pro těsnící zálivku v živičném krytu</t>
  </si>
  <si>
    <t>-1652858360</t>
  </si>
  <si>
    <t>"prořezání v místech napojení na stáv.povrchy =" 124,0</t>
  </si>
  <si>
    <t>"prořezání kolem jednořádku =" 147,0</t>
  </si>
  <si>
    <t>919121212</t>
  </si>
  <si>
    <t>Těsnění spár zálivkou za studena pro komůrky š 10 mm hl 20 mm bez těsnicího profilu</t>
  </si>
  <si>
    <t>-1693047981</t>
  </si>
  <si>
    <t>919735112</t>
  </si>
  <si>
    <t>Řezání stávajícího živičného krytu hl do 100 mm</t>
  </si>
  <si>
    <t>-746416976</t>
  </si>
  <si>
    <t>"zařezání vozovky před frézováním =" 147,0</t>
  </si>
  <si>
    <t>999R</t>
  </si>
  <si>
    <t>Kontrolní odvrty</t>
  </si>
  <si>
    <t>799626503</t>
  </si>
  <si>
    <t>57</t>
  </si>
  <si>
    <t>998225111</t>
  </si>
  <si>
    <t>Přesun hmot pro pozemní komunikace s krytem z kamene, monolitickým betonovým nebo živičným</t>
  </si>
  <si>
    <t>262103598</t>
  </si>
  <si>
    <t>8 - SO 401 - Stožár VO</t>
  </si>
  <si>
    <t>D1 - Elektromontáže</t>
  </si>
  <si>
    <t>D2 - Nátěry</t>
  </si>
  <si>
    <t>D3 - Zemní práce</t>
  </si>
  <si>
    <t>D1</t>
  </si>
  <si>
    <t>Elektromontáže</t>
  </si>
  <si>
    <t>1048-436</t>
  </si>
  <si>
    <t>VÝLOŽNÍK METALIZOVANÝ V1-1000  výl.rov.jedn.ul.žárově zinkovaný</t>
  </si>
  <si>
    <t>ks</t>
  </si>
  <si>
    <t>Poznámka k položce:
viz výkres výkr.č401.02 - SITUAČNÍ PLÁN VO</t>
  </si>
  <si>
    <t>1048-239</t>
  </si>
  <si>
    <t>Stožár bezpaticový třístupňový žárově zinkovaný s ochrannou manžetou  typ /Bm8/ - 8m</t>
  </si>
  <si>
    <t>1219-333</t>
  </si>
  <si>
    <t>Venkovní svítidlo z tlakovaného hliníku , zákryt optické části tvrzeným sklem  výbojky SON-T 70W typ SAFÍR 1</t>
  </si>
  <si>
    <t>1048-709</t>
  </si>
  <si>
    <t>STOŽÁROVÁ VÝZBROJ SR 721-27-Cu  st.výz.1xE27/4xM8/35mm2/zkrác., s ochrannou krytkou,vč. pojist.</t>
  </si>
  <si>
    <t>Poznámka k položce:
viz výkres výkr.č.401.03 - SCHÉMATICKÝ PLÁN VO</t>
  </si>
  <si>
    <t>1124-22</t>
  </si>
  <si>
    <t>Kabel silový CYKY 3Jx1.5 mm2, zatažení do stožáru, 1x stožár+ výložník- 10m, celkem 10m</t>
  </si>
  <si>
    <t>1124-30</t>
  </si>
  <si>
    <t>Přeložení kabelu CYKY 3x4 mm2  - vytažení z výkopu a položení do nového výkopu cca 3m zatažení do stožáru cca 2m/ bez materiálu, trasa 3m, stožár 2m, celkem 5m</t>
  </si>
  <si>
    <t>9999-414</t>
  </si>
  <si>
    <t>UKONČENÍ KABELŮ SMRŠŤOVACÍ HADICÍ S TERMOPLASTICKÝM PLNIDLEM -  3x4  mm2</t>
  </si>
  <si>
    <t>9999-457</t>
  </si>
  <si>
    <t>UKONČENÍ VODIČŮ NA SVORKOVNICI -  Do  6 mm2</t>
  </si>
  <si>
    <t>9999-444</t>
  </si>
  <si>
    <t>UKONČENÍ VODIČŮ NA SVORKOVNICI - Do   2,5 mm2</t>
  </si>
  <si>
    <t>1244-255</t>
  </si>
  <si>
    <t>Zemnící tyč - ZT 2,0s zemnící tyč se svorkou o 25mm, L 2000mm</t>
  </si>
  <si>
    <t>Poznámka k položce:
Bude provedeno v případě, že není položen zemnič spolu s kabelem v předstihu</t>
  </si>
  <si>
    <t>1244-3</t>
  </si>
  <si>
    <t>OCELOVÝ DRÁT POZINKOVANÝ - Drát 10 drát o 10mm(0,62kg/m), volné uložení do výkopu - 10m</t>
  </si>
  <si>
    <t>9999-840</t>
  </si>
  <si>
    <t>Tvarování mont.dílu</t>
  </si>
  <si>
    <t>1244-9</t>
  </si>
  <si>
    <t>Nátěr zemnícího drátu přechod do země 0,5/1ks</t>
  </si>
  <si>
    <t>1244-72</t>
  </si>
  <si>
    <t>Svorka zkušební - SZ  zkušební</t>
  </si>
  <si>
    <t>1127-60</t>
  </si>
  <si>
    <t>Spojovací svorka SS s příložkou, odbočení drátu - 2ks na jeden spoj</t>
  </si>
  <si>
    <t>Poznámka k položce:
Bude provedeno v případě, že není položen zemnič spolu s kabelem v předstihu; HODINOVE ZUCTOVACI SAZBY</t>
  </si>
  <si>
    <t>9999-1281</t>
  </si>
  <si>
    <t>Hydraulická plošina - odpojení a demontáž stávajícího svítidla ze sloupu NN, montáž nového svítidla na stávající raménko</t>
  </si>
  <si>
    <t>hod</t>
  </si>
  <si>
    <t>Poznámka k položce:
Technický odhad</t>
  </si>
  <si>
    <t>9999-1290</t>
  </si>
  <si>
    <t>konzervace všech šroubových spojení ochrannou vazelínou</t>
  </si>
  <si>
    <t>9999-1290.1</t>
  </si>
  <si>
    <t>Zemní kabely opatřit ve stožárech štítky s informacemi o směru kabelové trasy</t>
  </si>
  <si>
    <t>9999-1298</t>
  </si>
  <si>
    <t>PROVEDENI REVIZNICH ZKOUSEK -DLE CSN 331500  Revizní technik</t>
  </si>
  <si>
    <t>9999-1299</t>
  </si>
  <si>
    <t>Spolupráce s reviz.technikem</t>
  </si>
  <si>
    <t>9999-99</t>
  </si>
  <si>
    <t>PPV 6% z elektromontáže</t>
  </si>
  <si>
    <t>%</t>
  </si>
  <si>
    <t>2003575995</t>
  </si>
  <si>
    <t>D2</t>
  </si>
  <si>
    <t>Nátěry</t>
  </si>
  <si>
    <t>9999-1275</t>
  </si>
  <si>
    <t>Cislice,písmena do 100mm, Dvířka u stožárů opatřit výstražnými blesky</t>
  </si>
  <si>
    <t>1021-53</t>
  </si>
  <si>
    <t>BARVA- SYNTETIC.VENKOVNÍ SU2013/černá</t>
  </si>
  <si>
    <t>1021-72</t>
  </si>
  <si>
    <t>ŘEDIDLO S6006-syntetické</t>
  </si>
  <si>
    <t>D3</t>
  </si>
  <si>
    <t>9999-880</t>
  </si>
  <si>
    <t>VYTÝČENÍ TRATI,  Venkovní vedení  v přehledném terénu</t>
  </si>
  <si>
    <t>km</t>
  </si>
  <si>
    <t>9999-889</t>
  </si>
  <si>
    <t>Vytýčení inženýrských sítí</t>
  </si>
  <si>
    <t>9999-947</t>
  </si>
  <si>
    <t>JÁMA PRO STOŽÁRY VER.OSVĚTLENÍ O OBJEMU DO 2 m3, Zemina třídy 4,ručně/1m3</t>
  </si>
  <si>
    <t>Poznámka k položce:
401.05 – STOŽÁR VO +  ZÁKLADY</t>
  </si>
  <si>
    <t>9999-969</t>
  </si>
  <si>
    <t>POUZDROVÝ ZÁKL.PRO STOŽ.VENK.,  Bet. roura D 500x1200 mm,beton, písek, vybetonování spádové desky kolem stožáru nad terénem, osazení trubek kopoflex</t>
  </si>
  <si>
    <t>9999-983</t>
  </si>
  <si>
    <t>ZÁHOZ JÁMY,UPĚCHOVÁNÍ,ÚPRAVA , V zemině třídy 3-4, /2x0,5m3/</t>
  </si>
  <si>
    <t>9999-1002</t>
  </si>
  <si>
    <t>Výkop Zemina třídy 4, šíře 350mm,hloubka 800mm, odkopání stávající trasy 5m , výkop nové trasy 3m</t>
  </si>
  <si>
    <t>58</t>
  </si>
  <si>
    <t>9999-1119</t>
  </si>
  <si>
    <t>FOLIE VÝSTRAŽNÁ Z PVC,  Šířka 22cm</t>
  </si>
  <si>
    <t>60</t>
  </si>
  <si>
    <t>Poznámka k položce:
viz výkres výkr.č.401.04 - ŘEZY KABELOVOU RÝHOU</t>
  </si>
  <si>
    <t>1123-591</t>
  </si>
  <si>
    <t>TRUBKA KOPOFLEX, KF 09040 , chránička vyvedená přes základ osvětlovacího stožáru - 2x2m= 4m</t>
  </si>
  <si>
    <t>62</t>
  </si>
  <si>
    <t>1123-591.1</t>
  </si>
  <si>
    <t>KF 09063 TRUBKA KOPOFLEX 63</t>
  </si>
  <si>
    <t>64</t>
  </si>
  <si>
    <t>9999-1182</t>
  </si>
  <si>
    <t>ZÁHOZ KABELOVÉ RÝHY,  Zemina třídy 4, šíře 350mm,hloubka 800mm</t>
  </si>
  <si>
    <t>66</t>
  </si>
  <si>
    <t>9999-1196</t>
  </si>
  <si>
    <t>ÚPRAVA POVRCHU,  Provizorní úprava terénu v zemina třídy 4, 8m x0,35m+1,5mx1,5m= 5,05m2</t>
  </si>
  <si>
    <t>68</t>
  </si>
  <si>
    <t>9999-986</t>
  </si>
  <si>
    <t>ODVOZ ZEMINY Z VÝKOPU,  Naložení, skládka / 0,3m3/</t>
  </si>
  <si>
    <t>70</t>
  </si>
  <si>
    <t>9999-986.1</t>
  </si>
  <si>
    <t>Poplatky za skládku zeminy / 1x0,3m3/</t>
  </si>
  <si>
    <t>72</t>
  </si>
  <si>
    <t>9999-1186</t>
  </si>
  <si>
    <t>Do vzdálenosti 1 km, / 0,3m3/</t>
  </si>
  <si>
    <t>74</t>
  </si>
  <si>
    <t>9999-1187</t>
  </si>
  <si>
    <t>Za každý další km - 15KM /15x0,3m3=4,5m3/</t>
  </si>
  <si>
    <t>76</t>
  </si>
  <si>
    <t>9 - SO 901 - Opěrná zeď včetně oplocení</t>
  </si>
  <si>
    <t xml:space="preserve">    2 - Zakládání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</si>
  <si>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</si>
  <si>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</si>
  <si>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</si>
  <si>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783 - Dokončovací práce - nátěry</t>
  </si>
  <si>
    <t>1111678719</t>
  </si>
  <si>
    <t>"výkop pro založení zdi =" 58,0</t>
  </si>
  <si>
    <t>2106611268</t>
  </si>
  <si>
    <t>"z výkopu pro založení zdi =" 58,0</t>
  </si>
  <si>
    <t>-1904585644</t>
  </si>
  <si>
    <t>uvažována celková vzdálenost 15 km</t>
  </si>
  <si>
    <t>"z výkopu pro založení zdi =" (15-10) * 58,0</t>
  </si>
  <si>
    <t>-31594622</t>
  </si>
  <si>
    <t>"z výkopu pro založení zdi =" 1,65 * 58,0</t>
  </si>
  <si>
    <t>175101201</t>
  </si>
  <si>
    <t>Obsypání objektu nad přilehlým původním terénem sypaninou bez prohození, uloženou do 3 m</t>
  </si>
  <si>
    <t>-640268470</t>
  </si>
  <si>
    <t>"zásyp za rubem zdi do úrovně pláně chodníku =" 40,0</t>
  </si>
  <si>
    <t>583441690</t>
  </si>
  <si>
    <t>štěrkodrť frakce 0-32</t>
  </si>
  <si>
    <t>132431546</t>
  </si>
  <si>
    <t>"ŠD 0/32 pro hutněný zásyp za rubem a lícem zdi =" 2,0 * 40,0</t>
  </si>
  <si>
    <t>-1643661828</t>
  </si>
  <si>
    <t>"základová spára pod zeď =" 54,0</t>
  </si>
  <si>
    <t>Zakládání</t>
  </si>
  <si>
    <t>212752213</t>
  </si>
  <si>
    <t>Trativod z drenážních trubek plastových flexibilních D do 160 mm včetně lože otevřený výkop</t>
  </si>
  <si>
    <t>759417304</t>
  </si>
  <si>
    <t>"trativod DN 110 =" 39,0</t>
  </si>
  <si>
    <t>Svislé a kompletní konstrukce</t>
  </si>
  <si>
    <t>334121110</t>
  </si>
  <si>
    <t>Osazení prefabrikovaných opěr nebo pilířů z ŽB hmotnosti do 1 t</t>
  </si>
  <si>
    <t>587711964</t>
  </si>
  <si>
    <t>"zeď přímá 600 (600x600x500) =" 8,0</t>
  </si>
  <si>
    <t>"zeď přímá 800 (800x600x500) =" 44,0</t>
  </si>
  <si>
    <t>"zeď přímá 1000 (1000x600x500) =" 20,0</t>
  </si>
  <si>
    <t>593391000</t>
  </si>
  <si>
    <t>zeď opěrná úhlová CSB přímá  50 x 60 x 60 cm</t>
  </si>
  <si>
    <t>1787681808</t>
  </si>
  <si>
    <t>593391010</t>
  </si>
  <si>
    <t>zeď opěrná úhlová CSB přímá  50 x 80 x 60 cm</t>
  </si>
  <si>
    <t>-892982841</t>
  </si>
  <si>
    <t>593391020</t>
  </si>
  <si>
    <t>zeď opěrná úhlová CSB přímá  50 x 100 x 60 cm</t>
  </si>
  <si>
    <t>-874535591</t>
  </si>
  <si>
    <t>338171123</t>
  </si>
  <si>
    <t>Osazování sloupků a vzpěr plotových ocelových v 2,60 m se zabetonováním</t>
  </si>
  <si>
    <t>-988912542</t>
  </si>
  <si>
    <t>osazení do plast.trubky DN 200 vč.dodávky trubky</t>
  </si>
  <si>
    <t>"pozinkovaný sloupek 3200 =" 1</t>
  </si>
  <si>
    <t>"pozinkovaný sloupek 2600 =" 6</t>
  </si>
  <si>
    <t>"pozinkovaný sloupek 2800 =" 8</t>
  </si>
  <si>
    <t>"pozinkovaný sloupek 3000 =" 4</t>
  </si>
  <si>
    <t>552422R2</t>
  </si>
  <si>
    <t>Pozinkovaný sloupek 2600 x 60mm s ochrannou krytkou</t>
  </si>
  <si>
    <t>671231955</t>
  </si>
  <si>
    <t>552422R3</t>
  </si>
  <si>
    <t>Pozinkovaný sloupek 2800 x 60mm s ochrannou krytkou</t>
  </si>
  <si>
    <t>416203666</t>
  </si>
  <si>
    <t>552422R4</t>
  </si>
  <si>
    <t>Pozinkovaný sloupek 3000 x 60mm s ochrannou krytkou</t>
  </si>
  <si>
    <t>244269391</t>
  </si>
  <si>
    <t>553422R1</t>
  </si>
  <si>
    <t>Pozinkovaný sloupek 2200 x 60mm s ochrannou krytkou</t>
  </si>
  <si>
    <t>248867223</t>
  </si>
  <si>
    <t>348171120</t>
  </si>
  <si>
    <t>Osazení rámového oplocení výšky do 1,5 m ve sklonu svahu do 15°</t>
  </si>
  <si>
    <t>440772045</t>
  </si>
  <si>
    <t>552001R5</t>
  </si>
  <si>
    <t>Rám s žebírkovým výpletem 2000 x 1250 mm</t>
  </si>
  <si>
    <t>-1790100723</t>
  </si>
  <si>
    <t>552001R6</t>
  </si>
  <si>
    <t>Rám sžebírkovým výpletem</t>
  </si>
  <si>
    <t>-613760845</t>
  </si>
  <si>
    <t>"upravit dle skutečné zbytkové vzdálenosti =" 1,0</t>
  </si>
  <si>
    <t>-345605466</t>
  </si>
  <si>
    <t>"štěrkové lože pod úhlovou zeď fr. 16/32 =" 13,50</t>
  </si>
  <si>
    <t>452311131</t>
  </si>
  <si>
    <t>Podkladní desky z betonu prostého tř. C 12/15 otevřený výkop</t>
  </si>
  <si>
    <t>1437005874</t>
  </si>
  <si>
    <t>"betonové lože =" 7,50</t>
  </si>
  <si>
    <t>-2028219560</t>
  </si>
  <si>
    <t>1513118626</t>
  </si>
  <si>
    <t>998214111</t>
  </si>
  <si>
    <t>Přesun hmot pro mosty montované z dílců ŽB nebo předpjatých v do 20 m</t>
  </si>
  <si>
    <t>250666049</t>
  </si>
  <si>
    <t>PSV</t>
  </si>
  <si>
    <t>Práce a dodávky PSV</t>
  </si>
  <si>
    <t>711</t>
  </si>
  <si>
    <t>Izolace proti vodě, vlhkosti a plynům</t>
  </si>
  <si>
    <t>711161307</t>
  </si>
  <si>
    <t>Izolace proti zemní vlhkosti stěn foliemi nopovými pro běžné podmínky  tl. 0,5 mm šířky 1,5 m</t>
  </si>
  <si>
    <t>908825444</t>
  </si>
  <si>
    <t>"výpočet =" 52 * 1,5</t>
  </si>
  <si>
    <t>783</t>
  </si>
  <si>
    <t>Dokončovací práce - nátěry</t>
  </si>
  <si>
    <t>7832R1</t>
  </si>
  <si>
    <t>Nátěr oplocení</t>
  </si>
  <si>
    <t>1100242704</t>
  </si>
  <si>
    <t>10 - SO 902 - Přístřešek autobusové zastávky</t>
  </si>
  <si>
    <t>171101103</t>
  </si>
  <si>
    <t>Uložení sypaniny z hornin soudržných do násypů zhutněných do 100 % PS</t>
  </si>
  <si>
    <t>1864013439</t>
  </si>
  <si>
    <t>"vč.dovozu a nákupu vhodné zeminy =" 6,50</t>
  </si>
  <si>
    <t>1474210983</t>
  </si>
  <si>
    <t>"chodníky, tl. 60 mm v místě přístřešku =" 10,0</t>
  </si>
  <si>
    <t>827188401</t>
  </si>
  <si>
    <t>"ŠD 0/32; viz Technická zpráva =" 10,0</t>
  </si>
  <si>
    <t>596211110</t>
  </si>
  <si>
    <t>Kladení zámkové dlažby komunikací pro pěší tl 60 mm skupiny A pl do 50 m2</t>
  </si>
  <si>
    <t>-407392478</t>
  </si>
  <si>
    <t>"kce chodníku; šedá, vmístě přístřešku =" 10,0</t>
  </si>
  <si>
    <t>1002929520</t>
  </si>
  <si>
    <t>"výpočet =" 1,03 * 10,0</t>
  </si>
  <si>
    <t>-1826282859</t>
  </si>
  <si>
    <t>-1072209257</t>
  </si>
  <si>
    <t>991R1</t>
  </si>
  <si>
    <t>Přístřešek zděný půdorysu 2 x 3 m, výška 2,80 m</t>
  </si>
  <si>
    <t>-414181079</t>
  </si>
  <si>
    <t>Poznámka k položce:
detailněji viz výkres
střecha z vlnitého plechu = 11,55 m2
Cihla dutá dvouděrová nebo CPP = 315 ks
Vápenocementová omítka = 30 m2
základ -bet.roura DN 400 (4 x 1m)+beton 2,8 m3</t>
  </si>
  <si>
    <t>-2010963420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</si>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</sst>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 locked="0"/>
    </xf>
  </cellStyleXfs>
  <cellXfs count="4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6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6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16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7" fillId="2" borderId="0" xfId="20" applyFill="1"/>
    <xf numFmtId="0" fontId="38" fillId="0" borderId="0" xfId="20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9" fillId="2" borderId="0" xfId="0" applyFont="1" applyFill="1" applyAlignment="1" applyProtection="1">
      <alignment horizontal="left" vertical="center"/>
      <protection/>
    </xf>
    <xf numFmtId="0" fontId="40" fillId="2" borderId="0" xfId="20" applyFont="1" applyFill="1" applyAlignment="1" applyProtection="1">
      <alignment vertical="center"/>
      <protection/>
    </xf>
    <xf numFmtId="0" fontId="40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6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3" xfId="21" applyFont="1" applyBorder="1" applyAlignment="1" applyProtection="1">
      <alignment horizontal="left" vertical="center"/>
      <protection locked="0"/>
    </xf>
    <xf numFmtId="0" fontId="26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6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6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6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330" t="s">
        <v>0</v>
      </c>
      <c r="B1" s="331"/>
      <c r="C1" s="331"/>
      <c r="D1" s="332" t="s">
        <v>1</v>
      </c>
      <c r="E1" s="331"/>
      <c r="F1" s="331"/>
      <c r="G1" s="331"/>
      <c r="H1" s="331"/>
      <c r="I1" s="331"/>
      <c r="J1" s="331"/>
      <c r="K1" s="333" t="s">
        <v>1150</v>
      </c>
      <c r="L1" s="333"/>
      <c r="M1" s="333"/>
      <c r="N1" s="333"/>
      <c r="O1" s="333"/>
      <c r="P1" s="333"/>
      <c r="Q1" s="333"/>
      <c r="R1" s="333"/>
      <c r="S1" s="333"/>
      <c r="T1" s="331"/>
      <c r="U1" s="331"/>
      <c r="V1" s="331"/>
      <c r="W1" s="333" t="s">
        <v>1151</v>
      </c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2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" customHeight="1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3"/>
      <c r="AQ5" s="25"/>
      <c r="BE5" s="274" t="s">
        <v>15</v>
      </c>
      <c r="BS5" s="18" t="s">
        <v>6</v>
      </c>
    </row>
    <row r="6" spans="2:71" ht="36.9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3"/>
      <c r="AQ6" s="25"/>
      <c r="BE6" s="275"/>
      <c r="BS6" s="18" t="s">
        <v>18</v>
      </c>
    </row>
    <row r="7" spans="2:71" ht="14.4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75"/>
      <c r="BS7" s="18" t="s">
        <v>22</v>
      </c>
    </row>
    <row r="8" spans="2:71" ht="14.4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75"/>
      <c r="BS8" s="18" t="s">
        <v>27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75"/>
      <c r="BS9" s="18" t="s">
        <v>28</v>
      </c>
    </row>
    <row r="10" spans="2:71" ht="14.4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275"/>
      <c r="BS10" s="18" t="s">
        <v>18</v>
      </c>
    </row>
    <row r="11" spans="2:71" ht="18.45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34</v>
      </c>
      <c r="AO11" s="23"/>
      <c r="AP11" s="23"/>
      <c r="AQ11" s="25"/>
      <c r="BE11" s="275"/>
      <c r="BS11" s="18" t="s">
        <v>18</v>
      </c>
    </row>
    <row r="12" spans="2:7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75"/>
      <c r="BS12" s="18" t="s">
        <v>18</v>
      </c>
    </row>
    <row r="13" spans="2:71" ht="14.4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36</v>
      </c>
      <c r="AO13" s="23"/>
      <c r="AP13" s="23"/>
      <c r="AQ13" s="25"/>
      <c r="BE13" s="275"/>
      <c r="BS13" s="18" t="s">
        <v>18</v>
      </c>
    </row>
    <row r="14" spans="2:71" ht="13.2">
      <c r="B14" s="22"/>
      <c r="C14" s="23"/>
      <c r="D14" s="23"/>
      <c r="E14" s="281" t="s">
        <v>36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31" t="s">
        <v>33</v>
      </c>
      <c r="AL14" s="23"/>
      <c r="AM14" s="23"/>
      <c r="AN14" s="33" t="s">
        <v>36</v>
      </c>
      <c r="AO14" s="23"/>
      <c r="AP14" s="23"/>
      <c r="AQ14" s="25"/>
      <c r="BE14" s="275"/>
      <c r="BS14" s="18" t="s">
        <v>18</v>
      </c>
    </row>
    <row r="15" spans="2:7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75"/>
      <c r="BS15" s="18" t="s">
        <v>4</v>
      </c>
    </row>
    <row r="16" spans="2:71" ht="14.4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38</v>
      </c>
      <c r="AO16" s="23"/>
      <c r="AP16" s="23"/>
      <c r="AQ16" s="25"/>
      <c r="BE16" s="275"/>
      <c r="BS16" s="18" t="s">
        <v>39</v>
      </c>
    </row>
    <row r="17" spans="2:71" ht="18.45" customHeight="1">
      <c r="B17" s="22"/>
      <c r="C17" s="23"/>
      <c r="D17" s="23"/>
      <c r="E17" s="29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41</v>
      </c>
      <c r="AO17" s="23"/>
      <c r="AP17" s="23"/>
      <c r="AQ17" s="25"/>
      <c r="BE17" s="275"/>
      <c r="BS17" s="18" t="s">
        <v>39</v>
      </c>
    </row>
    <row r="18" spans="2:7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75"/>
      <c r="BS18" s="18" t="s">
        <v>6</v>
      </c>
    </row>
    <row r="19" spans="2:71" ht="14.4" customHeight="1">
      <c r="B19" s="22"/>
      <c r="C19" s="23"/>
      <c r="D19" s="31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75"/>
      <c r="BS19" s="18" t="s">
        <v>6</v>
      </c>
    </row>
    <row r="20" spans="2:71" ht="22.5" customHeight="1">
      <c r="B20" s="22"/>
      <c r="C20" s="23"/>
      <c r="D20" s="23"/>
      <c r="E20" s="282" t="s">
        <v>20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3"/>
      <c r="AP20" s="23"/>
      <c r="AQ20" s="25"/>
      <c r="BE20" s="275"/>
      <c r="BS20" s="18" t="s">
        <v>39</v>
      </c>
    </row>
    <row r="21" spans="2:57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75"/>
    </row>
    <row r="22" spans="2:57" ht="6.9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75"/>
    </row>
    <row r="23" spans="2:57" s="1" customFormat="1" ht="25.95" customHeight="1">
      <c r="B23" s="35"/>
      <c r="C23" s="36"/>
      <c r="D23" s="37" t="s">
        <v>43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83">
        <f>ROUND(AG51,2)</f>
        <v>0</v>
      </c>
      <c r="AL23" s="284"/>
      <c r="AM23" s="284"/>
      <c r="AN23" s="284"/>
      <c r="AO23" s="284"/>
      <c r="AP23" s="36"/>
      <c r="AQ23" s="39"/>
      <c r="BE23" s="276"/>
    </row>
    <row r="24" spans="2:57" s="1" customFormat="1" ht="6.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76"/>
    </row>
    <row r="25" spans="2:57" s="1" customFormat="1" ht="12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85" t="s">
        <v>44</v>
      </c>
      <c r="M25" s="286"/>
      <c r="N25" s="286"/>
      <c r="O25" s="286"/>
      <c r="P25" s="36"/>
      <c r="Q25" s="36"/>
      <c r="R25" s="36"/>
      <c r="S25" s="36"/>
      <c r="T25" s="36"/>
      <c r="U25" s="36"/>
      <c r="V25" s="36"/>
      <c r="W25" s="285" t="s">
        <v>45</v>
      </c>
      <c r="X25" s="286"/>
      <c r="Y25" s="286"/>
      <c r="Z25" s="286"/>
      <c r="AA25" s="286"/>
      <c r="AB25" s="286"/>
      <c r="AC25" s="286"/>
      <c r="AD25" s="286"/>
      <c r="AE25" s="286"/>
      <c r="AF25" s="36"/>
      <c r="AG25" s="36"/>
      <c r="AH25" s="36"/>
      <c r="AI25" s="36"/>
      <c r="AJ25" s="36"/>
      <c r="AK25" s="285" t="s">
        <v>46</v>
      </c>
      <c r="AL25" s="286"/>
      <c r="AM25" s="286"/>
      <c r="AN25" s="286"/>
      <c r="AO25" s="286"/>
      <c r="AP25" s="36"/>
      <c r="AQ25" s="39"/>
      <c r="BE25" s="276"/>
    </row>
    <row r="26" spans="2:57" s="2" customFormat="1" ht="14.4" customHeight="1">
      <c r="B26" s="41"/>
      <c r="C26" s="42"/>
      <c r="D26" s="43" t="s">
        <v>47</v>
      </c>
      <c r="E26" s="42"/>
      <c r="F26" s="43" t="s">
        <v>48</v>
      </c>
      <c r="G26" s="42"/>
      <c r="H26" s="42"/>
      <c r="I26" s="42"/>
      <c r="J26" s="42"/>
      <c r="K26" s="42"/>
      <c r="L26" s="287">
        <v>0.21</v>
      </c>
      <c r="M26" s="288"/>
      <c r="N26" s="288"/>
      <c r="O26" s="288"/>
      <c r="P26" s="42"/>
      <c r="Q26" s="42"/>
      <c r="R26" s="42"/>
      <c r="S26" s="42"/>
      <c r="T26" s="42"/>
      <c r="U26" s="42"/>
      <c r="V26" s="42"/>
      <c r="W26" s="289">
        <f>ROUND(AZ51,2)</f>
        <v>0</v>
      </c>
      <c r="X26" s="288"/>
      <c r="Y26" s="288"/>
      <c r="Z26" s="288"/>
      <c r="AA26" s="288"/>
      <c r="AB26" s="288"/>
      <c r="AC26" s="288"/>
      <c r="AD26" s="288"/>
      <c r="AE26" s="288"/>
      <c r="AF26" s="42"/>
      <c r="AG26" s="42"/>
      <c r="AH26" s="42"/>
      <c r="AI26" s="42"/>
      <c r="AJ26" s="42"/>
      <c r="AK26" s="289">
        <f>ROUND(AV51,2)</f>
        <v>0</v>
      </c>
      <c r="AL26" s="288"/>
      <c r="AM26" s="288"/>
      <c r="AN26" s="288"/>
      <c r="AO26" s="288"/>
      <c r="AP26" s="42"/>
      <c r="AQ26" s="44"/>
      <c r="BE26" s="277"/>
    </row>
    <row r="27" spans="2:57" s="2" customFormat="1" ht="14.4" customHeight="1">
      <c r="B27" s="41"/>
      <c r="C27" s="42"/>
      <c r="D27" s="42"/>
      <c r="E27" s="42"/>
      <c r="F27" s="43" t="s">
        <v>49</v>
      </c>
      <c r="G27" s="42"/>
      <c r="H27" s="42"/>
      <c r="I27" s="42"/>
      <c r="J27" s="42"/>
      <c r="K27" s="42"/>
      <c r="L27" s="287">
        <v>0.15</v>
      </c>
      <c r="M27" s="288"/>
      <c r="N27" s="288"/>
      <c r="O27" s="288"/>
      <c r="P27" s="42"/>
      <c r="Q27" s="42"/>
      <c r="R27" s="42"/>
      <c r="S27" s="42"/>
      <c r="T27" s="42"/>
      <c r="U27" s="42"/>
      <c r="V27" s="42"/>
      <c r="W27" s="289">
        <f>ROUND(BA51,2)</f>
        <v>0</v>
      </c>
      <c r="X27" s="288"/>
      <c r="Y27" s="288"/>
      <c r="Z27" s="288"/>
      <c r="AA27" s="288"/>
      <c r="AB27" s="288"/>
      <c r="AC27" s="288"/>
      <c r="AD27" s="288"/>
      <c r="AE27" s="288"/>
      <c r="AF27" s="42"/>
      <c r="AG27" s="42"/>
      <c r="AH27" s="42"/>
      <c r="AI27" s="42"/>
      <c r="AJ27" s="42"/>
      <c r="AK27" s="289">
        <f>ROUND(AW51,2)</f>
        <v>0</v>
      </c>
      <c r="AL27" s="288"/>
      <c r="AM27" s="288"/>
      <c r="AN27" s="288"/>
      <c r="AO27" s="288"/>
      <c r="AP27" s="42"/>
      <c r="AQ27" s="44"/>
      <c r="BE27" s="277"/>
    </row>
    <row r="28" spans="2:57" s="2" customFormat="1" ht="14.4" customHeight="1" hidden="1">
      <c r="B28" s="41"/>
      <c r="C28" s="42"/>
      <c r="D28" s="42"/>
      <c r="E28" s="42"/>
      <c r="F28" s="43" t="s">
        <v>50</v>
      </c>
      <c r="G28" s="42"/>
      <c r="H28" s="42"/>
      <c r="I28" s="42"/>
      <c r="J28" s="42"/>
      <c r="K28" s="42"/>
      <c r="L28" s="287">
        <v>0.21</v>
      </c>
      <c r="M28" s="288"/>
      <c r="N28" s="288"/>
      <c r="O28" s="288"/>
      <c r="P28" s="42"/>
      <c r="Q28" s="42"/>
      <c r="R28" s="42"/>
      <c r="S28" s="42"/>
      <c r="T28" s="42"/>
      <c r="U28" s="42"/>
      <c r="V28" s="42"/>
      <c r="W28" s="289">
        <f>ROUND(BB51,2)</f>
        <v>0</v>
      </c>
      <c r="X28" s="288"/>
      <c r="Y28" s="288"/>
      <c r="Z28" s="288"/>
      <c r="AA28" s="288"/>
      <c r="AB28" s="288"/>
      <c r="AC28" s="288"/>
      <c r="AD28" s="288"/>
      <c r="AE28" s="288"/>
      <c r="AF28" s="42"/>
      <c r="AG28" s="42"/>
      <c r="AH28" s="42"/>
      <c r="AI28" s="42"/>
      <c r="AJ28" s="42"/>
      <c r="AK28" s="289">
        <v>0</v>
      </c>
      <c r="AL28" s="288"/>
      <c r="AM28" s="288"/>
      <c r="AN28" s="288"/>
      <c r="AO28" s="288"/>
      <c r="AP28" s="42"/>
      <c r="AQ28" s="44"/>
      <c r="BE28" s="277"/>
    </row>
    <row r="29" spans="2:57" s="2" customFormat="1" ht="14.4" customHeight="1" hidden="1">
      <c r="B29" s="41"/>
      <c r="C29" s="42"/>
      <c r="D29" s="42"/>
      <c r="E29" s="42"/>
      <c r="F29" s="43" t="s">
        <v>51</v>
      </c>
      <c r="G29" s="42"/>
      <c r="H29" s="42"/>
      <c r="I29" s="42"/>
      <c r="J29" s="42"/>
      <c r="K29" s="42"/>
      <c r="L29" s="287">
        <v>0.15</v>
      </c>
      <c r="M29" s="288"/>
      <c r="N29" s="288"/>
      <c r="O29" s="288"/>
      <c r="P29" s="42"/>
      <c r="Q29" s="42"/>
      <c r="R29" s="42"/>
      <c r="S29" s="42"/>
      <c r="T29" s="42"/>
      <c r="U29" s="42"/>
      <c r="V29" s="42"/>
      <c r="W29" s="289">
        <f>ROUND(BC51,2)</f>
        <v>0</v>
      </c>
      <c r="X29" s="288"/>
      <c r="Y29" s="288"/>
      <c r="Z29" s="288"/>
      <c r="AA29" s="288"/>
      <c r="AB29" s="288"/>
      <c r="AC29" s="288"/>
      <c r="AD29" s="288"/>
      <c r="AE29" s="288"/>
      <c r="AF29" s="42"/>
      <c r="AG29" s="42"/>
      <c r="AH29" s="42"/>
      <c r="AI29" s="42"/>
      <c r="AJ29" s="42"/>
      <c r="AK29" s="289">
        <v>0</v>
      </c>
      <c r="AL29" s="288"/>
      <c r="AM29" s="288"/>
      <c r="AN29" s="288"/>
      <c r="AO29" s="288"/>
      <c r="AP29" s="42"/>
      <c r="AQ29" s="44"/>
      <c r="BE29" s="277"/>
    </row>
    <row r="30" spans="2:57" s="2" customFormat="1" ht="14.4" customHeight="1" hidden="1">
      <c r="B30" s="41"/>
      <c r="C30" s="42"/>
      <c r="D30" s="42"/>
      <c r="E30" s="42"/>
      <c r="F30" s="43" t="s">
        <v>52</v>
      </c>
      <c r="G30" s="42"/>
      <c r="H30" s="42"/>
      <c r="I30" s="42"/>
      <c r="J30" s="42"/>
      <c r="K30" s="42"/>
      <c r="L30" s="287">
        <v>0</v>
      </c>
      <c r="M30" s="288"/>
      <c r="N30" s="288"/>
      <c r="O30" s="288"/>
      <c r="P30" s="42"/>
      <c r="Q30" s="42"/>
      <c r="R30" s="42"/>
      <c r="S30" s="42"/>
      <c r="T30" s="42"/>
      <c r="U30" s="42"/>
      <c r="V30" s="42"/>
      <c r="W30" s="289">
        <f>ROUND(BD51,2)</f>
        <v>0</v>
      </c>
      <c r="X30" s="288"/>
      <c r="Y30" s="288"/>
      <c r="Z30" s="288"/>
      <c r="AA30" s="288"/>
      <c r="AB30" s="288"/>
      <c r="AC30" s="288"/>
      <c r="AD30" s="288"/>
      <c r="AE30" s="288"/>
      <c r="AF30" s="42"/>
      <c r="AG30" s="42"/>
      <c r="AH30" s="42"/>
      <c r="AI30" s="42"/>
      <c r="AJ30" s="42"/>
      <c r="AK30" s="289">
        <v>0</v>
      </c>
      <c r="AL30" s="288"/>
      <c r="AM30" s="288"/>
      <c r="AN30" s="288"/>
      <c r="AO30" s="288"/>
      <c r="AP30" s="42"/>
      <c r="AQ30" s="44"/>
      <c r="BE30" s="277"/>
    </row>
    <row r="31" spans="2:57" s="1" customFormat="1" ht="6.9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76"/>
    </row>
    <row r="32" spans="2:57" s="1" customFormat="1" ht="25.95" customHeight="1">
      <c r="B32" s="35"/>
      <c r="C32" s="45"/>
      <c r="D32" s="46" t="s">
        <v>53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54</v>
      </c>
      <c r="U32" s="47"/>
      <c r="V32" s="47"/>
      <c r="W32" s="47"/>
      <c r="X32" s="290" t="s">
        <v>55</v>
      </c>
      <c r="Y32" s="291"/>
      <c r="Z32" s="291"/>
      <c r="AA32" s="291"/>
      <c r="AB32" s="291"/>
      <c r="AC32" s="47"/>
      <c r="AD32" s="47"/>
      <c r="AE32" s="47"/>
      <c r="AF32" s="47"/>
      <c r="AG32" s="47"/>
      <c r="AH32" s="47"/>
      <c r="AI32" s="47"/>
      <c r="AJ32" s="47"/>
      <c r="AK32" s="292">
        <f>SUM(AK23:AK30)</f>
        <v>0</v>
      </c>
      <c r="AL32" s="291"/>
      <c r="AM32" s="291"/>
      <c r="AN32" s="291"/>
      <c r="AO32" s="293"/>
      <c r="AP32" s="45"/>
      <c r="AQ32" s="49"/>
      <c r="BE32" s="276"/>
    </row>
    <row r="33" spans="2:43" s="1" customFormat="1" ht="6.9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" customHeight="1">
      <c r="B39" s="35"/>
      <c r="C39" s="56" t="s">
        <v>56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1125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294" t="str">
        <f>K6</f>
        <v>Rekonstrukce zastávkového zálivu v Neborech u školy včetně nástupiště a chodníku</v>
      </c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64"/>
      <c r="AQ42" s="64"/>
      <c r="AR42" s="65"/>
    </row>
    <row r="43" spans="2:44" s="1" customFormat="1" ht="6.9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3.2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Třinec - Nebory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296" t="str">
        <f>IF(AN8="","",AN8)</f>
        <v>4.1.2017</v>
      </c>
      <c r="AN44" s="297"/>
      <c r="AO44" s="57"/>
      <c r="AP44" s="57"/>
      <c r="AQ44" s="57"/>
      <c r="AR44" s="55"/>
    </row>
    <row r="45" spans="2:44" s="1" customFormat="1" ht="6.9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3.2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Město Třinec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37</v>
      </c>
      <c r="AJ46" s="57"/>
      <c r="AK46" s="57"/>
      <c r="AL46" s="57"/>
      <c r="AM46" s="298" t="str">
        <f>IF(E17="","",E17)</f>
        <v>UDI MORAVA s.r.o.</v>
      </c>
      <c r="AN46" s="297"/>
      <c r="AO46" s="297"/>
      <c r="AP46" s="297"/>
      <c r="AQ46" s="57"/>
      <c r="AR46" s="55"/>
      <c r="AS46" s="299" t="s">
        <v>57</v>
      </c>
      <c r="AT46" s="30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2">
      <c r="B47" s="35"/>
      <c r="C47" s="59" t="s">
        <v>35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01"/>
      <c r="AT47" s="302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8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03"/>
      <c r="AT48" s="286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2:56" s="1" customFormat="1" ht="29.25" customHeight="1">
      <c r="B49" s="35"/>
      <c r="C49" s="304" t="s">
        <v>58</v>
      </c>
      <c r="D49" s="305"/>
      <c r="E49" s="305"/>
      <c r="F49" s="305"/>
      <c r="G49" s="305"/>
      <c r="H49" s="74"/>
      <c r="I49" s="306" t="s">
        <v>59</v>
      </c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7" t="s">
        <v>60</v>
      </c>
      <c r="AH49" s="305"/>
      <c r="AI49" s="305"/>
      <c r="AJ49" s="305"/>
      <c r="AK49" s="305"/>
      <c r="AL49" s="305"/>
      <c r="AM49" s="305"/>
      <c r="AN49" s="306" t="s">
        <v>61</v>
      </c>
      <c r="AO49" s="305"/>
      <c r="AP49" s="305"/>
      <c r="AQ49" s="75" t="s">
        <v>62</v>
      </c>
      <c r="AR49" s="55"/>
      <c r="AS49" s="76" t="s">
        <v>63</v>
      </c>
      <c r="AT49" s="77" t="s">
        <v>64</v>
      </c>
      <c r="AU49" s="77" t="s">
        <v>65</v>
      </c>
      <c r="AV49" s="77" t="s">
        <v>66</v>
      </c>
      <c r="AW49" s="77" t="s">
        <v>67</v>
      </c>
      <c r="AX49" s="77" t="s">
        <v>68</v>
      </c>
      <c r="AY49" s="77" t="s">
        <v>69</v>
      </c>
      <c r="AZ49" s="77" t="s">
        <v>70</v>
      </c>
      <c r="BA49" s="77" t="s">
        <v>71</v>
      </c>
      <c r="BB49" s="77" t="s">
        <v>72</v>
      </c>
      <c r="BC49" s="77" t="s">
        <v>73</v>
      </c>
      <c r="BD49" s="78" t="s">
        <v>74</v>
      </c>
    </row>
    <row r="50" spans="2:56" s="1" customFormat="1" ht="10.8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" customHeight="1">
      <c r="B51" s="62"/>
      <c r="C51" s="82" t="s">
        <v>75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16">
        <f>ROUND(AG52+AG53+AG54+SUM(AG60:AG62),2)</f>
        <v>0</v>
      </c>
      <c r="AH51" s="316"/>
      <c r="AI51" s="316"/>
      <c r="AJ51" s="316"/>
      <c r="AK51" s="316"/>
      <c r="AL51" s="316"/>
      <c r="AM51" s="316"/>
      <c r="AN51" s="317">
        <f aca="true" t="shared" si="0" ref="AN51:AN62">SUM(AG51,AT51)</f>
        <v>0</v>
      </c>
      <c r="AO51" s="317"/>
      <c r="AP51" s="317"/>
      <c r="AQ51" s="84" t="s">
        <v>20</v>
      </c>
      <c r="AR51" s="65"/>
      <c r="AS51" s="85">
        <f>ROUND(AS52+AS53+AS54+SUM(AS60:AS62),2)</f>
        <v>0</v>
      </c>
      <c r="AT51" s="86">
        <f aca="true" t="shared" si="1" ref="AT51:AT62">ROUND(SUM(AV51:AW51),2)</f>
        <v>0</v>
      </c>
      <c r="AU51" s="87">
        <f>ROUND(AU52+AU53+AU54+SUM(AU60:AU62),5)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ROUND(AZ52+AZ53+AZ54+SUM(AZ60:AZ62),2)</f>
        <v>0</v>
      </c>
      <c r="BA51" s="86">
        <f>ROUND(BA52+BA53+BA54+SUM(BA60:BA62),2)</f>
        <v>0</v>
      </c>
      <c r="BB51" s="86">
        <f>ROUND(BB52+BB53+BB54+SUM(BB60:BB62),2)</f>
        <v>0</v>
      </c>
      <c r="BC51" s="86">
        <f>ROUND(BC52+BC53+BC54+SUM(BC60:BC62),2)</f>
        <v>0</v>
      </c>
      <c r="BD51" s="88">
        <f>ROUND(BD52+BD53+BD54+SUM(BD60:BD62),2)</f>
        <v>0</v>
      </c>
      <c r="BS51" s="89" t="s">
        <v>76</v>
      </c>
      <c r="BT51" s="89" t="s">
        <v>77</v>
      </c>
      <c r="BU51" s="90" t="s">
        <v>78</v>
      </c>
      <c r="BV51" s="89" t="s">
        <v>79</v>
      </c>
      <c r="BW51" s="89" t="s">
        <v>5</v>
      </c>
      <c r="BX51" s="89" t="s">
        <v>80</v>
      </c>
      <c r="CL51" s="89" t="s">
        <v>20</v>
      </c>
    </row>
    <row r="52" spans="1:91" s="5" customFormat="1" ht="22.5" customHeight="1">
      <c r="A52" s="326" t="s">
        <v>1152</v>
      </c>
      <c r="B52" s="91"/>
      <c r="C52" s="92"/>
      <c r="D52" s="310" t="s">
        <v>77</v>
      </c>
      <c r="E52" s="309"/>
      <c r="F52" s="309"/>
      <c r="G52" s="309"/>
      <c r="H52" s="309"/>
      <c r="I52" s="93"/>
      <c r="J52" s="310" t="s">
        <v>81</v>
      </c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8">
        <f>'0 - Vedlejší a ostatní ná...'!J27</f>
        <v>0</v>
      </c>
      <c r="AH52" s="309"/>
      <c r="AI52" s="309"/>
      <c r="AJ52" s="309"/>
      <c r="AK52" s="309"/>
      <c r="AL52" s="309"/>
      <c r="AM52" s="309"/>
      <c r="AN52" s="308">
        <f t="shared" si="0"/>
        <v>0</v>
      </c>
      <c r="AO52" s="309"/>
      <c r="AP52" s="309"/>
      <c r="AQ52" s="94" t="s">
        <v>82</v>
      </c>
      <c r="AR52" s="95"/>
      <c r="AS52" s="96">
        <v>0</v>
      </c>
      <c r="AT52" s="97">
        <f t="shared" si="1"/>
        <v>0</v>
      </c>
      <c r="AU52" s="98">
        <f>'0 - Vedlejší a ostatní ná...'!P81</f>
        <v>0</v>
      </c>
      <c r="AV52" s="97">
        <f>'0 - Vedlejší a ostatní ná...'!J30</f>
        <v>0</v>
      </c>
      <c r="AW52" s="97">
        <f>'0 - Vedlejší a ostatní ná...'!J31</f>
        <v>0</v>
      </c>
      <c r="AX52" s="97">
        <f>'0 - Vedlejší a ostatní ná...'!J32</f>
        <v>0</v>
      </c>
      <c r="AY52" s="97">
        <f>'0 - Vedlejší a ostatní ná...'!J33</f>
        <v>0</v>
      </c>
      <c r="AZ52" s="97">
        <f>'0 - Vedlejší a ostatní ná...'!F30</f>
        <v>0</v>
      </c>
      <c r="BA52" s="97">
        <f>'0 - Vedlejší a ostatní ná...'!F31</f>
        <v>0</v>
      </c>
      <c r="BB52" s="97">
        <f>'0 - Vedlejší a ostatní ná...'!F32</f>
        <v>0</v>
      </c>
      <c r="BC52" s="97">
        <f>'0 - Vedlejší a ostatní ná...'!F33</f>
        <v>0</v>
      </c>
      <c r="BD52" s="99">
        <f>'0 - Vedlejší a ostatní ná...'!F34</f>
        <v>0</v>
      </c>
      <c r="BT52" s="100" t="s">
        <v>22</v>
      </c>
      <c r="BV52" s="100" t="s">
        <v>79</v>
      </c>
      <c r="BW52" s="100" t="s">
        <v>83</v>
      </c>
      <c r="BX52" s="100" t="s">
        <v>5</v>
      </c>
      <c r="CL52" s="100" t="s">
        <v>20</v>
      </c>
      <c r="CM52" s="100" t="s">
        <v>84</v>
      </c>
    </row>
    <row r="53" spans="1:91" s="5" customFormat="1" ht="22.5" customHeight="1">
      <c r="A53" s="326" t="s">
        <v>1152</v>
      </c>
      <c r="B53" s="91"/>
      <c r="C53" s="92"/>
      <c r="D53" s="310" t="s">
        <v>22</v>
      </c>
      <c r="E53" s="309"/>
      <c r="F53" s="309"/>
      <c r="G53" s="309"/>
      <c r="H53" s="309"/>
      <c r="I53" s="93"/>
      <c r="J53" s="310" t="s">
        <v>85</v>
      </c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8">
        <f>'1 - SO 001 - Příprava území'!J27</f>
        <v>0</v>
      </c>
      <c r="AH53" s="309"/>
      <c r="AI53" s="309"/>
      <c r="AJ53" s="309"/>
      <c r="AK53" s="309"/>
      <c r="AL53" s="309"/>
      <c r="AM53" s="309"/>
      <c r="AN53" s="308">
        <f t="shared" si="0"/>
        <v>0</v>
      </c>
      <c r="AO53" s="309"/>
      <c r="AP53" s="309"/>
      <c r="AQ53" s="94" t="s">
        <v>82</v>
      </c>
      <c r="AR53" s="95"/>
      <c r="AS53" s="96">
        <v>0</v>
      </c>
      <c r="AT53" s="97">
        <f t="shared" si="1"/>
        <v>0</v>
      </c>
      <c r="AU53" s="98">
        <f>'1 - SO 001 - Příprava území'!P80</f>
        <v>0</v>
      </c>
      <c r="AV53" s="97">
        <f>'1 - SO 001 - Příprava území'!J30</f>
        <v>0</v>
      </c>
      <c r="AW53" s="97">
        <f>'1 - SO 001 - Příprava území'!J31</f>
        <v>0</v>
      </c>
      <c r="AX53" s="97">
        <f>'1 - SO 001 - Příprava území'!J32</f>
        <v>0</v>
      </c>
      <c r="AY53" s="97">
        <f>'1 - SO 001 - Příprava území'!J33</f>
        <v>0</v>
      </c>
      <c r="AZ53" s="97">
        <f>'1 - SO 001 - Příprava území'!F30</f>
        <v>0</v>
      </c>
      <c r="BA53" s="97">
        <f>'1 - SO 001 - Příprava území'!F31</f>
        <v>0</v>
      </c>
      <c r="BB53" s="97">
        <f>'1 - SO 001 - Příprava území'!F32</f>
        <v>0</v>
      </c>
      <c r="BC53" s="97">
        <f>'1 - SO 001 - Příprava území'!F33</f>
        <v>0</v>
      </c>
      <c r="BD53" s="99">
        <f>'1 - SO 001 - Příprava území'!F34</f>
        <v>0</v>
      </c>
      <c r="BT53" s="100" t="s">
        <v>22</v>
      </c>
      <c r="BV53" s="100" t="s">
        <v>79</v>
      </c>
      <c r="BW53" s="100" t="s">
        <v>86</v>
      </c>
      <c r="BX53" s="100" t="s">
        <v>5</v>
      </c>
      <c r="CL53" s="100" t="s">
        <v>20</v>
      </c>
      <c r="CM53" s="100" t="s">
        <v>84</v>
      </c>
    </row>
    <row r="54" spans="2:91" s="5" customFormat="1" ht="22.5" customHeight="1">
      <c r="B54" s="91"/>
      <c r="C54" s="92"/>
      <c r="D54" s="310" t="s">
        <v>84</v>
      </c>
      <c r="E54" s="309"/>
      <c r="F54" s="309"/>
      <c r="G54" s="309"/>
      <c r="H54" s="309"/>
      <c r="I54" s="93"/>
      <c r="J54" s="310" t="s">
        <v>87</v>
      </c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11">
        <f>ROUND(AG55+AG56+AG59,2)</f>
        <v>0</v>
      </c>
      <c r="AH54" s="309"/>
      <c r="AI54" s="309"/>
      <c r="AJ54" s="309"/>
      <c r="AK54" s="309"/>
      <c r="AL54" s="309"/>
      <c r="AM54" s="309"/>
      <c r="AN54" s="308">
        <f t="shared" si="0"/>
        <v>0</v>
      </c>
      <c r="AO54" s="309"/>
      <c r="AP54" s="309"/>
      <c r="AQ54" s="94" t="s">
        <v>82</v>
      </c>
      <c r="AR54" s="95"/>
      <c r="AS54" s="96">
        <f>ROUND(AS55+AS56+AS59,2)</f>
        <v>0</v>
      </c>
      <c r="AT54" s="97">
        <f t="shared" si="1"/>
        <v>0</v>
      </c>
      <c r="AU54" s="98">
        <f>ROUND(AU55+AU56+AU59,5)</f>
        <v>0</v>
      </c>
      <c r="AV54" s="97">
        <f>ROUND(AZ54*L26,2)</f>
        <v>0</v>
      </c>
      <c r="AW54" s="97">
        <f>ROUND(BA54*L27,2)</f>
        <v>0</v>
      </c>
      <c r="AX54" s="97">
        <f>ROUND(BB54*L26,2)</f>
        <v>0</v>
      </c>
      <c r="AY54" s="97">
        <f>ROUND(BC54*L27,2)</f>
        <v>0</v>
      </c>
      <c r="AZ54" s="97">
        <f>ROUND(AZ55+AZ56+AZ59,2)</f>
        <v>0</v>
      </c>
      <c r="BA54" s="97">
        <f>ROUND(BA55+BA56+BA59,2)</f>
        <v>0</v>
      </c>
      <c r="BB54" s="97">
        <f>ROUND(BB55+BB56+BB59,2)</f>
        <v>0</v>
      </c>
      <c r="BC54" s="97">
        <f>ROUND(BC55+BC56+BC59,2)</f>
        <v>0</v>
      </c>
      <c r="BD54" s="99">
        <f>ROUND(BD55+BD56+BD59,2)</f>
        <v>0</v>
      </c>
      <c r="BS54" s="100" t="s">
        <v>76</v>
      </c>
      <c r="BT54" s="100" t="s">
        <v>22</v>
      </c>
      <c r="BU54" s="100" t="s">
        <v>78</v>
      </c>
      <c r="BV54" s="100" t="s">
        <v>79</v>
      </c>
      <c r="BW54" s="100" t="s">
        <v>88</v>
      </c>
      <c r="BX54" s="100" t="s">
        <v>5</v>
      </c>
      <c r="CL54" s="100" t="s">
        <v>20</v>
      </c>
      <c r="CM54" s="100" t="s">
        <v>84</v>
      </c>
    </row>
    <row r="55" spans="1:90" s="6" customFormat="1" ht="22.5" customHeight="1">
      <c r="A55" s="326" t="s">
        <v>1152</v>
      </c>
      <c r="B55" s="101"/>
      <c r="C55" s="102"/>
      <c r="D55" s="102"/>
      <c r="E55" s="314" t="s">
        <v>89</v>
      </c>
      <c r="F55" s="313"/>
      <c r="G55" s="313"/>
      <c r="H55" s="313"/>
      <c r="I55" s="313"/>
      <c r="J55" s="102"/>
      <c r="K55" s="314" t="s">
        <v>90</v>
      </c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2">
        <f>'3 - 101.1 Oprava povrchu ...'!J29</f>
        <v>0</v>
      </c>
      <c r="AH55" s="313"/>
      <c r="AI55" s="313"/>
      <c r="AJ55" s="313"/>
      <c r="AK55" s="313"/>
      <c r="AL55" s="313"/>
      <c r="AM55" s="313"/>
      <c r="AN55" s="312">
        <f t="shared" si="0"/>
        <v>0</v>
      </c>
      <c r="AO55" s="313"/>
      <c r="AP55" s="313"/>
      <c r="AQ55" s="103" t="s">
        <v>91</v>
      </c>
      <c r="AR55" s="104"/>
      <c r="AS55" s="105">
        <v>0</v>
      </c>
      <c r="AT55" s="106">
        <f t="shared" si="1"/>
        <v>0</v>
      </c>
      <c r="AU55" s="107">
        <f>'3 - 101.1 Oprava povrchu ...'!P87</f>
        <v>0</v>
      </c>
      <c r="AV55" s="106">
        <f>'3 - 101.1 Oprava povrchu ...'!J32</f>
        <v>0</v>
      </c>
      <c r="AW55" s="106">
        <f>'3 - 101.1 Oprava povrchu ...'!J33</f>
        <v>0</v>
      </c>
      <c r="AX55" s="106">
        <f>'3 - 101.1 Oprava povrchu ...'!J34</f>
        <v>0</v>
      </c>
      <c r="AY55" s="106">
        <f>'3 - 101.1 Oprava povrchu ...'!J35</f>
        <v>0</v>
      </c>
      <c r="AZ55" s="106">
        <f>'3 - 101.1 Oprava povrchu ...'!F32</f>
        <v>0</v>
      </c>
      <c r="BA55" s="106">
        <f>'3 - 101.1 Oprava povrchu ...'!F33</f>
        <v>0</v>
      </c>
      <c r="BB55" s="106">
        <f>'3 - 101.1 Oprava povrchu ...'!F34</f>
        <v>0</v>
      </c>
      <c r="BC55" s="106">
        <f>'3 - 101.1 Oprava povrchu ...'!F35</f>
        <v>0</v>
      </c>
      <c r="BD55" s="108">
        <f>'3 - 101.1 Oprava povrchu ...'!F36</f>
        <v>0</v>
      </c>
      <c r="BT55" s="109" t="s">
        <v>84</v>
      </c>
      <c r="BV55" s="109" t="s">
        <v>79</v>
      </c>
      <c r="BW55" s="109" t="s">
        <v>92</v>
      </c>
      <c r="BX55" s="109" t="s">
        <v>88</v>
      </c>
      <c r="CL55" s="109" t="s">
        <v>20</v>
      </c>
    </row>
    <row r="56" spans="2:90" s="6" customFormat="1" ht="22.5" customHeight="1">
      <c r="B56" s="101"/>
      <c r="C56" s="102"/>
      <c r="D56" s="102"/>
      <c r="E56" s="314" t="s">
        <v>93</v>
      </c>
      <c r="F56" s="313"/>
      <c r="G56" s="313"/>
      <c r="H56" s="313"/>
      <c r="I56" s="313"/>
      <c r="J56" s="102"/>
      <c r="K56" s="314" t="s">
        <v>94</v>
      </c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5">
        <f>ROUND(SUM(AG57:AG58),2)</f>
        <v>0</v>
      </c>
      <c r="AH56" s="313"/>
      <c r="AI56" s="313"/>
      <c r="AJ56" s="313"/>
      <c r="AK56" s="313"/>
      <c r="AL56" s="313"/>
      <c r="AM56" s="313"/>
      <c r="AN56" s="312">
        <f t="shared" si="0"/>
        <v>0</v>
      </c>
      <c r="AO56" s="313"/>
      <c r="AP56" s="313"/>
      <c r="AQ56" s="103" t="s">
        <v>91</v>
      </c>
      <c r="AR56" s="104"/>
      <c r="AS56" s="105">
        <f>ROUND(SUM(AS57:AS58),2)</f>
        <v>0</v>
      </c>
      <c r="AT56" s="106">
        <f t="shared" si="1"/>
        <v>0</v>
      </c>
      <c r="AU56" s="107">
        <f>ROUND(SUM(AU57:AU58),5)</f>
        <v>0</v>
      </c>
      <c r="AV56" s="106">
        <f>ROUND(AZ56*L26,2)</f>
        <v>0</v>
      </c>
      <c r="AW56" s="106">
        <f>ROUND(BA56*L27,2)</f>
        <v>0</v>
      </c>
      <c r="AX56" s="106">
        <f>ROUND(BB56*L26,2)</f>
        <v>0</v>
      </c>
      <c r="AY56" s="106">
        <f>ROUND(BC56*L27,2)</f>
        <v>0</v>
      </c>
      <c r="AZ56" s="106">
        <f>ROUND(SUM(AZ57:AZ58),2)</f>
        <v>0</v>
      </c>
      <c r="BA56" s="106">
        <f>ROUND(SUM(BA57:BA58),2)</f>
        <v>0</v>
      </c>
      <c r="BB56" s="106">
        <f>ROUND(SUM(BB57:BB58),2)</f>
        <v>0</v>
      </c>
      <c r="BC56" s="106">
        <f>ROUND(SUM(BC57:BC58),2)</f>
        <v>0</v>
      </c>
      <c r="BD56" s="108">
        <f>ROUND(SUM(BD57:BD58),2)</f>
        <v>0</v>
      </c>
      <c r="BS56" s="109" t="s">
        <v>76</v>
      </c>
      <c r="BT56" s="109" t="s">
        <v>84</v>
      </c>
      <c r="BU56" s="109" t="s">
        <v>78</v>
      </c>
      <c r="BV56" s="109" t="s">
        <v>79</v>
      </c>
      <c r="BW56" s="109" t="s">
        <v>95</v>
      </c>
      <c r="BX56" s="109" t="s">
        <v>88</v>
      </c>
      <c r="CL56" s="109" t="s">
        <v>20</v>
      </c>
    </row>
    <row r="57" spans="1:90" s="6" customFormat="1" ht="22.5" customHeight="1">
      <c r="A57" s="326" t="s">
        <v>1152</v>
      </c>
      <c r="B57" s="101"/>
      <c r="C57" s="102"/>
      <c r="D57" s="102"/>
      <c r="E57" s="102"/>
      <c r="F57" s="314" t="s">
        <v>96</v>
      </c>
      <c r="G57" s="313"/>
      <c r="H57" s="313"/>
      <c r="I57" s="313"/>
      <c r="J57" s="313"/>
      <c r="K57" s="102"/>
      <c r="L57" s="314" t="s">
        <v>97</v>
      </c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2">
        <f>'5 - SO 101.2 A - zřízení ...'!J31</f>
        <v>0</v>
      </c>
      <c r="AH57" s="313"/>
      <c r="AI57" s="313"/>
      <c r="AJ57" s="313"/>
      <c r="AK57" s="313"/>
      <c r="AL57" s="313"/>
      <c r="AM57" s="313"/>
      <c r="AN57" s="312">
        <f t="shared" si="0"/>
        <v>0</v>
      </c>
      <c r="AO57" s="313"/>
      <c r="AP57" s="313"/>
      <c r="AQ57" s="103" t="s">
        <v>91</v>
      </c>
      <c r="AR57" s="104"/>
      <c r="AS57" s="105">
        <v>0</v>
      </c>
      <c r="AT57" s="106">
        <f t="shared" si="1"/>
        <v>0</v>
      </c>
      <c r="AU57" s="107">
        <f>'5 - SO 101.2 A - zřízení ...'!P93</f>
        <v>0</v>
      </c>
      <c r="AV57" s="106">
        <f>'5 - SO 101.2 A - zřízení ...'!J34</f>
        <v>0</v>
      </c>
      <c r="AW57" s="106">
        <f>'5 - SO 101.2 A - zřízení ...'!J35</f>
        <v>0</v>
      </c>
      <c r="AX57" s="106">
        <f>'5 - SO 101.2 A - zřízení ...'!J36</f>
        <v>0</v>
      </c>
      <c r="AY57" s="106">
        <f>'5 - SO 101.2 A - zřízení ...'!J37</f>
        <v>0</v>
      </c>
      <c r="AZ57" s="106">
        <f>'5 - SO 101.2 A - zřízení ...'!F34</f>
        <v>0</v>
      </c>
      <c r="BA57" s="106">
        <f>'5 - SO 101.2 A - zřízení ...'!F35</f>
        <v>0</v>
      </c>
      <c r="BB57" s="106">
        <f>'5 - SO 101.2 A - zřízení ...'!F36</f>
        <v>0</v>
      </c>
      <c r="BC57" s="106">
        <f>'5 - SO 101.2 A - zřízení ...'!F37</f>
        <v>0</v>
      </c>
      <c r="BD57" s="108">
        <f>'5 - SO 101.2 A - zřízení ...'!F38</f>
        <v>0</v>
      </c>
      <c r="BT57" s="109" t="s">
        <v>89</v>
      </c>
      <c r="BV57" s="109" t="s">
        <v>79</v>
      </c>
      <c r="BW57" s="109" t="s">
        <v>98</v>
      </c>
      <c r="BX57" s="109" t="s">
        <v>95</v>
      </c>
      <c r="CL57" s="109" t="s">
        <v>20</v>
      </c>
    </row>
    <row r="58" spans="1:90" s="6" customFormat="1" ht="34.5" customHeight="1">
      <c r="A58" s="326" t="s">
        <v>1152</v>
      </c>
      <c r="B58" s="101"/>
      <c r="C58" s="102"/>
      <c r="D58" s="102"/>
      <c r="E58" s="102"/>
      <c r="F58" s="314" t="s">
        <v>99</v>
      </c>
      <c r="G58" s="313"/>
      <c r="H58" s="313"/>
      <c r="I58" s="313"/>
      <c r="J58" s="313"/>
      <c r="K58" s="102"/>
      <c r="L58" s="314" t="s">
        <v>100</v>
      </c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2">
        <f>'6 - SO 101.2 B - sanace p...'!J31</f>
        <v>0</v>
      </c>
      <c r="AH58" s="313"/>
      <c r="AI58" s="313"/>
      <c r="AJ58" s="313"/>
      <c r="AK58" s="313"/>
      <c r="AL58" s="313"/>
      <c r="AM58" s="313"/>
      <c r="AN58" s="312">
        <f t="shared" si="0"/>
        <v>0</v>
      </c>
      <c r="AO58" s="313"/>
      <c r="AP58" s="313"/>
      <c r="AQ58" s="103" t="s">
        <v>91</v>
      </c>
      <c r="AR58" s="104"/>
      <c r="AS58" s="105">
        <v>0</v>
      </c>
      <c r="AT58" s="106">
        <f t="shared" si="1"/>
        <v>0</v>
      </c>
      <c r="AU58" s="107">
        <f>'6 - SO 101.2 B - sanace p...'!P93</f>
        <v>0</v>
      </c>
      <c r="AV58" s="106">
        <f>'6 - SO 101.2 B - sanace p...'!J34</f>
        <v>0</v>
      </c>
      <c r="AW58" s="106">
        <f>'6 - SO 101.2 B - sanace p...'!J35</f>
        <v>0</v>
      </c>
      <c r="AX58" s="106">
        <f>'6 - SO 101.2 B - sanace p...'!J36</f>
        <v>0</v>
      </c>
      <c r="AY58" s="106">
        <f>'6 - SO 101.2 B - sanace p...'!J37</f>
        <v>0</v>
      </c>
      <c r="AZ58" s="106">
        <f>'6 - SO 101.2 B - sanace p...'!F34</f>
        <v>0</v>
      </c>
      <c r="BA58" s="106">
        <f>'6 - SO 101.2 B - sanace p...'!F35</f>
        <v>0</v>
      </c>
      <c r="BB58" s="106">
        <f>'6 - SO 101.2 B - sanace p...'!F36</f>
        <v>0</v>
      </c>
      <c r="BC58" s="106">
        <f>'6 - SO 101.2 B - sanace p...'!F37</f>
        <v>0</v>
      </c>
      <c r="BD58" s="108">
        <f>'6 - SO 101.2 B - sanace p...'!F38</f>
        <v>0</v>
      </c>
      <c r="BT58" s="109" t="s">
        <v>89</v>
      </c>
      <c r="BV58" s="109" t="s">
        <v>79</v>
      </c>
      <c r="BW58" s="109" t="s">
        <v>101</v>
      </c>
      <c r="BX58" s="109" t="s">
        <v>95</v>
      </c>
      <c r="CL58" s="109" t="s">
        <v>20</v>
      </c>
    </row>
    <row r="59" spans="1:90" s="6" customFormat="1" ht="34.5" customHeight="1">
      <c r="A59" s="326" t="s">
        <v>1152</v>
      </c>
      <c r="B59" s="101"/>
      <c r="C59" s="102"/>
      <c r="D59" s="102"/>
      <c r="E59" s="314" t="s">
        <v>102</v>
      </c>
      <c r="F59" s="313"/>
      <c r="G59" s="313"/>
      <c r="H59" s="313"/>
      <c r="I59" s="313"/>
      <c r="J59" s="102"/>
      <c r="K59" s="314" t="s">
        <v>103</v>
      </c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2">
        <f>'7 - 101.3 Oprava povrchu ...'!J29</f>
        <v>0</v>
      </c>
      <c r="AH59" s="313"/>
      <c r="AI59" s="313"/>
      <c r="AJ59" s="313"/>
      <c r="AK59" s="313"/>
      <c r="AL59" s="313"/>
      <c r="AM59" s="313"/>
      <c r="AN59" s="312">
        <f t="shared" si="0"/>
        <v>0</v>
      </c>
      <c r="AO59" s="313"/>
      <c r="AP59" s="313"/>
      <c r="AQ59" s="103" t="s">
        <v>91</v>
      </c>
      <c r="AR59" s="104"/>
      <c r="AS59" s="105">
        <v>0</v>
      </c>
      <c r="AT59" s="106">
        <f t="shared" si="1"/>
        <v>0</v>
      </c>
      <c r="AU59" s="107">
        <f>'7 - 101.3 Oprava povrchu ...'!P89</f>
        <v>0</v>
      </c>
      <c r="AV59" s="106">
        <f>'7 - 101.3 Oprava povrchu ...'!J32</f>
        <v>0</v>
      </c>
      <c r="AW59" s="106">
        <f>'7 - 101.3 Oprava povrchu ...'!J33</f>
        <v>0</v>
      </c>
      <c r="AX59" s="106">
        <f>'7 - 101.3 Oprava povrchu ...'!J34</f>
        <v>0</v>
      </c>
      <c r="AY59" s="106">
        <f>'7 - 101.3 Oprava povrchu ...'!J35</f>
        <v>0</v>
      </c>
      <c r="AZ59" s="106">
        <f>'7 - 101.3 Oprava povrchu ...'!F32</f>
        <v>0</v>
      </c>
      <c r="BA59" s="106">
        <f>'7 - 101.3 Oprava povrchu ...'!F33</f>
        <v>0</v>
      </c>
      <c r="BB59" s="106">
        <f>'7 - 101.3 Oprava povrchu ...'!F34</f>
        <v>0</v>
      </c>
      <c r="BC59" s="106">
        <f>'7 - 101.3 Oprava povrchu ...'!F35</f>
        <v>0</v>
      </c>
      <c r="BD59" s="108">
        <f>'7 - 101.3 Oprava povrchu ...'!F36</f>
        <v>0</v>
      </c>
      <c r="BT59" s="109" t="s">
        <v>84</v>
      </c>
      <c r="BV59" s="109" t="s">
        <v>79</v>
      </c>
      <c r="BW59" s="109" t="s">
        <v>104</v>
      </c>
      <c r="BX59" s="109" t="s">
        <v>88</v>
      </c>
      <c r="CL59" s="109" t="s">
        <v>20</v>
      </c>
    </row>
    <row r="60" spans="1:91" s="5" customFormat="1" ht="22.5" customHeight="1">
      <c r="A60" s="326" t="s">
        <v>1152</v>
      </c>
      <c r="B60" s="91"/>
      <c r="C60" s="92"/>
      <c r="D60" s="310" t="s">
        <v>105</v>
      </c>
      <c r="E60" s="309"/>
      <c r="F60" s="309"/>
      <c r="G60" s="309"/>
      <c r="H60" s="309"/>
      <c r="I60" s="93"/>
      <c r="J60" s="310" t="s">
        <v>106</v>
      </c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8">
        <f>'8 - SO 401 - Stožár VO'!J27</f>
        <v>0</v>
      </c>
      <c r="AH60" s="309"/>
      <c r="AI60" s="309"/>
      <c r="AJ60" s="309"/>
      <c r="AK60" s="309"/>
      <c r="AL60" s="309"/>
      <c r="AM60" s="309"/>
      <c r="AN60" s="308">
        <f t="shared" si="0"/>
        <v>0</v>
      </c>
      <c r="AO60" s="309"/>
      <c r="AP60" s="309"/>
      <c r="AQ60" s="94" t="s">
        <v>82</v>
      </c>
      <c r="AR60" s="95"/>
      <c r="AS60" s="96">
        <v>0</v>
      </c>
      <c r="AT60" s="97">
        <f t="shared" si="1"/>
        <v>0</v>
      </c>
      <c r="AU60" s="98">
        <f>'8 - SO 401 - Stožár VO'!P79</f>
        <v>0</v>
      </c>
      <c r="AV60" s="97">
        <f>'8 - SO 401 - Stožár VO'!J30</f>
        <v>0</v>
      </c>
      <c r="AW60" s="97">
        <f>'8 - SO 401 - Stožár VO'!J31</f>
        <v>0</v>
      </c>
      <c r="AX60" s="97">
        <f>'8 - SO 401 - Stožár VO'!J32</f>
        <v>0</v>
      </c>
      <c r="AY60" s="97">
        <f>'8 - SO 401 - Stožár VO'!J33</f>
        <v>0</v>
      </c>
      <c r="AZ60" s="97">
        <f>'8 - SO 401 - Stožár VO'!F30</f>
        <v>0</v>
      </c>
      <c r="BA60" s="97">
        <f>'8 - SO 401 - Stožár VO'!F31</f>
        <v>0</v>
      </c>
      <c r="BB60" s="97">
        <f>'8 - SO 401 - Stožár VO'!F32</f>
        <v>0</v>
      </c>
      <c r="BC60" s="97">
        <f>'8 - SO 401 - Stožár VO'!F33</f>
        <v>0</v>
      </c>
      <c r="BD60" s="99">
        <f>'8 - SO 401 - Stožár VO'!F34</f>
        <v>0</v>
      </c>
      <c r="BT60" s="100" t="s">
        <v>22</v>
      </c>
      <c r="BV60" s="100" t="s">
        <v>79</v>
      </c>
      <c r="BW60" s="100" t="s">
        <v>107</v>
      </c>
      <c r="BX60" s="100" t="s">
        <v>5</v>
      </c>
      <c r="CL60" s="100" t="s">
        <v>20</v>
      </c>
      <c r="CM60" s="100" t="s">
        <v>84</v>
      </c>
    </row>
    <row r="61" spans="1:91" s="5" customFormat="1" ht="22.5" customHeight="1">
      <c r="A61" s="326" t="s">
        <v>1152</v>
      </c>
      <c r="B61" s="91"/>
      <c r="C61" s="92"/>
      <c r="D61" s="310" t="s">
        <v>108</v>
      </c>
      <c r="E61" s="309"/>
      <c r="F61" s="309"/>
      <c r="G61" s="309"/>
      <c r="H61" s="309"/>
      <c r="I61" s="93"/>
      <c r="J61" s="310" t="s">
        <v>109</v>
      </c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8">
        <f>'9 - SO 901 - Opěrná zeď v...'!J27</f>
        <v>0</v>
      </c>
      <c r="AH61" s="309"/>
      <c r="AI61" s="309"/>
      <c r="AJ61" s="309"/>
      <c r="AK61" s="309"/>
      <c r="AL61" s="309"/>
      <c r="AM61" s="309"/>
      <c r="AN61" s="308">
        <f t="shared" si="0"/>
        <v>0</v>
      </c>
      <c r="AO61" s="309"/>
      <c r="AP61" s="309"/>
      <c r="AQ61" s="94" t="s">
        <v>82</v>
      </c>
      <c r="AR61" s="95"/>
      <c r="AS61" s="96">
        <v>0</v>
      </c>
      <c r="AT61" s="97">
        <f t="shared" si="1"/>
        <v>0</v>
      </c>
      <c r="AU61" s="98">
        <f>'9 - SO 901 - Opěrná zeď v...'!P86</f>
        <v>0</v>
      </c>
      <c r="AV61" s="97">
        <f>'9 - SO 901 - Opěrná zeď v...'!J30</f>
        <v>0</v>
      </c>
      <c r="AW61" s="97">
        <f>'9 - SO 901 - Opěrná zeď v...'!J31</f>
        <v>0</v>
      </c>
      <c r="AX61" s="97">
        <f>'9 - SO 901 - Opěrná zeď v...'!J32</f>
        <v>0</v>
      </c>
      <c r="AY61" s="97">
        <f>'9 - SO 901 - Opěrná zeď v...'!J33</f>
        <v>0</v>
      </c>
      <c r="AZ61" s="97">
        <f>'9 - SO 901 - Opěrná zeď v...'!F30</f>
        <v>0</v>
      </c>
      <c r="BA61" s="97">
        <f>'9 - SO 901 - Opěrná zeď v...'!F31</f>
        <v>0</v>
      </c>
      <c r="BB61" s="97">
        <f>'9 - SO 901 - Opěrná zeď v...'!F32</f>
        <v>0</v>
      </c>
      <c r="BC61" s="97">
        <f>'9 - SO 901 - Opěrná zeď v...'!F33</f>
        <v>0</v>
      </c>
      <c r="BD61" s="99">
        <f>'9 - SO 901 - Opěrná zeď v...'!F34</f>
        <v>0</v>
      </c>
      <c r="BT61" s="100" t="s">
        <v>22</v>
      </c>
      <c r="BV61" s="100" t="s">
        <v>79</v>
      </c>
      <c r="BW61" s="100" t="s">
        <v>110</v>
      </c>
      <c r="BX61" s="100" t="s">
        <v>5</v>
      </c>
      <c r="CL61" s="100" t="s">
        <v>20</v>
      </c>
      <c r="CM61" s="100" t="s">
        <v>84</v>
      </c>
    </row>
    <row r="62" spans="1:91" s="5" customFormat="1" ht="22.5" customHeight="1">
      <c r="A62" s="326" t="s">
        <v>1152</v>
      </c>
      <c r="B62" s="91"/>
      <c r="C62" s="92"/>
      <c r="D62" s="310" t="s">
        <v>27</v>
      </c>
      <c r="E62" s="309"/>
      <c r="F62" s="309"/>
      <c r="G62" s="309"/>
      <c r="H62" s="309"/>
      <c r="I62" s="93"/>
      <c r="J62" s="310" t="s">
        <v>111</v>
      </c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8">
        <f>'10 - SO 902 - Přístřešek ...'!J27</f>
        <v>0</v>
      </c>
      <c r="AH62" s="309"/>
      <c r="AI62" s="309"/>
      <c r="AJ62" s="309"/>
      <c r="AK62" s="309"/>
      <c r="AL62" s="309"/>
      <c r="AM62" s="309"/>
      <c r="AN62" s="308">
        <f t="shared" si="0"/>
        <v>0</v>
      </c>
      <c r="AO62" s="309"/>
      <c r="AP62" s="309"/>
      <c r="AQ62" s="94" t="s">
        <v>82</v>
      </c>
      <c r="AR62" s="95"/>
      <c r="AS62" s="110">
        <v>0</v>
      </c>
      <c r="AT62" s="111">
        <f t="shared" si="1"/>
        <v>0</v>
      </c>
      <c r="AU62" s="112">
        <f>'10 - SO 902 - Přístřešek ...'!P81</f>
        <v>0</v>
      </c>
      <c r="AV62" s="111">
        <f>'10 - SO 902 - Přístřešek ...'!J30</f>
        <v>0</v>
      </c>
      <c r="AW62" s="111">
        <f>'10 - SO 902 - Přístřešek ...'!J31</f>
        <v>0</v>
      </c>
      <c r="AX62" s="111">
        <f>'10 - SO 902 - Přístřešek ...'!J32</f>
        <v>0</v>
      </c>
      <c r="AY62" s="111">
        <f>'10 - SO 902 - Přístřešek ...'!J33</f>
        <v>0</v>
      </c>
      <c r="AZ62" s="111">
        <f>'10 - SO 902 - Přístřešek ...'!F30</f>
        <v>0</v>
      </c>
      <c r="BA62" s="111">
        <f>'10 - SO 902 - Přístřešek ...'!F31</f>
        <v>0</v>
      </c>
      <c r="BB62" s="111">
        <f>'10 - SO 902 - Přístřešek ...'!F32</f>
        <v>0</v>
      </c>
      <c r="BC62" s="111">
        <f>'10 - SO 902 - Přístřešek ...'!F33</f>
        <v>0</v>
      </c>
      <c r="BD62" s="113">
        <f>'10 - SO 902 - Přístřešek ...'!F34</f>
        <v>0</v>
      </c>
      <c r="BT62" s="100" t="s">
        <v>22</v>
      </c>
      <c r="BV62" s="100" t="s">
        <v>79</v>
      </c>
      <c r="BW62" s="100" t="s">
        <v>112</v>
      </c>
      <c r="BX62" s="100" t="s">
        <v>5</v>
      </c>
      <c r="CL62" s="100" t="s">
        <v>20</v>
      </c>
      <c r="CM62" s="100" t="s">
        <v>84</v>
      </c>
    </row>
    <row r="63" spans="2:44" s="1" customFormat="1" ht="30" customHeight="1">
      <c r="B63" s="35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5"/>
    </row>
    <row r="64" spans="2:44" s="1" customFormat="1" ht="6.9" customHeight="1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5"/>
    </row>
  </sheetData>
  <sheetProtection password="CC35" sheet="1" objects="1" scenarios="1" formatColumns="0" formatRows="0" sort="0" autoFilter="0"/>
  <mergeCells count="81">
    <mergeCell ref="AR2:BE2"/>
    <mergeCell ref="AN62:AP62"/>
    <mergeCell ref="AG62:AM62"/>
    <mergeCell ref="D62:H62"/>
    <mergeCell ref="J62:AF62"/>
    <mergeCell ref="AG51:AM51"/>
    <mergeCell ref="AN51:AP5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F58:J58"/>
    <mergeCell ref="L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F57:J57"/>
    <mergeCell ref="L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 - Vedlejší a ostatní ná...'!C2" tooltip="0 - Vedlejší a ostatní ná..." display="/"/>
    <hyperlink ref="A53" location="'1 - SO 001 - Příprava území'!C2" tooltip="1 - SO 001 - Příprava území" display="/"/>
    <hyperlink ref="A55" location="'3 - 101.1 Oprava povrchu ...'!C2" tooltip="3 - 101.1 Oprava povrchu ..." display="/"/>
    <hyperlink ref="A57" location="'5 - SO 101.2 A - zřízení ...'!C2" tooltip="5 - SO 101.2 A - zřízení ..." display="/"/>
    <hyperlink ref="A58" location="'6 - SO 101.2 B - sanace p...'!C2" tooltip="6 - SO 101.2 B - sanace p..." display="/"/>
    <hyperlink ref="A59" location="'7 - 101.3 Oprava povrchu ...'!C2" tooltip="7 - 101.3 Oprava povrchu ..." display="/"/>
    <hyperlink ref="A60" location="'8 - SO 401 - Stožár VO'!C2" tooltip="8 - SO 401 - Stožár VO" display="/"/>
    <hyperlink ref="A61" location="'9 - SO 901 - Opěrná zeď v...'!C2" tooltip="9 - SO 901 - Opěrná zeď v..." display="/"/>
    <hyperlink ref="A62" location="'10 - SO 902 - Přístřešek ...'!C2" tooltip="10 - SO 902 - Přístřešek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112</v>
      </c>
    </row>
    <row r="3" spans="2:46" ht="6.9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" customHeight="1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2:11" s="1" customFormat="1" ht="13.2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2:11" s="1" customFormat="1" ht="36.9" customHeight="1">
      <c r="B9" s="35"/>
      <c r="C9" s="36"/>
      <c r="D9" s="36"/>
      <c r="E9" s="319" t="s">
        <v>1128</v>
      </c>
      <c r="F9" s="286"/>
      <c r="G9" s="286"/>
      <c r="H9" s="286"/>
      <c r="I9" s="117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2:11" s="1" customFormat="1" ht="10.8" customHeight="1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2:11" s="1" customFormat="1" ht="14.4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2:11" s="1" customFormat="1" ht="6.9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ROUND(J81,2)</f>
        <v>0</v>
      </c>
      <c r="K27" s="39"/>
    </row>
    <row r="28" spans="2:11" s="1" customFormat="1" ht="6.9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>
      <c r="B30" s="35"/>
      <c r="C30" s="36"/>
      <c r="D30" s="43" t="s">
        <v>47</v>
      </c>
      <c r="E30" s="43" t="s">
        <v>48</v>
      </c>
      <c r="F30" s="129">
        <f>ROUND(SUM(BE81:BE101),2)</f>
        <v>0</v>
      </c>
      <c r="G30" s="36"/>
      <c r="H30" s="36"/>
      <c r="I30" s="130">
        <v>0.21</v>
      </c>
      <c r="J30" s="129">
        <f>ROUND(ROUND((SUM(BE81:BE101)),2)*I30,2)</f>
        <v>0</v>
      </c>
      <c r="K30" s="39"/>
    </row>
    <row r="31" spans="2:11" s="1" customFormat="1" ht="14.4" customHeight="1">
      <c r="B31" s="35"/>
      <c r="C31" s="36"/>
      <c r="D31" s="36"/>
      <c r="E31" s="43" t="s">
        <v>49</v>
      </c>
      <c r="F31" s="129">
        <f>ROUND(SUM(BF81:BF101),2)</f>
        <v>0</v>
      </c>
      <c r="G31" s="36"/>
      <c r="H31" s="36"/>
      <c r="I31" s="130">
        <v>0.15</v>
      </c>
      <c r="J31" s="129">
        <f>ROUND(ROUND((SUM(BF81:BF101)),2)*I31,2)</f>
        <v>0</v>
      </c>
      <c r="K31" s="39"/>
    </row>
    <row r="32" spans="2:11" s="1" customFormat="1" ht="14.4" customHeight="1" hidden="1">
      <c r="B32" s="35"/>
      <c r="C32" s="36"/>
      <c r="D32" s="36"/>
      <c r="E32" s="43" t="s">
        <v>50</v>
      </c>
      <c r="F32" s="129">
        <f>ROUND(SUM(BG81:BG101),2)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customHeight="1" hidden="1">
      <c r="B33" s="35"/>
      <c r="C33" s="36"/>
      <c r="D33" s="36"/>
      <c r="E33" s="43" t="s">
        <v>51</v>
      </c>
      <c r="F33" s="129">
        <f>ROUND(SUM(BH81:BH101),2)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customHeight="1" hidden="1">
      <c r="B34" s="35"/>
      <c r="C34" s="36"/>
      <c r="D34" s="36"/>
      <c r="E34" s="43" t="s">
        <v>52</v>
      </c>
      <c r="F34" s="129">
        <f>ROUND(SUM(BI81:BI101),2)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9" t="str">
        <f>E9</f>
        <v>10 - SO 902 - Přístřešek autobusové zastávky</v>
      </c>
      <c r="F47" s="286"/>
      <c r="G47" s="286"/>
      <c r="H47" s="286"/>
      <c r="I47" s="117"/>
      <c r="J47" s="36"/>
      <c r="K47" s="39"/>
    </row>
    <row r="48" spans="2:11" s="1" customFormat="1" ht="6.9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11" s="1" customFormat="1" ht="6.9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2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11" s="1" customFormat="1" ht="14.4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J81</f>
        <v>0</v>
      </c>
      <c r="K56" s="39"/>
      <c r="AU56" s="18" t="s">
        <v>121</v>
      </c>
    </row>
    <row r="57" spans="2:11" s="8" customFormat="1" ht="24.9" customHeight="1">
      <c r="B57" s="148"/>
      <c r="C57" s="149"/>
      <c r="D57" s="150" t="s">
        <v>389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11" s="9" customFormat="1" ht="19.95" customHeight="1">
      <c r="B58" s="155"/>
      <c r="C58" s="156"/>
      <c r="D58" s="157" t="s">
        <v>390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11" s="9" customFormat="1" ht="19.95" customHeight="1">
      <c r="B59" s="155"/>
      <c r="C59" s="156"/>
      <c r="D59" s="157" t="s">
        <v>534</v>
      </c>
      <c r="E59" s="158"/>
      <c r="F59" s="158"/>
      <c r="G59" s="158"/>
      <c r="H59" s="158"/>
      <c r="I59" s="159"/>
      <c r="J59" s="160">
        <f>J88</f>
        <v>0</v>
      </c>
      <c r="K59" s="161"/>
    </row>
    <row r="60" spans="2:11" s="9" customFormat="1" ht="19.95" customHeight="1">
      <c r="B60" s="155"/>
      <c r="C60" s="156"/>
      <c r="D60" s="157" t="s">
        <v>391</v>
      </c>
      <c r="E60" s="158"/>
      <c r="F60" s="158"/>
      <c r="G60" s="158"/>
      <c r="H60" s="158"/>
      <c r="I60" s="159"/>
      <c r="J60" s="160">
        <f>J95</f>
        <v>0</v>
      </c>
      <c r="K60" s="161"/>
    </row>
    <row r="61" spans="2:11" s="9" customFormat="1" ht="19.95" customHeight="1">
      <c r="B61" s="155"/>
      <c r="C61" s="156"/>
      <c r="D61" s="157" t="s">
        <v>535</v>
      </c>
      <c r="E61" s="158"/>
      <c r="F61" s="158"/>
      <c r="G61" s="158"/>
      <c r="H61" s="158"/>
      <c r="I61" s="159"/>
      <c r="J61" s="160">
        <f>J100</f>
        <v>0</v>
      </c>
      <c r="K61" s="161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117"/>
      <c r="J62" s="36"/>
      <c r="K62" s="39"/>
    </row>
    <row r="63" spans="2:11" s="1" customFormat="1" ht="6.9" customHeight="1">
      <c r="B63" s="50"/>
      <c r="C63" s="51"/>
      <c r="D63" s="51"/>
      <c r="E63" s="51"/>
      <c r="F63" s="51"/>
      <c r="G63" s="51"/>
      <c r="H63" s="51"/>
      <c r="I63" s="138"/>
      <c r="J63" s="51"/>
      <c r="K63" s="52"/>
    </row>
    <row r="67" spans="2:12" s="1" customFormat="1" ht="6.9" customHeight="1">
      <c r="B67" s="53"/>
      <c r="C67" s="54"/>
      <c r="D67" s="54"/>
      <c r="E67" s="54"/>
      <c r="F67" s="54"/>
      <c r="G67" s="54"/>
      <c r="H67" s="54"/>
      <c r="I67" s="141"/>
      <c r="J67" s="54"/>
      <c r="K67" s="54"/>
      <c r="L67" s="55"/>
    </row>
    <row r="68" spans="2:12" s="1" customFormat="1" ht="36.9" customHeight="1">
      <c r="B68" s="35"/>
      <c r="C68" s="56" t="s">
        <v>127</v>
      </c>
      <c r="D68" s="57"/>
      <c r="E68" s="57"/>
      <c r="F68" s="57"/>
      <c r="G68" s="57"/>
      <c r="H68" s="57"/>
      <c r="I68" s="162"/>
      <c r="J68" s="57"/>
      <c r="K68" s="57"/>
      <c r="L68" s="55"/>
    </row>
    <row r="69" spans="2:12" s="1" customFormat="1" ht="6.9" customHeight="1">
      <c r="B69" s="35"/>
      <c r="C69" s="57"/>
      <c r="D69" s="57"/>
      <c r="E69" s="57"/>
      <c r="F69" s="57"/>
      <c r="G69" s="57"/>
      <c r="H69" s="57"/>
      <c r="I69" s="162"/>
      <c r="J69" s="57"/>
      <c r="K69" s="57"/>
      <c r="L69" s="55"/>
    </row>
    <row r="70" spans="2:12" s="1" customFormat="1" ht="14.4" customHeight="1">
      <c r="B70" s="35"/>
      <c r="C70" s="59" t="s">
        <v>16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12" s="1" customFormat="1" ht="22.5" customHeight="1">
      <c r="B71" s="35"/>
      <c r="C71" s="57"/>
      <c r="D71" s="57"/>
      <c r="E71" s="321" t="str">
        <f>E7</f>
        <v>Rekonstrukce zastávkového zálivu v Neborech u školy včetně nástupiště a chodníku</v>
      </c>
      <c r="F71" s="297"/>
      <c r="G71" s="297"/>
      <c r="H71" s="297"/>
      <c r="I71" s="162"/>
      <c r="J71" s="57"/>
      <c r="K71" s="57"/>
      <c r="L71" s="55"/>
    </row>
    <row r="72" spans="2:12" s="1" customFormat="1" ht="14.4" customHeight="1">
      <c r="B72" s="35"/>
      <c r="C72" s="59" t="s">
        <v>115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23.25" customHeight="1">
      <c r="B73" s="35"/>
      <c r="C73" s="57"/>
      <c r="D73" s="57"/>
      <c r="E73" s="294" t="str">
        <f>E9</f>
        <v>10 - SO 902 - Přístřešek autobusové zastávky</v>
      </c>
      <c r="F73" s="297"/>
      <c r="G73" s="297"/>
      <c r="H73" s="297"/>
      <c r="I73" s="162"/>
      <c r="J73" s="57"/>
      <c r="K73" s="57"/>
      <c r="L73" s="55"/>
    </row>
    <row r="74" spans="2:12" s="1" customFormat="1" ht="6.9" customHeight="1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18" customHeight="1">
      <c r="B75" s="35"/>
      <c r="C75" s="59" t="s">
        <v>23</v>
      </c>
      <c r="D75" s="57"/>
      <c r="E75" s="57"/>
      <c r="F75" s="163" t="str">
        <f>F12</f>
        <v>Třinec - Nebory</v>
      </c>
      <c r="G75" s="57"/>
      <c r="H75" s="57"/>
      <c r="I75" s="164" t="s">
        <v>25</v>
      </c>
      <c r="J75" s="67" t="str">
        <f>IF(J12="","",J12)</f>
        <v>4.1.2017</v>
      </c>
      <c r="K75" s="57"/>
      <c r="L75" s="55"/>
    </row>
    <row r="76" spans="2:12" s="1" customFormat="1" ht="6.9" customHeight="1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13.2">
      <c r="B77" s="35"/>
      <c r="C77" s="59" t="s">
        <v>29</v>
      </c>
      <c r="D77" s="57"/>
      <c r="E77" s="57"/>
      <c r="F77" s="163" t="str">
        <f>E15</f>
        <v>Město Třinec</v>
      </c>
      <c r="G77" s="57"/>
      <c r="H77" s="57"/>
      <c r="I77" s="164" t="s">
        <v>37</v>
      </c>
      <c r="J77" s="163" t="str">
        <f>E21</f>
        <v>UDI MORAVA s.r.o.</v>
      </c>
      <c r="K77" s="57"/>
      <c r="L77" s="55"/>
    </row>
    <row r="78" spans="2:12" s="1" customFormat="1" ht="14.4" customHeight="1">
      <c r="B78" s="35"/>
      <c r="C78" s="59" t="s">
        <v>35</v>
      </c>
      <c r="D78" s="57"/>
      <c r="E78" s="57"/>
      <c r="F78" s="163" t="str">
        <f>IF(E18="","",E18)</f>
        <v/>
      </c>
      <c r="G78" s="57"/>
      <c r="H78" s="57"/>
      <c r="I78" s="162"/>
      <c r="J78" s="57"/>
      <c r="K78" s="57"/>
      <c r="L78" s="55"/>
    </row>
    <row r="79" spans="2:12" s="1" customFormat="1" ht="10.35" customHeight="1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20" s="10" customFormat="1" ht="29.25" customHeight="1">
      <c r="B80" s="165"/>
      <c r="C80" s="166" t="s">
        <v>128</v>
      </c>
      <c r="D80" s="167" t="s">
        <v>62</v>
      </c>
      <c r="E80" s="167" t="s">
        <v>58</v>
      </c>
      <c r="F80" s="167" t="s">
        <v>129</v>
      </c>
      <c r="G80" s="167" t="s">
        <v>130</v>
      </c>
      <c r="H80" s="167" t="s">
        <v>131</v>
      </c>
      <c r="I80" s="168" t="s">
        <v>132</v>
      </c>
      <c r="J80" s="167" t="s">
        <v>119</v>
      </c>
      <c r="K80" s="169" t="s">
        <v>133</v>
      </c>
      <c r="L80" s="170"/>
      <c r="M80" s="76" t="s">
        <v>134</v>
      </c>
      <c r="N80" s="77" t="s">
        <v>47</v>
      </c>
      <c r="O80" s="77" t="s">
        <v>135</v>
      </c>
      <c r="P80" s="77" t="s">
        <v>136</v>
      </c>
      <c r="Q80" s="77" t="s">
        <v>137</v>
      </c>
      <c r="R80" s="77" t="s">
        <v>138</v>
      </c>
      <c r="S80" s="77" t="s">
        <v>139</v>
      </c>
      <c r="T80" s="78" t="s">
        <v>140</v>
      </c>
    </row>
    <row r="81" spans="2:63" s="1" customFormat="1" ht="29.25" customHeight="1">
      <c r="B81" s="35"/>
      <c r="C81" s="82" t="s">
        <v>120</v>
      </c>
      <c r="D81" s="57"/>
      <c r="E81" s="57"/>
      <c r="F81" s="57"/>
      <c r="G81" s="57"/>
      <c r="H81" s="57"/>
      <c r="I81" s="162"/>
      <c r="J81" s="171">
        <f>BK81</f>
        <v>0</v>
      </c>
      <c r="K81" s="57"/>
      <c r="L81" s="55"/>
      <c r="M81" s="79"/>
      <c r="N81" s="80"/>
      <c r="O81" s="80"/>
      <c r="P81" s="172">
        <f>P82</f>
        <v>0</v>
      </c>
      <c r="Q81" s="80"/>
      <c r="R81" s="172">
        <f>R82</f>
        <v>4.5667952000000005</v>
      </c>
      <c r="S81" s="80"/>
      <c r="T81" s="173">
        <f>T82</f>
        <v>0</v>
      </c>
      <c r="AT81" s="18" t="s">
        <v>76</v>
      </c>
      <c r="AU81" s="18" t="s">
        <v>121</v>
      </c>
      <c r="BK81" s="174">
        <f>BK82</f>
        <v>0</v>
      </c>
    </row>
    <row r="82" spans="2:63" s="11" customFormat="1" ht="37.35" customHeight="1">
      <c r="B82" s="175"/>
      <c r="C82" s="176"/>
      <c r="D82" s="177" t="s">
        <v>76</v>
      </c>
      <c r="E82" s="178" t="s">
        <v>393</v>
      </c>
      <c r="F82" s="178" t="s">
        <v>394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P83+P88+P95+P100</f>
        <v>0</v>
      </c>
      <c r="Q82" s="183"/>
      <c r="R82" s="184">
        <f>R83+R88+R95+R100</f>
        <v>4.5667952000000005</v>
      </c>
      <c r="S82" s="183"/>
      <c r="T82" s="185">
        <f>T83+T88+T95+T100</f>
        <v>0</v>
      </c>
      <c r="AR82" s="186" t="s">
        <v>22</v>
      </c>
      <c r="AT82" s="187" t="s">
        <v>76</v>
      </c>
      <c r="AU82" s="187" t="s">
        <v>77</v>
      </c>
      <c r="AY82" s="186" t="s">
        <v>143</v>
      </c>
      <c r="BK82" s="188">
        <f>BK83+BK88+BK95+BK100</f>
        <v>0</v>
      </c>
    </row>
    <row r="83" spans="2:63" s="11" customFormat="1" ht="19.95" customHeight="1">
      <c r="B83" s="175"/>
      <c r="C83" s="176"/>
      <c r="D83" s="189" t="s">
        <v>76</v>
      </c>
      <c r="E83" s="190" t="s">
        <v>22</v>
      </c>
      <c r="F83" s="190" t="s">
        <v>395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SUM(P84:P87)</f>
        <v>0</v>
      </c>
      <c r="Q83" s="183"/>
      <c r="R83" s="184">
        <f>SUM(R84:R87)</f>
        <v>0</v>
      </c>
      <c r="S83" s="183"/>
      <c r="T83" s="185">
        <f>SUM(T84:T87)</f>
        <v>0</v>
      </c>
      <c r="AR83" s="186" t="s">
        <v>22</v>
      </c>
      <c r="AT83" s="187" t="s">
        <v>76</v>
      </c>
      <c r="AU83" s="187" t="s">
        <v>22</v>
      </c>
      <c r="AY83" s="186" t="s">
        <v>143</v>
      </c>
      <c r="BK83" s="188">
        <f>SUM(BK84:BK87)</f>
        <v>0</v>
      </c>
    </row>
    <row r="84" spans="2:65" s="1" customFormat="1" ht="22.5" customHeight="1">
      <c r="B84" s="35"/>
      <c r="C84" s="192" t="s">
        <v>22</v>
      </c>
      <c r="D84" s="192" t="s">
        <v>146</v>
      </c>
      <c r="E84" s="193" t="s">
        <v>1129</v>
      </c>
      <c r="F84" s="194" t="s">
        <v>1130</v>
      </c>
      <c r="G84" s="195" t="s">
        <v>435</v>
      </c>
      <c r="H84" s="196">
        <v>6.5</v>
      </c>
      <c r="I84" s="197"/>
      <c r="J84" s="198">
        <f>ROUND(I84*H84,2)</f>
        <v>0</v>
      </c>
      <c r="K84" s="194" t="s">
        <v>150</v>
      </c>
      <c r="L84" s="55"/>
      <c r="M84" s="199" t="s">
        <v>20</v>
      </c>
      <c r="N84" s="200" t="s">
        <v>48</v>
      </c>
      <c r="O84" s="36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18" t="s">
        <v>93</v>
      </c>
      <c r="AT84" s="18" t="s">
        <v>146</v>
      </c>
      <c r="AU84" s="18" t="s">
        <v>84</v>
      </c>
      <c r="AY84" s="18" t="s">
        <v>143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18" t="s">
        <v>22</v>
      </c>
      <c r="BK84" s="203">
        <f>ROUND(I84*H84,2)</f>
        <v>0</v>
      </c>
      <c r="BL84" s="18" t="s">
        <v>93</v>
      </c>
      <c r="BM84" s="18" t="s">
        <v>1131</v>
      </c>
    </row>
    <row r="85" spans="2:51" s="12" customFormat="1" ht="12">
      <c r="B85" s="208"/>
      <c r="C85" s="209"/>
      <c r="D85" s="204" t="s">
        <v>194</v>
      </c>
      <c r="E85" s="210" t="s">
        <v>20</v>
      </c>
      <c r="F85" s="211" t="s">
        <v>1132</v>
      </c>
      <c r="G85" s="209"/>
      <c r="H85" s="212">
        <v>6.5</v>
      </c>
      <c r="I85" s="213"/>
      <c r="J85" s="209"/>
      <c r="K85" s="209"/>
      <c r="L85" s="214"/>
      <c r="M85" s="215"/>
      <c r="N85" s="216"/>
      <c r="O85" s="216"/>
      <c r="P85" s="216"/>
      <c r="Q85" s="216"/>
      <c r="R85" s="216"/>
      <c r="S85" s="216"/>
      <c r="T85" s="217"/>
      <c r="AT85" s="218" t="s">
        <v>194</v>
      </c>
      <c r="AU85" s="218" t="s">
        <v>84</v>
      </c>
      <c r="AV85" s="12" t="s">
        <v>84</v>
      </c>
      <c r="AW85" s="12" t="s">
        <v>39</v>
      </c>
      <c r="AX85" s="12" t="s">
        <v>22</v>
      </c>
      <c r="AY85" s="218" t="s">
        <v>143</v>
      </c>
    </row>
    <row r="86" spans="2:65" s="1" customFormat="1" ht="22.5" customHeight="1">
      <c r="B86" s="35"/>
      <c r="C86" s="192" t="s">
        <v>84</v>
      </c>
      <c r="D86" s="192" t="s">
        <v>146</v>
      </c>
      <c r="E86" s="193" t="s">
        <v>560</v>
      </c>
      <c r="F86" s="194" t="s">
        <v>561</v>
      </c>
      <c r="G86" s="195" t="s">
        <v>198</v>
      </c>
      <c r="H86" s="196">
        <v>10</v>
      </c>
      <c r="I86" s="197"/>
      <c r="J86" s="198">
        <f>ROUND(I86*H86,2)</f>
        <v>0</v>
      </c>
      <c r="K86" s="194" t="s">
        <v>150</v>
      </c>
      <c r="L86" s="55"/>
      <c r="M86" s="199" t="s">
        <v>20</v>
      </c>
      <c r="N86" s="200" t="s">
        <v>48</v>
      </c>
      <c r="O86" s="36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18" t="s">
        <v>93</v>
      </c>
      <c r="AT86" s="18" t="s">
        <v>146</v>
      </c>
      <c r="AU86" s="18" t="s">
        <v>84</v>
      </c>
      <c r="AY86" s="18" t="s">
        <v>143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8" t="s">
        <v>22</v>
      </c>
      <c r="BK86" s="203">
        <f>ROUND(I86*H86,2)</f>
        <v>0</v>
      </c>
      <c r="BL86" s="18" t="s">
        <v>93</v>
      </c>
      <c r="BM86" s="18" t="s">
        <v>1133</v>
      </c>
    </row>
    <row r="87" spans="2:51" s="12" customFormat="1" ht="12">
      <c r="B87" s="208"/>
      <c r="C87" s="209"/>
      <c r="D87" s="206" t="s">
        <v>194</v>
      </c>
      <c r="E87" s="219" t="s">
        <v>20</v>
      </c>
      <c r="F87" s="220" t="s">
        <v>1134</v>
      </c>
      <c r="G87" s="209"/>
      <c r="H87" s="221">
        <v>10</v>
      </c>
      <c r="I87" s="213"/>
      <c r="J87" s="209"/>
      <c r="K87" s="209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194</v>
      </c>
      <c r="AU87" s="218" t="s">
        <v>84</v>
      </c>
      <c r="AV87" s="12" t="s">
        <v>84</v>
      </c>
      <c r="AW87" s="12" t="s">
        <v>39</v>
      </c>
      <c r="AX87" s="12" t="s">
        <v>22</v>
      </c>
      <c r="AY87" s="218" t="s">
        <v>143</v>
      </c>
    </row>
    <row r="88" spans="2:63" s="11" customFormat="1" ht="29.85" customHeight="1">
      <c r="B88" s="175"/>
      <c r="C88" s="176"/>
      <c r="D88" s="189" t="s">
        <v>76</v>
      </c>
      <c r="E88" s="190" t="s">
        <v>96</v>
      </c>
      <c r="F88" s="190" t="s">
        <v>574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SUM(P89:P94)</f>
        <v>0</v>
      </c>
      <c r="Q88" s="183"/>
      <c r="R88" s="184">
        <f>SUM(R89:R94)</f>
        <v>2.1918</v>
      </c>
      <c r="S88" s="183"/>
      <c r="T88" s="185">
        <f>SUM(T89:T94)</f>
        <v>0</v>
      </c>
      <c r="AR88" s="186" t="s">
        <v>22</v>
      </c>
      <c r="AT88" s="187" t="s">
        <v>76</v>
      </c>
      <c r="AU88" s="187" t="s">
        <v>22</v>
      </c>
      <c r="AY88" s="186" t="s">
        <v>143</v>
      </c>
      <c r="BK88" s="188">
        <f>SUM(BK89:BK94)</f>
        <v>0</v>
      </c>
    </row>
    <row r="89" spans="2:65" s="1" customFormat="1" ht="22.5" customHeight="1">
      <c r="B89" s="35"/>
      <c r="C89" s="192" t="s">
        <v>89</v>
      </c>
      <c r="D89" s="192" t="s">
        <v>146</v>
      </c>
      <c r="E89" s="193" t="s">
        <v>575</v>
      </c>
      <c r="F89" s="194" t="s">
        <v>576</v>
      </c>
      <c r="G89" s="195" t="s">
        <v>198</v>
      </c>
      <c r="H89" s="196">
        <v>10</v>
      </c>
      <c r="I89" s="197"/>
      <c r="J89" s="198">
        <f>ROUND(I89*H89,2)</f>
        <v>0</v>
      </c>
      <c r="K89" s="194" t="s">
        <v>150</v>
      </c>
      <c r="L89" s="55"/>
      <c r="M89" s="199" t="s">
        <v>20</v>
      </c>
      <c r="N89" s="200" t="s">
        <v>48</v>
      </c>
      <c r="O89" s="36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8" t="s">
        <v>93</v>
      </c>
      <c r="AT89" s="18" t="s">
        <v>146</v>
      </c>
      <c r="AU89" s="18" t="s">
        <v>84</v>
      </c>
      <c r="AY89" s="18" t="s">
        <v>143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22</v>
      </c>
      <c r="BK89" s="203">
        <f>ROUND(I89*H89,2)</f>
        <v>0</v>
      </c>
      <c r="BL89" s="18" t="s">
        <v>93</v>
      </c>
      <c r="BM89" s="18" t="s">
        <v>1135</v>
      </c>
    </row>
    <row r="90" spans="2:51" s="12" customFormat="1" ht="12">
      <c r="B90" s="208"/>
      <c r="C90" s="209"/>
      <c r="D90" s="204" t="s">
        <v>194</v>
      </c>
      <c r="E90" s="210" t="s">
        <v>20</v>
      </c>
      <c r="F90" s="211" t="s">
        <v>1136</v>
      </c>
      <c r="G90" s="209"/>
      <c r="H90" s="212">
        <v>10</v>
      </c>
      <c r="I90" s="213"/>
      <c r="J90" s="209"/>
      <c r="K90" s="209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194</v>
      </c>
      <c r="AU90" s="218" t="s">
        <v>84</v>
      </c>
      <c r="AV90" s="12" t="s">
        <v>84</v>
      </c>
      <c r="AW90" s="12" t="s">
        <v>39</v>
      </c>
      <c r="AX90" s="12" t="s">
        <v>22</v>
      </c>
      <c r="AY90" s="218" t="s">
        <v>143</v>
      </c>
    </row>
    <row r="91" spans="2:65" s="1" customFormat="1" ht="22.5" customHeight="1">
      <c r="B91" s="35"/>
      <c r="C91" s="192" t="s">
        <v>93</v>
      </c>
      <c r="D91" s="192" t="s">
        <v>146</v>
      </c>
      <c r="E91" s="193" t="s">
        <v>1137</v>
      </c>
      <c r="F91" s="194" t="s">
        <v>1138</v>
      </c>
      <c r="G91" s="195" t="s">
        <v>198</v>
      </c>
      <c r="H91" s="196">
        <v>10</v>
      </c>
      <c r="I91" s="197"/>
      <c r="J91" s="198">
        <f>ROUND(I91*H91,2)</f>
        <v>0</v>
      </c>
      <c r="K91" s="194" t="s">
        <v>150</v>
      </c>
      <c r="L91" s="55"/>
      <c r="M91" s="199" t="s">
        <v>20</v>
      </c>
      <c r="N91" s="200" t="s">
        <v>48</v>
      </c>
      <c r="O91" s="36"/>
      <c r="P91" s="201">
        <f>O91*H91</f>
        <v>0</v>
      </c>
      <c r="Q91" s="201">
        <v>0.08425</v>
      </c>
      <c r="R91" s="201">
        <f>Q91*H91</f>
        <v>0.8425</v>
      </c>
      <c r="S91" s="201">
        <v>0</v>
      </c>
      <c r="T91" s="202">
        <f>S91*H91</f>
        <v>0</v>
      </c>
      <c r="AR91" s="18" t="s">
        <v>93</v>
      </c>
      <c r="AT91" s="18" t="s">
        <v>146</v>
      </c>
      <c r="AU91" s="18" t="s">
        <v>84</v>
      </c>
      <c r="AY91" s="18" t="s">
        <v>143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22</v>
      </c>
      <c r="BK91" s="203">
        <f>ROUND(I91*H91,2)</f>
        <v>0</v>
      </c>
      <c r="BL91" s="18" t="s">
        <v>93</v>
      </c>
      <c r="BM91" s="18" t="s">
        <v>1139</v>
      </c>
    </row>
    <row r="92" spans="2:51" s="12" customFormat="1" ht="12">
      <c r="B92" s="208"/>
      <c r="C92" s="209"/>
      <c r="D92" s="204" t="s">
        <v>194</v>
      </c>
      <c r="E92" s="210" t="s">
        <v>20</v>
      </c>
      <c r="F92" s="211" t="s">
        <v>1140</v>
      </c>
      <c r="G92" s="209"/>
      <c r="H92" s="212">
        <v>10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194</v>
      </c>
      <c r="AU92" s="218" t="s">
        <v>84</v>
      </c>
      <c r="AV92" s="12" t="s">
        <v>84</v>
      </c>
      <c r="AW92" s="12" t="s">
        <v>39</v>
      </c>
      <c r="AX92" s="12" t="s">
        <v>22</v>
      </c>
      <c r="AY92" s="218" t="s">
        <v>143</v>
      </c>
    </row>
    <row r="93" spans="2:65" s="1" customFormat="1" ht="22.5" customHeight="1">
      <c r="B93" s="35"/>
      <c r="C93" s="255" t="s">
        <v>96</v>
      </c>
      <c r="D93" s="255" t="s">
        <v>554</v>
      </c>
      <c r="E93" s="256" t="s">
        <v>596</v>
      </c>
      <c r="F93" s="257" t="s">
        <v>597</v>
      </c>
      <c r="G93" s="258" t="s">
        <v>198</v>
      </c>
      <c r="H93" s="259">
        <v>10.3</v>
      </c>
      <c r="I93" s="260"/>
      <c r="J93" s="261">
        <f>ROUND(I93*H93,2)</f>
        <v>0</v>
      </c>
      <c r="K93" s="257" t="s">
        <v>150</v>
      </c>
      <c r="L93" s="262"/>
      <c r="M93" s="263" t="s">
        <v>20</v>
      </c>
      <c r="N93" s="264" t="s">
        <v>48</v>
      </c>
      <c r="O93" s="36"/>
      <c r="P93" s="201">
        <f>O93*H93</f>
        <v>0</v>
      </c>
      <c r="Q93" s="201">
        <v>0.131</v>
      </c>
      <c r="R93" s="201">
        <f>Q93*H93</f>
        <v>1.3493000000000002</v>
      </c>
      <c r="S93" s="201">
        <v>0</v>
      </c>
      <c r="T93" s="202">
        <f>S93*H93</f>
        <v>0</v>
      </c>
      <c r="AR93" s="18" t="s">
        <v>105</v>
      </c>
      <c r="AT93" s="18" t="s">
        <v>554</v>
      </c>
      <c r="AU93" s="18" t="s">
        <v>84</v>
      </c>
      <c r="AY93" s="18" t="s">
        <v>143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22</v>
      </c>
      <c r="BK93" s="203">
        <f>ROUND(I93*H93,2)</f>
        <v>0</v>
      </c>
      <c r="BL93" s="18" t="s">
        <v>93</v>
      </c>
      <c r="BM93" s="18" t="s">
        <v>1141</v>
      </c>
    </row>
    <row r="94" spans="2:51" s="12" customFormat="1" ht="12">
      <c r="B94" s="208"/>
      <c r="C94" s="209"/>
      <c r="D94" s="206" t="s">
        <v>194</v>
      </c>
      <c r="E94" s="219" t="s">
        <v>20</v>
      </c>
      <c r="F94" s="220" t="s">
        <v>1142</v>
      </c>
      <c r="G94" s="209"/>
      <c r="H94" s="221">
        <v>10.3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194</v>
      </c>
      <c r="AU94" s="218" t="s">
        <v>84</v>
      </c>
      <c r="AV94" s="12" t="s">
        <v>84</v>
      </c>
      <c r="AW94" s="12" t="s">
        <v>39</v>
      </c>
      <c r="AX94" s="12" t="s">
        <v>22</v>
      </c>
      <c r="AY94" s="218" t="s">
        <v>143</v>
      </c>
    </row>
    <row r="95" spans="2:63" s="11" customFormat="1" ht="29.85" customHeight="1">
      <c r="B95" s="175"/>
      <c r="C95" s="176"/>
      <c r="D95" s="189" t="s">
        <v>76</v>
      </c>
      <c r="E95" s="190" t="s">
        <v>108</v>
      </c>
      <c r="F95" s="190" t="s">
        <v>453</v>
      </c>
      <c r="G95" s="176"/>
      <c r="H95" s="176"/>
      <c r="I95" s="179"/>
      <c r="J95" s="191">
        <f>BK95</f>
        <v>0</v>
      </c>
      <c r="K95" s="176"/>
      <c r="L95" s="181"/>
      <c r="M95" s="182"/>
      <c r="N95" s="183"/>
      <c r="O95" s="183"/>
      <c r="P95" s="184">
        <f>SUM(P96:P99)</f>
        <v>0</v>
      </c>
      <c r="Q95" s="183"/>
      <c r="R95" s="184">
        <f>SUM(R96:R99)</f>
        <v>2.3749952000000003</v>
      </c>
      <c r="S95" s="183"/>
      <c r="T95" s="185">
        <f>SUM(T96:T99)</f>
        <v>0</v>
      </c>
      <c r="AR95" s="186" t="s">
        <v>22</v>
      </c>
      <c r="AT95" s="187" t="s">
        <v>76</v>
      </c>
      <c r="AU95" s="187" t="s">
        <v>22</v>
      </c>
      <c r="AY95" s="186" t="s">
        <v>143</v>
      </c>
      <c r="BK95" s="188">
        <f>SUM(BK96:BK99)</f>
        <v>0</v>
      </c>
    </row>
    <row r="96" spans="2:65" s="1" customFormat="1" ht="31.5" customHeight="1">
      <c r="B96" s="35"/>
      <c r="C96" s="192" t="s">
        <v>99</v>
      </c>
      <c r="D96" s="192" t="s">
        <v>146</v>
      </c>
      <c r="E96" s="193" t="s">
        <v>626</v>
      </c>
      <c r="F96" s="194" t="s">
        <v>627</v>
      </c>
      <c r="G96" s="195" t="s">
        <v>192</v>
      </c>
      <c r="H96" s="196">
        <v>10</v>
      </c>
      <c r="I96" s="197"/>
      <c r="J96" s="198">
        <f>ROUND(I96*H96,2)</f>
        <v>0</v>
      </c>
      <c r="K96" s="194" t="s">
        <v>170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0.15539952</v>
      </c>
      <c r="R96" s="201">
        <f>Q96*H96</f>
        <v>1.5539952000000001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1143</v>
      </c>
    </row>
    <row r="97" spans="2:65" s="1" customFormat="1" ht="22.5" customHeight="1">
      <c r="B97" s="35"/>
      <c r="C97" s="255" t="s">
        <v>102</v>
      </c>
      <c r="D97" s="255" t="s">
        <v>554</v>
      </c>
      <c r="E97" s="256" t="s">
        <v>629</v>
      </c>
      <c r="F97" s="257" t="s">
        <v>630</v>
      </c>
      <c r="G97" s="258" t="s">
        <v>165</v>
      </c>
      <c r="H97" s="259">
        <v>10</v>
      </c>
      <c r="I97" s="260"/>
      <c r="J97" s="261">
        <f>ROUND(I97*H97,2)</f>
        <v>0</v>
      </c>
      <c r="K97" s="257" t="s">
        <v>150</v>
      </c>
      <c r="L97" s="262"/>
      <c r="M97" s="263" t="s">
        <v>20</v>
      </c>
      <c r="N97" s="264" t="s">
        <v>48</v>
      </c>
      <c r="O97" s="36"/>
      <c r="P97" s="201">
        <f>O97*H97</f>
        <v>0</v>
      </c>
      <c r="Q97" s="201">
        <v>0.0821</v>
      </c>
      <c r="R97" s="201">
        <f>Q97*H97</f>
        <v>0.8210000000000001</v>
      </c>
      <c r="S97" s="201">
        <v>0</v>
      </c>
      <c r="T97" s="202">
        <f>S97*H97</f>
        <v>0</v>
      </c>
      <c r="AR97" s="18" t="s">
        <v>105</v>
      </c>
      <c r="AT97" s="18" t="s">
        <v>554</v>
      </c>
      <c r="AU97" s="18" t="s">
        <v>84</v>
      </c>
      <c r="AY97" s="18" t="s">
        <v>143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8" t="s">
        <v>22</v>
      </c>
      <c r="BK97" s="203">
        <f>ROUND(I97*H97,2)</f>
        <v>0</v>
      </c>
      <c r="BL97" s="18" t="s">
        <v>93</v>
      </c>
      <c r="BM97" s="18" t="s">
        <v>1144</v>
      </c>
    </row>
    <row r="98" spans="2:65" s="1" customFormat="1" ht="22.5" customHeight="1">
      <c r="B98" s="35"/>
      <c r="C98" s="192" t="s">
        <v>105</v>
      </c>
      <c r="D98" s="192" t="s">
        <v>146</v>
      </c>
      <c r="E98" s="193" t="s">
        <v>1145</v>
      </c>
      <c r="F98" s="194" t="s">
        <v>1146</v>
      </c>
      <c r="G98" s="195" t="s">
        <v>165</v>
      </c>
      <c r="H98" s="196">
        <v>1</v>
      </c>
      <c r="I98" s="197"/>
      <c r="J98" s="198">
        <f>ROUND(I98*H98,2)</f>
        <v>0</v>
      </c>
      <c r="K98" s="194" t="s">
        <v>170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1147</v>
      </c>
    </row>
    <row r="99" spans="2:47" s="1" customFormat="1" ht="72">
      <c r="B99" s="35"/>
      <c r="C99" s="57"/>
      <c r="D99" s="206" t="s">
        <v>153</v>
      </c>
      <c r="E99" s="57"/>
      <c r="F99" s="207" t="s">
        <v>1148</v>
      </c>
      <c r="G99" s="57"/>
      <c r="H99" s="57"/>
      <c r="I99" s="162"/>
      <c r="J99" s="57"/>
      <c r="K99" s="57"/>
      <c r="L99" s="55"/>
      <c r="M99" s="72"/>
      <c r="N99" s="36"/>
      <c r="O99" s="36"/>
      <c r="P99" s="36"/>
      <c r="Q99" s="36"/>
      <c r="R99" s="36"/>
      <c r="S99" s="36"/>
      <c r="T99" s="73"/>
      <c r="AT99" s="18" t="s">
        <v>153</v>
      </c>
      <c r="AU99" s="18" t="s">
        <v>84</v>
      </c>
    </row>
    <row r="100" spans="2:63" s="11" customFormat="1" ht="29.85" customHeight="1">
      <c r="B100" s="175"/>
      <c r="C100" s="176"/>
      <c r="D100" s="189" t="s">
        <v>76</v>
      </c>
      <c r="E100" s="190" t="s">
        <v>637</v>
      </c>
      <c r="F100" s="190" t="s">
        <v>638</v>
      </c>
      <c r="G100" s="176"/>
      <c r="H100" s="176"/>
      <c r="I100" s="179"/>
      <c r="J100" s="191">
        <f>BK100</f>
        <v>0</v>
      </c>
      <c r="K100" s="176"/>
      <c r="L100" s="181"/>
      <c r="M100" s="182"/>
      <c r="N100" s="183"/>
      <c r="O100" s="183"/>
      <c r="P100" s="184">
        <f>P101</f>
        <v>0</v>
      </c>
      <c r="Q100" s="183"/>
      <c r="R100" s="184">
        <f>R101</f>
        <v>0</v>
      </c>
      <c r="S100" s="183"/>
      <c r="T100" s="185">
        <f>T101</f>
        <v>0</v>
      </c>
      <c r="AR100" s="186" t="s">
        <v>22</v>
      </c>
      <c r="AT100" s="187" t="s">
        <v>76</v>
      </c>
      <c r="AU100" s="187" t="s">
        <v>22</v>
      </c>
      <c r="AY100" s="186" t="s">
        <v>143</v>
      </c>
      <c r="BK100" s="188">
        <f>BK101</f>
        <v>0</v>
      </c>
    </row>
    <row r="101" spans="2:65" s="1" customFormat="1" ht="22.5" customHeight="1">
      <c r="B101" s="35"/>
      <c r="C101" s="192" t="s">
        <v>108</v>
      </c>
      <c r="D101" s="192" t="s">
        <v>146</v>
      </c>
      <c r="E101" s="193" t="s">
        <v>639</v>
      </c>
      <c r="F101" s="194" t="s">
        <v>640</v>
      </c>
      <c r="G101" s="195" t="s">
        <v>480</v>
      </c>
      <c r="H101" s="196">
        <v>4.567</v>
      </c>
      <c r="I101" s="197"/>
      <c r="J101" s="198">
        <f>ROUND(I101*H101,2)</f>
        <v>0</v>
      </c>
      <c r="K101" s="194" t="s">
        <v>150</v>
      </c>
      <c r="L101" s="55"/>
      <c r="M101" s="199" t="s">
        <v>20</v>
      </c>
      <c r="N101" s="265" t="s">
        <v>48</v>
      </c>
      <c r="O101" s="266"/>
      <c r="P101" s="267">
        <f>O101*H101</f>
        <v>0</v>
      </c>
      <c r="Q101" s="267">
        <v>0</v>
      </c>
      <c r="R101" s="267">
        <f>Q101*H101</f>
        <v>0</v>
      </c>
      <c r="S101" s="267">
        <v>0</v>
      </c>
      <c r="T101" s="268">
        <f>S101*H101</f>
        <v>0</v>
      </c>
      <c r="AR101" s="18" t="s">
        <v>93</v>
      </c>
      <c r="AT101" s="18" t="s">
        <v>146</v>
      </c>
      <c r="AU101" s="18" t="s">
        <v>84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1149</v>
      </c>
    </row>
    <row r="102" spans="2:12" s="1" customFormat="1" ht="6.9" customHeight="1">
      <c r="B102" s="50"/>
      <c r="C102" s="51"/>
      <c r="D102" s="51"/>
      <c r="E102" s="51"/>
      <c r="F102" s="51"/>
      <c r="G102" s="51"/>
      <c r="H102" s="51"/>
      <c r="I102" s="138"/>
      <c r="J102" s="51"/>
      <c r="K102" s="51"/>
      <c r="L102" s="55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36" customWidth="1"/>
    <col min="2" max="2" width="1.66796875" style="336" customWidth="1"/>
    <col min="3" max="4" width="5" style="336" customWidth="1"/>
    <col min="5" max="5" width="11.66015625" style="336" customWidth="1"/>
    <col min="6" max="6" width="9.16015625" style="336" customWidth="1"/>
    <col min="7" max="7" width="5" style="336" customWidth="1"/>
    <col min="8" max="8" width="77.83203125" style="336" customWidth="1"/>
    <col min="9" max="10" width="20" style="336" customWidth="1"/>
    <col min="11" max="11" width="1.66796875" style="336" customWidth="1"/>
    <col min="12" max="256" width="9.16015625" style="336" customWidth="1"/>
    <col min="257" max="257" width="8.33203125" style="336" customWidth="1"/>
    <col min="258" max="258" width="1.66796875" style="336" customWidth="1"/>
    <col min="259" max="260" width="5" style="336" customWidth="1"/>
    <col min="261" max="261" width="11.66015625" style="336" customWidth="1"/>
    <col min="262" max="262" width="9.16015625" style="336" customWidth="1"/>
    <col min="263" max="263" width="5" style="336" customWidth="1"/>
    <col min="264" max="264" width="77.83203125" style="336" customWidth="1"/>
    <col min="265" max="266" width="20" style="336" customWidth="1"/>
    <col min="267" max="267" width="1.66796875" style="336" customWidth="1"/>
    <col min="268" max="512" width="9.16015625" style="336" customWidth="1"/>
    <col min="513" max="513" width="8.33203125" style="336" customWidth="1"/>
    <col min="514" max="514" width="1.66796875" style="336" customWidth="1"/>
    <col min="515" max="516" width="5" style="336" customWidth="1"/>
    <col min="517" max="517" width="11.66015625" style="336" customWidth="1"/>
    <col min="518" max="518" width="9.16015625" style="336" customWidth="1"/>
    <col min="519" max="519" width="5" style="336" customWidth="1"/>
    <col min="520" max="520" width="77.83203125" style="336" customWidth="1"/>
    <col min="521" max="522" width="20" style="336" customWidth="1"/>
    <col min="523" max="523" width="1.66796875" style="336" customWidth="1"/>
    <col min="524" max="768" width="9.16015625" style="336" customWidth="1"/>
    <col min="769" max="769" width="8.33203125" style="336" customWidth="1"/>
    <col min="770" max="770" width="1.66796875" style="336" customWidth="1"/>
    <col min="771" max="772" width="5" style="336" customWidth="1"/>
    <col min="773" max="773" width="11.66015625" style="336" customWidth="1"/>
    <col min="774" max="774" width="9.16015625" style="336" customWidth="1"/>
    <col min="775" max="775" width="5" style="336" customWidth="1"/>
    <col min="776" max="776" width="77.83203125" style="336" customWidth="1"/>
    <col min="777" max="778" width="20" style="336" customWidth="1"/>
    <col min="779" max="779" width="1.66796875" style="336" customWidth="1"/>
    <col min="780" max="1024" width="9.16015625" style="336" customWidth="1"/>
    <col min="1025" max="1025" width="8.33203125" style="336" customWidth="1"/>
    <col min="1026" max="1026" width="1.66796875" style="336" customWidth="1"/>
    <col min="1027" max="1028" width="5" style="336" customWidth="1"/>
    <col min="1029" max="1029" width="11.66015625" style="336" customWidth="1"/>
    <col min="1030" max="1030" width="9.16015625" style="336" customWidth="1"/>
    <col min="1031" max="1031" width="5" style="336" customWidth="1"/>
    <col min="1032" max="1032" width="77.83203125" style="336" customWidth="1"/>
    <col min="1033" max="1034" width="20" style="336" customWidth="1"/>
    <col min="1035" max="1035" width="1.66796875" style="336" customWidth="1"/>
    <col min="1036" max="1280" width="9.16015625" style="336" customWidth="1"/>
    <col min="1281" max="1281" width="8.33203125" style="336" customWidth="1"/>
    <col min="1282" max="1282" width="1.66796875" style="336" customWidth="1"/>
    <col min="1283" max="1284" width="5" style="336" customWidth="1"/>
    <col min="1285" max="1285" width="11.66015625" style="336" customWidth="1"/>
    <col min="1286" max="1286" width="9.16015625" style="336" customWidth="1"/>
    <col min="1287" max="1287" width="5" style="336" customWidth="1"/>
    <col min="1288" max="1288" width="77.83203125" style="336" customWidth="1"/>
    <col min="1289" max="1290" width="20" style="336" customWidth="1"/>
    <col min="1291" max="1291" width="1.66796875" style="336" customWidth="1"/>
    <col min="1292" max="1536" width="9.16015625" style="336" customWidth="1"/>
    <col min="1537" max="1537" width="8.33203125" style="336" customWidth="1"/>
    <col min="1538" max="1538" width="1.66796875" style="336" customWidth="1"/>
    <col min="1539" max="1540" width="5" style="336" customWidth="1"/>
    <col min="1541" max="1541" width="11.66015625" style="336" customWidth="1"/>
    <col min="1542" max="1542" width="9.16015625" style="336" customWidth="1"/>
    <col min="1543" max="1543" width="5" style="336" customWidth="1"/>
    <col min="1544" max="1544" width="77.83203125" style="336" customWidth="1"/>
    <col min="1545" max="1546" width="20" style="336" customWidth="1"/>
    <col min="1547" max="1547" width="1.66796875" style="336" customWidth="1"/>
    <col min="1548" max="1792" width="9.16015625" style="336" customWidth="1"/>
    <col min="1793" max="1793" width="8.33203125" style="336" customWidth="1"/>
    <col min="1794" max="1794" width="1.66796875" style="336" customWidth="1"/>
    <col min="1795" max="1796" width="5" style="336" customWidth="1"/>
    <col min="1797" max="1797" width="11.66015625" style="336" customWidth="1"/>
    <col min="1798" max="1798" width="9.16015625" style="336" customWidth="1"/>
    <col min="1799" max="1799" width="5" style="336" customWidth="1"/>
    <col min="1800" max="1800" width="77.83203125" style="336" customWidth="1"/>
    <col min="1801" max="1802" width="20" style="336" customWidth="1"/>
    <col min="1803" max="1803" width="1.66796875" style="336" customWidth="1"/>
    <col min="1804" max="2048" width="9.16015625" style="336" customWidth="1"/>
    <col min="2049" max="2049" width="8.33203125" style="336" customWidth="1"/>
    <col min="2050" max="2050" width="1.66796875" style="336" customWidth="1"/>
    <col min="2051" max="2052" width="5" style="336" customWidth="1"/>
    <col min="2053" max="2053" width="11.66015625" style="336" customWidth="1"/>
    <col min="2054" max="2054" width="9.16015625" style="336" customWidth="1"/>
    <col min="2055" max="2055" width="5" style="336" customWidth="1"/>
    <col min="2056" max="2056" width="77.83203125" style="336" customWidth="1"/>
    <col min="2057" max="2058" width="20" style="336" customWidth="1"/>
    <col min="2059" max="2059" width="1.66796875" style="336" customWidth="1"/>
    <col min="2060" max="2304" width="9.16015625" style="336" customWidth="1"/>
    <col min="2305" max="2305" width="8.33203125" style="336" customWidth="1"/>
    <col min="2306" max="2306" width="1.66796875" style="336" customWidth="1"/>
    <col min="2307" max="2308" width="5" style="336" customWidth="1"/>
    <col min="2309" max="2309" width="11.66015625" style="336" customWidth="1"/>
    <col min="2310" max="2310" width="9.16015625" style="336" customWidth="1"/>
    <col min="2311" max="2311" width="5" style="336" customWidth="1"/>
    <col min="2312" max="2312" width="77.83203125" style="336" customWidth="1"/>
    <col min="2313" max="2314" width="20" style="336" customWidth="1"/>
    <col min="2315" max="2315" width="1.66796875" style="336" customWidth="1"/>
    <col min="2316" max="2560" width="9.16015625" style="336" customWidth="1"/>
    <col min="2561" max="2561" width="8.33203125" style="336" customWidth="1"/>
    <col min="2562" max="2562" width="1.66796875" style="336" customWidth="1"/>
    <col min="2563" max="2564" width="5" style="336" customWidth="1"/>
    <col min="2565" max="2565" width="11.66015625" style="336" customWidth="1"/>
    <col min="2566" max="2566" width="9.16015625" style="336" customWidth="1"/>
    <col min="2567" max="2567" width="5" style="336" customWidth="1"/>
    <col min="2568" max="2568" width="77.83203125" style="336" customWidth="1"/>
    <col min="2569" max="2570" width="20" style="336" customWidth="1"/>
    <col min="2571" max="2571" width="1.66796875" style="336" customWidth="1"/>
    <col min="2572" max="2816" width="9.16015625" style="336" customWidth="1"/>
    <col min="2817" max="2817" width="8.33203125" style="336" customWidth="1"/>
    <col min="2818" max="2818" width="1.66796875" style="336" customWidth="1"/>
    <col min="2819" max="2820" width="5" style="336" customWidth="1"/>
    <col min="2821" max="2821" width="11.66015625" style="336" customWidth="1"/>
    <col min="2822" max="2822" width="9.16015625" style="336" customWidth="1"/>
    <col min="2823" max="2823" width="5" style="336" customWidth="1"/>
    <col min="2824" max="2824" width="77.83203125" style="336" customWidth="1"/>
    <col min="2825" max="2826" width="20" style="336" customWidth="1"/>
    <col min="2827" max="2827" width="1.66796875" style="336" customWidth="1"/>
    <col min="2828" max="3072" width="9.16015625" style="336" customWidth="1"/>
    <col min="3073" max="3073" width="8.33203125" style="336" customWidth="1"/>
    <col min="3074" max="3074" width="1.66796875" style="336" customWidth="1"/>
    <col min="3075" max="3076" width="5" style="336" customWidth="1"/>
    <col min="3077" max="3077" width="11.66015625" style="336" customWidth="1"/>
    <col min="3078" max="3078" width="9.16015625" style="336" customWidth="1"/>
    <col min="3079" max="3079" width="5" style="336" customWidth="1"/>
    <col min="3080" max="3080" width="77.83203125" style="336" customWidth="1"/>
    <col min="3081" max="3082" width="20" style="336" customWidth="1"/>
    <col min="3083" max="3083" width="1.66796875" style="336" customWidth="1"/>
    <col min="3084" max="3328" width="9.16015625" style="336" customWidth="1"/>
    <col min="3329" max="3329" width="8.33203125" style="336" customWidth="1"/>
    <col min="3330" max="3330" width="1.66796875" style="336" customWidth="1"/>
    <col min="3331" max="3332" width="5" style="336" customWidth="1"/>
    <col min="3333" max="3333" width="11.66015625" style="336" customWidth="1"/>
    <col min="3334" max="3334" width="9.16015625" style="336" customWidth="1"/>
    <col min="3335" max="3335" width="5" style="336" customWidth="1"/>
    <col min="3336" max="3336" width="77.83203125" style="336" customWidth="1"/>
    <col min="3337" max="3338" width="20" style="336" customWidth="1"/>
    <col min="3339" max="3339" width="1.66796875" style="336" customWidth="1"/>
    <col min="3340" max="3584" width="9.16015625" style="336" customWidth="1"/>
    <col min="3585" max="3585" width="8.33203125" style="336" customWidth="1"/>
    <col min="3586" max="3586" width="1.66796875" style="336" customWidth="1"/>
    <col min="3587" max="3588" width="5" style="336" customWidth="1"/>
    <col min="3589" max="3589" width="11.66015625" style="336" customWidth="1"/>
    <col min="3590" max="3590" width="9.16015625" style="336" customWidth="1"/>
    <col min="3591" max="3591" width="5" style="336" customWidth="1"/>
    <col min="3592" max="3592" width="77.83203125" style="336" customWidth="1"/>
    <col min="3593" max="3594" width="20" style="336" customWidth="1"/>
    <col min="3595" max="3595" width="1.66796875" style="336" customWidth="1"/>
    <col min="3596" max="3840" width="9.16015625" style="336" customWidth="1"/>
    <col min="3841" max="3841" width="8.33203125" style="336" customWidth="1"/>
    <col min="3842" max="3842" width="1.66796875" style="336" customWidth="1"/>
    <col min="3843" max="3844" width="5" style="336" customWidth="1"/>
    <col min="3845" max="3845" width="11.66015625" style="336" customWidth="1"/>
    <col min="3846" max="3846" width="9.16015625" style="336" customWidth="1"/>
    <col min="3847" max="3847" width="5" style="336" customWidth="1"/>
    <col min="3848" max="3848" width="77.83203125" style="336" customWidth="1"/>
    <col min="3849" max="3850" width="20" style="336" customWidth="1"/>
    <col min="3851" max="3851" width="1.66796875" style="336" customWidth="1"/>
    <col min="3852" max="4096" width="9.16015625" style="336" customWidth="1"/>
    <col min="4097" max="4097" width="8.33203125" style="336" customWidth="1"/>
    <col min="4098" max="4098" width="1.66796875" style="336" customWidth="1"/>
    <col min="4099" max="4100" width="5" style="336" customWidth="1"/>
    <col min="4101" max="4101" width="11.66015625" style="336" customWidth="1"/>
    <col min="4102" max="4102" width="9.16015625" style="336" customWidth="1"/>
    <col min="4103" max="4103" width="5" style="336" customWidth="1"/>
    <col min="4104" max="4104" width="77.83203125" style="336" customWidth="1"/>
    <col min="4105" max="4106" width="20" style="336" customWidth="1"/>
    <col min="4107" max="4107" width="1.66796875" style="336" customWidth="1"/>
    <col min="4108" max="4352" width="9.16015625" style="336" customWidth="1"/>
    <col min="4353" max="4353" width="8.33203125" style="336" customWidth="1"/>
    <col min="4354" max="4354" width="1.66796875" style="336" customWidth="1"/>
    <col min="4355" max="4356" width="5" style="336" customWidth="1"/>
    <col min="4357" max="4357" width="11.66015625" style="336" customWidth="1"/>
    <col min="4358" max="4358" width="9.16015625" style="336" customWidth="1"/>
    <col min="4359" max="4359" width="5" style="336" customWidth="1"/>
    <col min="4360" max="4360" width="77.83203125" style="336" customWidth="1"/>
    <col min="4361" max="4362" width="20" style="336" customWidth="1"/>
    <col min="4363" max="4363" width="1.66796875" style="336" customWidth="1"/>
    <col min="4364" max="4608" width="9.16015625" style="336" customWidth="1"/>
    <col min="4609" max="4609" width="8.33203125" style="336" customWidth="1"/>
    <col min="4610" max="4610" width="1.66796875" style="336" customWidth="1"/>
    <col min="4611" max="4612" width="5" style="336" customWidth="1"/>
    <col min="4613" max="4613" width="11.66015625" style="336" customWidth="1"/>
    <col min="4614" max="4614" width="9.16015625" style="336" customWidth="1"/>
    <col min="4615" max="4615" width="5" style="336" customWidth="1"/>
    <col min="4616" max="4616" width="77.83203125" style="336" customWidth="1"/>
    <col min="4617" max="4618" width="20" style="336" customWidth="1"/>
    <col min="4619" max="4619" width="1.66796875" style="336" customWidth="1"/>
    <col min="4620" max="4864" width="9.16015625" style="336" customWidth="1"/>
    <col min="4865" max="4865" width="8.33203125" style="336" customWidth="1"/>
    <col min="4866" max="4866" width="1.66796875" style="336" customWidth="1"/>
    <col min="4867" max="4868" width="5" style="336" customWidth="1"/>
    <col min="4869" max="4869" width="11.66015625" style="336" customWidth="1"/>
    <col min="4870" max="4870" width="9.16015625" style="336" customWidth="1"/>
    <col min="4871" max="4871" width="5" style="336" customWidth="1"/>
    <col min="4872" max="4872" width="77.83203125" style="336" customWidth="1"/>
    <col min="4873" max="4874" width="20" style="336" customWidth="1"/>
    <col min="4875" max="4875" width="1.66796875" style="336" customWidth="1"/>
    <col min="4876" max="5120" width="9.16015625" style="336" customWidth="1"/>
    <col min="5121" max="5121" width="8.33203125" style="336" customWidth="1"/>
    <col min="5122" max="5122" width="1.66796875" style="336" customWidth="1"/>
    <col min="5123" max="5124" width="5" style="336" customWidth="1"/>
    <col min="5125" max="5125" width="11.66015625" style="336" customWidth="1"/>
    <col min="5126" max="5126" width="9.16015625" style="336" customWidth="1"/>
    <col min="5127" max="5127" width="5" style="336" customWidth="1"/>
    <col min="5128" max="5128" width="77.83203125" style="336" customWidth="1"/>
    <col min="5129" max="5130" width="20" style="336" customWidth="1"/>
    <col min="5131" max="5131" width="1.66796875" style="336" customWidth="1"/>
    <col min="5132" max="5376" width="9.16015625" style="336" customWidth="1"/>
    <col min="5377" max="5377" width="8.33203125" style="336" customWidth="1"/>
    <col min="5378" max="5378" width="1.66796875" style="336" customWidth="1"/>
    <col min="5379" max="5380" width="5" style="336" customWidth="1"/>
    <col min="5381" max="5381" width="11.66015625" style="336" customWidth="1"/>
    <col min="5382" max="5382" width="9.16015625" style="336" customWidth="1"/>
    <col min="5383" max="5383" width="5" style="336" customWidth="1"/>
    <col min="5384" max="5384" width="77.83203125" style="336" customWidth="1"/>
    <col min="5385" max="5386" width="20" style="336" customWidth="1"/>
    <col min="5387" max="5387" width="1.66796875" style="336" customWidth="1"/>
    <col min="5388" max="5632" width="9.16015625" style="336" customWidth="1"/>
    <col min="5633" max="5633" width="8.33203125" style="336" customWidth="1"/>
    <col min="5634" max="5634" width="1.66796875" style="336" customWidth="1"/>
    <col min="5635" max="5636" width="5" style="336" customWidth="1"/>
    <col min="5637" max="5637" width="11.66015625" style="336" customWidth="1"/>
    <col min="5638" max="5638" width="9.16015625" style="336" customWidth="1"/>
    <col min="5639" max="5639" width="5" style="336" customWidth="1"/>
    <col min="5640" max="5640" width="77.83203125" style="336" customWidth="1"/>
    <col min="5641" max="5642" width="20" style="336" customWidth="1"/>
    <col min="5643" max="5643" width="1.66796875" style="336" customWidth="1"/>
    <col min="5644" max="5888" width="9.16015625" style="336" customWidth="1"/>
    <col min="5889" max="5889" width="8.33203125" style="336" customWidth="1"/>
    <col min="5890" max="5890" width="1.66796875" style="336" customWidth="1"/>
    <col min="5891" max="5892" width="5" style="336" customWidth="1"/>
    <col min="5893" max="5893" width="11.66015625" style="336" customWidth="1"/>
    <col min="5894" max="5894" width="9.16015625" style="336" customWidth="1"/>
    <col min="5895" max="5895" width="5" style="336" customWidth="1"/>
    <col min="5896" max="5896" width="77.83203125" style="336" customWidth="1"/>
    <col min="5897" max="5898" width="20" style="336" customWidth="1"/>
    <col min="5899" max="5899" width="1.66796875" style="336" customWidth="1"/>
    <col min="5900" max="6144" width="9.16015625" style="336" customWidth="1"/>
    <col min="6145" max="6145" width="8.33203125" style="336" customWidth="1"/>
    <col min="6146" max="6146" width="1.66796875" style="336" customWidth="1"/>
    <col min="6147" max="6148" width="5" style="336" customWidth="1"/>
    <col min="6149" max="6149" width="11.66015625" style="336" customWidth="1"/>
    <col min="6150" max="6150" width="9.16015625" style="336" customWidth="1"/>
    <col min="6151" max="6151" width="5" style="336" customWidth="1"/>
    <col min="6152" max="6152" width="77.83203125" style="336" customWidth="1"/>
    <col min="6153" max="6154" width="20" style="336" customWidth="1"/>
    <col min="6155" max="6155" width="1.66796875" style="336" customWidth="1"/>
    <col min="6156" max="6400" width="9.16015625" style="336" customWidth="1"/>
    <col min="6401" max="6401" width="8.33203125" style="336" customWidth="1"/>
    <col min="6402" max="6402" width="1.66796875" style="336" customWidth="1"/>
    <col min="6403" max="6404" width="5" style="336" customWidth="1"/>
    <col min="6405" max="6405" width="11.66015625" style="336" customWidth="1"/>
    <col min="6406" max="6406" width="9.16015625" style="336" customWidth="1"/>
    <col min="6407" max="6407" width="5" style="336" customWidth="1"/>
    <col min="6408" max="6408" width="77.83203125" style="336" customWidth="1"/>
    <col min="6409" max="6410" width="20" style="336" customWidth="1"/>
    <col min="6411" max="6411" width="1.66796875" style="336" customWidth="1"/>
    <col min="6412" max="6656" width="9.16015625" style="336" customWidth="1"/>
    <col min="6657" max="6657" width="8.33203125" style="336" customWidth="1"/>
    <col min="6658" max="6658" width="1.66796875" style="336" customWidth="1"/>
    <col min="6659" max="6660" width="5" style="336" customWidth="1"/>
    <col min="6661" max="6661" width="11.66015625" style="336" customWidth="1"/>
    <col min="6662" max="6662" width="9.16015625" style="336" customWidth="1"/>
    <col min="6663" max="6663" width="5" style="336" customWidth="1"/>
    <col min="6664" max="6664" width="77.83203125" style="336" customWidth="1"/>
    <col min="6665" max="6666" width="20" style="336" customWidth="1"/>
    <col min="6667" max="6667" width="1.66796875" style="336" customWidth="1"/>
    <col min="6668" max="6912" width="9.16015625" style="336" customWidth="1"/>
    <col min="6913" max="6913" width="8.33203125" style="336" customWidth="1"/>
    <col min="6914" max="6914" width="1.66796875" style="336" customWidth="1"/>
    <col min="6915" max="6916" width="5" style="336" customWidth="1"/>
    <col min="6917" max="6917" width="11.66015625" style="336" customWidth="1"/>
    <col min="6918" max="6918" width="9.16015625" style="336" customWidth="1"/>
    <col min="6919" max="6919" width="5" style="336" customWidth="1"/>
    <col min="6920" max="6920" width="77.83203125" style="336" customWidth="1"/>
    <col min="6921" max="6922" width="20" style="336" customWidth="1"/>
    <col min="6923" max="6923" width="1.66796875" style="336" customWidth="1"/>
    <col min="6924" max="7168" width="9.16015625" style="336" customWidth="1"/>
    <col min="7169" max="7169" width="8.33203125" style="336" customWidth="1"/>
    <col min="7170" max="7170" width="1.66796875" style="336" customWidth="1"/>
    <col min="7171" max="7172" width="5" style="336" customWidth="1"/>
    <col min="7173" max="7173" width="11.66015625" style="336" customWidth="1"/>
    <col min="7174" max="7174" width="9.16015625" style="336" customWidth="1"/>
    <col min="7175" max="7175" width="5" style="336" customWidth="1"/>
    <col min="7176" max="7176" width="77.83203125" style="336" customWidth="1"/>
    <col min="7177" max="7178" width="20" style="336" customWidth="1"/>
    <col min="7179" max="7179" width="1.66796875" style="336" customWidth="1"/>
    <col min="7180" max="7424" width="9.16015625" style="336" customWidth="1"/>
    <col min="7425" max="7425" width="8.33203125" style="336" customWidth="1"/>
    <col min="7426" max="7426" width="1.66796875" style="336" customWidth="1"/>
    <col min="7427" max="7428" width="5" style="336" customWidth="1"/>
    <col min="7429" max="7429" width="11.66015625" style="336" customWidth="1"/>
    <col min="7430" max="7430" width="9.16015625" style="336" customWidth="1"/>
    <col min="7431" max="7431" width="5" style="336" customWidth="1"/>
    <col min="7432" max="7432" width="77.83203125" style="336" customWidth="1"/>
    <col min="7433" max="7434" width="20" style="336" customWidth="1"/>
    <col min="7435" max="7435" width="1.66796875" style="336" customWidth="1"/>
    <col min="7436" max="7680" width="9.16015625" style="336" customWidth="1"/>
    <col min="7681" max="7681" width="8.33203125" style="336" customWidth="1"/>
    <col min="7682" max="7682" width="1.66796875" style="336" customWidth="1"/>
    <col min="7683" max="7684" width="5" style="336" customWidth="1"/>
    <col min="7685" max="7685" width="11.66015625" style="336" customWidth="1"/>
    <col min="7686" max="7686" width="9.16015625" style="336" customWidth="1"/>
    <col min="7687" max="7687" width="5" style="336" customWidth="1"/>
    <col min="7688" max="7688" width="77.83203125" style="336" customWidth="1"/>
    <col min="7689" max="7690" width="20" style="336" customWidth="1"/>
    <col min="7691" max="7691" width="1.66796875" style="336" customWidth="1"/>
    <col min="7692" max="7936" width="9.16015625" style="336" customWidth="1"/>
    <col min="7937" max="7937" width="8.33203125" style="336" customWidth="1"/>
    <col min="7938" max="7938" width="1.66796875" style="336" customWidth="1"/>
    <col min="7939" max="7940" width="5" style="336" customWidth="1"/>
    <col min="7941" max="7941" width="11.66015625" style="336" customWidth="1"/>
    <col min="7942" max="7942" width="9.16015625" style="336" customWidth="1"/>
    <col min="7943" max="7943" width="5" style="336" customWidth="1"/>
    <col min="7944" max="7944" width="77.83203125" style="336" customWidth="1"/>
    <col min="7945" max="7946" width="20" style="336" customWidth="1"/>
    <col min="7947" max="7947" width="1.66796875" style="336" customWidth="1"/>
    <col min="7948" max="8192" width="9.16015625" style="336" customWidth="1"/>
    <col min="8193" max="8193" width="8.33203125" style="336" customWidth="1"/>
    <col min="8194" max="8194" width="1.66796875" style="336" customWidth="1"/>
    <col min="8195" max="8196" width="5" style="336" customWidth="1"/>
    <col min="8197" max="8197" width="11.66015625" style="336" customWidth="1"/>
    <col min="8198" max="8198" width="9.16015625" style="336" customWidth="1"/>
    <col min="8199" max="8199" width="5" style="336" customWidth="1"/>
    <col min="8200" max="8200" width="77.83203125" style="336" customWidth="1"/>
    <col min="8201" max="8202" width="20" style="336" customWidth="1"/>
    <col min="8203" max="8203" width="1.66796875" style="336" customWidth="1"/>
    <col min="8204" max="8448" width="9.16015625" style="336" customWidth="1"/>
    <col min="8449" max="8449" width="8.33203125" style="336" customWidth="1"/>
    <col min="8450" max="8450" width="1.66796875" style="336" customWidth="1"/>
    <col min="8451" max="8452" width="5" style="336" customWidth="1"/>
    <col min="8453" max="8453" width="11.66015625" style="336" customWidth="1"/>
    <col min="8454" max="8454" width="9.16015625" style="336" customWidth="1"/>
    <col min="8455" max="8455" width="5" style="336" customWidth="1"/>
    <col min="8456" max="8456" width="77.83203125" style="336" customWidth="1"/>
    <col min="8457" max="8458" width="20" style="336" customWidth="1"/>
    <col min="8459" max="8459" width="1.66796875" style="336" customWidth="1"/>
    <col min="8460" max="8704" width="9.16015625" style="336" customWidth="1"/>
    <col min="8705" max="8705" width="8.33203125" style="336" customWidth="1"/>
    <col min="8706" max="8706" width="1.66796875" style="336" customWidth="1"/>
    <col min="8707" max="8708" width="5" style="336" customWidth="1"/>
    <col min="8709" max="8709" width="11.66015625" style="336" customWidth="1"/>
    <col min="8710" max="8710" width="9.16015625" style="336" customWidth="1"/>
    <col min="8711" max="8711" width="5" style="336" customWidth="1"/>
    <col min="8712" max="8712" width="77.83203125" style="336" customWidth="1"/>
    <col min="8713" max="8714" width="20" style="336" customWidth="1"/>
    <col min="8715" max="8715" width="1.66796875" style="336" customWidth="1"/>
    <col min="8716" max="8960" width="9.16015625" style="336" customWidth="1"/>
    <col min="8961" max="8961" width="8.33203125" style="336" customWidth="1"/>
    <col min="8962" max="8962" width="1.66796875" style="336" customWidth="1"/>
    <col min="8963" max="8964" width="5" style="336" customWidth="1"/>
    <col min="8965" max="8965" width="11.66015625" style="336" customWidth="1"/>
    <col min="8966" max="8966" width="9.16015625" style="336" customWidth="1"/>
    <col min="8967" max="8967" width="5" style="336" customWidth="1"/>
    <col min="8968" max="8968" width="77.83203125" style="336" customWidth="1"/>
    <col min="8969" max="8970" width="20" style="336" customWidth="1"/>
    <col min="8971" max="8971" width="1.66796875" style="336" customWidth="1"/>
    <col min="8972" max="9216" width="9.16015625" style="336" customWidth="1"/>
    <col min="9217" max="9217" width="8.33203125" style="336" customWidth="1"/>
    <col min="9218" max="9218" width="1.66796875" style="336" customWidth="1"/>
    <col min="9219" max="9220" width="5" style="336" customWidth="1"/>
    <col min="9221" max="9221" width="11.66015625" style="336" customWidth="1"/>
    <col min="9222" max="9222" width="9.16015625" style="336" customWidth="1"/>
    <col min="9223" max="9223" width="5" style="336" customWidth="1"/>
    <col min="9224" max="9224" width="77.83203125" style="336" customWidth="1"/>
    <col min="9225" max="9226" width="20" style="336" customWidth="1"/>
    <col min="9227" max="9227" width="1.66796875" style="336" customWidth="1"/>
    <col min="9228" max="9472" width="9.16015625" style="336" customWidth="1"/>
    <col min="9473" max="9473" width="8.33203125" style="336" customWidth="1"/>
    <col min="9474" max="9474" width="1.66796875" style="336" customWidth="1"/>
    <col min="9475" max="9476" width="5" style="336" customWidth="1"/>
    <col min="9477" max="9477" width="11.66015625" style="336" customWidth="1"/>
    <col min="9478" max="9478" width="9.16015625" style="336" customWidth="1"/>
    <col min="9479" max="9479" width="5" style="336" customWidth="1"/>
    <col min="9480" max="9480" width="77.83203125" style="336" customWidth="1"/>
    <col min="9481" max="9482" width="20" style="336" customWidth="1"/>
    <col min="9483" max="9483" width="1.66796875" style="336" customWidth="1"/>
    <col min="9484" max="9728" width="9.16015625" style="336" customWidth="1"/>
    <col min="9729" max="9729" width="8.33203125" style="336" customWidth="1"/>
    <col min="9730" max="9730" width="1.66796875" style="336" customWidth="1"/>
    <col min="9731" max="9732" width="5" style="336" customWidth="1"/>
    <col min="9733" max="9733" width="11.66015625" style="336" customWidth="1"/>
    <col min="9734" max="9734" width="9.16015625" style="336" customWidth="1"/>
    <col min="9735" max="9735" width="5" style="336" customWidth="1"/>
    <col min="9736" max="9736" width="77.83203125" style="336" customWidth="1"/>
    <col min="9737" max="9738" width="20" style="336" customWidth="1"/>
    <col min="9739" max="9739" width="1.66796875" style="336" customWidth="1"/>
    <col min="9740" max="9984" width="9.16015625" style="336" customWidth="1"/>
    <col min="9985" max="9985" width="8.33203125" style="336" customWidth="1"/>
    <col min="9986" max="9986" width="1.66796875" style="336" customWidth="1"/>
    <col min="9987" max="9988" width="5" style="336" customWidth="1"/>
    <col min="9989" max="9989" width="11.66015625" style="336" customWidth="1"/>
    <col min="9990" max="9990" width="9.16015625" style="336" customWidth="1"/>
    <col min="9991" max="9991" width="5" style="336" customWidth="1"/>
    <col min="9992" max="9992" width="77.83203125" style="336" customWidth="1"/>
    <col min="9993" max="9994" width="20" style="336" customWidth="1"/>
    <col min="9995" max="9995" width="1.66796875" style="336" customWidth="1"/>
    <col min="9996" max="10240" width="9.16015625" style="336" customWidth="1"/>
    <col min="10241" max="10241" width="8.33203125" style="336" customWidth="1"/>
    <col min="10242" max="10242" width="1.66796875" style="336" customWidth="1"/>
    <col min="10243" max="10244" width="5" style="336" customWidth="1"/>
    <col min="10245" max="10245" width="11.66015625" style="336" customWidth="1"/>
    <col min="10246" max="10246" width="9.16015625" style="336" customWidth="1"/>
    <col min="10247" max="10247" width="5" style="336" customWidth="1"/>
    <col min="10248" max="10248" width="77.83203125" style="336" customWidth="1"/>
    <col min="10249" max="10250" width="20" style="336" customWidth="1"/>
    <col min="10251" max="10251" width="1.66796875" style="336" customWidth="1"/>
    <col min="10252" max="10496" width="9.16015625" style="336" customWidth="1"/>
    <col min="10497" max="10497" width="8.33203125" style="336" customWidth="1"/>
    <col min="10498" max="10498" width="1.66796875" style="336" customWidth="1"/>
    <col min="10499" max="10500" width="5" style="336" customWidth="1"/>
    <col min="10501" max="10501" width="11.66015625" style="336" customWidth="1"/>
    <col min="10502" max="10502" width="9.16015625" style="336" customWidth="1"/>
    <col min="10503" max="10503" width="5" style="336" customWidth="1"/>
    <col min="10504" max="10504" width="77.83203125" style="336" customWidth="1"/>
    <col min="10505" max="10506" width="20" style="336" customWidth="1"/>
    <col min="10507" max="10507" width="1.66796875" style="336" customWidth="1"/>
    <col min="10508" max="10752" width="9.16015625" style="336" customWidth="1"/>
    <col min="10753" max="10753" width="8.33203125" style="336" customWidth="1"/>
    <col min="10754" max="10754" width="1.66796875" style="336" customWidth="1"/>
    <col min="10755" max="10756" width="5" style="336" customWidth="1"/>
    <col min="10757" max="10757" width="11.66015625" style="336" customWidth="1"/>
    <col min="10758" max="10758" width="9.16015625" style="336" customWidth="1"/>
    <col min="10759" max="10759" width="5" style="336" customWidth="1"/>
    <col min="10760" max="10760" width="77.83203125" style="336" customWidth="1"/>
    <col min="10761" max="10762" width="20" style="336" customWidth="1"/>
    <col min="10763" max="10763" width="1.66796875" style="336" customWidth="1"/>
    <col min="10764" max="11008" width="9.16015625" style="336" customWidth="1"/>
    <col min="11009" max="11009" width="8.33203125" style="336" customWidth="1"/>
    <col min="11010" max="11010" width="1.66796875" style="336" customWidth="1"/>
    <col min="11011" max="11012" width="5" style="336" customWidth="1"/>
    <col min="11013" max="11013" width="11.66015625" style="336" customWidth="1"/>
    <col min="11014" max="11014" width="9.16015625" style="336" customWidth="1"/>
    <col min="11015" max="11015" width="5" style="336" customWidth="1"/>
    <col min="11016" max="11016" width="77.83203125" style="336" customWidth="1"/>
    <col min="11017" max="11018" width="20" style="336" customWidth="1"/>
    <col min="11019" max="11019" width="1.66796875" style="336" customWidth="1"/>
    <col min="11020" max="11264" width="9.16015625" style="336" customWidth="1"/>
    <col min="11265" max="11265" width="8.33203125" style="336" customWidth="1"/>
    <col min="11266" max="11266" width="1.66796875" style="336" customWidth="1"/>
    <col min="11267" max="11268" width="5" style="336" customWidth="1"/>
    <col min="11269" max="11269" width="11.66015625" style="336" customWidth="1"/>
    <col min="11270" max="11270" width="9.16015625" style="336" customWidth="1"/>
    <col min="11271" max="11271" width="5" style="336" customWidth="1"/>
    <col min="11272" max="11272" width="77.83203125" style="336" customWidth="1"/>
    <col min="11273" max="11274" width="20" style="336" customWidth="1"/>
    <col min="11275" max="11275" width="1.66796875" style="336" customWidth="1"/>
    <col min="11276" max="11520" width="9.16015625" style="336" customWidth="1"/>
    <col min="11521" max="11521" width="8.33203125" style="336" customWidth="1"/>
    <col min="11522" max="11522" width="1.66796875" style="336" customWidth="1"/>
    <col min="11523" max="11524" width="5" style="336" customWidth="1"/>
    <col min="11525" max="11525" width="11.66015625" style="336" customWidth="1"/>
    <col min="11526" max="11526" width="9.16015625" style="336" customWidth="1"/>
    <col min="11527" max="11527" width="5" style="336" customWidth="1"/>
    <col min="11528" max="11528" width="77.83203125" style="336" customWidth="1"/>
    <col min="11529" max="11530" width="20" style="336" customWidth="1"/>
    <col min="11531" max="11531" width="1.66796875" style="336" customWidth="1"/>
    <col min="11532" max="11776" width="9.16015625" style="336" customWidth="1"/>
    <col min="11777" max="11777" width="8.33203125" style="336" customWidth="1"/>
    <col min="11778" max="11778" width="1.66796875" style="336" customWidth="1"/>
    <col min="11779" max="11780" width="5" style="336" customWidth="1"/>
    <col min="11781" max="11781" width="11.66015625" style="336" customWidth="1"/>
    <col min="11782" max="11782" width="9.16015625" style="336" customWidth="1"/>
    <col min="11783" max="11783" width="5" style="336" customWidth="1"/>
    <col min="11784" max="11784" width="77.83203125" style="336" customWidth="1"/>
    <col min="11785" max="11786" width="20" style="336" customWidth="1"/>
    <col min="11787" max="11787" width="1.66796875" style="336" customWidth="1"/>
    <col min="11788" max="12032" width="9.16015625" style="336" customWidth="1"/>
    <col min="12033" max="12033" width="8.33203125" style="336" customWidth="1"/>
    <col min="12034" max="12034" width="1.66796875" style="336" customWidth="1"/>
    <col min="12035" max="12036" width="5" style="336" customWidth="1"/>
    <col min="12037" max="12037" width="11.66015625" style="336" customWidth="1"/>
    <col min="12038" max="12038" width="9.16015625" style="336" customWidth="1"/>
    <col min="12039" max="12039" width="5" style="336" customWidth="1"/>
    <col min="12040" max="12040" width="77.83203125" style="336" customWidth="1"/>
    <col min="12041" max="12042" width="20" style="336" customWidth="1"/>
    <col min="12043" max="12043" width="1.66796875" style="336" customWidth="1"/>
    <col min="12044" max="12288" width="9.16015625" style="336" customWidth="1"/>
    <col min="12289" max="12289" width="8.33203125" style="336" customWidth="1"/>
    <col min="12290" max="12290" width="1.66796875" style="336" customWidth="1"/>
    <col min="12291" max="12292" width="5" style="336" customWidth="1"/>
    <col min="12293" max="12293" width="11.66015625" style="336" customWidth="1"/>
    <col min="12294" max="12294" width="9.16015625" style="336" customWidth="1"/>
    <col min="12295" max="12295" width="5" style="336" customWidth="1"/>
    <col min="12296" max="12296" width="77.83203125" style="336" customWidth="1"/>
    <col min="12297" max="12298" width="20" style="336" customWidth="1"/>
    <col min="12299" max="12299" width="1.66796875" style="336" customWidth="1"/>
    <col min="12300" max="12544" width="9.16015625" style="336" customWidth="1"/>
    <col min="12545" max="12545" width="8.33203125" style="336" customWidth="1"/>
    <col min="12546" max="12546" width="1.66796875" style="336" customWidth="1"/>
    <col min="12547" max="12548" width="5" style="336" customWidth="1"/>
    <col min="12549" max="12549" width="11.66015625" style="336" customWidth="1"/>
    <col min="12550" max="12550" width="9.16015625" style="336" customWidth="1"/>
    <col min="12551" max="12551" width="5" style="336" customWidth="1"/>
    <col min="12552" max="12552" width="77.83203125" style="336" customWidth="1"/>
    <col min="12553" max="12554" width="20" style="336" customWidth="1"/>
    <col min="12555" max="12555" width="1.66796875" style="336" customWidth="1"/>
    <col min="12556" max="12800" width="9.16015625" style="336" customWidth="1"/>
    <col min="12801" max="12801" width="8.33203125" style="336" customWidth="1"/>
    <col min="12802" max="12802" width="1.66796875" style="336" customWidth="1"/>
    <col min="12803" max="12804" width="5" style="336" customWidth="1"/>
    <col min="12805" max="12805" width="11.66015625" style="336" customWidth="1"/>
    <col min="12806" max="12806" width="9.16015625" style="336" customWidth="1"/>
    <col min="12807" max="12807" width="5" style="336" customWidth="1"/>
    <col min="12808" max="12808" width="77.83203125" style="336" customWidth="1"/>
    <col min="12809" max="12810" width="20" style="336" customWidth="1"/>
    <col min="12811" max="12811" width="1.66796875" style="336" customWidth="1"/>
    <col min="12812" max="13056" width="9.16015625" style="336" customWidth="1"/>
    <col min="13057" max="13057" width="8.33203125" style="336" customWidth="1"/>
    <col min="13058" max="13058" width="1.66796875" style="336" customWidth="1"/>
    <col min="13059" max="13060" width="5" style="336" customWidth="1"/>
    <col min="13061" max="13061" width="11.66015625" style="336" customWidth="1"/>
    <col min="13062" max="13062" width="9.16015625" style="336" customWidth="1"/>
    <col min="13063" max="13063" width="5" style="336" customWidth="1"/>
    <col min="13064" max="13064" width="77.83203125" style="336" customWidth="1"/>
    <col min="13065" max="13066" width="20" style="336" customWidth="1"/>
    <col min="13067" max="13067" width="1.66796875" style="336" customWidth="1"/>
    <col min="13068" max="13312" width="9.16015625" style="336" customWidth="1"/>
    <col min="13313" max="13313" width="8.33203125" style="336" customWidth="1"/>
    <col min="13314" max="13314" width="1.66796875" style="336" customWidth="1"/>
    <col min="13315" max="13316" width="5" style="336" customWidth="1"/>
    <col min="13317" max="13317" width="11.66015625" style="336" customWidth="1"/>
    <col min="13318" max="13318" width="9.16015625" style="336" customWidth="1"/>
    <col min="13319" max="13319" width="5" style="336" customWidth="1"/>
    <col min="13320" max="13320" width="77.83203125" style="336" customWidth="1"/>
    <col min="13321" max="13322" width="20" style="336" customWidth="1"/>
    <col min="13323" max="13323" width="1.66796875" style="336" customWidth="1"/>
    <col min="13324" max="13568" width="9.16015625" style="336" customWidth="1"/>
    <col min="13569" max="13569" width="8.33203125" style="336" customWidth="1"/>
    <col min="13570" max="13570" width="1.66796875" style="336" customWidth="1"/>
    <col min="13571" max="13572" width="5" style="336" customWidth="1"/>
    <col min="13573" max="13573" width="11.66015625" style="336" customWidth="1"/>
    <col min="13574" max="13574" width="9.16015625" style="336" customWidth="1"/>
    <col min="13575" max="13575" width="5" style="336" customWidth="1"/>
    <col min="13576" max="13576" width="77.83203125" style="336" customWidth="1"/>
    <col min="13577" max="13578" width="20" style="336" customWidth="1"/>
    <col min="13579" max="13579" width="1.66796875" style="336" customWidth="1"/>
    <col min="13580" max="13824" width="9.16015625" style="336" customWidth="1"/>
    <col min="13825" max="13825" width="8.33203125" style="336" customWidth="1"/>
    <col min="13826" max="13826" width="1.66796875" style="336" customWidth="1"/>
    <col min="13827" max="13828" width="5" style="336" customWidth="1"/>
    <col min="13829" max="13829" width="11.66015625" style="336" customWidth="1"/>
    <col min="13830" max="13830" width="9.16015625" style="336" customWidth="1"/>
    <col min="13831" max="13831" width="5" style="336" customWidth="1"/>
    <col min="13832" max="13832" width="77.83203125" style="336" customWidth="1"/>
    <col min="13833" max="13834" width="20" style="336" customWidth="1"/>
    <col min="13835" max="13835" width="1.66796875" style="336" customWidth="1"/>
    <col min="13836" max="14080" width="9.16015625" style="336" customWidth="1"/>
    <col min="14081" max="14081" width="8.33203125" style="336" customWidth="1"/>
    <col min="14082" max="14082" width="1.66796875" style="336" customWidth="1"/>
    <col min="14083" max="14084" width="5" style="336" customWidth="1"/>
    <col min="14085" max="14085" width="11.66015625" style="336" customWidth="1"/>
    <col min="14086" max="14086" width="9.16015625" style="336" customWidth="1"/>
    <col min="14087" max="14087" width="5" style="336" customWidth="1"/>
    <col min="14088" max="14088" width="77.83203125" style="336" customWidth="1"/>
    <col min="14089" max="14090" width="20" style="336" customWidth="1"/>
    <col min="14091" max="14091" width="1.66796875" style="336" customWidth="1"/>
    <col min="14092" max="14336" width="9.16015625" style="336" customWidth="1"/>
    <col min="14337" max="14337" width="8.33203125" style="336" customWidth="1"/>
    <col min="14338" max="14338" width="1.66796875" style="336" customWidth="1"/>
    <col min="14339" max="14340" width="5" style="336" customWidth="1"/>
    <col min="14341" max="14341" width="11.66015625" style="336" customWidth="1"/>
    <col min="14342" max="14342" width="9.16015625" style="336" customWidth="1"/>
    <col min="14343" max="14343" width="5" style="336" customWidth="1"/>
    <col min="14344" max="14344" width="77.83203125" style="336" customWidth="1"/>
    <col min="14345" max="14346" width="20" style="336" customWidth="1"/>
    <col min="14347" max="14347" width="1.66796875" style="336" customWidth="1"/>
    <col min="14348" max="14592" width="9.16015625" style="336" customWidth="1"/>
    <col min="14593" max="14593" width="8.33203125" style="336" customWidth="1"/>
    <col min="14594" max="14594" width="1.66796875" style="336" customWidth="1"/>
    <col min="14595" max="14596" width="5" style="336" customWidth="1"/>
    <col min="14597" max="14597" width="11.66015625" style="336" customWidth="1"/>
    <col min="14598" max="14598" width="9.16015625" style="336" customWidth="1"/>
    <col min="14599" max="14599" width="5" style="336" customWidth="1"/>
    <col min="14600" max="14600" width="77.83203125" style="336" customWidth="1"/>
    <col min="14601" max="14602" width="20" style="336" customWidth="1"/>
    <col min="14603" max="14603" width="1.66796875" style="336" customWidth="1"/>
    <col min="14604" max="14848" width="9.16015625" style="336" customWidth="1"/>
    <col min="14849" max="14849" width="8.33203125" style="336" customWidth="1"/>
    <col min="14850" max="14850" width="1.66796875" style="336" customWidth="1"/>
    <col min="14851" max="14852" width="5" style="336" customWidth="1"/>
    <col min="14853" max="14853" width="11.66015625" style="336" customWidth="1"/>
    <col min="14854" max="14854" width="9.16015625" style="336" customWidth="1"/>
    <col min="14855" max="14855" width="5" style="336" customWidth="1"/>
    <col min="14856" max="14856" width="77.83203125" style="336" customWidth="1"/>
    <col min="14857" max="14858" width="20" style="336" customWidth="1"/>
    <col min="14859" max="14859" width="1.66796875" style="336" customWidth="1"/>
    <col min="14860" max="15104" width="9.16015625" style="336" customWidth="1"/>
    <col min="15105" max="15105" width="8.33203125" style="336" customWidth="1"/>
    <col min="15106" max="15106" width="1.66796875" style="336" customWidth="1"/>
    <col min="15107" max="15108" width="5" style="336" customWidth="1"/>
    <col min="15109" max="15109" width="11.66015625" style="336" customWidth="1"/>
    <col min="15110" max="15110" width="9.16015625" style="336" customWidth="1"/>
    <col min="15111" max="15111" width="5" style="336" customWidth="1"/>
    <col min="15112" max="15112" width="77.83203125" style="336" customWidth="1"/>
    <col min="15113" max="15114" width="20" style="336" customWidth="1"/>
    <col min="15115" max="15115" width="1.66796875" style="336" customWidth="1"/>
    <col min="15116" max="15360" width="9.16015625" style="336" customWidth="1"/>
    <col min="15361" max="15361" width="8.33203125" style="336" customWidth="1"/>
    <col min="15362" max="15362" width="1.66796875" style="336" customWidth="1"/>
    <col min="15363" max="15364" width="5" style="336" customWidth="1"/>
    <col min="15365" max="15365" width="11.66015625" style="336" customWidth="1"/>
    <col min="15366" max="15366" width="9.16015625" style="336" customWidth="1"/>
    <col min="15367" max="15367" width="5" style="336" customWidth="1"/>
    <col min="15368" max="15368" width="77.83203125" style="336" customWidth="1"/>
    <col min="15369" max="15370" width="20" style="336" customWidth="1"/>
    <col min="15371" max="15371" width="1.66796875" style="336" customWidth="1"/>
    <col min="15372" max="15616" width="9.16015625" style="336" customWidth="1"/>
    <col min="15617" max="15617" width="8.33203125" style="336" customWidth="1"/>
    <col min="15618" max="15618" width="1.66796875" style="336" customWidth="1"/>
    <col min="15619" max="15620" width="5" style="336" customWidth="1"/>
    <col min="15621" max="15621" width="11.66015625" style="336" customWidth="1"/>
    <col min="15622" max="15622" width="9.16015625" style="336" customWidth="1"/>
    <col min="15623" max="15623" width="5" style="336" customWidth="1"/>
    <col min="15624" max="15624" width="77.83203125" style="336" customWidth="1"/>
    <col min="15625" max="15626" width="20" style="336" customWidth="1"/>
    <col min="15627" max="15627" width="1.66796875" style="336" customWidth="1"/>
    <col min="15628" max="15872" width="9.16015625" style="336" customWidth="1"/>
    <col min="15873" max="15873" width="8.33203125" style="336" customWidth="1"/>
    <col min="15874" max="15874" width="1.66796875" style="336" customWidth="1"/>
    <col min="15875" max="15876" width="5" style="336" customWidth="1"/>
    <col min="15877" max="15877" width="11.66015625" style="336" customWidth="1"/>
    <col min="15878" max="15878" width="9.16015625" style="336" customWidth="1"/>
    <col min="15879" max="15879" width="5" style="336" customWidth="1"/>
    <col min="15880" max="15880" width="77.83203125" style="336" customWidth="1"/>
    <col min="15881" max="15882" width="20" style="336" customWidth="1"/>
    <col min="15883" max="15883" width="1.66796875" style="336" customWidth="1"/>
    <col min="15884" max="16128" width="9.16015625" style="336" customWidth="1"/>
    <col min="16129" max="16129" width="8.33203125" style="336" customWidth="1"/>
    <col min="16130" max="16130" width="1.66796875" style="336" customWidth="1"/>
    <col min="16131" max="16132" width="5" style="336" customWidth="1"/>
    <col min="16133" max="16133" width="11.66015625" style="336" customWidth="1"/>
    <col min="16134" max="16134" width="9.16015625" style="336" customWidth="1"/>
    <col min="16135" max="16135" width="5" style="336" customWidth="1"/>
    <col min="16136" max="16136" width="77.83203125" style="336" customWidth="1"/>
    <col min="16137" max="16138" width="20" style="336" customWidth="1"/>
    <col min="16139" max="16139" width="1.66796875" style="336" customWidth="1"/>
    <col min="16140" max="16384" width="9.16015625" style="336" customWidth="1"/>
  </cols>
  <sheetData>
    <row r="1" ht="37.5" customHeight="1"/>
    <row r="2" spans="2:11" ht="7.5" customHeight="1">
      <c r="B2" s="337"/>
      <c r="C2" s="338"/>
      <c r="D2" s="338"/>
      <c r="E2" s="338"/>
      <c r="F2" s="338"/>
      <c r="G2" s="338"/>
      <c r="H2" s="338"/>
      <c r="I2" s="338"/>
      <c r="J2" s="338"/>
      <c r="K2" s="339"/>
    </row>
    <row r="3" spans="2:11" s="343" customFormat="1" ht="45" customHeight="1">
      <c r="B3" s="340"/>
      <c r="C3" s="341" t="s">
        <v>1157</v>
      </c>
      <c r="D3" s="341"/>
      <c r="E3" s="341"/>
      <c r="F3" s="341"/>
      <c r="G3" s="341"/>
      <c r="H3" s="341"/>
      <c r="I3" s="341"/>
      <c r="J3" s="341"/>
      <c r="K3" s="342"/>
    </row>
    <row r="4" spans="2:11" ht="25.5" customHeight="1">
      <c r="B4" s="344"/>
      <c r="C4" s="345" t="s">
        <v>1158</v>
      </c>
      <c r="D4" s="345"/>
      <c r="E4" s="345"/>
      <c r="F4" s="345"/>
      <c r="G4" s="345"/>
      <c r="H4" s="345"/>
      <c r="I4" s="345"/>
      <c r="J4" s="345"/>
      <c r="K4" s="346"/>
    </row>
    <row r="5" spans="2:11" ht="5.25" customHeight="1">
      <c r="B5" s="344"/>
      <c r="C5" s="347"/>
      <c r="D5" s="347"/>
      <c r="E5" s="347"/>
      <c r="F5" s="347"/>
      <c r="G5" s="347"/>
      <c r="H5" s="347"/>
      <c r="I5" s="347"/>
      <c r="J5" s="347"/>
      <c r="K5" s="346"/>
    </row>
    <row r="6" spans="2:11" ht="15" customHeight="1">
      <c r="B6" s="344"/>
      <c r="C6" s="348" t="s">
        <v>1159</v>
      </c>
      <c r="D6" s="348"/>
      <c r="E6" s="348"/>
      <c r="F6" s="348"/>
      <c r="G6" s="348"/>
      <c r="H6" s="348"/>
      <c r="I6" s="348"/>
      <c r="J6" s="348"/>
      <c r="K6" s="346"/>
    </row>
    <row r="7" spans="2:11" ht="15" customHeight="1">
      <c r="B7" s="349"/>
      <c r="C7" s="348" t="s">
        <v>1160</v>
      </c>
      <c r="D7" s="348"/>
      <c r="E7" s="348"/>
      <c r="F7" s="348"/>
      <c r="G7" s="348"/>
      <c r="H7" s="348"/>
      <c r="I7" s="348"/>
      <c r="J7" s="348"/>
      <c r="K7" s="346"/>
    </row>
    <row r="8" spans="2:11" ht="12.75" customHeight="1">
      <c r="B8" s="349"/>
      <c r="C8" s="350"/>
      <c r="D8" s="350"/>
      <c r="E8" s="350"/>
      <c r="F8" s="350"/>
      <c r="G8" s="350"/>
      <c r="H8" s="350"/>
      <c r="I8" s="350"/>
      <c r="J8" s="350"/>
      <c r="K8" s="346"/>
    </row>
    <row r="9" spans="2:11" ht="15" customHeight="1">
      <c r="B9" s="349"/>
      <c r="C9" s="348" t="s">
        <v>1161</v>
      </c>
      <c r="D9" s="348"/>
      <c r="E9" s="348"/>
      <c r="F9" s="348"/>
      <c r="G9" s="348"/>
      <c r="H9" s="348"/>
      <c r="I9" s="348"/>
      <c r="J9" s="348"/>
      <c r="K9" s="346"/>
    </row>
    <row r="10" spans="2:11" ht="15" customHeight="1">
      <c r="B10" s="349"/>
      <c r="C10" s="350"/>
      <c r="D10" s="348" t="s">
        <v>1162</v>
      </c>
      <c r="E10" s="348"/>
      <c r="F10" s="348"/>
      <c r="G10" s="348"/>
      <c r="H10" s="348"/>
      <c r="I10" s="348"/>
      <c r="J10" s="348"/>
      <c r="K10" s="346"/>
    </row>
    <row r="11" spans="2:11" ht="15" customHeight="1">
      <c r="B11" s="349"/>
      <c r="C11" s="351"/>
      <c r="D11" s="348" t="s">
        <v>1163</v>
      </c>
      <c r="E11" s="348"/>
      <c r="F11" s="348"/>
      <c r="G11" s="348"/>
      <c r="H11" s="348"/>
      <c r="I11" s="348"/>
      <c r="J11" s="348"/>
      <c r="K11" s="346"/>
    </row>
    <row r="12" spans="2:11" ht="12.75" customHeight="1">
      <c r="B12" s="349"/>
      <c r="C12" s="351"/>
      <c r="D12" s="351"/>
      <c r="E12" s="351"/>
      <c r="F12" s="351"/>
      <c r="G12" s="351"/>
      <c r="H12" s="351"/>
      <c r="I12" s="351"/>
      <c r="J12" s="351"/>
      <c r="K12" s="346"/>
    </row>
    <row r="13" spans="2:11" ht="15" customHeight="1">
      <c r="B13" s="349"/>
      <c r="C13" s="351"/>
      <c r="D13" s="348" t="s">
        <v>1164</v>
      </c>
      <c r="E13" s="348"/>
      <c r="F13" s="348"/>
      <c r="G13" s="348"/>
      <c r="H13" s="348"/>
      <c r="I13" s="348"/>
      <c r="J13" s="348"/>
      <c r="K13" s="346"/>
    </row>
    <row r="14" spans="2:11" ht="15" customHeight="1">
      <c r="B14" s="349"/>
      <c r="C14" s="351"/>
      <c r="D14" s="348" t="s">
        <v>1165</v>
      </c>
      <c r="E14" s="348"/>
      <c r="F14" s="348"/>
      <c r="G14" s="348"/>
      <c r="H14" s="348"/>
      <c r="I14" s="348"/>
      <c r="J14" s="348"/>
      <c r="K14" s="346"/>
    </row>
    <row r="15" spans="2:11" ht="15" customHeight="1">
      <c r="B15" s="349"/>
      <c r="C15" s="351"/>
      <c r="D15" s="348" t="s">
        <v>1166</v>
      </c>
      <c r="E15" s="348"/>
      <c r="F15" s="348"/>
      <c r="G15" s="348"/>
      <c r="H15" s="348"/>
      <c r="I15" s="348"/>
      <c r="J15" s="348"/>
      <c r="K15" s="346"/>
    </row>
    <row r="16" spans="2:11" ht="15" customHeight="1">
      <c r="B16" s="349"/>
      <c r="C16" s="351"/>
      <c r="D16" s="351"/>
      <c r="E16" s="352" t="s">
        <v>82</v>
      </c>
      <c r="F16" s="348" t="s">
        <v>1167</v>
      </c>
      <c r="G16" s="348"/>
      <c r="H16" s="348"/>
      <c r="I16" s="348"/>
      <c r="J16" s="348"/>
      <c r="K16" s="346"/>
    </row>
    <row r="17" spans="2:11" ht="15" customHeight="1">
      <c r="B17" s="349"/>
      <c r="C17" s="351"/>
      <c r="D17" s="351"/>
      <c r="E17" s="352" t="s">
        <v>1168</v>
      </c>
      <c r="F17" s="348" t="s">
        <v>1169</v>
      </c>
      <c r="G17" s="348"/>
      <c r="H17" s="348"/>
      <c r="I17" s="348"/>
      <c r="J17" s="348"/>
      <c r="K17" s="346"/>
    </row>
    <row r="18" spans="2:11" ht="15" customHeight="1">
      <c r="B18" s="349"/>
      <c r="C18" s="351"/>
      <c r="D18" s="351"/>
      <c r="E18" s="352" t="s">
        <v>1170</v>
      </c>
      <c r="F18" s="348" t="s">
        <v>1171</v>
      </c>
      <c r="G18" s="348"/>
      <c r="H18" s="348"/>
      <c r="I18" s="348"/>
      <c r="J18" s="348"/>
      <c r="K18" s="346"/>
    </row>
    <row r="19" spans="2:11" ht="15" customHeight="1">
      <c r="B19" s="349"/>
      <c r="C19" s="351"/>
      <c r="D19" s="351"/>
      <c r="E19" s="352" t="s">
        <v>1172</v>
      </c>
      <c r="F19" s="348" t="s">
        <v>81</v>
      </c>
      <c r="G19" s="348"/>
      <c r="H19" s="348"/>
      <c r="I19" s="348"/>
      <c r="J19" s="348"/>
      <c r="K19" s="346"/>
    </row>
    <row r="20" spans="2:11" ht="15" customHeight="1">
      <c r="B20" s="349"/>
      <c r="C20" s="351"/>
      <c r="D20" s="351"/>
      <c r="E20" s="352" t="s">
        <v>144</v>
      </c>
      <c r="F20" s="348" t="s">
        <v>1173</v>
      </c>
      <c r="G20" s="348"/>
      <c r="H20" s="348"/>
      <c r="I20" s="348"/>
      <c r="J20" s="348"/>
      <c r="K20" s="346"/>
    </row>
    <row r="21" spans="2:11" ht="15" customHeight="1">
      <c r="B21" s="349"/>
      <c r="C21" s="351"/>
      <c r="D21" s="351"/>
      <c r="E21" s="352" t="s">
        <v>91</v>
      </c>
      <c r="F21" s="348" t="s">
        <v>1174</v>
      </c>
      <c r="G21" s="348"/>
      <c r="H21" s="348"/>
      <c r="I21" s="348"/>
      <c r="J21" s="348"/>
      <c r="K21" s="346"/>
    </row>
    <row r="22" spans="2:11" ht="12.75" customHeight="1">
      <c r="B22" s="349"/>
      <c r="C22" s="351"/>
      <c r="D22" s="351"/>
      <c r="E22" s="351"/>
      <c r="F22" s="351"/>
      <c r="G22" s="351"/>
      <c r="H22" s="351"/>
      <c r="I22" s="351"/>
      <c r="J22" s="351"/>
      <c r="K22" s="346"/>
    </row>
    <row r="23" spans="2:11" ht="15" customHeight="1">
      <c r="B23" s="349"/>
      <c r="C23" s="348" t="s">
        <v>1175</v>
      </c>
      <c r="D23" s="348"/>
      <c r="E23" s="348"/>
      <c r="F23" s="348"/>
      <c r="G23" s="348"/>
      <c r="H23" s="348"/>
      <c r="I23" s="348"/>
      <c r="J23" s="348"/>
      <c r="K23" s="346"/>
    </row>
    <row r="24" spans="2:11" ht="15" customHeight="1">
      <c r="B24" s="349"/>
      <c r="C24" s="348" t="s">
        <v>1176</v>
      </c>
      <c r="D24" s="348"/>
      <c r="E24" s="348"/>
      <c r="F24" s="348"/>
      <c r="G24" s="348"/>
      <c r="H24" s="348"/>
      <c r="I24" s="348"/>
      <c r="J24" s="348"/>
      <c r="K24" s="346"/>
    </row>
    <row r="25" spans="2:11" ht="15" customHeight="1">
      <c r="B25" s="349"/>
      <c r="C25" s="350"/>
      <c r="D25" s="348" t="s">
        <v>1177</v>
      </c>
      <c r="E25" s="348"/>
      <c r="F25" s="348"/>
      <c r="G25" s="348"/>
      <c r="H25" s="348"/>
      <c r="I25" s="348"/>
      <c r="J25" s="348"/>
      <c r="K25" s="346"/>
    </row>
    <row r="26" spans="2:11" ht="15" customHeight="1">
      <c r="B26" s="349"/>
      <c r="C26" s="351"/>
      <c r="D26" s="348" t="s">
        <v>1178</v>
      </c>
      <c r="E26" s="348"/>
      <c r="F26" s="348"/>
      <c r="G26" s="348"/>
      <c r="H26" s="348"/>
      <c r="I26" s="348"/>
      <c r="J26" s="348"/>
      <c r="K26" s="346"/>
    </row>
    <row r="27" spans="2:11" ht="12.75" customHeight="1">
      <c r="B27" s="349"/>
      <c r="C27" s="351"/>
      <c r="D27" s="351"/>
      <c r="E27" s="351"/>
      <c r="F27" s="351"/>
      <c r="G27" s="351"/>
      <c r="H27" s="351"/>
      <c r="I27" s="351"/>
      <c r="J27" s="351"/>
      <c r="K27" s="346"/>
    </row>
    <row r="28" spans="2:11" ht="15" customHeight="1">
      <c r="B28" s="349"/>
      <c r="C28" s="351"/>
      <c r="D28" s="348" t="s">
        <v>1179</v>
      </c>
      <c r="E28" s="348"/>
      <c r="F28" s="348"/>
      <c r="G28" s="348"/>
      <c r="H28" s="348"/>
      <c r="I28" s="348"/>
      <c r="J28" s="348"/>
      <c r="K28" s="346"/>
    </row>
    <row r="29" spans="2:11" ht="15" customHeight="1">
      <c r="B29" s="349"/>
      <c r="C29" s="351"/>
      <c r="D29" s="348" t="s">
        <v>1180</v>
      </c>
      <c r="E29" s="348"/>
      <c r="F29" s="348"/>
      <c r="G29" s="348"/>
      <c r="H29" s="348"/>
      <c r="I29" s="348"/>
      <c r="J29" s="348"/>
      <c r="K29" s="346"/>
    </row>
    <row r="30" spans="2:11" ht="12.75" customHeight="1">
      <c r="B30" s="349"/>
      <c r="C30" s="351"/>
      <c r="D30" s="351"/>
      <c r="E30" s="351"/>
      <c r="F30" s="351"/>
      <c r="G30" s="351"/>
      <c r="H30" s="351"/>
      <c r="I30" s="351"/>
      <c r="J30" s="351"/>
      <c r="K30" s="346"/>
    </row>
    <row r="31" spans="2:11" ht="15" customHeight="1">
      <c r="B31" s="349"/>
      <c r="C31" s="351"/>
      <c r="D31" s="348" t="s">
        <v>1181</v>
      </c>
      <c r="E31" s="348"/>
      <c r="F31" s="348"/>
      <c r="G31" s="348"/>
      <c r="H31" s="348"/>
      <c r="I31" s="348"/>
      <c r="J31" s="348"/>
      <c r="K31" s="346"/>
    </row>
    <row r="32" spans="2:11" ht="15" customHeight="1">
      <c r="B32" s="349"/>
      <c r="C32" s="351"/>
      <c r="D32" s="348" t="s">
        <v>1182</v>
      </c>
      <c r="E32" s="348"/>
      <c r="F32" s="348"/>
      <c r="G32" s="348"/>
      <c r="H32" s="348"/>
      <c r="I32" s="348"/>
      <c r="J32" s="348"/>
      <c r="K32" s="346"/>
    </row>
    <row r="33" spans="2:11" ht="15" customHeight="1">
      <c r="B33" s="349"/>
      <c r="C33" s="351"/>
      <c r="D33" s="348" t="s">
        <v>1183</v>
      </c>
      <c r="E33" s="348"/>
      <c r="F33" s="348"/>
      <c r="G33" s="348"/>
      <c r="H33" s="348"/>
      <c r="I33" s="348"/>
      <c r="J33" s="348"/>
      <c r="K33" s="346"/>
    </row>
    <row r="34" spans="2:11" ht="15" customHeight="1">
      <c r="B34" s="349"/>
      <c r="C34" s="351"/>
      <c r="D34" s="350"/>
      <c r="E34" s="353" t="s">
        <v>128</v>
      </c>
      <c r="F34" s="350"/>
      <c r="G34" s="348" t="s">
        <v>1184</v>
      </c>
      <c r="H34" s="348"/>
      <c r="I34" s="348"/>
      <c r="J34" s="348"/>
      <c r="K34" s="346"/>
    </row>
    <row r="35" spans="2:11" ht="30.75" customHeight="1">
      <c r="B35" s="349"/>
      <c r="C35" s="351"/>
      <c r="D35" s="350"/>
      <c r="E35" s="353" t="s">
        <v>1185</v>
      </c>
      <c r="F35" s="350"/>
      <c r="G35" s="348" t="s">
        <v>1186</v>
      </c>
      <c r="H35" s="348"/>
      <c r="I35" s="348"/>
      <c r="J35" s="348"/>
      <c r="K35" s="346"/>
    </row>
    <row r="36" spans="2:11" ht="15" customHeight="1">
      <c r="B36" s="349"/>
      <c r="C36" s="351"/>
      <c r="D36" s="350"/>
      <c r="E36" s="353" t="s">
        <v>58</v>
      </c>
      <c r="F36" s="350"/>
      <c r="G36" s="348" t="s">
        <v>1187</v>
      </c>
      <c r="H36" s="348"/>
      <c r="I36" s="348"/>
      <c r="J36" s="348"/>
      <c r="K36" s="346"/>
    </row>
    <row r="37" spans="2:11" ht="15" customHeight="1">
      <c r="B37" s="349"/>
      <c r="C37" s="351"/>
      <c r="D37" s="350"/>
      <c r="E37" s="353" t="s">
        <v>129</v>
      </c>
      <c r="F37" s="350"/>
      <c r="G37" s="348" t="s">
        <v>1188</v>
      </c>
      <c r="H37" s="348"/>
      <c r="I37" s="348"/>
      <c r="J37" s="348"/>
      <c r="K37" s="346"/>
    </row>
    <row r="38" spans="2:11" ht="15" customHeight="1">
      <c r="B38" s="349"/>
      <c r="C38" s="351"/>
      <c r="D38" s="350"/>
      <c r="E38" s="353" t="s">
        <v>130</v>
      </c>
      <c r="F38" s="350"/>
      <c r="G38" s="348" t="s">
        <v>1189</v>
      </c>
      <c r="H38" s="348"/>
      <c r="I38" s="348"/>
      <c r="J38" s="348"/>
      <c r="K38" s="346"/>
    </row>
    <row r="39" spans="2:11" ht="15" customHeight="1">
      <c r="B39" s="349"/>
      <c r="C39" s="351"/>
      <c r="D39" s="350"/>
      <c r="E39" s="353" t="s">
        <v>131</v>
      </c>
      <c r="F39" s="350"/>
      <c r="G39" s="348" t="s">
        <v>1190</v>
      </c>
      <c r="H39" s="348"/>
      <c r="I39" s="348"/>
      <c r="J39" s="348"/>
      <c r="K39" s="346"/>
    </row>
    <row r="40" spans="2:11" ht="15" customHeight="1">
      <c r="B40" s="349"/>
      <c r="C40" s="351"/>
      <c r="D40" s="350"/>
      <c r="E40" s="353" t="s">
        <v>1191</v>
      </c>
      <c r="F40" s="350"/>
      <c r="G40" s="348" t="s">
        <v>1192</v>
      </c>
      <c r="H40" s="348"/>
      <c r="I40" s="348"/>
      <c r="J40" s="348"/>
      <c r="K40" s="346"/>
    </row>
    <row r="41" spans="2:11" ht="15" customHeight="1">
      <c r="B41" s="349"/>
      <c r="C41" s="351"/>
      <c r="D41" s="350"/>
      <c r="E41" s="353"/>
      <c r="F41" s="350"/>
      <c r="G41" s="348" t="s">
        <v>1193</v>
      </c>
      <c r="H41" s="348"/>
      <c r="I41" s="348"/>
      <c r="J41" s="348"/>
      <c r="K41" s="346"/>
    </row>
    <row r="42" spans="2:11" ht="15" customHeight="1">
      <c r="B42" s="349"/>
      <c r="C42" s="351"/>
      <c r="D42" s="350"/>
      <c r="E42" s="353" t="s">
        <v>1194</v>
      </c>
      <c r="F42" s="350"/>
      <c r="G42" s="348" t="s">
        <v>1195</v>
      </c>
      <c r="H42" s="348"/>
      <c r="I42" s="348"/>
      <c r="J42" s="348"/>
      <c r="K42" s="346"/>
    </row>
    <row r="43" spans="2:11" ht="15" customHeight="1">
      <c r="B43" s="349"/>
      <c r="C43" s="351"/>
      <c r="D43" s="350"/>
      <c r="E43" s="353" t="s">
        <v>133</v>
      </c>
      <c r="F43" s="350"/>
      <c r="G43" s="348" t="s">
        <v>1196</v>
      </c>
      <c r="H43" s="348"/>
      <c r="I43" s="348"/>
      <c r="J43" s="348"/>
      <c r="K43" s="346"/>
    </row>
    <row r="44" spans="2:11" ht="12.75" customHeight="1">
      <c r="B44" s="349"/>
      <c r="C44" s="351"/>
      <c r="D44" s="350"/>
      <c r="E44" s="350"/>
      <c r="F44" s="350"/>
      <c r="G44" s="350"/>
      <c r="H44" s="350"/>
      <c r="I44" s="350"/>
      <c r="J44" s="350"/>
      <c r="K44" s="346"/>
    </row>
    <row r="45" spans="2:11" ht="15" customHeight="1">
      <c r="B45" s="349"/>
      <c r="C45" s="351"/>
      <c r="D45" s="348" t="s">
        <v>1197</v>
      </c>
      <c r="E45" s="348"/>
      <c r="F45" s="348"/>
      <c r="G45" s="348"/>
      <c r="H45" s="348"/>
      <c r="I45" s="348"/>
      <c r="J45" s="348"/>
      <c r="K45" s="346"/>
    </row>
    <row r="46" spans="2:11" ht="15" customHeight="1">
      <c r="B46" s="349"/>
      <c r="C46" s="351"/>
      <c r="D46" s="351"/>
      <c r="E46" s="348" t="s">
        <v>1198</v>
      </c>
      <c r="F46" s="348"/>
      <c r="G46" s="348"/>
      <c r="H46" s="348"/>
      <c r="I46" s="348"/>
      <c r="J46" s="348"/>
      <c r="K46" s="346"/>
    </row>
    <row r="47" spans="2:11" ht="15" customHeight="1">
      <c r="B47" s="349"/>
      <c r="C47" s="351"/>
      <c r="D47" s="351"/>
      <c r="E47" s="348" t="s">
        <v>1199</v>
      </c>
      <c r="F47" s="348"/>
      <c r="G47" s="348"/>
      <c r="H47" s="348"/>
      <c r="I47" s="348"/>
      <c r="J47" s="348"/>
      <c r="K47" s="346"/>
    </row>
    <row r="48" spans="2:11" ht="15" customHeight="1">
      <c r="B48" s="349"/>
      <c r="C48" s="351"/>
      <c r="D48" s="351"/>
      <c r="E48" s="348" t="s">
        <v>1200</v>
      </c>
      <c r="F48" s="348"/>
      <c r="G48" s="348"/>
      <c r="H48" s="348"/>
      <c r="I48" s="348"/>
      <c r="J48" s="348"/>
      <c r="K48" s="346"/>
    </row>
    <row r="49" spans="2:11" ht="15" customHeight="1">
      <c r="B49" s="349"/>
      <c r="C49" s="351"/>
      <c r="D49" s="348" t="s">
        <v>1201</v>
      </c>
      <c r="E49" s="348"/>
      <c r="F49" s="348"/>
      <c r="G49" s="348"/>
      <c r="H49" s="348"/>
      <c r="I49" s="348"/>
      <c r="J49" s="348"/>
      <c r="K49" s="346"/>
    </row>
    <row r="50" spans="2:11" ht="25.5" customHeight="1">
      <c r="B50" s="344"/>
      <c r="C50" s="345" t="s">
        <v>1202</v>
      </c>
      <c r="D50" s="345"/>
      <c r="E50" s="345"/>
      <c r="F50" s="345"/>
      <c r="G50" s="345"/>
      <c r="H50" s="345"/>
      <c r="I50" s="345"/>
      <c r="J50" s="345"/>
      <c r="K50" s="346"/>
    </row>
    <row r="51" spans="2:11" ht="5.25" customHeight="1">
      <c r="B51" s="344"/>
      <c r="C51" s="347"/>
      <c r="D51" s="347"/>
      <c r="E51" s="347"/>
      <c r="F51" s="347"/>
      <c r="G51" s="347"/>
      <c r="H51" s="347"/>
      <c r="I51" s="347"/>
      <c r="J51" s="347"/>
      <c r="K51" s="346"/>
    </row>
    <row r="52" spans="2:11" ht="15" customHeight="1">
      <c r="B52" s="344"/>
      <c r="C52" s="348" t="s">
        <v>1203</v>
      </c>
      <c r="D52" s="348"/>
      <c r="E52" s="348"/>
      <c r="F52" s="348"/>
      <c r="G52" s="348"/>
      <c r="H52" s="348"/>
      <c r="I52" s="348"/>
      <c r="J52" s="348"/>
      <c r="K52" s="346"/>
    </row>
    <row r="53" spans="2:11" ht="15" customHeight="1">
      <c r="B53" s="344"/>
      <c r="C53" s="348" t="s">
        <v>1204</v>
      </c>
      <c r="D53" s="348"/>
      <c r="E53" s="348"/>
      <c r="F53" s="348"/>
      <c r="G53" s="348"/>
      <c r="H53" s="348"/>
      <c r="I53" s="348"/>
      <c r="J53" s="348"/>
      <c r="K53" s="346"/>
    </row>
    <row r="54" spans="2:11" ht="12.75" customHeight="1">
      <c r="B54" s="344"/>
      <c r="C54" s="350"/>
      <c r="D54" s="350"/>
      <c r="E54" s="350"/>
      <c r="F54" s="350"/>
      <c r="G54" s="350"/>
      <c r="H54" s="350"/>
      <c r="I54" s="350"/>
      <c r="J54" s="350"/>
      <c r="K54" s="346"/>
    </row>
    <row r="55" spans="2:11" ht="15" customHeight="1">
      <c r="B55" s="344"/>
      <c r="C55" s="348" t="s">
        <v>1205</v>
      </c>
      <c r="D55" s="348"/>
      <c r="E55" s="348"/>
      <c r="F55" s="348"/>
      <c r="G55" s="348"/>
      <c r="H55" s="348"/>
      <c r="I55" s="348"/>
      <c r="J55" s="348"/>
      <c r="K55" s="346"/>
    </row>
    <row r="56" spans="2:11" ht="15" customHeight="1">
      <c r="B56" s="344"/>
      <c r="C56" s="351"/>
      <c r="D56" s="348" t="s">
        <v>1206</v>
      </c>
      <c r="E56" s="348"/>
      <c r="F56" s="348"/>
      <c r="G56" s="348"/>
      <c r="H56" s="348"/>
      <c r="I56" s="348"/>
      <c r="J56" s="348"/>
      <c r="K56" s="346"/>
    </row>
    <row r="57" spans="2:11" ht="15" customHeight="1">
      <c r="B57" s="344"/>
      <c r="C57" s="351"/>
      <c r="D57" s="348" t="s">
        <v>1207</v>
      </c>
      <c r="E57" s="348"/>
      <c r="F57" s="348"/>
      <c r="G57" s="348"/>
      <c r="H57" s="348"/>
      <c r="I57" s="348"/>
      <c r="J57" s="348"/>
      <c r="K57" s="346"/>
    </row>
    <row r="58" spans="2:11" ht="15" customHeight="1">
      <c r="B58" s="344"/>
      <c r="C58" s="351"/>
      <c r="D58" s="348" t="s">
        <v>1208</v>
      </c>
      <c r="E58" s="348"/>
      <c r="F58" s="348"/>
      <c r="G58" s="348"/>
      <c r="H58" s="348"/>
      <c r="I58" s="348"/>
      <c r="J58" s="348"/>
      <c r="K58" s="346"/>
    </row>
    <row r="59" spans="2:11" ht="15" customHeight="1">
      <c r="B59" s="344"/>
      <c r="C59" s="351"/>
      <c r="D59" s="348" t="s">
        <v>1209</v>
      </c>
      <c r="E59" s="348"/>
      <c r="F59" s="348"/>
      <c r="G59" s="348"/>
      <c r="H59" s="348"/>
      <c r="I59" s="348"/>
      <c r="J59" s="348"/>
      <c r="K59" s="346"/>
    </row>
    <row r="60" spans="2:11" ht="15" customHeight="1">
      <c r="B60" s="344"/>
      <c r="C60" s="351"/>
      <c r="D60" s="354" t="s">
        <v>1210</v>
      </c>
      <c r="E60" s="354"/>
      <c r="F60" s="354"/>
      <c r="G60" s="354"/>
      <c r="H60" s="354"/>
      <c r="I60" s="354"/>
      <c r="J60" s="354"/>
      <c r="K60" s="346"/>
    </row>
    <row r="61" spans="2:11" ht="15" customHeight="1">
      <c r="B61" s="344"/>
      <c r="C61" s="351"/>
      <c r="D61" s="348" t="s">
        <v>1211</v>
      </c>
      <c r="E61" s="348"/>
      <c r="F61" s="348"/>
      <c r="G61" s="348"/>
      <c r="H61" s="348"/>
      <c r="I61" s="348"/>
      <c r="J61" s="348"/>
      <c r="K61" s="346"/>
    </row>
    <row r="62" spans="2:11" ht="12.75" customHeight="1">
      <c r="B62" s="344"/>
      <c r="C62" s="351"/>
      <c r="D62" s="351"/>
      <c r="E62" s="355"/>
      <c r="F62" s="351"/>
      <c r="G62" s="351"/>
      <c r="H62" s="351"/>
      <c r="I62" s="351"/>
      <c r="J62" s="351"/>
      <c r="K62" s="346"/>
    </row>
    <row r="63" spans="2:11" ht="15" customHeight="1">
      <c r="B63" s="344"/>
      <c r="C63" s="351"/>
      <c r="D63" s="348" t="s">
        <v>1212</v>
      </c>
      <c r="E63" s="348"/>
      <c r="F63" s="348"/>
      <c r="G63" s="348"/>
      <c r="H63" s="348"/>
      <c r="I63" s="348"/>
      <c r="J63" s="348"/>
      <c r="K63" s="346"/>
    </row>
    <row r="64" spans="2:11" ht="15" customHeight="1">
      <c r="B64" s="344"/>
      <c r="C64" s="351"/>
      <c r="D64" s="354" t="s">
        <v>1213</v>
      </c>
      <c r="E64" s="354"/>
      <c r="F64" s="354"/>
      <c r="G64" s="354"/>
      <c r="H64" s="354"/>
      <c r="I64" s="354"/>
      <c r="J64" s="354"/>
      <c r="K64" s="346"/>
    </row>
    <row r="65" spans="2:11" ht="15" customHeight="1">
      <c r="B65" s="344"/>
      <c r="C65" s="351"/>
      <c r="D65" s="348" t="s">
        <v>1214</v>
      </c>
      <c r="E65" s="348"/>
      <c r="F65" s="348"/>
      <c r="G65" s="348"/>
      <c r="H65" s="348"/>
      <c r="I65" s="348"/>
      <c r="J65" s="348"/>
      <c r="K65" s="346"/>
    </row>
    <row r="66" spans="2:11" ht="15" customHeight="1">
      <c r="B66" s="344"/>
      <c r="C66" s="351"/>
      <c r="D66" s="348" t="s">
        <v>1215</v>
      </c>
      <c r="E66" s="348"/>
      <c r="F66" s="348"/>
      <c r="G66" s="348"/>
      <c r="H66" s="348"/>
      <c r="I66" s="348"/>
      <c r="J66" s="348"/>
      <c r="K66" s="346"/>
    </row>
    <row r="67" spans="2:11" ht="15" customHeight="1">
      <c r="B67" s="344"/>
      <c r="C67" s="351"/>
      <c r="D67" s="348" t="s">
        <v>1216</v>
      </c>
      <c r="E67" s="348"/>
      <c r="F67" s="348"/>
      <c r="G67" s="348"/>
      <c r="H67" s="348"/>
      <c r="I67" s="348"/>
      <c r="J67" s="348"/>
      <c r="K67" s="346"/>
    </row>
    <row r="68" spans="2:11" ht="15" customHeight="1">
      <c r="B68" s="344"/>
      <c r="C68" s="351"/>
      <c r="D68" s="348" t="s">
        <v>1217</v>
      </c>
      <c r="E68" s="348"/>
      <c r="F68" s="348"/>
      <c r="G68" s="348"/>
      <c r="H68" s="348"/>
      <c r="I68" s="348"/>
      <c r="J68" s="348"/>
      <c r="K68" s="346"/>
    </row>
    <row r="69" spans="2:11" ht="12.75" customHeight="1">
      <c r="B69" s="356"/>
      <c r="C69" s="357"/>
      <c r="D69" s="357"/>
      <c r="E69" s="357"/>
      <c r="F69" s="357"/>
      <c r="G69" s="357"/>
      <c r="H69" s="357"/>
      <c r="I69" s="357"/>
      <c r="J69" s="357"/>
      <c r="K69" s="358"/>
    </row>
    <row r="70" spans="2:11" ht="18.75" customHeight="1">
      <c r="B70" s="359"/>
      <c r="C70" s="359"/>
      <c r="D70" s="359"/>
      <c r="E70" s="359"/>
      <c r="F70" s="359"/>
      <c r="G70" s="359"/>
      <c r="H70" s="359"/>
      <c r="I70" s="359"/>
      <c r="J70" s="359"/>
      <c r="K70" s="360"/>
    </row>
    <row r="71" spans="2:11" ht="18.75" customHeight="1">
      <c r="B71" s="360"/>
      <c r="C71" s="360"/>
      <c r="D71" s="360"/>
      <c r="E71" s="360"/>
      <c r="F71" s="360"/>
      <c r="G71" s="360"/>
      <c r="H71" s="360"/>
      <c r="I71" s="360"/>
      <c r="J71" s="360"/>
      <c r="K71" s="360"/>
    </row>
    <row r="72" spans="2:11" ht="7.5" customHeight="1">
      <c r="B72" s="361"/>
      <c r="C72" s="362"/>
      <c r="D72" s="362"/>
      <c r="E72" s="362"/>
      <c r="F72" s="362"/>
      <c r="G72" s="362"/>
      <c r="H72" s="362"/>
      <c r="I72" s="362"/>
      <c r="J72" s="362"/>
      <c r="K72" s="363"/>
    </row>
    <row r="73" spans="2:11" ht="45" customHeight="1">
      <c r="B73" s="364"/>
      <c r="C73" s="365" t="s">
        <v>1156</v>
      </c>
      <c r="D73" s="365"/>
      <c r="E73" s="365"/>
      <c r="F73" s="365"/>
      <c r="G73" s="365"/>
      <c r="H73" s="365"/>
      <c r="I73" s="365"/>
      <c r="J73" s="365"/>
      <c r="K73" s="366"/>
    </row>
    <row r="74" spans="2:11" ht="17.25" customHeight="1">
      <c r="B74" s="364"/>
      <c r="C74" s="367" t="s">
        <v>1218</v>
      </c>
      <c r="D74" s="367"/>
      <c r="E74" s="367"/>
      <c r="F74" s="367" t="s">
        <v>1219</v>
      </c>
      <c r="G74" s="368"/>
      <c r="H74" s="367" t="s">
        <v>129</v>
      </c>
      <c r="I74" s="367" t="s">
        <v>62</v>
      </c>
      <c r="J74" s="367" t="s">
        <v>1220</v>
      </c>
      <c r="K74" s="366"/>
    </row>
    <row r="75" spans="2:11" ht="17.25" customHeight="1">
      <c r="B75" s="364"/>
      <c r="C75" s="369" t="s">
        <v>1221</v>
      </c>
      <c r="D75" s="369"/>
      <c r="E75" s="369"/>
      <c r="F75" s="370" t="s">
        <v>1222</v>
      </c>
      <c r="G75" s="371"/>
      <c r="H75" s="369"/>
      <c r="I75" s="369"/>
      <c r="J75" s="369" t="s">
        <v>1223</v>
      </c>
      <c r="K75" s="366"/>
    </row>
    <row r="76" spans="2:11" ht="5.25" customHeight="1">
      <c r="B76" s="364"/>
      <c r="C76" s="372"/>
      <c r="D76" s="372"/>
      <c r="E76" s="372"/>
      <c r="F76" s="372"/>
      <c r="G76" s="373"/>
      <c r="H76" s="372"/>
      <c r="I76" s="372"/>
      <c r="J76" s="372"/>
      <c r="K76" s="366"/>
    </row>
    <row r="77" spans="2:11" ht="15" customHeight="1">
      <c r="B77" s="364"/>
      <c r="C77" s="353" t="s">
        <v>58</v>
      </c>
      <c r="D77" s="372"/>
      <c r="E77" s="372"/>
      <c r="F77" s="374" t="s">
        <v>1224</v>
      </c>
      <c r="G77" s="373"/>
      <c r="H77" s="353" t="s">
        <v>1225</v>
      </c>
      <c r="I77" s="353" t="s">
        <v>1226</v>
      </c>
      <c r="J77" s="353">
        <v>20</v>
      </c>
      <c r="K77" s="366"/>
    </row>
    <row r="78" spans="2:11" ht="15" customHeight="1">
      <c r="B78" s="364"/>
      <c r="C78" s="353" t="s">
        <v>1227</v>
      </c>
      <c r="D78" s="353"/>
      <c r="E78" s="353"/>
      <c r="F78" s="374" t="s">
        <v>1224</v>
      </c>
      <c r="G78" s="373"/>
      <c r="H78" s="353" t="s">
        <v>1228</v>
      </c>
      <c r="I78" s="353" t="s">
        <v>1226</v>
      </c>
      <c r="J78" s="353">
        <v>120</v>
      </c>
      <c r="K78" s="366"/>
    </row>
    <row r="79" spans="2:11" ht="15" customHeight="1">
      <c r="B79" s="375"/>
      <c r="C79" s="353" t="s">
        <v>1229</v>
      </c>
      <c r="D79" s="353"/>
      <c r="E79" s="353"/>
      <c r="F79" s="374" t="s">
        <v>1230</v>
      </c>
      <c r="G79" s="373"/>
      <c r="H79" s="353" t="s">
        <v>1231</v>
      </c>
      <c r="I79" s="353" t="s">
        <v>1226</v>
      </c>
      <c r="J79" s="353">
        <v>50</v>
      </c>
      <c r="K79" s="366"/>
    </row>
    <row r="80" spans="2:11" ht="15" customHeight="1">
      <c r="B80" s="375"/>
      <c r="C80" s="353" t="s">
        <v>1232</v>
      </c>
      <c r="D80" s="353"/>
      <c r="E80" s="353"/>
      <c r="F80" s="374" t="s">
        <v>1224</v>
      </c>
      <c r="G80" s="373"/>
      <c r="H80" s="353" t="s">
        <v>1233</v>
      </c>
      <c r="I80" s="353" t="s">
        <v>1234</v>
      </c>
      <c r="J80" s="353"/>
      <c r="K80" s="366"/>
    </row>
    <row r="81" spans="2:11" ht="15" customHeight="1">
      <c r="B81" s="375"/>
      <c r="C81" s="376" t="s">
        <v>1235</v>
      </c>
      <c r="D81" s="376"/>
      <c r="E81" s="376"/>
      <c r="F81" s="377" t="s">
        <v>1230</v>
      </c>
      <c r="G81" s="376"/>
      <c r="H81" s="376" t="s">
        <v>1236</v>
      </c>
      <c r="I81" s="376" t="s">
        <v>1226</v>
      </c>
      <c r="J81" s="376">
        <v>15</v>
      </c>
      <c r="K81" s="366"/>
    </row>
    <row r="82" spans="2:11" ht="15" customHeight="1">
      <c r="B82" s="375"/>
      <c r="C82" s="376" t="s">
        <v>1237</v>
      </c>
      <c r="D82" s="376"/>
      <c r="E82" s="376"/>
      <c r="F82" s="377" t="s">
        <v>1230</v>
      </c>
      <c r="G82" s="376"/>
      <c r="H82" s="376" t="s">
        <v>1238</v>
      </c>
      <c r="I82" s="376" t="s">
        <v>1226</v>
      </c>
      <c r="J82" s="376">
        <v>15</v>
      </c>
      <c r="K82" s="366"/>
    </row>
    <row r="83" spans="2:11" ht="15" customHeight="1">
      <c r="B83" s="375"/>
      <c r="C83" s="376" t="s">
        <v>1239</v>
      </c>
      <c r="D83" s="376"/>
      <c r="E83" s="376"/>
      <c r="F83" s="377" t="s">
        <v>1230</v>
      </c>
      <c r="G83" s="376"/>
      <c r="H83" s="376" t="s">
        <v>1240</v>
      </c>
      <c r="I83" s="376" t="s">
        <v>1226</v>
      </c>
      <c r="J83" s="376">
        <v>20</v>
      </c>
      <c r="K83" s="366"/>
    </row>
    <row r="84" spans="2:11" ht="15" customHeight="1">
      <c r="B84" s="375"/>
      <c r="C84" s="376" t="s">
        <v>1241</v>
      </c>
      <c r="D84" s="376"/>
      <c r="E84" s="376"/>
      <c r="F84" s="377" t="s">
        <v>1230</v>
      </c>
      <c r="G84" s="376"/>
      <c r="H84" s="376" t="s">
        <v>1242</v>
      </c>
      <c r="I84" s="376" t="s">
        <v>1226</v>
      </c>
      <c r="J84" s="376">
        <v>20</v>
      </c>
      <c r="K84" s="366"/>
    </row>
    <row r="85" spans="2:11" ht="15" customHeight="1">
      <c r="B85" s="375"/>
      <c r="C85" s="353" t="s">
        <v>1243</v>
      </c>
      <c r="D85" s="353"/>
      <c r="E85" s="353"/>
      <c r="F85" s="374" t="s">
        <v>1230</v>
      </c>
      <c r="G85" s="373"/>
      <c r="H85" s="353" t="s">
        <v>1244</v>
      </c>
      <c r="I85" s="353" t="s">
        <v>1226</v>
      </c>
      <c r="J85" s="353">
        <v>50</v>
      </c>
      <c r="K85" s="366"/>
    </row>
    <row r="86" spans="2:11" ht="15" customHeight="1">
      <c r="B86" s="375"/>
      <c r="C86" s="353" t="s">
        <v>1245</v>
      </c>
      <c r="D86" s="353"/>
      <c r="E86" s="353"/>
      <c r="F86" s="374" t="s">
        <v>1230</v>
      </c>
      <c r="G86" s="373"/>
      <c r="H86" s="353" t="s">
        <v>1246</v>
      </c>
      <c r="I86" s="353" t="s">
        <v>1226</v>
      </c>
      <c r="J86" s="353">
        <v>20</v>
      </c>
      <c r="K86" s="366"/>
    </row>
    <row r="87" spans="2:11" ht="15" customHeight="1">
      <c r="B87" s="375"/>
      <c r="C87" s="353" t="s">
        <v>1247</v>
      </c>
      <c r="D87" s="353"/>
      <c r="E87" s="353"/>
      <c r="F87" s="374" t="s">
        <v>1230</v>
      </c>
      <c r="G87" s="373"/>
      <c r="H87" s="353" t="s">
        <v>1248</v>
      </c>
      <c r="I87" s="353" t="s">
        <v>1226</v>
      </c>
      <c r="J87" s="353">
        <v>20</v>
      </c>
      <c r="K87" s="366"/>
    </row>
    <row r="88" spans="2:11" ht="15" customHeight="1">
      <c r="B88" s="375"/>
      <c r="C88" s="353" t="s">
        <v>1249</v>
      </c>
      <c r="D88" s="353"/>
      <c r="E88" s="353"/>
      <c r="F88" s="374" t="s">
        <v>1230</v>
      </c>
      <c r="G88" s="373"/>
      <c r="H88" s="353" t="s">
        <v>1250</v>
      </c>
      <c r="I88" s="353" t="s">
        <v>1226</v>
      </c>
      <c r="J88" s="353">
        <v>50</v>
      </c>
      <c r="K88" s="366"/>
    </row>
    <row r="89" spans="2:11" ht="15" customHeight="1">
      <c r="B89" s="375"/>
      <c r="C89" s="353" t="s">
        <v>1251</v>
      </c>
      <c r="D89" s="353"/>
      <c r="E89" s="353"/>
      <c r="F89" s="374" t="s">
        <v>1230</v>
      </c>
      <c r="G89" s="373"/>
      <c r="H89" s="353" t="s">
        <v>1251</v>
      </c>
      <c r="I89" s="353" t="s">
        <v>1226</v>
      </c>
      <c r="J89" s="353">
        <v>50</v>
      </c>
      <c r="K89" s="366"/>
    </row>
    <row r="90" spans="2:11" ht="15" customHeight="1">
      <c r="B90" s="375"/>
      <c r="C90" s="353" t="s">
        <v>134</v>
      </c>
      <c r="D90" s="353"/>
      <c r="E90" s="353"/>
      <c r="F90" s="374" t="s">
        <v>1230</v>
      </c>
      <c r="G90" s="373"/>
      <c r="H90" s="353" t="s">
        <v>1252</v>
      </c>
      <c r="I90" s="353" t="s">
        <v>1226</v>
      </c>
      <c r="J90" s="353">
        <v>255</v>
      </c>
      <c r="K90" s="366"/>
    </row>
    <row r="91" spans="2:11" ht="15" customHeight="1">
      <c r="B91" s="375"/>
      <c r="C91" s="353" t="s">
        <v>1253</v>
      </c>
      <c r="D91" s="353"/>
      <c r="E91" s="353"/>
      <c r="F91" s="374" t="s">
        <v>1224</v>
      </c>
      <c r="G91" s="373"/>
      <c r="H91" s="353" t="s">
        <v>1254</v>
      </c>
      <c r="I91" s="353" t="s">
        <v>1255</v>
      </c>
      <c r="J91" s="353"/>
      <c r="K91" s="366"/>
    </row>
    <row r="92" spans="2:11" ht="15" customHeight="1">
      <c r="B92" s="375"/>
      <c r="C92" s="353" t="s">
        <v>1256</v>
      </c>
      <c r="D92" s="353"/>
      <c r="E92" s="353"/>
      <c r="F92" s="374" t="s">
        <v>1224</v>
      </c>
      <c r="G92" s="373"/>
      <c r="H92" s="353" t="s">
        <v>1257</v>
      </c>
      <c r="I92" s="353" t="s">
        <v>1258</v>
      </c>
      <c r="J92" s="353"/>
      <c r="K92" s="366"/>
    </row>
    <row r="93" spans="2:11" ht="15" customHeight="1">
      <c r="B93" s="375"/>
      <c r="C93" s="353" t="s">
        <v>1259</v>
      </c>
      <c r="D93" s="353"/>
      <c r="E93" s="353"/>
      <c r="F93" s="374" t="s">
        <v>1224</v>
      </c>
      <c r="G93" s="373"/>
      <c r="H93" s="353" t="s">
        <v>1259</v>
      </c>
      <c r="I93" s="353" t="s">
        <v>1258</v>
      </c>
      <c r="J93" s="353"/>
      <c r="K93" s="366"/>
    </row>
    <row r="94" spans="2:11" ht="15" customHeight="1">
      <c r="B94" s="375"/>
      <c r="C94" s="353" t="s">
        <v>43</v>
      </c>
      <c r="D94" s="353"/>
      <c r="E94" s="353"/>
      <c r="F94" s="374" t="s">
        <v>1224</v>
      </c>
      <c r="G94" s="373"/>
      <c r="H94" s="353" t="s">
        <v>1260</v>
      </c>
      <c r="I94" s="353" t="s">
        <v>1258</v>
      </c>
      <c r="J94" s="353"/>
      <c r="K94" s="366"/>
    </row>
    <row r="95" spans="2:11" ht="15" customHeight="1">
      <c r="B95" s="375"/>
      <c r="C95" s="353" t="s">
        <v>53</v>
      </c>
      <c r="D95" s="353"/>
      <c r="E95" s="353"/>
      <c r="F95" s="374" t="s">
        <v>1224</v>
      </c>
      <c r="G95" s="373"/>
      <c r="H95" s="353" t="s">
        <v>1261</v>
      </c>
      <c r="I95" s="353" t="s">
        <v>1258</v>
      </c>
      <c r="J95" s="353"/>
      <c r="K95" s="366"/>
    </row>
    <row r="96" spans="2:11" ht="15" customHeight="1">
      <c r="B96" s="378"/>
      <c r="C96" s="379"/>
      <c r="D96" s="379"/>
      <c r="E96" s="379"/>
      <c r="F96" s="379"/>
      <c r="G96" s="379"/>
      <c r="H96" s="379"/>
      <c r="I96" s="379"/>
      <c r="J96" s="379"/>
      <c r="K96" s="380"/>
    </row>
    <row r="97" spans="2:11" ht="18.75" customHeight="1">
      <c r="B97" s="381"/>
      <c r="C97" s="382"/>
      <c r="D97" s="382"/>
      <c r="E97" s="382"/>
      <c r="F97" s="382"/>
      <c r="G97" s="382"/>
      <c r="H97" s="382"/>
      <c r="I97" s="382"/>
      <c r="J97" s="382"/>
      <c r="K97" s="381"/>
    </row>
    <row r="98" spans="2:11" ht="18.75" customHeight="1">
      <c r="B98" s="360"/>
      <c r="C98" s="360"/>
      <c r="D98" s="360"/>
      <c r="E98" s="360"/>
      <c r="F98" s="360"/>
      <c r="G98" s="360"/>
      <c r="H98" s="360"/>
      <c r="I98" s="360"/>
      <c r="J98" s="360"/>
      <c r="K98" s="360"/>
    </row>
    <row r="99" spans="2:11" ht="7.5" customHeight="1">
      <c r="B99" s="361"/>
      <c r="C99" s="362"/>
      <c r="D99" s="362"/>
      <c r="E99" s="362"/>
      <c r="F99" s="362"/>
      <c r="G99" s="362"/>
      <c r="H99" s="362"/>
      <c r="I99" s="362"/>
      <c r="J99" s="362"/>
      <c r="K99" s="363"/>
    </row>
    <row r="100" spans="2:11" ht="45" customHeight="1">
      <c r="B100" s="364"/>
      <c r="C100" s="365" t="s">
        <v>1262</v>
      </c>
      <c r="D100" s="365"/>
      <c r="E100" s="365"/>
      <c r="F100" s="365"/>
      <c r="G100" s="365"/>
      <c r="H100" s="365"/>
      <c r="I100" s="365"/>
      <c r="J100" s="365"/>
      <c r="K100" s="366"/>
    </row>
    <row r="101" spans="2:11" ht="17.25" customHeight="1">
      <c r="B101" s="364"/>
      <c r="C101" s="367" t="s">
        <v>1218</v>
      </c>
      <c r="D101" s="367"/>
      <c r="E101" s="367"/>
      <c r="F101" s="367" t="s">
        <v>1219</v>
      </c>
      <c r="G101" s="368"/>
      <c r="H101" s="367" t="s">
        <v>129</v>
      </c>
      <c r="I101" s="367" t="s">
        <v>62</v>
      </c>
      <c r="J101" s="367" t="s">
        <v>1220</v>
      </c>
      <c r="K101" s="366"/>
    </row>
    <row r="102" spans="2:11" ht="17.25" customHeight="1">
      <c r="B102" s="364"/>
      <c r="C102" s="369" t="s">
        <v>1221</v>
      </c>
      <c r="D102" s="369"/>
      <c r="E102" s="369"/>
      <c r="F102" s="370" t="s">
        <v>1222</v>
      </c>
      <c r="G102" s="371"/>
      <c r="H102" s="369"/>
      <c r="I102" s="369"/>
      <c r="J102" s="369" t="s">
        <v>1223</v>
      </c>
      <c r="K102" s="366"/>
    </row>
    <row r="103" spans="2:11" ht="5.25" customHeight="1">
      <c r="B103" s="364"/>
      <c r="C103" s="367"/>
      <c r="D103" s="367"/>
      <c r="E103" s="367"/>
      <c r="F103" s="367"/>
      <c r="G103" s="383"/>
      <c r="H103" s="367"/>
      <c r="I103" s="367"/>
      <c r="J103" s="367"/>
      <c r="K103" s="366"/>
    </row>
    <row r="104" spans="2:11" ht="15" customHeight="1">
      <c r="B104" s="364"/>
      <c r="C104" s="353" t="s">
        <v>58</v>
      </c>
      <c r="D104" s="372"/>
      <c r="E104" s="372"/>
      <c r="F104" s="374" t="s">
        <v>1224</v>
      </c>
      <c r="G104" s="383"/>
      <c r="H104" s="353" t="s">
        <v>1263</v>
      </c>
      <c r="I104" s="353" t="s">
        <v>1226</v>
      </c>
      <c r="J104" s="353">
        <v>20</v>
      </c>
      <c r="K104" s="366"/>
    </row>
    <row r="105" spans="2:11" ht="15" customHeight="1">
      <c r="B105" s="364"/>
      <c r="C105" s="353" t="s">
        <v>1227</v>
      </c>
      <c r="D105" s="353"/>
      <c r="E105" s="353"/>
      <c r="F105" s="374" t="s">
        <v>1224</v>
      </c>
      <c r="G105" s="353"/>
      <c r="H105" s="353" t="s">
        <v>1263</v>
      </c>
      <c r="I105" s="353" t="s">
        <v>1226</v>
      </c>
      <c r="J105" s="353">
        <v>120</v>
      </c>
      <c r="K105" s="366"/>
    </row>
    <row r="106" spans="2:11" ht="15" customHeight="1">
      <c r="B106" s="375"/>
      <c r="C106" s="353" t="s">
        <v>1229</v>
      </c>
      <c r="D106" s="353"/>
      <c r="E106" s="353"/>
      <c r="F106" s="374" t="s">
        <v>1230</v>
      </c>
      <c r="G106" s="353"/>
      <c r="H106" s="353" t="s">
        <v>1263</v>
      </c>
      <c r="I106" s="353" t="s">
        <v>1226</v>
      </c>
      <c r="J106" s="353">
        <v>50</v>
      </c>
      <c r="K106" s="366"/>
    </row>
    <row r="107" spans="2:11" ht="15" customHeight="1">
      <c r="B107" s="375"/>
      <c r="C107" s="353" t="s">
        <v>1232</v>
      </c>
      <c r="D107" s="353"/>
      <c r="E107" s="353"/>
      <c r="F107" s="374" t="s">
        <v>1224</v>
      </c>
      <c r="G107" s="353"/>
      <c r="H107" s="353" t="s">
        <v>1263</v>
      </c>
      <c r="I107" s="353" t="s">
        <v>1234</v>
      </c>
      <c r="J107" s="353"/>
      <c r="K107" s="366"/>
    </row>
    <row r="108" spans="2:11" ht="15" customHeight="1">
      <c r="B108" s="375"/>
      <c r="C108" s="353" t="s">
        <v>1243</v>
      </c>
      <c r="D108" s="353"/>
      <c r="E108" s="353"/>
      <c r="F108" s="374" t="s">
        <v>1230</v>
      </c>
      <c r="G108" s="353"/>
      <c r="H108" s="353" t="s">
        <v>1263</v>
      </c>
      <c r="I108" s="353" t="s">
        <v>1226</v>
      </c>
      <c r="J108" s="353">
        <v>50</v>
      </c>
      <c r="K108" s="366"/>
    </row>
    <row r="109" spans="2:11" ht="15" customHeight="1">
      <c r="B109" s="375"/>
      <c r="C109" s="353" t="s">
        <v>1251</v>
      </c>
      <c r="D109" s="353"/>
      <c r="E109" s="353"/>
      <c r="F109" s="374" t="s">
        <v>1230</v>
      </c>
      <c r="G109" s="353"/>
      <c r="H109" s="353" t="s">
        <v>1263</v>
      </c>
      <c r="I109" s="353" t="s">
        <v>1226</v>
      </c>
      <c r="J109" s="353">
        <v>50</v>
      </c>
      <c r="K109" s="366"/>
    </row>
    <row r="110" spans="2:11" ht="15" customHeight="1">
      <c r="B110" s="375"/>
      <c r="C110" s="353" t="s">
        <v>1249</v>
      </c>
      <c r="D110" s="353"/>
      <c r="E110" s="353"/>
      <c r="F110" s="374" t="s">
        <v>1230</v>
      </c>
      <c r="G110" s="353"/>
      <c r="H110" s="353" t="s">
        <v>1263</v>
      </c>
      <c r="I110" s="353" t="s">
        <v>1226</v>
      </c>
      <c r="J110" s="353">
        <v>50</v>
      </c>
      <c r="K110" s="366"/>
    </row>
    <row r="111" spans="2:11" ht="15" customHeight="1">
      <c r="B111" s="375"/>
      <c r="C111" s="353" t="s">
        <v>58</v>
      </c>
      <c r="D111" s="353"/>
      <c r="E111" s="353"/>
      <c r="F111" s="374" t="s">
        <v>1224</v>
      </c>
      <c r="G111" s="353"/>
      <c r="H111" s="353" t="s">
        <v>1264</v>
      </c>
      <c r="I111" s="353" t="s">
        <v>1226</v>
      </c>
      <c r="J111" s="353">
        <v>20</v>
      </c>
      <c r="K111" s="366"/>
    </row>
    <row r="112" spans="2:11" ht="15" customHeight="1">
      <c r="B112" s="375"/>
      <c r="C112" s="353" t="s">
        <v>1265</v>
      </c>
      <c r="D112" s="353"/>
      <c r="E112" s="353"/>
      <c r="F112" s="374" t="s">
        <v>1224</v>
      </c>
      <c r="G112" s="353"/>
      <c r="H112" s="353" t="s">
        <v>1266</v>
      </c>
      <c r="I112" s="353" t="s">
        <v>1226</v>
      </c>
      <c r="J112" s="353">
        <v>120</v>
      </c>
      <c r="K112" s="366"/>
    </row>
    <row r="113" spans="2:11" ht="15" customHeight="1">
      <c r="B113" s="375"/>
      <c r="C113" s="353" t="s">
        <v>43</v>
      </c>
      <c r="D113" s="353"/>
      <c r="E113" s="353"/>
      <c r="F113" s="374" t="s">
        <v>1224</v>
      </c>
      <c r="G113" s="353"/>
      <c r="H113" s="353" t="s">
        <v>1267</v>
      </c>
      <c r="I113" s="353" t="s">
        <v>1258</v>
      </c>
      <c r="J113" s="353"/>
      <c r="K113" s="366"/>
    </row>
    <row r="114" spans="2:11" ht="15" customHeight="1">
      <c r="B114" s="375"/>
      <c r="C114" s="353" t="s">
        <v>53</v>
      </c>
      <c r="D114" s="353"/>
      <c r="E114" s="353"/>
      <c r="F114" s="374" t="s">
        <v>1224</v>
      </c>
      <c r="G114" s="353"/>
      <c r="H114" s="353" t="s">
        <v>1268</v>
      </c>
      <c r="I114" s="353" t="s">
        <v>1258</v>
      </c>
      <c r="J114" s="353"/>
      <c r="K114" s="366"/>
    </row>
    <row r="115" spans="2:11" ht="15" customHeight="1">
      <c r="B115" s="375"/>
      <c r="C115" s="353" t="s">
        <v>62</v>
      </c>
      <c r="D115" s="353"/>
      <c r="E115" s="353"/>
      <c r="F115" s="374" t="s">
        <v>1224</v>
      </c>
      <c r="G115" s="353"/>
      <c r="H115" s="353" t="s">
        <v>1269</v>
      </c>
      <c r="I115" s="353" t="s">
        <v>1270</v>
      </c>
      <c r="J115" s="353"/>
      <c r="K115" s="366"/>
    </row>
    <row r="116" spans="2:11" ht="15" customHeight="1">
      <c r="B116" s="378"/>
      <c r="C116" s="384"/>
      <c r="D116" s="384"/>
      <c r="E116" s="384"/>
      <c r="F116" s="384"/>
      <c r="G116" s="384"/>
      <c r="H116" s="384"/>
      <c r="I116" s="384"/>
      <c r="J116" s="384"/>
      <c r="K116" s="380"/>
    </row>
    <row r="117" spans="2:11" ht="18.75" customHeight="1">
      <c r="B117" s="385"/>
      <c r="C117" s="350"/>
      <c r="D117" s="350"/>
      <c r="E117" s="350"/>
      <c r="F117" s="386"/>
      <c r="G117" s="350"/>
      <c r="H117" s="350"/>
      <c r="I117" s="350"/>
      <c r="J117" s="350"/>
      <c r="K117" s="385"/>
    </row>
    <row r="118" spans="2:11" ht="18.75" customHeight="1">
      <c r="B118" s="360"/>
      <c r="C118" s="360"/>
      <c r="D118" s="360"/>
      <c r="E118" s="360"/>
      <c r="F118" s="360"/>
      <c r="G118" s="360"/>
      <c r="H118" s="360"/>
      <c r="I118" s="360"/>
      <c r="J118" s="360"/>
      <c r="K118" s="360"/>
    </row>
    <row r="119" spans="2:11" ht="7.5" customHeight="1">
      <c r="B119" s="387"/>
      <c r="C119" s="388"/>
      <c r="D119" s="388"/>
      <c r="E119" s="388"/>
      <c r="F119" s="388"/>
      <c r="G119" s="388"/>
      <c r="H119" s="388"/>
      <c r="I119" s="388"/>
      <c r="J119" s="388"/>
      <c r="K119" s="389"/>
    </row>
    <row r="120" spans="2:11" ht="45" customHeight="1">
      <c r="B120" s="390"/>
      <c r="C120" s="341" t="s">
        <v>1271</v>
      </c>
      <c r="D120" s="341"/>
      <c r="E120" s="341"/>
      <c r="F120" s="341"/>
      <c r="G120" s="341"/>
      <c r="H120" s="341"/>
      <c r="I120" s="341"/>
      <c r="J120" s="341"/>
      <c r="K120" s="391"/>
    </row>
    <row r="121" spans="2:11" ht="17.25" customHeight="1">
      <c r="B121" s="392"/>
      <c r="C121" s="367" t="s">
        <v>1218</v>
      </c>
      <c r="D121" s="367"/>
      <c r="E121" s="367"/>
      <c r="F121" s="367" t="s">
        <v>1219</v>
      </c>
      <c r="G121" s="368"/>
      <c r="H121" s="367" t="s">
        <v>129</v>
      </c>
      <c r="I121" s="367" t="s">
        <v>62</v>
      </c>
      <c r="J121" s="367" t="s">
        <v>1220</v>
      </c>
      <c r="K121" s="393"/>
    </row>
    <row r="122" spans="2:11" ht="17.25" customHeight="1">
      <c r="B122" s="392"/>
      <c r="C122" s="369" t="s">
        <v>1221</v>
      </c>
      <c r="D122" s="369"/>
      <c r="E122" s="369"/>
      <c r="F122" s="370" t="s">
        <v>1222</v>
      </c>
      <c r="G122" s="371"/>
      <c r="H122" s="369"/>
      <c r="I122" s="369"/>
      <c r="J122" s="369" t="s">
        <v>1223</v>
      </c>
      <c r="K122" s="393"/>
    </row>
    <row r="123" spans="2:11" ht="5.25" customHeight="1">
      <c r="B123" s="394"/>
      <c r="C123" s="372"/>
      <c r="D123" s="372"/>
      <c r="E123" s="372"/>
      <c r="F123" s="372"/>
      <c r="G123" s="353"/>
      <c r="H123" s="372"/>
      <c r="I123" s="372"/>
      <c r="J123" s="372"/>
      <c r="K123" s="395"/>
    </row>
    <row r="124" spans="2:11" ht="15" customHeight="1">
      <c r="B124" s="394"/>
      <c r="C124" s="353" t="s">
        <v>1227</v>
      </c>
      <c r="D124" s="372"/>
      <c r="E124" s="372"/>
      <c r="F124" s="374" t="s">
        <v>1224</v>
      </c>
      <c r="G124" s="353"/>
      <c r="H124" s="353" t="s">
        <v>1263</v>
      </c>
      <c r="I124" s="353" t="s">
        <v>1226</v>
      </c>
      <c r="J124" s="353">
        <v>120</v>
      </c>
      <c r="K124" s="396"/>
    </row>
    <row r="125" spans="2:11" ht="15" customHeight="1">
      <c r="B125" s="394"/>
      <c r="C125" s="353" t="s">
        <v>1272</v>
      </c>
      <c r="D125" s="353"/>
      <c r="E125" s="353"/>
      <c r="F125" s="374" t="s">
        <v>1224</v>
      </c>
      <c r="G125" s="353"/>
      <c r="H125" s="353" t="s">
        <v>1273</v>
      </c>
      <c r="I125" s="353" t="s">
        <v>1226</v>
      </c>
      <c r="J125" s="353" t="s">
        <v>1274</v>
      </c>
      <c r="K125" s="396"/>
    </row>
    <row r="126" spans="2:11" ht="15" customHeight="1">
      <c r="B126" s="394"/>
      <c r="C126" s="353" t="s">
        <v>91</v>
      </c>
      <c r="D126" s="353"/>
      <c r="E126" s="353"/>
      <c r="F126" s="374" t="s">
        <v>1224</v>
      </c>
      <c r="G126" s="353"/>
      <c r="H126" s="353" t="s">
        <v>1275</v>
      </c>
      <c r="I126" s="353" t="s">
        <v>1226</v>
      </c>
      <c r="J126" s="353" t="s">
        <v>1274</v>
      </c>
      <c r="K126" s="396"/>
    </row>
    <row r="127" spans="2:11" ht="15" customHeight="1">
      <c r="B127" s="394"/>
      <c r="C127" s="353" t="s">
        <v>1235</v>
      </c>
      <c r="D127" s="353"/>
      <c r="E127" s="353"/>
      <c r="F127" s="374" t="s">
        <v>1230</v>
      </c>
      <c r="G127" s="353"/>
      <c r="H127" s="353" t="s">
        <v>1236</v>
      </c>
      <c r="I127" s="353" t="s">
        <v>1226</v>
      </c>
      <c r="J127" s="353">
        <v>15</v>
      </c>
      <c r="K127" s="396"/>
    </row>
    <row r="128" spans="2:11" ht="15" customHeight="1">
      <c r="B128" s="394"/>
      <c r="C128" s="376" t="s">
        <v>1237</v>
      </c>
      <c r="D128" s="376"/>
      <c r="E128" s="376"/>
      <c r="F128" s="377" t="s">
        <v>1230</v>
      </c>
      <c r="G128" s="376"/>
      <c r="H128" s="376" t="s">
        <v>1238</v>
      </c>
      <c r="I128" s="376" t="s">
        <v>1226</v>
      </c>
      <c r="J128" s="376">
        <v>15</v>
      </c>
      <c r="K128" s="396"/>
    </row>
    <row r="129" spans="2:11" ht="15" customHeight="1">
      <c r="B129" s="394"/>
      <c r="C129" s="376" t="s">
        <v>1239</v>
      </c>
      <c r="D129" s="376"/>
      <c r="E129" s="376"/>
      <c r="F129" s="377" t="s">
        <v>1230</v>
      </c>
      <c r="G129" s="376"/>
      <c r="H129" s="376" t="s">
        <v>1240</v>
      </c>
      <c r="I129" s="376" t="s">
        <v>1226</v>
      </c>
      <c r="J129" s="376">
        <v>20</v>
      </c>
      <c r="K129" s="396"/>
    </row>
    <row r="130" spans="2:11" ht="15" customHeight="1">
      <c r="B130" s="394"/>
      <c r="C130" s="376" t="s">
        <v>1241</v>
      </c>
      <c r="D130" s="376"/>
      <c r="E130" s="376"/>
      <c r="F130" s="377" t="s">
        <v>1230</v>
      </c>
      <c r="G130" s="376"/>
      <c r="H130" s="376" t="s">
        <v>1242</v>
      </c>
      <c r="I130" s="376" t="s">
        <v>1226</v>
      </c>
      <c r="J130" s="376">
        <v>20</v>
      </c>
      <c r="K130" s="396"/>
    </row>
    <row r="131" spans="2:11" ht="15" customHeight="1">
      <c r="B131" s="394"/>
      <c r="C131" s="353" t="s">
        <v>1229</v>
      </c>
      <c r="D131" s="353"/>
      <c r="E131" s="353"/>
      <c r="F131" s="374" t="s">
        <v>1230</v>
      </c>
      <c r="G131" s="353"/>
      <c r="H131" s="353" t="s">
        <v>1263</v>
      </c>
      <c r="I131" s="353" t="s">
        <v>1226</v>
      </c>
      <c r="J131" s="353">
        <v>50</v>
      </c>
      <c r="K131" s="396"/>
    </row>
    <row r="132" spans="2:11" ht="15" customHeight="1">
      <c r="B132" s="394"/>
      <c r="C132" s="353" t="s">
        <v>1243</v>
      </c>
      <c r="D132" s="353"/>
      <c r="E132" s="353"/>
      <c r="F132" s="374" t="s">
        <v>1230</v>
      </c>
      <c r="G132" s="353"/>
      <c r="H132" s="353" t="s">
        <v>1263</v>
      </c>
      <c r="I132" s="353" t="s">
        <v>1226</v>
      </c>
      <c r="J132" s="353">
        <v>50</v>
      </c>
      <c r="K132" s="396"/>
    </row>
    <row r="133" spans="2:11" ht="15" customHeight="1">
      <c r="B133" s="394"/>
      <c r="C133" s="353" t="s">
        <v>1249</v>
      </c>
      <c r="D133" s="353"/>
      <c r="E133" s="353"/>
      <c r="F133" s="374" t="s">
        <v>1230</v>
      </c>
      <c r="G133" s="353"/>
      <c r="H133" s="353" t="s">
        <v>1263</v>
      </c>
      <c r="I133" s="353" t="s">
        <v>1226</v>
      </c>
      <c r="J133" s="353">
        <v>50</v>
      </c>
      <c r="K133" s="396"/>
    </row>
    <row r="134" spans="2:11" ht="15" customHeight="1">
      <c r="B134" s="394"/>
      <c r="C134" s="353" t="s">
        <v>1251</v>
      </c>
      <c r="D134" s="353"/>
      <c r="E134" s="353"/>
      <c r="F134" s="374" t="s">
        <v>1230</v>
      </c>
      <c r="G134" s="353"/>
      <c r="H134" s="353" t="s">
        <v>1263</v>
      </c>
      <c r="I134" s="353" t="s">
        <v>1226</v>
      </c>
      <c r="J134" s="353">
        <v>50</v>
      </c>
      <c r="K134" s="396"/>
    </row>
    <row r="135" spans="2:11" ht="15" customHeight="1">
      <c r="B135" s="394"/>
      <c r="C135" s="353" t="s">
        <v>134</v>
      </c>
      <c r="D135" s="353"/>
      <c r="E135" s="353"/>
      <c r="F135" s="374" t="s">
        <v>1230</v>
      </c>
      <c r="G135" s="353"/>
      <c r="H135" s="353" t="s">
        <v>1276</v>
      </c>
      <c r="I135" s="353" t="s">
        <v>1226</v>
      </c>
      <c r="J135" s="353">
        <v>255</v>
      </c>
      <c r="K135" s="396"/>
    </row>
    <row r="136" spans="2:11" ht="15" customHeight="1">
      <c r="B136" s="394"/>
      <c r="C136" s="353" t="s">
        <v>1253</v>
      </c>
      <c r="D136" s="353"/>
      <c r="E136" s="353"/>
      <c r="F136" s="374" t="s">
        <v>1224</v>
      </c>
      <c r="G136" s="353"/>
      <c r="H136" s="353" t="s">
        <v>1277</v>
      </c>
      <c r="I136" s="353" t="s">
        <v>1255</v>
      </c>
      <c r="J136" s="353"/>
      <c r="K136" s="396"/>
    </row>
    <row r="137" spans="2:11" ht="15" customHeight="1">
      <c r="B137" s="394"/>
      <c r="C137" s="353" t="s">
        <v>1256</v>
      </c>
      <c r="D137" s="353"/>
      <c r="E137" s="353"/>
      <c r="F137" s="374" t="s">
        <v>1224</v>
      </c>
      <c r="G137" s="353"/>
      <c r="H137" s="353" t="s">
        <v>1278</v>
      </c>
      <c r="I137" s="353" t="s">
        <v>1258</v>
      </c>
      <c r="J137" s="353"/>
      <c r="K137" s="396"/>
    </row>
    <row r="138" spans="2:11" ht="15" customHeight="1">
      <c r="B138" s="394"/>
      <c r="C138" s="353" t="s">
        <v>1259</v>
      </c>
      <c r="D138" s="353"/>
      <c r="E138" s="353"/>
      <c r="F138" s="374" t="s">
        <v>1224</v>
      </c>
      <c r="G138" s="353"/>
      <c r="H138" s="353" t="s">
        <v>1259</v>
      </c>
      <c r="I138" s="353" t="s">
        <v>1258</v>
      </c>
      <c r="J138" s="353"/>
      <c r="K138" s="396"/>
    </row>
    <row r="139" spans="2:11" ht="15" customHeight="1">
      <c r="B139" s="394"/>
      <c r="C139" s="353" t="s">
        <v>43</v>
      </c>
      <c r="D139" s="353"/>
      <c r="E139" s="353"/>
      <c r="F139" s="374" t="s">
        <v>1224</v>
      </c>
      <c r="G139" s="353"/>
      <c r="H139" s="353" t="s">
        <v>1279</v>
      </c>
      <c r="I139" s="353" t="s">
        <v>1258</v>
      </c>
      <c r="J139" s="353"/>
      <c r="K139" s="396"/>
    </row>
    <row r="140" spans="2:11" ht="15" customHeight="1">
      <c r="B140" s="394"/>
      <c r="C140" s="353" t="s">
        <v>1280</v>
      </c>
      <c r="D140" s="353"/>
      <c r="E140" s="353"/>
      <c r="F140" s="374" t="s">
        <v>1224</v>
      </c>
      <c r="G140" s="353"/>
      <c r="H140" s="353" t="s">
        <v>1281</v>
      </c>
      <c r="I140" s="353" t="s">
        <v>1258</v>
      </c>
      <c r="J140" s="353"/>
      <c r="K140" s="396"/>
    </row>
    <row r="141" spans="2:11" ht="15" customHeight="1">
      <c r="B141" s="397"/>
      <c r="C141" s="398"/>
      <c r="D141" s="398"/>
      <c r="E141" s="398"/>
      <c r="F141" s="398"/>
      <c r="G141" s="398"/>
      <c r="H141" s="398"/>
      <c r="I141" s="398"/>
      <c r="J141" s="398"/>
      <c r="K141" s="399"/>
    </row>
    <row r="142" spans="2:11" ht="18.75" customHeight="1">
      <c r="B142" s="350"/>
      <c r="C142" s="350"/>
      <c r="D142" s="350"/>
      <c r="E142" s="350"/>
      <c r="F142" s="386"/>
      <c r="G142" s="350"/>
      <c r="H142" s="350"/>
      <c r="I142" s="350"/>
      <c r="J142" s="350"/>
      <c r="K142" s="350"/>
    </row>
    <row r="143" spans="2:11" ht="18.75" customHeight="1">
      <c r="B143" s="360"/>
      <c r="C143" s="360"/>
      <c r="D143" s="360"/>
      <c r="E143" s="360"/>
      <c r="F143" s="360"/>
      <c r="G143" s="360"/>
      <c r="H143" s="360"/>
      <c r="I143" s="360"/>
      <c r="J143" s="360"/>
      <c r="K143" s="360"/>
    </row>
    <row r="144" spans="2:11" ht="7.5" customHeight="1">
      <c r="B144" s="361"/>
      <c r="C144" s="362"/>
      <c r="D144" s="362"/>
      <c r="E144" s="362"/>
      <c r="F144" s="362"/>
      <c r="G144" s="362"/>
      <c r="H144" s="362"/>
      <c r="I144" s="362"/>
      <c r="J144" s="362"/>
      <c r="K144" s="363"/>
    </row>
    <row r="145" spans="2:11" ht="45" customHeight="1">
      <c r="B145" s="364"/>
      <c r="C145" s="365" t="s">
        <v>1282</v>
      </c>
      <c r="D145" s="365"/>
      <c r="E145" s="365"/>
      <c r="F145" s="365"/>
      <c r="G145" s="365"/>
      <c r="H145" s="365"/>
      <c r="I145" s="365"/>
      <c r="J145" s="365"/>
      <c r="K145" s="366"/>
    </row>
    <row r="146" spans="2:11" ht="17.25" customHeight="1">
      <c r="B146" s="364"/>
      <c r="C146" s="367" t="s">
        <v>1218</v>
      </c>
      <c r="D146" s="367"/>
      <c r="E146" s="367"/>
      <c r="F146" s="367" t="s">
        <v>1219</v>
      </c>
      <c r="G146" s="368"/>
      <c r="H146" s="367" t="s">
        <v>129</v>
      </c>
      <c r="I146" s="367" t="s">
        <v>62</v>
      </c>
      <c r="J146" s="367" t="s">
        <v>1220</v>
      </c>
      <c r="K146" s="366"/>
    </row>
    <row r="147" spans="2:11" ht="17.25" customHeight="1">
      <c r="B147" s="364"/>
      <c r="C147" s="369" t="s">
        <v>1221</v>
      </c>
      <c r="D147" s="369"/>
      <c r="E147" s="369"/>
      <c r="F147" s="370" t="s">
        <v>1222</v>
      </c>
      <c r="G147" s="371"/>
      <c r="H147" s="369"/>
      <c r="I147" s="369"/>
      <c r="J147" s="369" t="s">
        <v>1223</v>
      </c>
      <c r="K147" s="366"/>
    </row>
    <row r="148" spans="2:11" ht="5.25" customHeight="1">
      <c r="B148" s="375"/>
      <c r="C148" s="372"/>
      <c r="D148" s="372"/>
      <c r="E148" s="372"/>
      <c r="F148" s="372"/>
      <c r="G148" s="373"/>
      <c r="H148" s="372"/>
      <c r="I148" s="372"/>
      <c r="J148" s="372"/>
      <c r="K148" s="396"/>
    </row>
    <row r="149" spans="2:11" ht="15" customHeight="1">
      <c r="B149" s="375"/>
      <c r="C149" s="400" t="s">
        <v>1227</v>
      </c>
      <c r="D149" s="353"/>
      <c r="E149" s="353"/>
      <c r="F149" s="401" t="s">
        <v>1224</v>
      </c>
      <c r="G149" s="353"/>
      <c r="H149" s="400" t="s">
        <v>1263</v>
      </c>
      <c r="I149" s="400" t="s">
        <v>1226</v>
      </c>
      <c r="J149" s="400">
        <v>120</v>
      </c>
      <c r="K149" s="396"/>
    </row>
    <row r="150" spans="2:11" ht="15" customHeight="1">
      <c r="B150" s="375"/>
      <c r="C150" s="400" t="s">
        <v>1272</v>
      </c>
      <c r="D150" s="353"/>
      <c r="E150" s="353"/>
      <c r="F150" s="401" t="s">
        <v>1224</v>
      </c>
      <c r="G150" s="353"/>
      <c r="H150" s="400" t="s">
        <v>1283</v>
      </c>
      <c r="I150" s="400" t="s">
        <v>1226</v>
      </c>
      <c r="J150" s="400" t="s">
        <v>1274</v>
      </c>
      <c r="K150" s="396"/>
    </row>
    <row r="151" spans="2:11" ht="15" customHeight="1">
      <c r="B151" s="375"/>
      <c r="C151" s="400" t="s">
        <v>91</v>
      </c>
      <c r="D151" s="353"/>
      <c r="E151" s="353"/>
      <c r="F151" s="401" t="s">
        <v>1224</v>
      </c>
      <c r="G151" s="353"/>
      <c r="H151" s="400" t="s">
        <v>1284</v>
      </c>
      <c r="I151" s="400" t="s">
        <v>1226</v>
      </c>
      <c r="J151" s="400" t="s">
        <v>1274</v>
      </c>
      <c r="K151" s="396"/>
    </row>
    <row r="152" spans="2:11" ht="15" customHeight="1">
      <c r="B152" s="375"/>
      <c r="C152" s="400" t="s">
        <v>1229</v>
      </c>
      <c r="D152" s="353"/>
      <c r="E152" s="353"/>
      <c r="F152" s="401" t="s">
        <v>1230</v>
      </c>
      <c r="G152" s="353"/>
      <c r="H152" s="400" t="s">
        <v>1263</v>
      </c>
      <c r="I152" s="400" t="s">
        <v>1226</v>
      </c>
      <c r="J152" s="400">
        <v>50</v>
      </c>
      <c r="K152" s="396"/>
    </row>
    <row r="153" spans="2:11" ht="15" customHeight="1">
      <c r="B153" s="375"/>
      <c r="C153" s="400" t="s">
        <v>1232</v>
      </c>
      <c r="D153" s="353"/>
      <c r="E153" s="353"/>
      <c r="F153" s="401" t="s">
        <v>1224</v>
      </c>
      <c r="G153" s="353"/>
      <c r="H153" s="400" t="s">
        <v>1263</v>
      </c>
      <c r="I153" s="400" t="s">
        <v>1234</v>
      </c>
      <c r="J153" s="400"/>
      <c r="K153" s="396"/>
    </row>
    <row r="154" spans="2:11" ht="15" customHeight="1">
      <c r="B154" s="375"/>
      <c r="C154" s="400" t="s">
        <v>1243</v>
      </c>
      <c r="D154" s="353"/>
      <c r="E154" s="353"/>
      <c r="F154" s="401" t="s">
        <v>1230</v>
      </c>
      <c r="G154" s="353"/>
      <c r="H154" s="400" t="s">
        <v>1263</v>
      </c>
      <c r="I154" s="400" t="s">
        <v>1226</v>
      </c>
      <c r="J154" s="400">
        <v>50</v>
      </c>
      <c r="K154" s="396"/>
    </row>
    <row r="155" spans="2:11" ht="15" customHeight="1">
      <c r="B155" s="375"/>
      <c r="C155" s="400" t="s">
        <v>1251</v>
      </c>
      <c r="D155" s="353"/>
      <c r="E155" s="353"/>
      <c r="F155" s="401" t="s">
        <v>1230</v>
      </c>
      <c r="G155" s="353"/>
      <c r="H155" s="400" t="s">
        <v>1263</v>
      </c>
      <c r="I155" s="400" t="s">
        <v>1226</v>
      </c>
      <c r="J155" s="400">
        <v>50</v>
      </c>
      <c r="K155" s="396"/>
    </row>
    <row r="156" spans="2:11" ht="15" customHeight="1">
      <c r="B156" s="375"/>
      <c r="C156" s="400" t="s">
        <v>1249</v>
      </c>
      <c r="D156" s="353"/>
      <c r="E156" s="353"/>
      <c r="F156" s="401" t="s">
        <v>1230</v>
      </c>
      <c r="G156" s="353"/>
      <c r="H156" s="400" t="s">
        <v>1263</v>
      </c>
      <c r="I156" s="400" t="s">
        <v>1226</v>
      </c>
      <c r="J156" s="400">
        <v>50</v>
      </c>
      <c r="K156" s="396"/>
    </row>
    <row r="157" spans="2:11" ht="15" customHeight="1">
      <c r="B157" s="375"/>
      <c r="C157" s="400" t="s">
        <v>118</v>
      </c>
      <c r="D157" s="353"/>
      <c r="E157" s="353"/>
      <c r="F157" s="401" t="s">
        <v>1224</v>
      </c>
      <c r="G157" s="353"/>
      <c r="H157" s="400" t="s">
        <v>1285</v>
      </c>
      <c r="I157" s="400" t="s">
        <v>1226</v>
      </c>
      <c r="J157" s="400" t="s">
        <v>1286</v>
      </c>
      <c r="K157" s="396"/>
    </row>
    <row r="158" spans="2:11" ht="15" customHeight="1">
      <c r="B158" s="375"/>
      <c r="C158" s="400" t="s">
        <v>1287</v>
      </c>
      <c r="D158" s="353"/>
      <c r="E158" s="353"/>
      <c r="F158" s="401" t="s">
        <v>1224</v>
      </c>
      <c r="G158" s="353"/>
      <c r="H158" s="400" t="s">
        <v>1288</v>
      </c>
      <c r="I158" s="400" t="s">
        <v>1258</v>
      </c>
      <c r="J158" s="400"/>
      <c r="K158" s="396"/>
    </row>
    <row r="159" spans="2:11" ht="15" customHeight="1">
      <c r="B159" s="402"/>
      <c r="C159" s="384"/>
      <c r="D159" s="384"/>
      <c r="E159" s="384"/>
      <c r="F159" s="384"/>
      <c r="G159" s="384"/>
      <c r="H159" s="384"/>
      <c r="I159" s="384"/>
      <c r="J159" s="384"/>
      <c r="K159" s="403"/>
    </row>
    <row r="160" spans="2:11" ht="18.75" customHeight="1">
      <c r="B160" s="350"/>
      <c r="C160" s="353"/>
      <c r="D160" s="353"/>
      <c r="E160" s="353"/>
      <c r="F160" s="374"/>
      <c r="G160" s="353"/>
      <c r="H160" s="353"/>
      <c r="I160" s="353"/>
      <c r="J160" s="353"/>
      <c r="K160" s="350"/>
    </row>
    <row r="161" spans="2:11" ht="18.75" customHeight="1"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</row>
    <row r="162" spans="2:11" ht="7.5" customHeight="1">
      <c r="B162" s="337"/>
      <c r="C162" s="338"/>
      <c r="D162" s="338"/>
      <c r="E162" s="338"/>
      <c r="F162" s="338"/>
      <c r="G162" s="338"/>
      <c r="H162" s="338"/>
      <c r="I162" s="338"/>
      <c r="J162" s="338"/>
      <c r="K162" s="339"/>
    </row>
    <row r="163" spans="2:11" ht="45" customHeight="1">
      <c r="B163" s="340"/>
      <c r="C163" s="341" t="s">
        <v>1289</v>
      </c>
      <c r="D163" s="341"/>
      <c r="E163" s="341"/>
      <c r="F163" s="341"/>
      <c r="G163" s="341"/>
      <c r="H163" s="341"/>
      <c r="I163" s="341"/>
      <c r="J163" s="341"/>
      <c r="K163" s="342"/>
    </row>
    <row r="164" spans="2:11" ht="17.25" customHeight="1">
      <c r="B164" s="340"/>
      <c r="C164" s="367" t="s">
        <v>1218</v>
      </c>
      <c r="D164" s="367"/>
      <c r="E164" s="367"/>
      <c r="F164" s="367" t="s">
        <v>1219</v>
      </c>
      <c r="G164" s="404"/>
      <c r="H164" s="405" t="s">
        <v>129</v>
      </c>
      <c r="I164" s="405" t="s">
        <v>62</v>
      </c>
      <c r="J164" s="367" t="s">
        <v>1220</v>
      </c>
      <c r="K164" s="342"/>
    </row>
    <row r="165" spans="2:11" ht="17.25" customHeight="1">
      <c r="B165" s="344"/>
      <c r="C165" s="369" t="s">
        <v>1221</v>
      </c>
      <c r="D165" s="369"/>
      <c r="E165" s="369"/>
      <c r="F165" s="370" t="s">
        <v>1222</v>
      </c>
      <c r="G165" s="406"/>
      <c r="H165" s="407"/>
      <c r="I165" s="407"/>
      <c r="J165" s="369" t="s">
        <v>1223</v>
      </c>
      <c r="K165" s="346"/>
    </row>
    <row r="166" spans="2:11" ht="5.25" customHeight="1">
      <c r="B166" s="375"/>
      <c r="C166" s="372"/>
      <c r="D166" s="372"/>
      <c r="E166" s="372"/>
      <c r="F166" s="372"/>
      <c r="G166" s="373"/>
      <c r="H166" s="372"/>
      <c r="I166" s="372"/>
      <c r="J166" s="372"/>
      <c r="K166" s="396"/>
    </row>
    <row r="167" spans="2:11" ht="15" customHeight="1">
      <c r="B167" s="375"/>
      <c r="C167" s="353" t="s">
        <v>1227</v>
      </c>
      <c r="D167" s="353"/>
      <c r="E167" s="353"/>
      <c r="F167" s="374" t="s">
        <v>1224</v>
      </c>
      <c r="G167" s="353"/>
      <c r="H167" s="353" t="s">
        <v>1263</v>
      </c>
      <c r="I167" s="353" t="s">
        <v>1226</v>
      </c>
      <c r="J167" s="353">
        <v>120</v>
      </c>
      <c r="K167" s="396"/>
    </row>
    <row r="168" spans="2:11" ht="15" customHeight="1">
      <c r="B168" s="375"/>
      <c r="C168" s="353" t="s">
        <v>1272</v>
      </c>
      <c r="D168" s="353"/>
      <c r="E168" s="353"/>
      <c r="F168" s="374" t="s">
        <v>1224</v>
      </c>
      <c r="G168" s="353"/>
      <c r="H168" s="353" t="s">
        <v>1273</v>
      </c>
      <c r="I168" s="353" t="s">
        <v>1226</v>
      </c>
      <c r="J168" s="353" t="s">
        <v>1274</v>
      </c>
      <c r="K168" s="396"/>
    </row>
    <row r="169" spans="2:11" ht="15" customHeight="1">
      <c r="B169" s="375"/>
      <c r="C169" s="353" t="s">
        <v>91</v>
      </c>
      <c r="D169" s="353"/>
      <c r="E169" s="353"/>
      <c r="F169" s="374" t="s">
        <v>1224</v>
      </c>
      <c r="G169" s="353"/>
      <c r="H169" s="353" t="s">
        <v>1290</v>
      </c>
      <c r="I169" s="353" t="s">
        <v>1226</v>
      </c>
      <c r="J169" s="353" t="s">
        <v>1274</v>
      </c>
      <c r="K169" s="396"/>
    </row>
    <row r="170" spans="2:11" ht="15" customHeight="1">
      <c r="B170" s="375"/>
      <c r="C170" s="353" t="s">
        <v>1229</v>
      </c>
      <c r="D170" s="353"/>
      <c r="E170" s="353"/>
      <c r="F170" s="374" t="s">
        <v>1230</v>
      </c>
      <c r="G170" s="353"/>
      <c r="H170" s="353" t="s">
        <v>1290</v>
      </c>
      <c r="I170" s="353" t="s">
        <v>1226</v>
      </c>
      <c r="J170" s="353">
        <v>50</v>
      </c>
      <c r="K170" s="396"/>
    </row>
    <row r="171" spans="2:11" ht="15" customHeight="1">
      <c r="B171" s="375"/>
      <c r="C171" s="353" t="s">
        <v>1232</v>
      </c>
      <c r="D171" s="353"/>
      <c r="E171" s="353"/>
      <c r="F171" s="374" t="s">
        <v>1224</v>
      </c>
      <c r="G171" s="353"/>
      <c r="H171" s="353" t="s">
        <v>1290</v>
      </c>
      <c r="I171" s="353" t="s">
        <v>1234</v>
      </c>
      <c r="J171" s="353"/>
      <c r="K171" s="396"/>
    </row>
    <row r="172" spans="2:11" ht="15" customHeight="1">
      <c r="B172" s="375"/>
      <c r="C172" s="353" t="s">
        <v>1243</v>
      </c>
      <c r="D172" s="353"/>
      <c r="E172" s="353"/>
      <c r="F172" s="374" t="s">
        <v>1230</v>
      </c>
      <c r="G172" s="353"/>
      <c r="H172" s="353" t="s">
        <v>1290</v>
      </c>
      <c r="I172" s="353" t="s">
        <v>1226</v>
      </c>
      <c r="J172" s="353">
        <v>50</v>
      </c>
      <c r="K172" s="396"/>
    </row>
    <row r="173" spans="2:11" ht="15" customHeight="1">
      <c r="B173" s="375"/>
      <c r="C173" s="353" t="s">
        <v>1251</v>
      </c>
      <c r="D173" s="353"/>
      <c r="E173" s="353"/>
      <c r="F173" s="374" t="s">
        <v>1230</v>
      </c>
      <c r="G173" s="353"/>
      <c r="H173" s="353" t="s">
        <v>1290</v>
      </c>
      <c r="I173" s="353" t="s">
        <v>1226</v>
      </c>
      <c r="J173" s="353">
        <v>50</v>
      </c>
      <c r="K173" s="396"/>
    </row>
    <row r="174" spans="2:11" ht="15" customHeight="1">
      <c r="B174" s="375"/>
      <c r="C174" s="353" t="s">
        <v>1249</v>
      </c>
      <c r="D174" s="353"/>
      <c r="E174" s="353"/>
      <c r="F174" s="374" t="s">
        <v>1230</v>
      </c>
      <c r="G174" s="353"/>
      <c r="H174" s="353" t="s">
        <v>1290</v>
      </c>
      <c r="I174" s="353" t="s">
        <v>1226</v>
      </c>
      <c r="J174" s="353">
        <v>50</v>
      </c>
      <c r="K174" s="396"/>
    </row>
    <row r="175" spans="2:11" ht="15" customHeight="1">
      <c r="B175" s="375"/>
      <c r="C175" s="353" t="s">
        <v>128</v>
      </c>
      <c r="D175" s="353"/>
      <c r="E175" s="353"/>
      <c r="F175" s="374" t="s">
        <v>1224</v>
      </c>
      <c r="G175" s="353"/>
      <c r="H175" s="353" t="s">
        <v>1291</v>
      </c>
      <c r="I175" s="353" t="s">
        <v>1292</v>
      </c>
      <c r="J175" s="353"/>
      <c r="K175" s="396"/>
    </row>
    <row r="176" spans="2:11" ht="15" customHeight="1">
      <c r="B176" s="375"/>
      <c r="C176" s="353" t="s">
        <v>62</v>
      </c>
      <c r="D176" s="353"/>
      <c r="E176" s="353"/>
      <c r="F176" s="374" t="s">
        <v>1224</v>
      </c>
      <c r="G176" s="353"/>
      <c r="H176" s="353" t="s">
        <v>1293</v>
      </c>
      <c r="I176" s="353" t="s">
        <v>1294</v>
      </c>
      <c r="J176" s="353">
        <v>1</v>
      </c>
      <c r="K176" s="396"/>
    </row>
    <row r="177" spans="2:11" ht="15" customHeight="1">
      <c r="B177" s="375"/>
      <c r="C177" s="353" t="s">
        <v>58</v>
      </c>
      <c r="D177" s="353"/>
      <c r="E177" s="353"/>
      <c r="F177" s="374" t="s">
        <v>1224</v>
      </c>
      <c r="G177" s="353"/>
      <c r="H177" s="353" t="s">
        <v>1295</v>
      </c>
      <c r="I177" s="353" t="s">
        <v>1226</v>
      </c>
      <c r="J177" s="353">
        <v>20</v>
      </c>
      <c r="K177" s="396"/>
    </row>
    <row r="178" spans="2:11" ht="15" customHeight="1">
      <c r="B178" s="375"/>
      <c r="C178" s="353" t="s">
        <v>129</v>
      </c>
      <c r="D178" s="353"/>
      <c r="E178" s="353"/>
      <c r="F178" s="374" t="s">
        <v>1224</v>
      </c>
      <c r="G178" s="353"/>
      <c r="H178" s="353" t="s">
        <v>1296</v>
      </c>
      <c r="I178" s="353" t="s">
        <v>1226</v>
      </c>
      <c r="J178" s="353">
        <v>255</v>
      </c>
      <c r="K178" s="396"/>
    </row>
    <row r="179" spans="2:11" ht="15" customHeight="1">
      <c r="B179" s="375"/>
      <c r="C179" s="353" t="s">
        <v>130</v>
      </c>
      <c r="D179" s="353"/>
      <c r="E179" s="353"/>
      <c r="F179" s="374" t="s">
        <v>1224</v>
      </c>
      <c r="G179" s="353"/>
      <c r="H179" s="353" t="s">
        <v>1189</v>
      </c>
      <c r="I179" s="353" t="s">
        <v>1226</v>
      </c>
      <c r="J179" s="353">
        <v>10</v>
      </c>
      <c r="K179" s="396"/>
    </row>
    <row r="180" spans="2:11" ht="15" customHeight="1">
      <c r="B180" s="375"/>
      <c r="C180" s="353" t="s">
        <v>131</v>
      </c>
      <c r="D180" s="353"/>
      <c r="E180" s="353"/>
      <c r="F180" s="374" t="s">
        <v>1224</v>
      </c>
      <c r="G180" s="353"/>
      <c r="H180" s="353" t="s">
        <v>1297</v>
      </c>
      <c r="I180" s="353" t="s">
        <v>1258</v>
      </c>
      <c r="J180" s="353"/>
      <c r="K180" s="396"/>
    </row>
    <row r="181" spans="2:11" ht="15" customHeight="1">
      <c r="B181" s="375"/>
      <c r="C181" s="353" t="s">
        <v>1298</v>
      </c>
      <c r="D181" s="353"/>
      <c r="E181" s="353"/>
      <c r="F181" s="374" t="s">
        <v>1224</v>
      </c>
      <c r="G181" s="353"/>
      <c r="H181" s="353" t="s">
        <v>1299</v>
      </c>
      <c r="I181" s="353" t="s">
        <v>1258</v>
      </c>
      <c r="J181" s="353"/>
      <c r="K181" s="396"/>
    </row>
    <row r="182" spans="2:11" ht="15" customHeight="1">
      <c r="B182" s="375"/>
      <c r="C182" s="353" t="s">
        <v>1287</v>
      </c>
      <c r="D182" s="353"/>
      <c r="E182" s="353"/>
      <c r="F182" s="374" t="s">
        <v>1224</v>
      </c>
      <c r="G182" s="353"/>
      <c r="H182" s="353" t="s">
        <v>1300</v>
      </c>
      <c r="I182" s="353" t="s">
        <v>1258</v>
      </c>
      <c r="J182" s="353"/>
      <c r="K182" s="396"/>
    </row>
    <row r="183" spans="2:11" ht="15" customHeight="1">
      <c r="B183" s="375"/>
      <c r="C183" s="353" t="s">
        <v>133</v>
      </c>
      <c r="D183" s="353"/>
      <c r="E183" s="353"/>
      <c r="F183" s="374" t="s">
        <v>1230</v>
      </c>
      <c r="G183" s="353"/>
      <c r="H183" s="353" t="s">
        <v>1301</v>
      </c>
      <c r="I183" s="353" t="s">
        <v>1226</v>
      </c>
      <c r="J183" s="353">
        <v>50</v>
      </c>
      <c r="K183" s="396"/>
    </row>
    <row r="184" spans="2:11" ht="15" customHeight="1">
      <c r="B184" s="375"/>
      <c r="C184" s="353" t="s">
        <v>1302</v>
      </c>
      <c r="D184" s="353"/>
      <c r="E184" s="353"/>
      <c r="F184" s="374" t="s">
        <v>1230</v>
      </c>
      <c r="G184" s="353"/>
      <c r="H184" s="353" t="s">
        <v>1303</v>
      </c>
      <c r="I184" s="353" t="s">
        <v>1304</v>
      </c>
      <c r="J184" s="353"/>
      <c r="K184" s="396"/>
    </row>
    <row r="185" spans="2:11" ht="15" customHeight="1">
      <c r="B185" s="375"/>
      <c r="C185" s="353" t="s">
        <v>1305</v>
      </c>
      <c r="D185" s="353"/>
      <c r="E185" s="353"/>
      <c r="F185" s="374" t="s">
        <v>1230</v>
      </c>
      <c r="G185" s="353"/>
      <c r="H185" s="353" t="s">
        <v>1306</v>
      </c>
      <c r="I185" s="353" t="s">
        <v>1304</v>
      </c>
      <c r="J185" s="353"/>
      <c r="K185" s="396"/>
    </row>
    <row r="186" spans="2:11" ht="15" customHeight="1">
      <c r="B186" s="375"/>
      <c r="C186" s="353" t="s">
        <v>1307</v>
      </c>
      <c r="D186" s="353"/>
      <c r="E186" s="353"/>
      <c r="F186" s="374" t="s">
        <v>1230</v>
      </c>
      <c r="G186" s="353"/>
      <c r="H186" s="353" t="s">
        <v>1308</v>
      </c>
      <c r="I186" s="353" t="s">
        <v>1304</v>
      </c>
      <c r="J186" s="353"/>
      <c r="K186" s="396"/>
    </row>
    <row r="187" spans="2:11" ht="15" customHeight="1">
      <c r="B187" s="375"/>
      <c r="C187" s="408" t="s">
        <v>1309</v>
      </c>
      <c r="D187" s="353"/>
      <c r="E187" s="353"/>
      <c r="F187" s="374" t="s">
        <v>1230</v>
      </c>
      <c r="G187" s="353"/>
      <c r="H187" s="353" t="s">
        <v>1310</v>
      </c>
      <c r="I187" s="353" t="s">
        <v>1311</v>
      </c>
      <c r="J187" s="409" t="s">
        <v>1312</v>
      </c>
      <c r="K187" s="396"/>
    </row>
    <row r="188" spans="2:11" ht="15" customHeight="1">
      <c r="B188" s="375"/>
      <c r="C188" s="359" t="s">
        <v>47</v>
      </c>
      <c r="D188" s="353"/>
      <c r="E188" s="353"/>
      <c r="F188" s="374" t="s">
        <v>1224</v>
      </c>
      <c r="G188" s="353"/>
      <c r="H188" s="350" t="s">
        <v>1313</v>
      </c>
      <c r="I188" s="353" t="s">
        <v>1314</v>
      </c>
      <c r="J188" s="353"/>
      <c r="K188" s="396"/>
    </row>
    <row r="189" spans="2:11" ht="15" customHeight="1">
      <c r="B189" s="375"/>
      <c r="C189" s="359" t="s">
        <v>1315</v>
      </c>
      <c r="D189" s="353"/>
      <c r="E189" s="353"/>
      <c r="F189" s="374" t="s">
        <v>1224</v>
      </c>
      <c r="G189" s="353"/>
      <c r="H189" s="353" t="s">
        <v>1316</v>
      </c>
      <c r="I189" s="353" t="s">
        <v>1258</v>
      </c>
      <c r="J189" s="353"/>
      <c r="K189" s="396"/>
    </row>
    <row r="190" spans="2:11" ht="15" customHeight="1">
      <c r="B190" s="375"/>
      <c r="C190" s="359" t="s">
        <v>1317</v>
      </c>
      <c r="D190" s="353"/>
      <c r="E190" s="353"/>
      <c r="F190" s="374" t="s">
        <v>1224</v>
      </c>
      <c r="G190" s="353"/>
      <c r="H190" s="353" t="s">
        <v>1318</v>
      </c>
      <c r="I190" s="353" t="s">
        <v>1258</v>
      </c>
      <c r="J190" s="353"/>
      <c r="K190" s="396"/>
    </row>
    <row r="191" spans="2:11" ht="15" customHeight="1">
      <c r="B191" s="375"/>
      <c r="C191" s="359" t="s">
        <v>1319</v>
      </c>
      <c r="D191" s="353"/>
      <c r="E191" s="353"/>
      <c r="F191" s="374" t="s">
        <v>1230</v>
      </c>
      <c r="G191" s="353"/>
      <c r="H191" s="353" t="s">
        <v>1320</v>
      </c>
      <c r="I191" s="353" t="s">
        <v>1258</v>
      </c>
      <c r="J191" s="353"/>
      <c r="K191" s="396"/>
    </row>
    <row r="192" spans="2:11" ht="15" customHeight="1">
      <c r="B192" s="402"/>
      <c r="C192" s="410"/>
      <c r="D192" s="384"/>
      <c r="E192" s="384"/>
      <c r="F192" s="384"/>
      <c r="G192" s="384"/>
      <c r="H192" s="384"/>
      <c r="I192" s="384"/>
      <c r="J192" s="384"/>
      <c r="K192" s="403"/>
    </row>
    <row r="193" spans="2:11" ht="18.75" customHeight="1">
      <c r="B193" s="350"/>
      <c r="C193" s="353"/>
      <c r="D193" s="353"/>
      <c r="E193" s="353"/>
      <c r="F193" s="374"/>
      <c r="G193" s="353"/>
      <c r="H193" s="353"/>
      <c r="I193" s="353"/>
      <c r="J193" s="353"/>
      <c r="K193" s="350"/>
    </row>
    <row r="194" spans="2:11" ht="18.75" customHeight="1">
      <c r="B194" s="350"/>
      <c r="C194" s="353"/>
      <c r="D194" s="353"/>
      <c r="E194" s="353"/>
      <c r="F194" s="374"/>
      <c r="G194" s="353"/>
      <c r="H194" s="353"/>
      <c r="I194" s="353"/>
      <c r="J194" s="353"/>
      <c r="K194" s="350"/>
    </row>
    <row r="195" spans="2:11" ht="18.75" customHeight="1">
      <c r="B195" s="360"/>
      <c r="C195" s="360"/>
      <c r="D195" s="360"/>
      <c r="E195" s="360"/>
      <c r="F195" s="360"/>
      <c r="G195" s="360"/>
      <c r="H195" s="360"/>
      <c r="I195" s="360"/>
      <c r="J195" s="360"/>
      <c r="K195" s="360"/>
    </row>
    <row r="196" spans="2:11" ht="13.5">
      <c r="B196" s="337"/>
      <c r="C196" s="338"/>
      <c r="D196" s="338"/>
      <c r="E196" s="338"/>
      <c r="F196" s="338"/>
      <c r="G196" s="338"/>
      <c r="H196" s="338"/>
      <c r="I196" s="338"/>
      <c r="J196" s="338"/>
      <c r="K196" s="339"/>
    </row>
    <row r="197" spans="2:11" ht="22.2">
      <c r="B197" s="340"/>
      <c r="C197" s="341" t="s">
        <v>1321</v>
      </c>
      <c r="D197" s="341"/>
      <c r="E197" s="341"/>
      <c r="F197" s="341"/>
      <c r="G197" s="341"/>
      <c r="H197" s="341"/>
      <c r="I197" s="341"/>
      <c r="J197" s="341"/>
      <c r="K197" s="342"/>
    </row>
    <row r="198" spans="2:11" ht="25.5" customHeight="1">
      <c r="B198" s="340"/>
      <c r="C198" s="411" t="s">
        <v>1322</v>
      </c>
      <c r="D198" s="411"/>
      <c r="E198" s="411"/>
      <c r="F198" s="411" t="s">
        <v>1323</v>
      </c>
      <c r="G198" s="412"/>
      <c r="H198" s="413" t="s">
        <v>1324</v>
      </c>
      <c r="I198" s="413"/>
      <c r="J198" s="413"/>
      <c r="K198" s="342"/>
    </row>
    <row r="199" spans="2:11" ht="5.25" customHeight="1">
      <c r="B199" s="375"/>
      <c r="C199" s="372"/>
      <c r="D199" s="372"/>
      <c r="E199" s="372"/>
      <c r="F199" s="372"/>
      <c r="G199" s="353"/>
      <c r="H199" s="372"/>
      <c r="I199" s="372"/>
      <c r="J199" s="372"/>
      <c r="K199" s="396"/>
    </row>
    <row r="200" spans="2:11" ht="15" customHeight="1">
      <c r="B200" s="375"/>
      <c r="C200" s="353" t="s">
        <v>1314</v>
      </c>
      <c r="D200" s="353"/>
      <c r="E200" s="353"/>
      <c r="F200" s="374" t="s">
        <v>48</v>
      </c>
      <c r="G200" s="353"/>
      <c r="H200" s="414" t="s">
        <v>1325</v>
      </c>
      <c r="I200" s="414"/>
      <c r="J200" s="414"/>
      <c r="K200" s="396"/>
    </row>
    <row r="201" spans="2:11" ht="15" customHeight="1">
      <c r="B201" s="375"/>
      <c r="C201" s="381"/>
      <c r="D201" s="353"/>
      <c r="E201" s="353"/>
      <c r="F201" s="374" t="s">
        <v>49</v>
      </c>
      <c r="G201" s="353"/>
      <c r="H201" s="414" t="s">
        <v>1326</v>
      </c>
      <c r="I201" s="414"/>
      <c r="J201" s="414"/>
      <c r="K201" s="396"/>
    </row>
    <row r="202" spans="2:11" ht="15" customHeight="1">
      <c r="B202" s="375"/>
      <c r="C202" s="381"/>
      <c r="D202" s="353"/>
      <c r="E202" s="353"/>
      <c r="F202" s="374" t="s">
        <v>52</v>
      </c>
      <c r="G202" s="353"/>
      <c r="H202" s="414" t="s">
        <v>1327</v>
      </c>
      <c r="I202" s="414"/>
      <c r="J202" s="414"/>
      <c r="K202" s="396"/>
    </row>
    <row r="203" spans="2:11" ht="15" customHeight="1">
      <c r="B203" s="375"/>
      <c r="C203" s="353"/>
      <c r="D203" s="353"/>
      <c r="E203" s="353"/>
      <c r="F203" s="374" t="s">
        <v>50</v>
      </c>
      <c r="G203" s="353"/>
      <c r="H203" s="414" t="s">
        <v>1328</v>
      </c>
      <c r="I203" s="414"/>
      <c r="J203" s="414"/>
      <c r="K203" s="396"/>
    </row>
    <row r="204" spans="2:11" ht="15" customHeight="1">
      <c r="B204" s="375"/>
      <c r="C204" s="353"/>
      <c r="D204" s="353"/>
      <c r="E204" s="353"/>
      <c r="F204" s="374" t="s">
        <v>51</v>
      </c>
      <c r="G204" s="353"/>
      <c r="H204" s="414" t="s">
        <v>1329</v>
      </c>
      <c r="I204" s="414"/>
      <c r="J204" s="414"/>
      <c r="K204" s="396"/>
    </row>
    <row r="205" spans="2:11" ht="15" customHeight="1">
      <c r="B205" s="375"/>
      <c r="C205" s="353"/>
      <c r="D205" s="353"/>
      <c r="E205" s="353"/>
      <c r="F205" s="374"/>
      <c r="G205" s="353"/>
      <c r="H205" s="353"/>
      <c r="I205" s="353"/>
      <c r="J205" s="353"/>
      <c r="K205" s="396"/>
    </row>
    <row r="206" spans="2:11" ht="15" customHeight="1">
      <c r="B206" s="375"/>
      <c r="C206" s="353" t="s">
        <v>1270</v>
      </c>
      <c r="D206" s="353"/>
      <c r="E206" s="353"/>
      <c r="F206" s="374" t="s">
        <v>82</v>
      </c>
      <c r="G206" s="353"/>
      <c r="H206" s="414" t="s">
        <v>1330</v>
      </c>
      <c r="I206" s="414"/>
      <c r="J206" s="414"/>
      <c r="K206" s="396"/>
    </row>
    <row r="207" spans="2:11" ht="15" customHeight="1">
      <c r="B207" s="375"/>
      <c r="C207" s="381"/>
      <c r="D207" s="353"/>
      <c r="E207" s="353"/>
      <c r="F207" s="374" t="s">
        <v>1170</v>
      </c>
      <c r="G207" s="353"/>
      <c r="H207" s="414" t="s">
        <v>1171</v>
      </c>
      <c r="I207" s="414"/>
      <c r="J207" s="414"/>
      <c r="K207" s="396"/>
    </row>
    <row r="208" spans="2:11" ht="15" customHeight="1">
      <c r="B208" s="375"/>
      <c r="C208" s="353"/>
      <c r="D208" s="353"/>
      <c r="E208" s="353"/>
      <c r="F208" s="374" t="s">
        <v>1168</v>
      </c>
      <c r="G208" s="353"/>
      <c r="H208" s="414" t="s">
        <v>1331</v>
      </c>
      <c r="I208" s="414"/>
      <c r="J208" s="414"/>
      <c r="K208" s="396"/>
    </row>
    <row r="209" spans="2:11" ht="15" customHeight="1">
      <c r="B209" s="415"/>
      <c r="C209" s="381"/>
      <c r="D209" s="381"/>
      <c r="E209" s="381"/>
      <c r="F209" s="374" t="s">
        <v>1172</v>
      </c>
      <c r="G209" s="359"/>
      <c r="H209" s="416" t="s">
        <v>81</v>
      </c>
      <c r="I209" s="416"/>
      <c r="J209" s="416"/>
      <c r="K209" s="417"/>
    </row>
    <row r="210" spans="2:11" ht="15" customHeight="1">
      <c r="B210" s="415"/>
      <c r="C210" s="381"/>
      <c r="D210" s="381"/>
      <c r="E210" s="381"/>
      <c r="F210" s="374" t="s">
        <v>144</v>
      </c>
      <c r="G210" s="359"/>
      <c r="H210" s="416" t="s">
        <v>145</v>
      </c>
      <c r="I210" s="416"/>
      <c r="J210" s="416"/>
      <c r="K210" s="417"/>
    </row>
    <row r="211" spans="2:11" ht="15" customHeight="1">
      <c r="B211" s="415"/>
      <c r="C211" s="381"/>
      <c r="D211" s="381"/>
      <c r="E211" s="381"/>
      <c r="F211" s="418"/>
      <c r="G211" s="359"/>
      <c r="H211" s="419"/>
      <c r="I211" s="419"/>
      <c r="J211" s="419"/>
      <c r="K211" s="417"/>
    </row>
    <row r="212" spans="2:11" ht="15" customHeight="1">
      <c r="B212" s="415"/>
      <c r="C212" s="353" t="s">
        <v>1294</v>
      </c>
      <c r="D212" s="381"/>
      <c r="E212" s="381"/>
      <c r="F212" s="374">
        <v>1</v>
      </c>
      <c r="G212" s="359"/>
      <c r="H212" s="416" t="s">
        <v>1332</v>
      </c>
      <c r="I212" s="416"/>
      <c r="J212" s="416"/>
      <c r="K212" s="417"/>
    </row>
    <row r="213" spans="2:11" ht="15" customHeight="1">
      <c r="B213" s="415"/>
      <c r="C213" s="381"/>
      <c r="D213" s="381"/>
      <c r="E213" s="381"/>
      <c r="F213" s="374">
        <v>2</v>
      </c>
      <c r="G213" s="359"/>
      <c r="H213" s="416" t="s">
        <v>1333</v>
      </c>
      <c r="I213" s="416"/>
      <c r="J213" s="416"/>
      <c r="K213" s="417"/>
    </row>
    <row r="214" spans="2:11" ht="15" customHeight="1">
      <c r="B214" s="415"/>
      <c r="C214" s="381"/>
      <c r="D214" s="381"/>
      <c r="E214" s="381"/>
      <c r="F214" s="374">
        <v>3</v>
      </c>
      <c r="G214" s="359"/>
      <c r="H214" s="416" t="s">
        <v>1334</v>
      </c>
      <c r="I214" s="416"/>
      <c r="J214" s="416"/>
      <c r="K214" s="417"/>
    </row>
    <row r="215" spans="2:11" ht="15" customHeight="1">
      <c r="B215" s="415"/>
      <c r="C215" s="381"/>
      <c r="D215" s="381"/>
      <c r="E215" s="381"/>
      <c r="F215" s="374">
        <v>4</v>
      </c>
      <c r="G215" s="359"/>
      <c r="H215" s="416" t="s">
        <v>1335</v>
      </c>
      <c r="I215" s="416"/>
      <c r="J215" s="416"/>
      <c r="K215" s="417"/>
    </row>
    <row r="216" spans="2:11" ht="12.75" customHeight="1">
      <c r="B216" s="420"/>
      <c r="C216" s="421"/>
      <c r="D216" s="421"/>
      <c r="E216" s="421"/>
      <c r="F216" s="421"/>
      <c r="G216" s="421"/>
      <c r="H216" s="421"/>
      <c r="I216" s="421"/>
      <c r="J216" s="421"/>
      <c r="K216" s="42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83</v>
      </c>
    </row>
    <row r="3" spans="2:46" ht="6.9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" customHeight="1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2:11" s="1" customFormat="1" ht="13.2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2:11" s="1" customFormat="1" ht="36.9" customHeight="1">
      <c r="B9" s="35"/>
      <c r="C9" s="36"/>
      <c r="D9" s="36"/>
      <c r="E9" s="319" t="s">
        <v>116</v>
      </c>
      <c r="F9" s="286"/>
      <c r="G9" s="286"/>
      <c r="H9" s="286"/>
      <c r="I9" s="117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2:11" s="1" customFormat="1" ht="10.8" customHeight="1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2:11" s="1" customFormat="1" ht="14.4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2:11" s="1" customFormat="1" ht="6.9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ROUND(J81,2)</f>
        <v>0</v>
      </c>
      <c r="K27" s="39"/>
    </row>
    <row r="28" spans="2:11" s="1" customFormat="1" ht="6.9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>
      <c r="B30" s="35"/>
      <c r="C30" s="36"/>
      <c r="D30" s="43" t="s">
        <v>47</v>
      </c>
      <c r="E30" s="43" t="s">
        <v>48</v>
      </c>
      <c r="F30" s="129">
        <f>ROUND(SUM(BE81:BE219),2)</f>
        <v>0</v>
      </c>
      <c r="G30" s="36"/>
      <c r="H30" s="36"/>
      <c r="I30" s="130">
        <v>0.21</v>
      </c>
      <c r="J30" s="129">
        <f>ROUND(ROUND((SUM(BE81:BE219)),2)*I30,2)</f>
        <v>0</v>
      </c>
      <c r="K30" s="39"/>
    </row>
    <row r="31" spans="2:11" s="1" customFormat="1" ht="14.4" customHeight="1">
      <c r="B31" s="35"/>
      <c r="C31" s="36"/>
      <c r="D31" s="36"/>
      <c r="E31" s="43" t="s">
        <v>49</v>
      </c>
      <c r="F31" s="129">
        <f>ROUND(SUM(BF81:BF219),2)</f>
        <v>0</v>
      </c>
      <c r="G31" s="36"/>
      <c r="H31" s="36"/>
      <c r="I31" s="130">
        <v>0.15</v>
      </c>
      <c r="J31" s="129">
        <f>ROUND(ROUND((SUM(BF81:BF219)),2)*I31,2)</f>
        <v>0</v>
      </c>
      <c r="K31" s="39"/>
    </row>
    <row r="32" spans="2:11" s="1" customFormat="1" ht="14.4" customHeight="1" hidden="1">
      <c r="B32" s="35"/>
      <c r="C32" s="36"/>
      <c r="D32" s="36"/>
      <c r="E32" s="43" t="s">
        <v>50</v>
      </c>
      <c r="F32" s="129">
        <f>ROUND(SUM(BG81:BG219),2)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customHeight="1" hidden="1">
      <c r="B33" s="35"/>
      <c r="C33" s="36"/>
      <c r="D33" s="36"/>
      <c r="E33" s="43" t="s">
        <v>51</v>
      </c>
      <c r="F33" s="129">
        <f>ROUND(SUM(BH81:BH219),2)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customHeight="1" hidden="1">
      <c r="B34" s="35"/>
      <c r="C34" s="36"/>
      <c r="D34" s="36"/>
      <c r="E34" s="43" t="s">
        <v>52</v>
      </c>
      <c r="F34" s="129">
        <f>ROUND(SUM(BI81:BI219),2)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9" t="str">
        <f>E9</f>
        <v>0 - Vedlejší a ostatní náklady</v>
      </c>
      <c r="F47" s="286"/>
      <c r="G47" s="286"/>
      <c r="H47" s="286"/>
      <c r="I47" s="117"/>
      <c r="J47" s="36"/>
      <c r="K47" s="39"/>
    </row>
    <row r="48" spans="2:11" s="1" customFormat="1" ht="6.9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11" s="1" customFormat="1" ht="6.9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2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11" s="1" customFormat="1" ht="14.4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J81</f>
        <v>0</v>
      </c>
      <c r="K56" s="39"/>
      <c r="AU56" s="18" t="s">
        <v>121</v>
      </c>
    </row>
    <row r="57" spans="2:11" s="8" customFormat="1" ht="24.9" customHeight="1">
      <c r="B57" s="148"/>
      <c r="C57" s="149"/>
      <c r="D57" s="150" t="s">
        <v>122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11" s="9" customFormat="1" ht="19.95" customHeight="1">
      <c r="B58" s="155"/>
      <c r="C58" s="156"/>
      <c r="D58" s="157" t="s">
        <v>123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11" s="9" customFormat="1" ht="19.95" customHeight="1">
      <c r="B59" s="155"/>
      <c r="C59" s="156"/>
      <c r="D59" s="157" t="s">
        <v>124</v>
      </c>
      <c r="E59" s="158"/>
      <c r="F59" s="158"/>
      <c r="G59" s="158"/>
      <c r="H59" s="158"/>
      <c r="I59" s="159"/>
      <c r="J59" s="160">
        <f>J94</f>
        <v>0</v>
      </c>
      <c r="K59" s="161"/>
    </row>
    <row r="60" spans="2:11" s="9" customFormat="1" ht="19.95" customHeight="1">
      <c r="B60" s="155"/>
      <c r="C60" s="156"/>
      <c r="D60" s="157" t="s">
        <v>125</v>
      </c>
      <c r="E60" s="158"/>
      <c r="F60" s="158"/>
      <c r="G60" s="158"/>
      <c r="H60" s="158"/>
      <c r="I60" s="159"/>
      <c r="J60" s="160">
        <f>J101</f>
        <v>0</v>
      </c>
      <c r="K60" s="161"/>
    </row>
    <row r="61" spans="2:11" s="9" customFormat="1" ht="19.95" customHeight="1">
      <c r="B61" s="155"/>
      <c r="C61" s="156"/>
      <c r="D61" s="157" t="s">
        <v>126</v>
      </c>
      <c r="E61" s="158"/>
      <c r="F61" s="158"/>
      <c r="G61" s="158"/>
      <c r="H61" s="158"/>
      <c r="I61" s="159"/>
      <c r="J61" s="160">
        <f>J155</f>
        <v>0</v>
      </c>
      <c r="K61" s="161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117"/>
      <c r="J62" s="36"/>
      <c r="K62" s="39"/>
    </row>
    <row r="63" spans="2:11" s="1" customFormat="1" ht="6.9" customHeight="1">
      <c r="B63" s="50"/>
      <c r="C63" s="51"/>
      <c r="D63" s="51"/>
      <c r="E63" s="51"/>
      <c r="F63" s="51"/>
      <c r="G63" s="51"/>
      <c r="H63" s="51"/>
      <c r="I63" s="138"/>
      <c r="J63" s="51"/>
      <c r="K63" s="52"/>
    </row>
    <row r="67" spans="2:12" s="1" customFormat="1" ht="6.9" customHeight="1">
      <c r="B67" s="53"/>
      <c r="C67" s="54"/>
      <c r="D67" s="54"/>
      <c r="E67" s="54"/>
      <c r="F67" s="54"/>
      <c r="G67" s="54"/>
      <c r="H67" s="54"/>
      <c r="I67" s="141"/>
      <c r="J67" s="54"/>
      <c r="K67" s="54"/>
      <c r="L67" s="55"/>
    </row>
    <row r="68" spans="2:12" s="1" customFormat="1" ht="36.9" customHeight="1">
      <c r="B68" s="35"/>
      <c r="C68" s="56" t="s">
        <v>127</v>
      </c>
      <c r="D68" s="57"/>
      <c r="E68" s="57"/>
      <c r="F68" s="57"/>
      <c r="G68" s="57"/>
      <c r="H68" s="57"/>
      <c r="I68" s="162"/>
      <c r="J68" s="57"/>
      <c r="K68" s="57"/>
      <c r="L68" s="55"/>
    </row>
    <row r="69" spans="2:12" s="1" customFormat="1" ht="6.9" customHeight="1">
      <c r="B69" s="35"/>
      <c r="C69" s="57"/>
      <c r="D69" s="57"/>
      <c r="E69" s="57"/>
      <c r="F69" s="57"/>
      <c r="G69" s="57"/>
      <c r="H69" s="57"/>
      <c r="I69" s="162"/>
      <c r="J69" s="57"/>
      <c r="K69" s="57"/>
      <c r="L69" s="55"/>
    </row>
    <row r="70" spans="2:12" s="1" customFormat="1" ht="14.4" customHeight="1">
      <c r="B70" s="35"/>
      <c r="C70" s="59" t="s">
        <v>16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12" s="1" customFormat="1" ht="22.5" customHeight="1">
      <c r="B71" s="35"/>
      <c r="C71" s="57"/>
      <c r="D71" s="57"/>
      <c r="E71" s="321" t="str">
        <f>E7</f>
        <v>Rekonstrukce zastávkového zálivu v Neborech u školy včetně nástupiště a chodníku</v>
      </c>
      <c r="F71" s="297"/>
      <c r="G71" s="297"/>
      <c r="H71" s="297"/>
      <c r="I71" s="162"/>
      <c r="J71" s="57"/>
      <c r="K71" s="57"/>
      <c r="L71" s="55"/>
    </row>
    <row r="72" spans="2:12" s="1" customFormat="1" ht="14.4" customHeight="1">
      <c r="B72" s="35"/>
      <c r="C72" s="59" t="s">
        <v>115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23.25" customHeight="1">
      <c r="B73" s="35"/>
      <c r="C73" s="57"/>
      <c r="D73" s="57"/>
      <c r="E73" s="294" t="str">
        <f>E9</f>
        <v>0 - Vedlejší a ostatní náklady</v>
      </c>
      <c r="F73" s="297"/>
      <c r="G73" s="297"/>
      <c r="H73" s="297"/>
      <c r="I73" s="162"/>
      <c r="J73" s="57"/>
      <c r="K73" s="57"/>
      <c r="L73" s="55"/>
    </row>
    <row r="74" spans="2:12" s="1" customFormat="1" ht="6.9" customHeight="1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18" customHeight="1">
      <c r="B75" s="35"/>
      <c r="C75" s="59" t="s">
        <v>23</v>
      </c>
      <c r="D75" s="57"/>
      <c r="E75" s="57"/>
      <c r="F75" s="163" t="str">
        <f>F12</f>
        <v>Třinec - Nebory</v>
      </c>
      <c r="G75" s="57"/>
      <c r="H75" s="57"/>
      <c r="I75" s="164" t="s">
        <v>25</v>
      </c>
      <c r="J75" s="67" t="str">
        <f>IF(J12="","",J12)</f>
        <v>4.1.2017</v>
      </c>
      <c r="K75" s="57"/>
      <c r="L75" s="55"/>
    </row>
    <row r="76" spans="2:12" s="1" customFormat="1" ht="6.9" customHeight="1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13.2">
      <c r="B77" s="35"/>
      <c r="C77" s="59" t="s">
        <v>29</v>
      </c>
      <c r="D77" s="57"/>
      <c r="E77" s="57"/>
      <c r="F77" s="163" t="str">
        <f>E15</f>
        <v>Město Třinec</v>
      </c>
      <c r="G77" s="57"/>
      <c r="H77" s="57"/>
      <c r="I77" s="164" t="s">
        <v>37</v>
      </c>
      <c r="J77" s="163" t="str">
        <f>E21</f>
        <v>UDI MORAVA s.r.o.</v>
      </c>
      <c r="K77" s="57"/>
      <c r="L77" s="55"/>
    </row>
    <row r="78" spans="2:12" s="1" customFormat="1" ht="14.4" customHeight="1">
      <c r="B78" s="35"/>
      <c r="C78" s="59" t="s">
        <v>35</v>
      </c>
      <c r="D78" s="57"/>
      <c r="E78" s="57"/>
      <c r="F78" s="163" t="str">
        <f>IF(E18="","",E18)</f>
        <v/>
      </c>
      <c r="G78" s="57"/>
      <c r="H78" s="57"/>
      <c r="I78" s="162"/>
      <c r="J78" s="57"/>
      <c r="K78" s="57"/>
      <c r="L78" s="55"/>
    </row>
    <row r="79" spans="2:12" s="1" customFormat="1" ht="10.35" customHeight="1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20" s="10" customFormat="1" ht="29.25" customHeight="1">
      <c r="B80" s="165"/>
      <c r="C80" s="166" t="s">
        <v>128</v>
      </c>
      <c r="D80" s="167" t="s">
        <v>62</v>
      </c>
      <c r="E80" s="167" t="s">
        <v>58</v>
      </c>
      <c r="F80" s="167" t="s">
        <v>129</v>
      </c>
      <c r="G80" s="167" t="s">
        <v>130</v>
      </c>
      <c r="H80" s="167" t="s">
        <v>131</v>
      </c>
      <c r="I80" s="168" t="s">
        <v>132</v>
      </c>
      <c r="J80" s="167" t="s">
        <v>119</v>
      </c>
      <c r="K80" s="169" t="s">
        <v>133</v>
      </c>
      <c r="L80" s="170"/>
      <c r="M80" s="76" t="s">
        <v>134</v>
      </c>
      <c r="N80" s="77" t="s">
        <v>47</v>
      </c>
      <c r="O80" s="77" t="s">
        <v>135</v>
      </c>
      <c r="P80" s="77" t="s">
        <v>136</v>
      </c>
      <c r="Q80" s="77" t="s">
        <v>137</v>
      </c>
      <c r="R80" s="77" t="s">
        <v>138</v>
      </c>
      <c r="S80" s="77" t="s">
        <v>139</v>
      </c>
      <c r="T80" s="78" t="s">
        <v>140</v>
      </c>
    </row>
    <row r="81" spans="2:63" s="1" customFormat="1" ht="29.25" customHeight="1">
      <c r="B81" s="35"/>
      <c r="C81" s="82" t="s">
        <v>120</v>
      </c>
      <c r="D81" s="57"/>
      <c r="E81" s="57"/>
      <c r="F81" s="57"/>
      <c r="G81" s="57"/>
      <c r="H81" s="57"/>
      <c r="I81" s="162"/>
      <c r="J81" s="171">
        <f>BK81</f>
        <v>0</v>
      </c>
      <c r="K81" s="57"/>
      <c r="L81" s="55"/>
      <c r="M81" s="79"/>
      <c r="N81" s="80"/>
      <c r="O81" s="80"/>
      <c r="P81" s="172">
        <f>P82</f>
        <v>0</v>
      </c>
      <c r="Q81" s="80"/>
      <c r="R81" s="172">
        <f>R82</f>
        <v>21.60153</v>
      </c>
      <c r="S81" s="80"/>
      <c r="T81" s="173">
        <f>T82</f>
        <v>21.823</v>
      </c>
      <c r="AT81" s="18" t="s">
        <v>76</v>
      </c>
      <c r="AU81" s="18" t="s">
        <v>121</v>
      </c>
      <c r="BK81" s="174">
        <f>BK82</f>
        <v>0</v>
      </c>
    </row>
    <row r="82" spans="2:63" s="11" customFormat="1" ht="37.35" customHeight="1">
      <c r="B82" s="175"/>
      <c r="C82" s="176"/>
      <c r="D82" s="177" t="s">
        <v>76</v>
      </c>
      <c r="E82" s="178" t="s">
        <v>141</v>
      </c>
      <c r="F82" s="178" t="s">
        <v>142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P83+P94+P101+P155</f>
        <v>0</v>
      </c>
      <c r="Q82" s="183"/>
      <c r="R82" s="184">
        <f>R83+R94+R101+R155</f>
        <v>21.60153</v>
      </c>
      <c r="S82" s="183"/>
      <c r="T82" s="185">
        <f>T83+T94+T101+T155</f>
        <v>21.823</v>
      </c>
      <c r="AR82" s="186" t="s">
        <v>96</v>
      </c>
      <c r="AT82" s="187" t="s">
        <v>76</v>
      </c>
      <c r="AU82" s="187" t="s">
        <v>77</v>
      </c>
      <c r="AY82" s="186" t="s">
        <v>143</v>
      </c>
      <c r="BK82" s="188">
        <f>BK83+BK94+BK101+BK155</f>
        <v>0</v>
      </c>
    </row>
    <row r="83" spans="2:63" s="11" customFormat="1" ht="19.95" customHeight="1">
      <c r="B83" s="175"/>
      <c r="C83" s="176"/>
      <c r="D83" s="189" t="s">
        <v>76</v>
      </c>
      <c r="E83" s="190" t="s">
        <v>144</v>
      </c>
      <c r="F83" s="190" t="s">
        <v>145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SUM(P84:P93)</f>
        <v>0</v>
      </c>
      <c r="Q83" s="183"/>
      <c r="R83" s="184">
        <f>SUM(R84:R93)</f>
        <v>0</v>
      </c>
      <c r="S83" s="183"/>
      <c r="T83" s="185">
        <f>SUM(T84:T93)</f>
        <v>0</v>
      </c>
      <c r="AR83" s="186" t="s">
        <v>93</v>
      </c>
      <c r="AT83" s="187" t="s">
        <v>76</v>
      </c>
      <c r="AU83" s="187" t="s">
        <v>22</v>
      </c>
      <c r="AY83" s="186" t="s">
        <v>143</v>
      </c>
      <c r="BK83" s="188">
        <f>SUM(BK84:BK93)</f>
        <v>0</v>
      </c>
    </row>
    <row r="84" spans="2:65" s="1" customFormat="1" ht="22.5" customHeight="1">
      <c r="B84" s="35"/>
      <c r="C84" s="192" t="s">
        <v>22</v>
      </c>
      <c r="D84" s="192" t="s">
        <v>146</v>
      </c>
      <c r="E84" s="193" t="s">
        <v>147</v>
      </c>
      <c r="F84" s="194" t="s">
        <v>148</v>
      </c>
      <c r="G84" s="195" t="s">
        <v>149</v>
      </c>
      <c r="H84" s="196">
        <v>1</v>
      </c>
      <c r="I84" s="197"/>
      <c r="J84" s="198">
        <f>ROUND(I84*H84,2)</f>
        <v>0</v>
      </c>
      <c r="K84" s="194" t="s">
        <v>150</v>
      </c>
      <c r="L84" s="55"/>
      <c r="M84" s="199" t="s">
        <v>20</v>
      </c>
      <c r="N84" s="200" t="s">
        <v>48</v>
      </c>
      <c r="O84" s="36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18" t="s">
        <v>151</v>
      </c>
      <c r="AT84" s="18" t="s">
        <v>146</v>
      </c>
      <c r="AU84" s="18" t="s">
        <v>84</v>
      </c>
      <c r="AY84" s="18" t="s">
        <v>143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18" t="s">
        <v>22</v>
      </c>
      <c r="BK84" s="203">
        <f>ROUND(I84*H84,2)</f>
        <v>0</v>
      </c>
      <c r="BL84" s="18" t="s">
        <v>151</v>
      </c>
      <c r="BM84" s="18" t="s">
        <v>152</v>
      </c>
    </row>
    <row r="85" spans="2:47" s="1" customFormat="1" ht="24">
      <c r="B85" s="35"/>
      <c r="C85" s="57"/>
      <c r="D85" s="204" t="s">
        <v>153</v>
      </c>
      <c r="E85" s="57"/>
      <c r="F85" s="205" t="s">
        <v>154</v>
      </c>
      <c r="G85" s="57"/>
      <c r="H85" s="57"/>
      <c r="I85" s="162"/>
      <c r="J85" s="57"/>
      <c r="K85" s="57"/>
      <c r="L85" s="55"/>
      <c r="M85" s="72"/>
      <c r="N85" s="36"/>
      <c r="O85" s="36"/>
      <c r="P85" s="36"/>
      <c r="Q85" s="36"/>
      <c r="R85" s="36"/>
      <c r="S85" s="36"/>
      <c r="T85" s="73"/>
      <c r="AT85" s="18" t="s">
        <v>153</v>
      </c>
      <c r="AU85" s="18" t="s">
        <v>84</v>
      </c>
    </row>
    <row r="86" spans="2:65" s="1" customFormat="1" ht="22.5" customHeight="1">
      <c r="B86" s="35"/>
      <c r="C86" s="192" t="s">
        <v>84</v>
      </c>
      <c r="D86" s="192" t="s">
        <v>146</v>
      </c>
      <c r="E86" s="193" t="s">
        <v>155</v>
      </c>
      <c r="F86" s="194" t="s">
        <v>156</v>
      </c>
      <c r="G86" s="195" t="s">
        <v>149</v>
      </c>
      <c r="H86" s="196">
        <v>1</v>
      </c>
      <c r="I86" s="197"/>
      <c r="J86" s="198">
        <f>ROUND(I86*H86,2)</f>
        <v>0</v>
      </c>
      <c r="K86" s="194" t="s">
        <v>150</v>
      </c>
      <c r="L86" s="55"/>
      <c r="M86" s="199" t="s">
        <v>20</v>
      </c>
      <c r="N86" s="200" t="s">
        <v>48</v>
      </c>
      <c r="O86" s="36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18" t="s">
        <v>151</v>
      </c>
      <c r="AT86" s="18" t="s">
        <v>146</v>
      </c>
      <c r="AU86" s="18" t="s">
        <v>84</v>
      </c>
      <c r="AY86" s="18" t="s">
        <v>143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8" t="s">
        <v>22</v>
      </c>
      <c r="BK86" s="203">
        <f>ROUND(I86*H86,2)</f>
        <v>0</v>
      </c>
      <c r="BL86" s="18" t="s">
        <v>151</v>
      </c>
      <c r="BM86" s="18" t="s">
        <v>157</v>
      </c>
    </row>
    <row r="87" spans="2:47" s="1" customFormat="1" ht="24">
      <c r="B87" s="35"/>
      <c r="C87" s="57"/>
      <c r="D87" s="204" t="s">
        <v>153</v>
      </c>
      <c r="E87" s="57"/>
      <c r="F87" s="205" t="s">
        <v>158</v>
      </c>
      <c r="G87" s="57"/>
      <c r="H87" s="57"/>
      <c r="I87" s="162"/>
      <c r="J87" s="57"/>
      <c r="K87" s="57"/>
      <c r="L87" s="55"/>
      <c r="M87" s="72"/>
      <c r="N87" s="36"/>
      <c r="O87" s="36"/>
      <c r="P87" s="36"/>
      <c r="Q87" s="36"/>
      <c r="R87" s="36"/>
      <c r="S87" s="36"/>
      <c r="T87" s="73"/>
      <c r="AT87" s="18" t="s">
        <v>153</v>
      </c>
      <c r="AU87" s="18" t="s">
        <v>84</v>
      </c>
    </row>
    <row r="88" spans="2:65" s="1" customFormat="1" ht="22.5" customHeight="1">
      <c r="B88" s="35"/>
      <c r="C88" s="192" t="s">
        <v>89</v>
      </c>
      <c r="D88" s="192" t="s">
        <v>146</v>
      </c>
      <c r="E88" s="193" t="s">
        <v>159</v>
      </c>
      <c r="F88" s="194" t="s">
        <v>160</v>
      </c>
      <c r="G88" s="195" t="s">
        <v>149</v>
      </c>
      <c r="H88" s="196">
        <v>1</v>
      </c>
      <c r="I88" s="197"/>
      <c r="J88" s="198">
        <f>ROUND(I88*H88,2)</f>
        <v>0</v>
      </c>
      <c r="K88" s="194" t="s">
        <v>150</v>
      </c>
      <c r="L88" s="55"/>
      <c r="M88" s="199" t="s">
        <v>20</v>
      </c>
      <c r="N88" s="200" t="s">
        <v>48</v>
      </c>
      <c r="O88" s="36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18" t="s">
        <v>151</v>
      </c>
      <c r="AT88" s="18" t="s">
        <v>146</v>
      </c>
      <c r="AU88" s="18" t="s">
        <v>84</v>
      </c>
      <c r="AY88" s="18" t="s">
        <v>143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8" t="s">
        <v>22</v>
      </c>
      <c r="BK88" s="203">
        <f>ROUND(I88*H88,2)</f>
        <v>0</v>
      </c>
      <c r="BL88" s="18" t="s">
        <v>151</v>
      </c>
      <c r="BM88" s="18" t="s">
        <v>161</v>
      </c>
    </row>
    <row r="89" spans="2:47" s="1" customFormat="1" ht="24">
      <c r="B89" s="35"/>
      <c r="C89" s="57"/>
      <c r="D89" s="204" t="s">
        <v>153</v>
      </c>
      <c r="E89" s="57"/>
      <c r="F89" s="205" t="s">
        <v>162</v>
      </c>
      <c r="G89" s="57"/>
      <c r="H89" s="57"/>
      <c r="I89" s="162"/>
      <c r="J89" s="57"/>
      <c r="K89" s="57"/>
      <c r="L89" s="55"/>
      <c r="M89" s="72"/>
      <c r="N89" s="36"/>
      <c r="O89" s="36"/>
      <c r="P89" s="36"/>
      <c r="Q89" s="36"/>
      <c r="R89" s="36"/>
      <c r="S89" s="36"/>
      <c r="T89" s="73"/>
      <c r="AT89" s="18" t="s">
        <v>153</v>
      </c>
      <c r="AU89" s="18" t="s">
        <v>84</v>
      </c>
    </row>
    <row r="90" spans="2:65" s="1" customFormat="1" ht="22.5" customHeight="1">
      <c r="B90" s="35"/>
      <c r="C90" s="192" t="s">
        <v>93</v>
      </c>
      <c r="D90" s="192" t="s">
        <v>146</v>
      </c>
      <c r="E90" s="193" t="s">
        <v>163</v>
      </c>
      <c r="F90" s="194" t="s">
        <v>164</v>
      </c>
      <c r="G90" s="195" t="s">
        <v>165</v>
      </c>
      <c r="H90" s="196">
        <v>1</v>
      </c>
      <c r="I90" s="197"/>
      <c r="J90" s="198">
        <f>ROUND(I90*H90,2)</f>
        <v>0</v>
      </c>
      <c r="K90" s="194" t="s">
        <v>150</v>
      </c>
      <c r="L90" s="55"/>
      <c r="M90" s="199" t="s">
        <v>20</v>
      </c>
      <c r="N90" s="200" t="s">
        <v>48</v>
      </c>
      <c r="O90" s="36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18" t="s">
        <v>151</v>
      </c>
      <c r="AT90" s="18" t="s">
        <v>146</v>
      </c>
      <c r="AU90" s="18" t="s">
        <v>84</v>
      </c>
      <c r="AY90" s="18" t="s">
        <v>143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8" t="s">
        <v>22</v>
      </c>
      <c r="BK90" s="203">
        <f>ROUND(I90*H90,2)</f>
        <v>0</v>
      </c>
      <c r="BL90" s="18" t="s">
        <v>151</v>
      </c>
      <c r="BM90" s="18" t="s">
        <v>166</v>
      </c>
    </row>
    <row r="91" spans="2:47" s="1" customFormat="1" ht="24">
      <c r="B91" s="35"/>
      <c r="C91" s="57"/>
      <c r="D91" s="204" t="s">
        <v>153</v>
      </c>
      <c r="E91" s="57"/>
      <c r="F91" s="205" t="s">
        <v>167</v>
      </c>
      <c r="G91" s="57"/>
      <c r="H91" s="57"/>
      <c r="I91" s="162"/>
      <c r="J91" s="57"/>
      <c r="K91" s="57"/>
      <c r="L91" s="55"/>
      <c r="M91" s="72"/>
      <c r="N91" s="36"/>
      <c r="O91" s="36"/>
      <c r="P91" s="36"/>
      <c r="Q91" s="36"/>
      <c r="R91" s="36"/>
      <c r="S91" s="36"/>
      <c r="T91" s="73"/>
      <c r="AT91" s="18" t="s">
        <v>153</v>
      </c>
      <c r="AU91" s="18" t="s">
        <v>84</v>
      </c>
    </row>
    <row r="92" spans="2:65" s="1" customFormat="1" ht="22.5" customHeight="1">
      <c r="B92" s="35"/>
      <c r="C92" s="192" t="s">
        <v>96</v>
      </c>
      <c r="D92" s="192" t="s">
        <v>146</v>
      </c>
      <c r="E92" s="193" t="s">
        <v>168</v>
      </c>
      <c r="F92" s="194" t="s">
        <v>169</v>
      </c>
      <c r="G92" s="195" t="s">
        <v>149</v>
      </c>
      <c r="H92" s="196">
        <v>1</v>
      </c>
      <c r="I92" s="197"/>
      <c r="J92" s="198">
        <f>ROUND(I92*H92,2)</f>
        <v>0</v>
      </c>
      <c r="K92" s="194" t="s">
        <v>170</v>
      </c>
      <c r="L92" s="55"/>
      <c r="M92" s="199" t="s">
        <v>20</v>
      </c>
      <c r="N92" s="200" t="s">
        <v>48</v>
      </c>
      <c r="O92" s="36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8" t="s">
        <v>151</v>
      </c>
      <c r="AT92" s="18" t="s">
        <v>146</v>
      </c>
      <c r="AU92" s="18" t="s">
        <v>84</v>
      </c>
      <c r="AY92" s="18" t="s">
        <v>143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8" t="s">
        <v>22</v>
      </c>
      <c r="BK92" s="203">
        <f>ROUND(I92*H92,2)</f>
        <v>0</v>
      </c>
      <c r="BL92" s="18" t="s">
        <v>151</v>
      </c>
      <c r="BM92" s="18" t="s">
        <v>171</v>
      </c>
    </row>
    <row r="93" spans="2:47" s="1" customFormat="1" ht="48">
      <c r="B93" s="35"/>
      <c r="C93" s="57"/>
      <c r="D93" s="206" t="s">
        <v>153</v>
      </c>
      <c r="E93" s="57"/>
      <c r="F93" s="207" t="s">
        <v>172</v>
      </c>
      <c r="G93" s="57"/>
      <c r="H93" s="57"/>
      <c r="I93" s="162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153</v>
      </c>
      <c r="AU93" s="18" t="s">
        <v>84</v>
      </c>
    </row>
    <row r="94" spans="2:63" s="11" customFormat="1" ht="29.85" customHeight="1">
      <c r="B94" s="175"/>
      <c r="C94" s="176"/>
      <c r="D94" s="189" t="s">
        <v>76</v>
      </c>
      <c r="E94" s="190" t="s">
        <v>173</v>
      </c>
      <c r="F94" s="190" t="s">
        <v>174</v>
      </c>
      <c r="G94" s="176"/>
      <c r="H94" s="176"/>
      <c r="I94" s="179"/>
      <c r="J94" s="191">
        <f>BK94</f>
        <v>0</v>
      </c>
      <c r="K94" s="176"/>
      <c r="L94" s="181"/>
      <c r="M94" s="182"/>
      <c r="N94" s="183"/>
      <c r="O94" s="183"/>
      <c r="P94" s="184">
        <f>SUM(P95:P100)</f>
        <v>0</v>
      </c>
      <c r="Q94" s="183"/>
      <c r="R94" s="184">
        <f>SUM(R95:R100)</f>
        <v>0</v>
      </c>
      <c r="S94" s="183"/>
      <c r="T94" s="185">
        <f>SUM(T95:T100)</f>
        <v>0</v>
      </c>
      <c r="AR94" s="186" t="s">
        <v>96</v>
      </c>
      <c r="AT94" s="187" t="s">
        <v>76</v>
      </c>
      <c r="AU94" s="187" t="s">
        <v>22</v>
      </c>
      <c r="AY94" s="186" t="s">
        <v>143</v>
      </c>
      <c r="BK94" s="188">
        <f>SUM(BK95:BK100)</f>
        <v>0</v>
      </c>
    </row>
    <row r="95" spans="2:65" s="1" customFormat="1" ht="22.5" customHeight="1">
      <c r="B95" s="35"/>
      <c r="C95" s="192" t="s">
        <v>99</v>
      </c>
      <c r="D95" s="192" t="s">
        <v>146</v>
      </c>
      <c r="E95" s="193" t="s">
        <v>175</v>
      </c>
      <c r="F95" s="194" t="s">
        <v>176</v>
      </c>
      <c r="G95" s="195" t="s">
        <v>177</v>
      </c>
      <c r="H95" s="196">
        <v>1</v>
      </c>
      <c r="I95" s="197"/>
      <c r="J95" s="198">
        <f>ROUND(I95*H95,2)</f>
        <v>0</v>
      </c>
      <c r="K95" s="194" t="s">
        <v>150</v>
      </c>
      <c r="L95" s="55"/>
      <c r="M95" s="199" t="s">
        <v>20</v>
      </c>
      <c r="N95" s="200" t="s">
        <v>48</v>
      </c>
      <c r="O95" s="36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18" t="s">
        <v>151</v>
      </c>
      <c r="AT95" s="18" t="s">
        <v>146</v>
      </c>
      <c r="AU95" s="18" t="s">
        <v>84</v>
      </c>
      <c r="AY95" s="18" t="s">
        <v>143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8" t="s">
        <v>22</v>
      </c>
      <c r="BK95" s="203">
        <f>ROUND(I95*H95,2)</f>
        <v>0</v>
      </c>
      <c r="BL95" s="18" t="s">
        <v>151</v>
      </c>
      <c r="BM95" s="18" t="s">
        <v>178</v>
      </c>
    </row>
    <row r="96" spans="2:47" s="1" customFormat="1" ht="24">
      <c r="B96" s="35"/>
      <c r="C96" s="57"/>
      <c r="D96" s="204" t="s">
        <v>153</v>
      </c>
      <c r="E96" s="57"/>
      <c r="F96" s="205" t="s">
        <v>179</v>
      </c>
      <c r="G96" s="57"/>
      <c r="H96" s="57"/>
      <c r="I96" s="162"/>
      <c r="J96" s="57"/>
      <c r="K96" s="57"/>
      <c r="L96" s="55"/>
      <c r="M96" s="72"/>
      <c r="N96" s="36"/>
      <c r="O96" s="36"/>
      <c r="P96" s="36"/>
      <c r="Q96" s="36"/>
      <c r="R96" s="36"/>
      <c r="S96" s="36"/>
      <c r="T96" s="73"/>
      <c r="AT96" s="18" t="s">
        <v>153</v>
      </c>
      <c r="AU96" s="18" t="s">
        <v>84</v>
      </c>
    </row>
    <row r="97" spans="2:65" s="1" customFormat="1" ht="22.5" customHeight="1">
      <c r="B97" s="35"/>
      <c r="C97" s="192" t="s">
        <v>102</v>
      </c>
      <c r="D97" s="192" t="s">
        <v>146</v>
      </c>
      <c r="E97" s="193" t="s">
        <v>180</v>
      </c>
      <c r="F97" s="194" t="s">
        <v>181</v>
      </c>
      <c r="G97" s="195" t="s">
        <v>177</v>
      </c>
      <c r="H97" s="196">
        <v>1</v>
      </c>
      <c r="I97" s="197"/>
      <c r="J97" s="198">
        <f>ROUND(I97*H97,2)</f>
        <v>0</v>
      </c>
      <c r="K97" s="194" t="s">
        <v>150</v>
      </c>
      <c r="L97" s="55"/>
      <c r="M97" s="199" t="s">
        <v>20</v>
      </c>
      <c r="N97" s="200" t="s">
        <v>48</v>
      </c>
      <c r="O97" s="36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18" t="s">
        <v>151</v>
      </c>
      <c r="AT97" s="18" t="s">
        <v>146</v>
      </c>
      <c r="AU97" s="18" t="s">
        <v>84</v>
      </c>
      <c r="AY97" s="18" t="s">
        <v>143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8" t="s">
        <v>22</v>
      </c>
      <c r="BK97" s="203">
        <f>ROUND(I97*H97,2)</f>
        <v>0</v>
      </c>
      <c r="BL97" s="18" t="s">
        <v>151</v>
      </c>
      <c r="BM97" s="18" t="s">
        <v>182</v>
      </c>
    </row>
    <row r="98" spans="2:47" s="1" customFormat="1" ht="24">
      <c r="B98" s="35"/>
      <c r="C98" s="57"/>
      <c r="D98" s="204" t="s">
        <v>153</v>
      </c>
      <c r="E98" s="57"/>
      <c r="F98" s="205" t="s">
        <v>183</v>
      </c>
      <c r="G98" s="57"/>
      <c r="H98" s="57"/>
      <c r="I98" s="162"/>
      <c r="J98" s="57"/>
      <c r="K98" s="57"/>
      <c r="L98" s="55"/>
      <c r="M98" s="72"/>
      <c r="N98" s="36"/>
      <c r="O98" s="36"/>
      <c r="P98" s="36"/>
      <c r="Q98" s="36"/>
      <c r="R98" s="36"/>
      <c r="S98" s="36"/>
      <c r="T98" s="73"/>
      <c r="AT98" s="18" t="s">
        <v>153</v>
      </c>
      <c r="AU98" s="18" t="s">
        <v>84</v>
      </c>
    </row>
    <row r="99" spans="2:65" s="1" customFormat="1" ht="22.5" customHeight="1">
      <c r="B99" s="35"/>
      <c r="C99" s="192" t="s">
        <v>105</v>
      </c>
      <c r="D99" s="192" t="s">
        <v>146</v>
      </c>
      <c r="E99" s="193" t="s">
        <v>184</v>
      </c>
      <c r="F99" s="194" t="s">
        <v>185</v>
      </c>
      <c r="G99" s="195" t="s">
        <v>177</v>
      </c>
      <c r="H99" s="196">
        <v>1</v>
      </c>
      <c r="I99" s="197"/>
      <c r="J99" s="198">
        <f>ROUND(I99*H99,2)</f>
        <v>0</v>
      </c>
      <c r="K99" s="194" t="s">
        <v>150</v>
      </c>
      <c r="L99" s="55"/>
      <c r="M99" s="199" t="s">
        <v>20</v>
      </c>
      <c r="N99" s="200" t="s">
        <v>48</v>
      </c>
      <c r="O99" s="36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18" t="s">
        <v>151</v>
      </c>
      <c r="AT99" s="18" t="s">
        <v>146</v>
      </c>
      <c r="AU99" s="18" t="s">
        <v>84</v>
      </c>
      <c r="AY99" s="18" t="s">
        <v>143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8" t="s">
        <v>22</v>
      </c>
      <c r="BK99" s="203">
        <f>ROUND(I99*H99,2)</f>
        <v>0</v>
      </c>
      <c r="BL99" s="18" t="s">
        <v>151</v>
      </c>
      <c r="BM99" s="18" t="s">
        <v>186</v>
      </c>
    </row>
    <row r="100" spans="2:47" s="1" customFormat="1" ht="24">
      <c r="B100" s="35"/>
      <c r="C100" s="57"/>
      <c r="D100" s="206" t="s">
        <v>153</v>
      </c>
      <c r="E100" s="57"/>
      <c r="F100" s="207" t="s">
        <v>187</v>
      </c>
      <c r="G100" s="57"/>
      <c r="H100" s="57"/>
      <c r="I100" s="162"/>
      <c r="J100" s="57"/>
      <c r="K100" s="57"/>
      <c r="L100" s="55"/>
      <c r="M100" s="72"/>
      <c r="N100" s="36"/>
      <c r="O100" s="36"/>
      <c r="P100" s="36"/>
      <c r="Q100" s="36"/>
      <c r="R100" s="36"/>
      <c r="S100" s="36"/>
      <c r="T100" s="73"/>
      <c r="AT100" s="18" t="s">
        <v>153</v>
      </c>
      <c r="AU100" s="18" t="s">
        <v>84</v>
      </c>
    </row>
    <row r="101" spans="2:63" s="11" customFormat="1" ht="29.85" customHeight="1">
      <c r="B101" s="175"/>
      <c r="C101" s="176"/>
      <c r="D101" s="189" t="s">
        <v>76</v>
      </c>
      <c r="E101" s="190" t="s">
        <v>188</v>
      </c>
      <c r="F101" s="190" t="s">
        <v>189</v>
      </c>
      <c r="G101" s="176"/>
      <c r="H101" s="176"/>
      <c r="I101" s="179"/>
      <c r="J101" s="191">
        <f>BK101</f>
        <v>0</v>
      </c>
      <c r="K101" s="176"/>
      <c r="L101" s="181"/>
      <c r="M101" s="182"/>
      <c r="N101" s="183"/>
      <c r="O101" s="183"/>
      <c r="P101" s="184">
        <f>SUM(P102:P154)</f>
        <v>0</v>
      </c>
      <c r="Q101" s="183"/>
      <c r="R101" s="184">
        <f>SUM(R102:R154)</f>
        <v>0.038875</v>
      </c>
      <c r="S101" s="183"/>
      <c r="T101" s="185">
        <f>SUM(T102:T154)</f>
        <v>0</v>
      </c>
      <c r="AR101" s="186" t="s">
        <v>93</v>
      </c>
      <c r="AT101" s="187" t="s">
        <v>76</v>
      </c>
      <c r="AU101" s="187" t="s">
        <v>22</v>
      </c>
      <c r="AY101" s="186" t="s">
        <v>143</v>
      </c>
      <c r="BK101" s="188">
        <f>SUM(BK102:BK154)</f>
        <v>0</v>
      </c>
    </row>
    <row r="102" spans="2:65" s="1" customFormat="1" ht="31.5" customHeight="1">
      <c r="B102" s="35"/>
      <c r="C102" s="192" t="s">
        <v>108</v>
      </c>
      <c r="D102" s="192" t="s">
        <v>146</v>
      </c>
      <c r="E102" s="193" t="s">
        <v>190</v>
      </c>
      <c r="F102" s="194" t="s">
        <v>191</v>
      </c>
      <c r="G102" s="195" t="s">
        <v>192</v>
      </c>
      <c r="H102" s="196">
        <v>215</v>
      </c>
      <c r="I102" s="197"/>
      <c r="J102" s="198">
        <f>ROUND(I102*H102,2)</f>
        <v>0</v>
      </c>
      <c r="K102" s="194" t="s">
        <v>150</v>
      </c>
      <c r="L102" s="55"/>
      <c r="M102" s="199" t="s">
        <v>20</v>
      </c>
      <c r="N102" s="200" t="s">
        <v>48</v>
      </c>
      <c r="O102" s="36"/>
      <c r="P102" s="201">
        <f>O102*H102</f>
        <v>0</v>
      </c>
      <c r="Q102" s="201">
        <v>0.00011</v>
      </c>
      <c r="R102" s="201">
        <f>Q102*H102</f>
        <v>0.02365</v>
      </c>
      <c r="S102" s="201">
        <v>0</v>
      </c>
      <c r="T102" s="202">
        <f>S102*H102</f>
        <v>0</v>
      </c>
      <c r="AR102" s="18" t="s">
        <v>93</v>
      </c>
      <c r="AT102" s="18" t="s">
        <v>146</v>
      </c>
      <c r="AU102" s="18" t="s">
        <v>84</v>
      </c>
      <c r="AY102" s="18" t="s">
        <v>143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8" t="s">
        <v>22</v>
      </c>
      <c r="BK102" s="203">
        <f>ROUND(I102*H102,2)</f>
        <v>0</v>
      </c>
      <c r="BL102" s="18" t="s">
        <v>93</v>
      </c>
      <c r="BM102" s="18" t="s">
        <v>193</v>
      </c>
    </row>
    <row r="103" spans="2:51" s="12" customFormat="1" ht="12">
      <c r="B103" s="208"/>
      <c r="C103" s="209"/>
      <c r="D103" s="204" t="s">
        <v>194</v>
      </c>
      <c r="E103" s="210" t="s">
        <v>20</v>
      </c>
      <c r="F103" s="211" t="s">
        <v>195</v>
      </c>
      <c r="G103" s="209"/>
      <c r="H103" s="212">
        <v>215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194</v>
      </c>
      <c r="AU103" s="218" t="s">
        <v>84</v>
      </c>
      <c r="AV103" s="12" t="s">
        <v>84</v>
      </c>
      <c r="AW103" s="12" t="s">
        <v>39</v>
      </c>
      <c r="AX103" s="12" t="s">
        <v>22</v>
      </c>
      <c r="AY103" s="218" t="s">
        <v>143</v>
      </c>
    </row>
    <row r="104" spans="2:65" s="1" customFormat="1" ht="31.5" customHeight="1">
      <c r="B104" s="35"/>
      <c r="C104" s="192" t="s">
        <v>27</v>
      </c>
      <c r="D104" s="192" t="s">
        <v>146</v>
      </c>
      <c r="E104" s="193" t="s">
        <v>196</v>
      </c>
      <c r="F104" s="194" t="s">
        <v>197</v>
      </c>
      <c r="G104" s="195" t="s">
        <v>198</v>
      </c>
      <c r="H104" s="196">
        <v>10.5</v>
      </c>
      <c r="I104" s="197"/>
      <c r="J104" s="198">
        <f>ROUND(I104*H104,2)</f>
        <v>0</v>
      </c>
      <c r="K104" s="194" t="s">
        <v>150</v>
      </c>
      <c r="L104" s="55"/>
      <c r="M104" s="199" t="s">
        <v>20</v>
      </c>
      <c r="N104" s="200" t="s">
        <v>48</v>
      </c>
      <c r="O104" s="36"/>
      <c r="P104" s="201">
        <f>O104*H104</f>
        <v>0</v>
      </c>
      <c r="Q104" s="201">
        <v>0.00145</v>
      </c>
      <c r="R104" s="201">
        <f>Q104*H104</f>
        <v>0.015224999999999999</v>
      </c>
      <c r="S104" s="201">
        <v>0</v>
      </c>
      <c r="T104" s="202">
        <f>S104*H104</f>
        <v>0</v>
      </c>
      <c r="AR104" s="18" t="s">
        <v>93</v>
      </c>
      <c r="AT104" s="18" t="s">
        <v>146</v>
      </c>
      <c r="AU104" s="18" t="s">
        <v>84</v>
      </c>
      <c r="AY104" s="18" t="s">
        <v>143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8" t="s">
        <v>22</v>
      </c>
      <c r="BK104" s="203">
        <f>ROUND(I104*H104,2)</f>
        <v>0</v>
      </c>
      <c r="BL104" s="18" t="s">
        <v>93</v>
      </c>
      <c r="BM104" s="18" t="s">
        <v>199</v>
      </c>
    </row>
    <row r="105" spans="2:51" s="12" customFormat="1" ht="12">
      <c r="B105" s="208"/>
      <c r="C105" s="209"/>
      <c r="D105" s="204" t="s">
        <v>194</v>
      </c>
      <c r="E105" s="210" t="s">
        <v>20</v>
      </c>
      <c r="F105" s="211" t="s">
        <v>200</v>
      </c>
      <c r="G105" s="209"/>
      <c r="H105" s="212">
        <v>10.5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194</v>
      </c>
      <c r="AU105" s="218" t="s">
        <v>84</v>
      </c>
      <c r="AV105" s="12" t="s">
        <v>84</v>
      </c>
      <c r="AW105" s="12" t="s">
        <v>39</v>
      </c>
      <c r="AX105" s="12" t="s">
        <v>22</v>
      </c>
      <c r="AY105" s="218" t="s">
        <v>143</v>
      </c>
    </row>
    <row r="106" spans="2:65" s="1" customFormat="1" ht="22.5" customHeight="1">
      <c r="B106" s="35"/>
      <c r="C106" s="192" t="s">
        <v>201</v>
      </c>
      <c r="D106" s="192" t="s">
        <v>146</v>
      </c>
      <c r="E106" s="193" t="s">
        <v>202</v>
      </c>
      <c r="F106" s="194" t="s">
        <v>203</v>
      </c>
      <c r="G106" s="195" t="s">
        <v>192</v>
      </c>
      <c r="H106" s="196">
        <v>215</v>
      </c>
      <c r="I106" s="197"/>
      <c r="J106" s="198">
        <f>ROUND(I106*H106,2)</f>
        <v>0</v>
      </c>
      <c r="K106" s="194" t="s">
        <v>150</v>
      </c>
      <c r="L106" s="55"/>
      <c r="M106" s="199" t="s">
        <v>20</v>
      </c>
      <c r="N106" s="200" t="s">
        <v>48</v>
      </c>
      <c r="O106" s="36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8" t="s">
        <v>93</v>
      </c>
      <c r="AT106" s="18" t="s">
        <v>146</v>
      </c>
      <c r="AU106" s="18" t="s">
        <v>84</v>
      </c>
      <c r="AY106" s="18" t="s">
        <v>143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8" t="s">
        <v>22</v>
      </c>
      <c r="BK106" s="203">
        <f>ROUND(I106*H106,2)</f>
        <v>0</v>
      </c>
      <c r="BL106" s="18" t="s">
        <v>93</v>
      </c>
      <c r="BM106" s="18" t="s">
        <v>204</v>
      </c>
    </row>
    <row r="107" spans="2:65" s="1" customFormat="1" ht="22.5" customHeight="1">
      <c r="B107" s="35"/>
      <c r="C107" s="192" t="s">
        <v>205</v>
      </c>
      <c r="D107" s="192" t="s">
        <v>146</v>
      </c>
      <c r="E107" s="193" t="s">
        <v>206</v>
      </c>
      <c r="F107" s="194" t="s">
        <v>207</v>
      </c>
      <c r="G107" s="195" t="s">
        <v>198</v>
      </c>
      <c r="H107" s="196">
        <v>10.5</v>
      </c>
      <c r="I107" s="197"/>
      <c r="J107" s="198">
        <f>ROUND(I107*H107,2)</f>
        <v>0</v>
      </c>
      <c r="K107" s="194" t="s">
        <v>150</v>
      </c>
      <c r="L107" s="55"/>
      <c r="M107" s="199" t="s">
        <v>20</v>
      </c>
      <c r="N107" s="200" t="s">
        <v>48</v>
      </c>
      <c r="O107" s="36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8" t="s">
        <v>93</v>
      </c>
      <c r="AT107" s="18" t="s">
        <v>146</v>
      </c>
      <c r="AU107" s="18" t="s">
        <v>84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208</v>
      </c>
    </row>
    <row r="108" spans="2:65" s="1" customFormat="1" ht="22.5" customHeight="1">
      <c r="B108" s="35"/>
      <c r="C108" s="192" t="s">
        <v>209</v>
      </c>
      <c r="D108" s="192" t="s">
        <v>146</v>
      </c>
      <c r="E108" s="193" t="s">
        <v>210</v>
      </c>
      <c r="F108" s="194" t="s">
        <v>211</v>
      </c>
      <c r="G108" s="195" t="s">
        <v>165</v>
      </c>
      <c r="H108" s="196">
        <v>45</v>
      </c>
      <c r="I108" s="197"/>
      <c r="J108" s="198">
        <f>ROUND(I108*H108,2)</f>
        <v>0</v>
      </c>
      <c r="K108" s="194" t="s">
        <v>150</v>
      </c>
      <c r="L108" s="55"/>
      <c r="M108" s="199" t="s">
        <v>20</v>
      </c>
      <c r="N108" s="200" t="s">
        <v>48</v>
      </c>
      <c r="O108" s="36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8" t="s">
        <v>212</v>
      </c>
      <c r="AT108" s="18" t="s">
        <v>146</v>
      </c>
      <c r="AU108" s="18" t="s">
        <v>84</v>
      </c>
      <c r="AY108" s="18" t="s">
        <v>143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22</v>
      </c>
      <c r="BK108" s="203">
        <f>ROUND(I108*H108,2)</f>
        <v>0</v>
      </c>
      <c r="BL108" s="18" t="s">
        <v>212</v>
      </c>
      <c r="BM108" s="18" t="s">
        <v>213</v>
      </c>
    </row>
    <row r="109" spans="2:51" s="12" customFormat="1" ht="12">
      <c r="B109" s="208"/>
      <c r="C109" s="209"/>
      <c r="D109" s="206" t="s">
        <v>194</v>
      </c>
      <c r="E109" s="219" t="s">
        <v>20</v>
      </c>
      <c r="F109" s="220" t="s">
        <v>214</v>
      </c>
      <c r="G109" s="209"/>
      <c r="H109" s="221">
        <v>14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194</v>
      </c>
      <c r="AU109" s="218" t="s">
        <v>84</v>
      </c>
      <c r="AV109" s="12" t="s">
        <v>84</v>
      </c>
      <c r="AW109" s="12" t="s">
        <v>39</v>
      </c>
      <c r="AX109" s="12" t="s">
        <v>77</v>
      </c>
      <c r="AY109" s="218" t="s">
        <v>143</v>
      </c>
    </row>
    <row r="110" spans="2:51" s="12" customFormat="1" ht="12">
      <c r="B110" s="208"/>
      <c r="C110" s="209"/>
      <c r="D110" s="206" t="s">
        <v>194</v>
      </c>
      <c r="E110" s="219" t="s">
        <v>20</v>
      </c>
      <c r="F110" s="220" t="s">
        <v>215</v>
      </c>
      <c r="G110" s="209"/>
      <c r="H110" s="221">
        <v>6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77</v>
      </c>
      <c r="AY110" s="218" t="s">
        <v>143</v>
      </c>
    </row>
    <row r="111" spans="2:51" s="12" customFormat="1" ht="12">
      <c r="B111" s="208"/>
      <c r="C111" s="209"/>
      <c r="D111" s="206" t="s">
        <v>194</v>
      </c>
      <c r="E111" s="219" t="s">
        <v>20</v>
      </c>
      <c r="F111" s="220" t="s">
        <v>216</v>
      </c>
      <c r="G111" s="209"/>
      <c r="H111" s="221">
        <v>25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194</v>
      </c>
      <c r="AU111" s="218" t="s">
        <v>84</v>
      </c>
      <c r="AV111" s="12" t="s">
        <v>84</v>
      </c>
      <c r="AW111" s="12" t="s">
        <v>39</v>
      </c>
      <c r="AX111" s="12" t="s">
        <v>77</v>
      </c>
      <c r="AY111" s="218" t="s">
        <v>143</v>
      </c>
    </row>
    <row r="112" spans="2:51" s="13" customFormat="1" ht="12">
      <c r="B112" s="222"/>
      <c r="C112" s="223"/>
      <c r="D112" s="204" t="s">
        <v>194</v>
      </c>
      <c r="E112" s="224" t="s">
        <v>20</v>
      </c>
      <c r="F112" s="225" t="s">
        <v>217</v>
      </c>
      <c r="G112" s="223"/>
      <c r="H112" s="226">
        <v>45</v>
      </c>
      <c r="I112" s="227"/>
      <c r="J112" s="223"/>
      <c r="K112" s="223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194</v>
      </c>
      <c r="AU112" s="232" t="s">
        <v>84</v>
      </c>
      <c r="AV112" s="13" t="s">
        <v>93</v>
      </c>
      <c r="AW112" s="13" t="s">
        <v>39</v>
      </c>
      <c r="AX112" s="13" t="s">
        <v>22</v>
      </c>
      <c r="AY112" s="232" t="s">
        <v>143</v>
      </c>
    </row>
    <row r="113" spans="2:65" s="1" customFormat="1" ht="22.5" customHeight="1">
      <c r="B113" s="35"/>
      <c r="C113" s="192" t="s">
        <v>218</v>
      </c>
      <c r="D113" s="192" t="s">
        <v>146</v>
      </c>
      <c r="E113" s="193" t="s">
        <v>219</v>
      </c>
      <c r="F113" s="194" t="s">
        <v>220</v>
      </c>
      <c r="G113" s="195" t="s">
        <v>165</v>
      </c>
      <c r="H113" s="196">
        <v>14</v>
      </c>
      <c r="I113" s="197"/>
      <c r="J113" s="198">
        <f>ROUND(I113*H113,2)</f>
        <v>0</v>
      </c>
      <c r="K113" s="194" t="s">
        <v>150</v>
      </c>
      <c r="L113" s="55"/>
      <c r="M113" s="199" t="s">
        <v>20</v>
      </c>
      <c r="N113" s="200" t="s">
        <v>48</v>
      </c>
      <c r="O113" s="36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8" t="s">
        <v>212</v>
      </c>
      <c r="AT113" s="18" t="s">
        <v>146</v>
      </c>
      <c r="AU113" s="18" t="s">
        <v>84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212</v>
      </c>
      <c r="BM113" s="18" t="s">
        <v>221</v>
      </c>
    </row>
    <row r="114" spans="2:51" s="12" customFormat="1" ht="12">
      <c r="B114" s="208"/>
      <c r="C114" s="209"/>
      <c r="D114" s="204" t="s">
        <v>194</v>
      </c>
      <c r="E114" s="210" t="s">
        <v>20</v>
      </c>
      <c r="F114" s="211" t="s">
        <v>222</v>
      </c>
      <c r="G114" s="209"/>
      <c r="H114" s="212">
        <v>14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194</v>
      </c>
      <c r="AU114" s="218" t="s">
        <v>84</v>
      </c>
      <c r="AV114" s="12" t="s">
        <v>84</v>
      </c>
      <c r="AW114" s="12" t="s">
        <v>39</v>
      </c>
      <c r="AX114" s="12" t="s">
        <v>22</v>
      </c>
      <c r="AY114" s="218" t="s">
        <v>143</v>
      </c>
    </row>
    <row r="115" spans="2:65" s="1" customFormat="1" ht="22.5" customHeight="1">
      <c r="B115" s="35"/>
      <c r="C115" s="192" t="s">
        <v>8</v>
      </c>
      <c r="D115" s="192" t="s">
        <v>146</v>
      </c>
      <c r="E115" s="193" t="s">
        <v>223</v>
      </c>
      <c r="F115" s="194" t="s">
        <v>224</v>
      </c>
      <c r="G115" s="195" t="s">
        <v>165</v>
      </c>
      <c r="H115" s="196">
        <v>12</v>
      </c>
      <c r="I115" s="197"/>
      <c r="J115" s="198">
        <f>ROUND(I115*H115,2)</f>
        <v>0</v>
      </c>
      <c r="K115" s="194" t="s">
        <v>150</v>
      </c>
      <c r="L115" s="55"/>
      <c r="M115" s="199" t="s">
        <v>20</v>
      </c>
      <c r="N115" s="200" t="s">
        <v>48</v>
      </c>
      <c r="O115" s="36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8" t="s">
        <v>212</v>
      </c>
      <c r="AT115" s="18" t="s">
        <v>146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212</v>
      </c>
      <c r="BM115" s="18" t="s">
        <v>225</v>
      </c>
    </row>
    <row r="116" spans="2:51" s="12" customFormat="1" ht="12">
      <c r="B116" s="208"/>
      <c r="C116" s="209"/>
      <c r="D116" s="206" t="s">
        <v>194</v>
      </c>
      <c r="E116" s="219" t="s">
        <v>20</v>
      </c>
      <c r="F116" s="220" t="s">
        <v>226</v>
      </c>
      <c r="G116" s="209"/>
      <c r="H116" s="221">
        <v>1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194</v>
      </c>
      <c r="AU116" s="218" t="s">
        <v>84</v>
      </c>
      <c r="AV116" s="12" t="s">
        <v>84</v>
      </c>
      <c r="AW116" s="12" t="s">
        <v>39</v>
      </c>
      <c r="AX116" s="12" t="s">
        <v>77</v>
      </c>
      <c r="AY116" s="218" t="s">
        <v>143</v>
      </c>
    </row>
    <row r="117" spans="2:51" s="12" customFormat="1" ht="12">
      <c r="B117" s="208"/>
      <c r="C117" s="209"/>
      <c r="D117" s="206" t="s">
        <v>194</v>
      </c>
      <c r="E117" s="219" t="s">
        <v>20</v>
      </c>
      <c r="F117" s="220" t="s">
        <v>227</v>
      </c>
      <c r="G117" s="209"/>
      <c r="H117" s="221">
        <v>2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194</v>
      </c>
      <c r="AU117" s="218" t="s">
        <v>84</v>
      </c>
      <c r="AV117" s="12" t="s">
        <v>84</v>
      </c>
      <c r="AW117" s="12" t="s">
        <v>39</v>
      </c>
      <c r="AX117" s="12" t="s">
        <v>77</v>
      </c>
      <c r="AY117" s="218" t="s">
        <v>143</v>
      </c>
    </row>
    <row r="118" spans="2:51" s="12" customFormat="1" ht="12">
      <c r="B118" s="208"/>
      <c r="C118" s="209"/>
      <c r="D118" s="206" t="s">
        <v>194</v>
      </c>
      <c r="E118" s="219" t="s">
        <v>20</v>
      </c>
      <c r="F118" s="220" t="s">
        <v>228</v>
      </c>
      <c r="G118" s="209"/>
      <c r="H118" s="221">
        <v>1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194</v>
      </c>
      <c r="AU118" s="218" t="s">
        <v>84</v>
      </c>
      <c r="AV118" s="12" t="s">
        <v>84</v>
      </c>
      <c r="AW118" s="12" t="s">
        <v>39</v>
      </c>
      <c r="AX118" s="12" t="s">
        <v>77</v>
      </c>
      <c r="AY118" s="218" t="s">
        <v>143</v>
      </c>
    </row>
    <row r="119" spans="2:51" s="12" customFormat="1" ht="12">
      <c r="B119" s="208"/>
      <c r="C119" s="209"/>
      <c r="D119" s="206" t="s">
        <v>194</v>
      </c>
      <c r="E119" s="219" t="s">
        <v>20</v>
      </c>
      <c r="F119" s="220" t="s">
        <v>229</v>
      </c>
      <c r="G119" s="209"/>
      <c r="H119" s="221">
        <v>2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77</v>
      </c>
      <c r="AY119" s="218" t="s">
        <v>143</v>
      </c>
    </row>
    <row r="120" spans="2:51" s="12" customFormat="1" ht="12">
      <c r="B120" s="208"/>
      <c r="C120" s="209"/>
      <c r="D120" s="206" t="s">
        <v>194</v>
      </c>
      <c r="E120" s="219" t="s">
        <v>20</v>
      </c>
      <c r="F120" s="220" t="s">
        <v>230</v>
      </c>
      <c r="G120" s="209"/>
      <c r="H120" s="221">
        <v>4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194</v>
      </c>
      <c r="AU120" s="218" t="s">
        <v>84</v>
      </c>
      <c r="AV120" s="12" t="s">
        <v>84</v>
      </c>
      <c r="AW120" s="12" t="s">
        <v>39</v>
      </c>
      <c r="AX120" s="12" t="s">
        <v>77</v>
      </c>
      <c r="AY120" s="218" t="s">
        <v>143</v>
      </c>
    </row>
    <row r="121" spans="2:51" s="12" customFormat="1" ht="12">
      <c r="B121" s="208"/>
      <c r="C121" s="209"/>
      <c r="D121" s="206" t="s">
        <v>194</v>
      </c>
      <c r="E121" s="219" t="s">
        <v>20</v>
      </c>
      <c r="F121" s="220" t="s">
        <v>231</v>
      </c>
      <c r="G121" s="209"/>
      <c r="H121" s="221">
        <v>1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194</v>
      </c>
      <c r="AU121" s="218" t="s">
        <v>84</v>
      </c>
      <c r="AV121" s="12" t="s">
        <v>84</v>
      </c>
      <c r="AW121" s="12" t="s">
        <v>39</v>
      </c>
      <c r="AX121" s="12" t="s">
        <v>77</v>
      </c>
      <c r="AY121" s="218" t="s">
        <v>143</v>
      </c>
    </row>
    <row r="122" spans="2:51" s="12" customFormat="1" ht="12">
      <c r="B122" s="208"/>
      <c r="C122" s="209"/>
      <c r="D122" s="206" t="s">
        <v>194</v>
      </c>
      <c r="E122" s="219" t="s">
        <v>20</v>
      </c>
      <c r="F122" s="220" t="s">
        <v>232</v>
      </c>
      <c r="G122" s="209"/>
      <c r="H122" s="221">
        <v>1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194</v>
      </c>
      <c r="AU122" s="218" t="s">
        <v>84</v>
      </c>
      <c r="AV122" s="12" t="s">
        <v>84</v>
      </c>
      <c r="AW122" s="12" t="s">
        <v>39</v>
      </c>
      <c r="AX122" s="12" t="s">
        <v>77</v>
      </c>
      <c r="AY122" s="218" t="s">
        <v>143</v>
      </c>
    </row>
    <row r="123" spans="2:51" s="13" customFormat="1" ht="12">
      <c r="B123" s="222"/>
      <c r="C123" s="223"/>
      <c r="D123" s="204" t="s">
        <v>194</v>
      </c>
      <c r="E123" s="224" t="s">
        <v>20</v>
      </c>
      <c r="F123" s="225" t="s">
        <v>217</v>
      </c>
      <c r="G123" s="223"/>
      <c r="H123" s="226">
        <v>12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194</v>
      </c>
      <c r="AU123" s="232" t="s">
        <v>84</v>
      </c>
      <c r="AV123" s="13" t="s">
        <v>93</v>
      </c>
      <c r="AW123" s="13" t="s">
        <v>39</v>
      </c>
      <c r="AX123" s="13" t="s">
        <v>22</v>
      </c>
      <c r="AY123" s="232" t="s">
        <v>143</v>
      </c>
    </row>
    <row r="124" spans="2:65" s="1" customFormat="1" ht="22.5" customHeight="1">
      <c r="B124" s="35"/>
      <c r="C124" s="192" t="s">
        <v>233</v>
      </c>
      <c r="D124" s="192" t="s">
        <v>146</v>
      </c>
      <c r="E124" s="193" t="s">
        <v>234</v>
      </c>
      <c r="F124" s="194" t="s">
        <v>235</v>
      </c>
      <c r="G124" s="195" t="s">
        <v>165</v>
      </c>
      <c r="H124" s="196">
        <v>6</v>
      </c>
      <c r="I124" s="197"/>
      <c r="J124" s="198">
        <f>ROUND(I124*H124,2)</f>
        <v>0</v>
      </c>
      <c r="K124" s="194" t="s">
        <v>150</v>
      </c>
      <c r="L124" s="55"/>
      <c r="M124" s="199" t="s">
        <v>20</v>
      </c>
      <c r="N124" s="200" t="s">
        <v>48</v>
      </c>
      <c r="O124" s="36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8" t="s">
        <v>212</v>
      </c>
      <c r="AT124" s="18" t="s">
        <v>146</v>
      </c>
      <c r="AU124" s="18" t="s">
        <v>84</v>
      </c>
      <c r="AY124" s="18" t="s">
        <v>143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22</v>
      </c>
      <c r="BK124" s="203">
        <f>ROUND(I124*H124,2)</f>
        <v>0</v>
      </c>
      <c r="BL124" s="18" t="s">
        <v>212</v>
      </c>
      <c r="BM124" s="18" t="s">
        <v>236</v>
      </c>
    </row>
    <row r="125" spans="2:51" s="12" customFormat="1" ht="12">
      <c r="B125" s="208"/>
      <c r="C125" s="209"/>
      <c r="D125" s="206" t="s">
        <v>194</v>
      </c>
      <c r="E125" s="219" t="s">
        <v>20</v>
      </c>
      <c r="F125" s="220" t="s">
        <v>237</v>
      </c>
      <c r="G125" s="209"/>
      <c r="H125" s="221">
        <v>2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194</v>
      </c>
      <c r="AU125" s="218" t="s">
        <v>84</v>
      </c>
      <c r="AV125" s="12" t="s">
        <v>84</v>
      </c>
      <c r="AW125" s="12" t="s">
        <v>39</v>
      </c>
      <c r="AX125" s="12" t="s">
        <v>77</v>
      </c>
      <c r="AY125" s="218" t="s">
        <v>143</v>
      </c>
    </row>
    <row r="126" spans="2:51" s="12" customFormat="1" ht="12">
      <c r="B126" s="208"/>
      <c r="C126" s="209"/>
      <c r="D126" s="206" t="s">
        <v>194</v>
      </c>
      <c r="E126" s="219" t="s">
        <v>20</v>
      </c>
      <c r="F126" s="220" t="s">
        <v>238</v>
      </c>
      <c r="G126" s="209"/>
      <c r="H126" s="221">
        <v>2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194</v>
      </c>
      <c r="AU126" s="218" t="s">
        <v>84</v>
      </c>
      <c r="AV126" s="12" t="s">
        <v>84</v>
      </c>
      <c r="AW126" s="12" t="s">
        <v>39</v>
      </c>
      <c r="AX126" s="12" t="s">
        <v>77</v>
      </c>
      <c r="AY126" s="218" t="s">
        <v>143</v>
      </c>
    </row>
    <row r="127" spans="2:51" s="12" customFormat="1" ht="12">
      <c r="B127" s="208"/>
      <c r="C127" s="209"/>
      <c r="D127" s="206" t="s">
        <v>194</v>
      </c>
      <c r="E127" s="219" t="s">
        <v>20</v>
      </c>
      <c r="F127" s="220" t="s">
        <v>239</v>
      </c>
      <c r="G127" s="209"/>
      <c r="H127" s="221">
        <v>2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194</v>
      </c>
      <c r="AU127" s="218" t="s">
        <v>84</v>
      </c>
      <c r="AV127" s="12" t="s">
        <v>84</v>
      </c>
      <c r="AW127" s="12" t="s">
        <v>39</v>
      </c>
      <c r="AX127" s="12" t="s">
        <v>77</v>
      </c>
      <c r="AY127" s="218" t="s">
        <v>143</v>
      </c>
    </row>
    <row r="128" spans="2:51" s="13" customFormat="1" ht="12">
      <c r="B128" s="222"/>
      <c r="C128" s="223"/>
      <c r="D128" s="204" t="s">
        <v>194</v>
      </c>
      <c r="E128" s="224" t="s">
        <v>20</v>
      </c>
      <c r="F128" s="225" t="s">
        <v>217</v>
      </c>
      <c r="G128" s="223"/>
      <c r="H128" s="226">
        <v>6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194</v>
      </c>
      <c r="AU128" s="232" t="s">
        <v>84</v>
      </c>
      <c r="AV128" s="13" t="s">
        <v>93</v>
      </c>
      <c r="AW128" s="13" t="s">
        <v>39</v>
      </c>
      <c r="AX128" s="13" t="s">
        <v>22</v>
      </c>
      <c r="AY128" s="232" t="s">
        <v>143</v>
      </c>
    </row>
    <row r="129" spans="2:65" s="1" customFormat="1" ht="22.5" customHeight="1">
      <c r="B129" s="35"/>
      <c r="C129" s="192" t="s">
        <v>240</v>
      </c>
      <c r="D129" s="192" t="s">
        <v>146</v>
      </c>
      <c r="E129" s="193" t="s">
        <v>241</v>
      </c>
      <c r="F129" s="194" t="s">
        <v>242</v>
      </c>
      <c r="G129" s="195" t="s">
        <v>165</v>
      </c>
      <c r="H129" s="196">
        <v>2025</v>
      </c>
      <c r="I129" s="197"/>
      <c r="J129" s="198">
        <f>ROUND(I129*H129,2)</f>
        <v>0</v>
      </c>
      <c r="K129" s="194" t="s">
        <v>150</v>
      </c>
      <c r="L129" s="55"/>
      <c r="M129" s="199" t="s">
        <v>20</v>
      </c>
      <c r="N129" s="200" t="s">
        <v>48</v>
      </c>
      <c r="O129" s="3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8" t="s">
        <v>212</v>
      </c>
      <c r="AT129" s="18" t="s">
        <v>146</v>
      </c>
      <c r="AU129" s="18" t="s">
        <v>84</v>
      </c>
      <c r="AY129" s="18" t="s">
        <v>143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22</v>
      </c>
      <c r="BK129" s="203">
        <f>ROUND(I129*H129,2)</f>
        <v>0</v>
      </c>
      <c r="BL129" s="18" t="s">
        <v>212</v>
      </c>
      <c r="BM129" s="18" t="s">
        <v>243</v>
      </c>
    </row>
    <row r="130" spans="2:51" s="12" customFormat="1" ht="12">
      <c r="B130" s="208"/>
      <c r="C130" s="209"/>
      <c r="D130" s="204" t="s">
        <v>194</v>
      </c>
      <c r="E130" s="210" t="s">
        <v>20</v>
      </c>
      <c r="F130" s="211" t="s">
        <v>244</v>
      </c>
      <c r="G130" s="209"/>
      <c r="H130" s="212">
        <v>2025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22</v>
      </c>
      <c r="AY130" s="218" t="s">
        <v>143</v>
      </c>
    </row>
    <row r="131" spans="2:65" s="1" customFormat="1" ht="22.5" customHeight="1">
      <c r="B131" s="35"/>
      <c r="C131" s="192" t="s">
        <v>245</v>
      </c>
      <c r="D131" s="192" t="s">
        <v>146</v>
      </c>
      <c r="E131" s="193" t="s">
        <v>246</v>
      </c>
      <c r="F131" s="194" t="s">
        <v>247</v>
      </c>
      <c r="G131" s="195" t="s">
        <v>165</v>
      </c>
      <c r="H131" s="196">
        <v>630</v>
      </c>
      <c r="I131" s="197"/>
      <c r="J131" s="198">
        <f>ROUND(I131*H131,2)</f>
        <v>0</v>
      </c>
      <c r="K131" s="194" t="s">
        <v>150</v>
      </c>
      <c r="L131" s="55"/>
      <c r="M131" s="199" t="s">
        <v>20</v>
      </c>
      <c r="N131" s="200" t="s">
        <v>48</v>
      </c>
      <c r="O131" s="36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18" t="s">
        <v>212</v>
      </c>
      <c r="AT131" s="18" t="s">
        <v>146</v>
      </c>
      <c r="AU131" s="18" t="s">
        <v>84</v>
      </c>
      <c r="AY131" s="18" t="s">
        <v>143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22</v>
      </c>
      <c r="BK131" s="203">
        <f>ROUND(I131*H131,2)</f>
        <v>0</v>
      </c>
      <c r="BL131" s="18" t="s">
        <v>212</v>
      </c>
      <c r="BM131" s="18" t="s">
        <v>248</v>
      </c>
    </row>
    <row r="132" spans="2:51" s="12" customFormat="1" ht="12">
      <c r="B132" s="208"/>
      <c r="C132" s="209"/>
      <c r="D132" s="204" t="s">
        <v>194</v>
      </c>
      <c r="E132" s="210" t="s">
        <v>20</v>
      </c>
      <c r="F132" s="211" t="s">
        <v>249</v>
      </c>
      <c r="G132" s="209"/>
      <c r="H132" s="212">
        <v>630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194</v>
      </c>
      <c r="AU132" s="218" t="s">
        <v>84</v>
      </c>
      <c r="AV132" s="12" t="s">
        <v>84</v>
      </c>
      <c r="AW132" s="12" t="s">
        <v>39</v>
      </c>
      <c r="AX132" s="12" t="s">
        <v>22</v>
      </c>
      <c r="AY132" s="218" t="s">
        <v>143</v>
      </c>
    </row>
    <row r="133" spans="2:65" s="1" customFormat="1" ht="22.5" customHeight="1">
      <c r="B133" s="35"/>
      <c r="C133" s="192" t="s">
        <v>250</v>
      </c>
      <c r="D133" s="192" t="s">
        <v>146</v>
      </c>
      <c r="E133" s="193" t="s">
        <v>251</v>
      </c>
      <c r="F133" s="194" t="s">
        <v>252</v>
      </c>
      <c r="G133" s="195" t="s">
        <v>165</v>
      </c>
      <c r="H133" s="196">
        <v>540</v>
      </c>
      <c r="I133" s="197"/>
      <c r="J133" s="198">
        <f>ROUND(I133*H133,2)</f>
        <v>0</v>
      </c>
      <c r="K133" s="194" t="s">
        <v>150</v>
      </c>
      <c r="L133" s="55"/>
      <c r="M133" s="199" t="s">
        <v>20</v>
      </c>
      <c r="N133" s="200" t="s">
        <v>48</v>
      </c>
      <c r="O133" s="36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18" t="s">
        <v>212</v>
      </c>
      <c r="AT133" s="18" t="s">
        <v>146</v>
      </c>
      <c r="AU133" s="18" t="s">
        <v>84</v>
      </c>
      <c r="AY133" s="18" t="s">
        <v>143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22</v>
      </c>
      <c r="BK133" s="203">
        <f>ROUND(I133*H133,2)</f>
        <v>0</v>
      </c>
      <c r="BL133" s="18" t="s">
        <v>212</v>
      </c>
      <c r="BM133" s="18" t="s">
        <v>253</v>
      </c>
    </row>
    <row r="134" spans="2:51" s="12" customFormat="1" ht="12">
      <c r="B134" s="208"/>
      <c r="C134" s="209"/>
      <c r="D134" s="204" t="s">
        <v>194</v>
      </c>
      <c r="E134" s="210" t="s">
        <v>20</v>
      </c>
      <c r="F134" s="211" t="s">
        <v>254</v>
      </c>
      <c r="G134" s="209"/>
      <c r="H134" s="212">
        <v>540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194</v>
      </c>
      <c r="AU134" s="218" t="s">
        <v>84</v>
      </c>
      <c r="AV134" s="12" t="s">
        <v>84</v>
      </c>
      <c r="AW134" s="12" t="s">
        <v>39</v>
      </c>
      <c r="AX134" s="12" t="s">
        <v>22</v>
      </c>
      <c r="AY134" s="218" t="s">
        <v>143</v>
      </c>
    </row>
    <row r="135" spans="2:65" s="1" customFormat="1" ht="22.5" customHeight="1">
      <c r="B135" s="35"/>
      <c r="C135" s="192" t="s">
        <v>255</v>
      </c>
      <c r="D135" s="192" t="s">
        <v>146</v>
      </c>
      <c r="E135" s="193" t="s">
        <v>256</v>
      </c>
      <c r="F135" s="194" t="s">
        <v>257</v>
      </c>
      <c r="G135" s="195" t="s">
        <v>165</v>
      </c>
      <c r="H135" s="196">
        <v>270</v>
      </c>
      <c r="I135" s="197"/>
      <c r="J135" s="198">
        <f>ROUND(I135*H135,2)</f>
        <v>0</v>
      </c>
      <c r="K135" s="194" t="s">
        <v>150</v>
      </c>
      <c r="L135" s="55"/>
      <c r="M135" s="199" t="s">
        <v>20</v>
      </c>
      <c r="N135" s="200" t="s">
        <v>48</v>
      </c>
      <c r="O135" s="36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18" t="s">
        <v>212</v>
      </c>
      <c r="AT135" s="18" t="s">
        <v>146</v>
      </c>
      <c r="AU135" s="18" t="s">
        <v>84</v>
      </c>
      <c r="AY135" s="18" t="s">
        <v>143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8" t="s">
        <v>22</v>
      </c>
      <c r="BK135" s="203">
        <f>ROUND(I135*H135,2)</f>
        <v>0</v>
      </c>
      <c r="BL135" s="18" t="s">
        <v>212</v>
      </c>
      <c r="BM135" s="18" t="s">
        <v>258</v>
      </c>
    </row>
    <row r="136" spans="2:51" s="12" customFormat="1" ht="12">
      <c r="B136" s="208"/>
      <c r="C136" s="209"/>
      <c r="D136" s="204" t="s">
        <v>194</v>
      </c>
      <c r="E136" s="210" t="s">
        <v>20</v>
      </c>
      <c r="F136" s="211" t="s">
        <v>259</v>
      </c>
      <c r="G136" s="209"/>
      <c r="H136" s="212">
        <v>270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194</v>
      </c>
      <c r="AU136" s="218" t="s">
        <v>84</v>
      </c>
      <c r="AV136" s="12" t="s">
        <v>84</v>
      </c>
      <c r="AW136" s="12" t="s">
        <v>39</v>
      </c>
      <c r="AX136" s="12" t="s">
        <v>22</v>
      </c>
      <c r="AY136" s="218" t="s">
        <v>143</v>
      </c>
    </row>
    <row r="137" spans="2:65" s="1" customFormat="1" ht="22.5" customHeight="1">
      <c r="B137" s="35"/>
      <c r="C137" s="192" t="s">
        <v>7</v>
      </c>
      <c r="D137" s="192" t="s">
        <v>146</v>
      </c>
      <c r="E137" s="193" t="s">
        <v>260</v>
      </c>
      <c r="F137" s="194" t="s">
        <v>261</v>
      </c>
      <c r="G137" s="195" t="s">
        <v>165</v>
      </c>
      <c r="H137" s="196">
        <v>3</v>
      </c>
      <c r="I137" s="197"/>
      <c r="J137" s="198">
        <f>ROUND(I137*H137,2)</f>
        <v>0</v>
      </c>
      <c r="K137" s="194" t="s">
        <v>150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8" t="s">
        <v>212</v>
      </c>
      <c r="AT137" s="18" t="s">
        <v>146</v>
      </c>
      <c r="AU137" s="18" t="s">
        <v>84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212</v>
      </c>
      <c r="BM137" s="18" t="s">
        <v>262</v>
      </c>
    </row>
    <row r="138" spans="2:65" s="1" customFormat="1" ht="22.5" customHeight="1">
      <c r="B138" s="35"/>
      <c r="C138" s="192" t="s">
        <v>263</v>
      </c>
      <c r="D138" s="192" t="s">
        <v>146</v>
      </c>
      <c r="E138" s="193" t="s">
        <v>264</v>
      </c>
      <c r="F138" s="194" t="s">
        <v>265</v>
      </c>
      <c r="G138" s="195" t="s">
        <v>165</v>
      </c>
      <c r="H138" s="196">
        <v>135</v>
      </c>
      <c r="I138" s="197"/>
      <c r="J138" s="198">
        <f>ROUND(I138*H138,2)</f>
        <v>0</v>
      </c>
      <c r="K138" s="194" t="s">
        <v>150</v>
      </c>
      <c r="L138" s="55"/>
      <c r="M138" s="199" t="s">
        <v>20</v>
      </c>
      <c r="N138" s="200" t="s">
        <v>48</v>
      </c>
      <c r="O138" s="3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18" t="s">
        <v>212</v>
      </c>
      <c r="AT138" s="18" t="s">
        <v>146</v>
      </c>
      <c r="AU138" s="18" t="s">
        <v>84</v>
      </c>
      <c r="AY138" s="18" t="s">
        <v>143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22</v>
      </c>
      <c r="BK138" s="203">
        <f>ROUND(I138*H138,2)</f>
        <v>0</v>
      </c>
      <c r="BL138" s="18" t="s">
        <v>212</v>
      </c>
      <c r="BM138" s="18" t="s">
        <v>266</v>
      </c>
    </row>
    <row r="139" spans="2:51" s="12" customFormat="1" ht="12">
      <c r="B139" s="208"/>
      <c r="C139" s="209"/>
      <c r="D139" s="204" t="s">
        <v>194</v>
      </c>
      <c r="E139" s="210" t="s">
        <v>20</v>
      </c>
      <c r="F139" s="211" t="s">
        <v>267</v>
      </c>
      <c r="G139" s="209"/>
      <c r="H139" s="212">
        <v>135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194</v>
      </c>
      <c r="AU139" s="218" t="s">
        <v>84</v>
      </c>
      <c r="AV139" s="12" t="s">
        <v>84</v>
      </c>
      <c r="AW139" s="12" t="s">
        <v>39</v>
      </c>
      <c r="AX139" s="12" t="s">
        <v>22</v>
      </c>
      <c r="AY139" s="218" t="s">
        <v>143</v>
      </c>
    </row>
    <row r="140" spans="2:65" s="1" customFormat="1" ht="22.5" customHeight="1">
      <c r="B140" s="35"/>
      <c r="C140" s="192" t="s">
        <v>268</v>
      </c>
      <c r="D140" s="192" t="s">
        <v>146</v>
      </c>
      <c r="E140" s="193" t="s">
        <v>269</v>
      </c>
      <c r="F140" s="194" t="s">
        <v>270</v>
      </c>
      <c r="G140" s="195" t="s">
        <v>165</v>
      </c>
      <c r="H140" s="196">
        <v>20</v>
      </c>
      <c r="I140" s="197"/>
      <c r="J140" s="198">
        <f>ROUND(I140*H140,2)</f>
        <v>0</v>
      </c>
      <c r="K140" s="194" t="s">
        <v>150</v>
      </c>
      <c r="L140" s="55"/>
      <c r="M140" s="199" t="s">
        <v>20</v>
      </c>
      <c r="N140" s="200" t="s">
        <v>48</v>
      </c>
      <c r="O140" s="3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18" t="s">
        <v>212</v>
      </c>
      <c r="AT140" s="18" t="s">
        <v>146</v>
      </c>
      <c r="AU140" s="18" t="s">
        <v>84</v>
      </c>
      <c r="AY140" s="18" t="s">
        <v>143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22</v>
      </c>
      <c r="BK140" s="203">
        <f>ROUND(I140*H140,2)</f>
        <v>0</v>
      </c>
      <c r="BL140" s="18" t="s">
        <v>212</v>
      </c>
      <c r="BM140" s="18" t="s">
        <v>271</v>
      </c>
    </row>
    <row r="141" spans="2:51" s="12" customFormat="1" ht="12">
      <c r="B141" s="208"/>
      <c r="C141" s="209"/>
      <c r="D141" s="204" t="s">
        <v>194</v>
      </c>
      <c r="E141" s="210" t="s">
        <v>20</v>
      </c>
      <c r="F141" s="211" t="s">
        <v>272</v>
      </c>
      <c r="G141" s="209"/>
      <c r="H141" s="212">
        <v>20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194</v>
      </c>
      <c r="AU141" s="218" t="s">
        <v>84</v>
      </c>
      <c r="AV141" s="12" t="s">
        <v>84</v>
      </c>
      <c r="AW141" s="12" t="s">
        <v>39</v>
      </c>
      <c r="AX141" s="12" t="s">
        <v>22</v>
      </c>
      <c r="AY141" s="218" t="s">
        <v>143</v>
      </c>
    </row>
    <row r="142" spans="2:65" s="1" customFormat="1" ht="31.5" customHeight="1">
      <c r="B142" s="35"/>
      <c r="C142" s="192" t="s">
        <v>273</v>
      </c>
      <c r="D142" s="192" t="s">
        <v>146</v>
      </c>
      <c r="E142" s="193" t="s">
        <v>274</v>
      </c>
      <c r="F142" s="194" t="s">
        <v>275</v>
      </c>
      <c r="G142" s="195" t="s">
        <v>165</v>
      </c>
      <c r="H142" s="196">
        <v>1</v>
      </c>
      <c r="I142" s="197"/>
      <c r="J142" s="198">
        <f>ROUND(I142*H142,2)</f>
        <v>0</v>
      </c>
      <c r="K142" s="194" t="s">
        <v>150</v>
      </c>
      <c r="L142" s="55"/>
      <c r="M142" s="199" t="s">
        <v>20</v>
      </c>
      <c r="N142" s="200" t="s">
        <v>48</v>
      </c>
      <c r="O142" s="36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18" t="s">
        <v>212</v>
      </c>
      <c r="AT142" s="18" t="s">
        <v>146</v>
      </c>
      <c r="AU142" s="18" t="s">
        <v>84</v>
      </c>
      <c r="AY142" s="18" t="s">
        <v>143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8" t="s">
        <v>22</v>
      </c>
      <c r="BK142" s="203">
        <f>ROUND(I142*H142,2)</f>
        <v>0</v>
      </c>
      <c r="BL142" s="18" t="s">
        <v>212</v>
      </c>
      <c r="BM142" s="18" t="s">
        <v>276</v>
      </c>
    </row>
    <row r="143" spans="2:51" s="12" customFormat="1" ht="12">
      <c r="B143" s="208"/>
      <c r="C143" s="209"/>
      <c r="D143" s="204" t="s">
        <v>194</v>
      </c>
      <c r="E143" s="210" t="s">
        <v>20</v>
      </c>
      <c r="F143" s="211" t="s">
        <v>277</v>
      </c>
      <c r="G143" s="209"/>
      <c r="H143" s="212">
        <v>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194</v>
      </c>
      <c r="AU143" s="218" t="s">
        <v>84</v>
      </c>
      <c r="AV143" s="12" t="s">
        <v>84</v>
      </c>
      <c r="AW143" s="12" t="s">
        <v>39</v>
      </c>
      <c r="AX143" s="12" t="s">
        <v>22</v>
      </c>
      <c r="AY143" s="218" t="s">
        <v>143</v>
      </c>
    </row>
    <row r="144" spans="2:65" s="1" customFormat="1" ht="22.5" customHeight="1">
      <c r="B144" s="35"/>
      <c r="C144" s="192" t="s">
        <v>278</v>
      </c>
      <c r="D144" s="192" t="s">
        <v>146</v>
      </c>
      <c r="E144" s="193" t="s">
        <v>279</v>
      </c>
      <c r="F144" s="194" t="s">
        <v>280</v>
      </c>
      <c r="G144" s="195" t="s">
        <v>165</v>
      </c>
      <c r="H144" s="196">
        <v>900</v>
      </c>
      <c r="I144" s="197"/>
      <c r="J144" s="198">
        <f>ROUND(I144*H144,2)</f>
        <v>0</v>
      </c>
      <c r="K144" s="194" t="s">
        <v>150</v>
      </c>
      <c r="L144" s="55"/>
      <c r="M144" s="199" t="s">
        <v>20</v>
      </c>
      <c r="N144" s="200" t="s">
        <v>48</v>
      </c>
      <c r="O144" s="3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18" t="s">
        <v>212</v>
      </c>
      <c r="AT144" s="18" t="s">
        <v>146</v>
      </c>
      <c r="AU144" s="18" t="s">
        <v>84</v>
      </c>
      <c r="AY144" s="18" t="s">
        <v>143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8" t="s">
        <v>22</v>
      </c>
      <c r="BK144" s="203">
        <f>ROUND(I144*H144,2)</f>
        <v>0</v>
      </c>
      <c r="BL144" s="18" t="s">
        <v>212</v>
      </c>
      <c r="BM144" s="18" t="s">
        <v>281</v>
      </c>
    </row>
    <row r="145" spans="2:51" s="12" customFormat="1" ht="12">
      <c r="B145" s="208"/>
      <c r="C145" s="209"/>
      <c r="D145" s="204" t="s">
        <v>194</v>
      </c>
      <c r="E145" s="210" t="s">
        <v>20</v>
      </c>
      <c r="F145" s="211" t="s">
        <v>282</v>
      </c>
      <c r="G145" s="209"/>
      <c r="H145" s="212">
        <v>900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194</v>
      </c>
      <c r="AU145" s="218" t="s">
        <v>84</v>
      </c>
      <c r="AV145" s="12" t="s">
        <v>84</v>
      </c>
      <c r="AW145" s="12" t="s">
        <v>39</v>
      </c>
      <c r="AX145" s="12" t="s">
        <v>22</v>
      </c>
      <c r="AY145" s="218" t="s">
        <v>143</v>
      </c>
    </row>
    <row r="146" spans="2:65" s="1" customFormat="1" ht="31.5" customHeight="1">
      <c r="B146" s="35"/>
      <c r="C146" s="192" t="s">
        <v>283</v>
      </c>
      <c r="D146" s="192" t="s">
        <v>146</v>
      </c>
      <c r="E146" s="193" t="s">
        <v>284</v>
      </c>
      <c r="F146" s="194" t="s">
        <v>285</v>
      </c>
      <c r="G146" s="195" t="s">
        <v>165</v>
      </c>
      <c r="H146" s="196">
        <v>45</v>
      </c>
      <c r="I146" s="197"/>
      <c r="J146" s="198">
        <f>ROUND(I146*H146,2)</f>
        <v>0</v>
      </c>
      <c r="K146" s="194" t="s">
        <v>150</v>
      </c>
      <c r="L146" s="55"/>
      <c r="M146" s="199" t="s">
        <v>20</v>
      </c>
      <c r="N146" s="200" t="s">
        <v>48</v>
      </c>
      <c r="O146" s="36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18" t="s">
        <v>212</v>
      </c>
      <c r="AT146" s="18" t="s">
        <v>146</v>
      </c>
      <c r="AU146" s="18" t="s">
        <v>84</v>
      </c>
      <c r="AY146" s="18" t="s">
        <v>143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22</v>
      </c>
      <c r="BK146" s="203">
        <f>ROUND(I146*H146,2)</f>
        <v>0</v>
      </c>
      <c r="BL146" s="18" t="s">
        <v>212</v>
      </c>
      <c r="BM146" s="18" t="s">
        <v>286</v>
      </c>
    </row>
    <row r="147" spans="2:51" s="12" customFormat="1" ht="12">
      <c r="B147" s="208"/>
      <c r="C147" s="209"/>
      <c r="D147" s="204" t="s">
        <v>194</v>
      </c>
      <c r="E147" s="210" t="s">
        <v>20</v>
      </c>
      <c r="F147" s="211" t="s">
        <v>287</v>
      </c>
      <c r="G147" s="209"/>
      <c r="H147" s="212">
        <v>45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194</v>
      </c>
      <c r="AU147" s="218" t="s">
        <v>84</v>
      </c>
      <c r="AV147" s="12" t="s">
        <v>84</v>
      </c>
      <c r="AW147" s="12" t="s">
        <v>39</v>
      </c>
      <c r="AX147" s="12" t="s">
        <v>22</v>
      </c>
      <c r="AY147" s="218" t="s">
        <v>143</v>
      </c>
    </row>
    <row r="148" spans="2:65" s="1" customFormat="1" ht="22.5" customHeight="1">
      <c r="B148" s="35"/>
      <c r="C148" s="192" t="s">
        <v>288</v>
      </c>
      <c r="D148" s="192" t="s">
        <v>146</v>
      </c>
      <c r="E148" s="193" t="s">
        <v>289</v>
      </c>
      <c r="F148" s="194" t="s">
        <v>290</v>
      </c>
      <c r="G148" s="195" t="s">
        <v>165</v>
      </c>
      <c r="H148" s="196">
        <v>1</v>
      </c>
      <c r="I148" s="197"/>
      <c r="J148" s="198">
        <f>ROUND(I148*H148,2)</f>
        <v>0</v>
      </c>
      <c r="K148" s="194" t="s">
        <v>150</v>
      </c>
      <c r="L148" s="55"/>
      <c r="M148" s="199" t="s">
        <v>20</v>
      </c>
      <c r="N148" s="200" t="s">
        <v>48</v>
      </c>
      <c r="O148" s="36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18" t="s">
        <v>212</v>
      </c>
      <c r="AT148" s="18" t="s">
        <v>146</v>
      </c>
      <c r="AU148" s="18" t="s">
        <v>84</v>
      </c>
      <c r="AY148" s="18" t="s">
        <v>143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8" t="s">
        <v>22</v>
      </c>
      <c r="BK148" s="203">
        <f>ROUND(I148*H148,2)</f>
        <v>0</v>
      </c>
      <c r="BL148" s="18" t="s">
        <v>212</v>
      </c>
      <c r="BM148" s="18" t="s">
        <v>291</v>
      </c>
    </row>
    <row r="149" spans="2:51" s="12" customFormat="1" ht="12">
      <c r="B149" s="208"/>
      <c r="C149" s="209"/>
      <c r="D149" s="204" t="s">
        <v>194</v>
      </c>
      <c r="E149" s="210" t="s">
        <v>20</v>
      </c>
      <c r="F149" s="211" t="s">
        <v>292</v>
      </c>
      <c r="G149" s="209"/>
      <c r="H149" s="212">
        <v>1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194</v>
      </c>
      <c r="AU149" s="218" t="s">
        <v>84</v>
      </c>
      <c r="AV149" s="12" t="s">
        <v>84</v>
      </c>
      <c r="AW149" s="12" t="s">
        <v>39</v>
      </c>
      <c r="AX149" s="12" t="s">
        <v>22</v>
      </c>
      <c r="AY149" s="218" t="s">
        <v>143</v>
      </c>
    </row>
    <row r="150" spans="2:65" s="1" customFormat="1" ht="22.5" customHeight="1">
      <c r="B150" s="35"/>
      <c r="C150" s="192" t="s">
        <v>293</v>
      </c>
      <c r="D150" s="192" t="s">
        <v>146</v>
      </c>
      <c r="E150" s="193" t="s">
        <v>294</v>
      </c>
      <c r="F150" s="194" t="s">
        <v>295</v>
      </c>
      <c r="G150" s="195" t="s">
        <v>165</v>
      </c>
      <c r="H150" s="196">
        <v>1</v>
      </c>
      <c r="I150" s="197"/>
      <c r="J150" s="198">
        <f>ROUND(I150*H150,2)</f>
        <v>0</v>
      </c>
      <c r="K150" s="194" t="s">
        <v>150</v>
      </c>
      <c r="L150" s="55"/>
      <c r="M150" s="199" t="s">
        <v>20</v>
      </c>
      <c r="N150" s="200" t="s">
        <v>48</v>
      </c>
      <c r="O150" s="36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18" t="s">
        <v>212</v>
      </c>
      <c r="AT150" s="18" t="s">
        <v>146</v>
      </c>
      <c r="AU150" s="18" t="s">
        <v>84</v>
      </c>
      <c r="AY150" s="18" t="s">
        <v>143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8" t="s">
        <v>22</v>
      </c>
      <c r="BK150" s="203">
        <f>ROUND(I150*H150,2)</f>
        <v>0</v>
      </c>
      <c r="BL150" s="18" t="s">
        <v>212</v>
      </c>
      <c r="BM150" s="18" t="s">
        <v>296</v>
      </c>
    </row>
    <row r="151" spans="2:65" s="1" customFormat="1" ht="22.5" customHeight="1">
      <c r="B151" s="35"/>
      <c r="C151" s="192" t="s">
        <v>297</v>
      </c>
      <c r="D151" s="192" t="s">
        <v>146</v>
      </c>
      <c r="E151" s="193" t="s">
        <v>298</v>
      </c>
      <c r="F151" s="194" t="s">
        <v>299</v>
      </c>
      <c r="G151" s="195" t="s">
        <v>165</v>
      </c>
      <c r="H151" s="196">
        <v>45</v>
      </c>
      <c r="I151" s="197"/>
      <c r="J151" s="198">
        <f>ROUND(I151*H151,2)</f>
        <v>0</v>
      </c>
      <c r="K151" s="194" t="s">
        <v>150</v>
      </c>
      <c r="L151" s="55"/>
      <c r="M151" s="199" t="s">
        <v>20</v>
      </c>
      <c r="N151" s="200" t="s">
        <v>48</v>
      </c>
      <c r="O151" s="36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8" t="s">
        <v>212</v>
      </c>
      <c r="AT151" s="18" t="s">
        <v>146</v>
      </c>
      <c r="AU151" s="18" t="s">
        <v>84</v>
      </c>
      <c r="AY151" s="18" t="s">
        <v>143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8" t="s">
        <v>22</v>
      </c>
      <c r="BK151" s="203">
        <f>ROUND(I151*H151,2)</f>
        <v>0</v>
      </c>
      <c r="BL151" s="18" t="s">
        <v>212</v>
      </c>
      <c r="BM151" s="18" t="s">
        <v>300</v>
      </c>
    </row>
    <row r="152" spans="2:51" s="12" customFormat="1" ht="12">
      <c r="B152" s="208"/>
      <c r="C152" s="209"/>
      <c r="D152" s="204" t="s">
        <v>194</v>
      </c>
      <c r="E152" s="210" t="s">
        <v>20</v>
      </c>
      <c r="F152" s="211" t="s">
        <v>287</v>
      </c>
      <c r="G152" s="209"/>
      <c r="H152" s="212">
        <v>45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194</v>
      </c>
      <c r="AU152" s="218" t="s">
        <v>84</v>
      </c>
      <c r="AV152" s="12" t="s">
        <v>84</v>
      </c>
      <c r="AW152" s="12" t="s">
        <v>39</v>
      </c>
      <c r="AX152" s="12" t="s">
        <v>22</v>
      </c>
      <c r="AY152" s="218" t="s">
        <v>143</v>
      </c>
    </row>
    <row r="153" spans="2:65" s="1" customFormat="1" ht="22.5" customHeight="1">
      <c r="B153" s="35"/>
      <c r="C153" s="192" t="s">
        <v>301</v>
      </c>
      <c r="D153" s="192" t="s">
        <v>146</v>
      </c>
      <c r="E153" s="193" t="s">
        <v>302</v>
      </c>
      <c r="F153" s="194" t="s">
        <v>303</v>
      </c>
      <c r="G153" s="195" t="s">
        <v>165</v>
      </c>
      <c r="H153" s="196">
        <v>45</v>
      </c>
      <c r="I153" s="197"/>
      <c r="J153" s="198">
        <f>ROUND(I153*H153,2)</f>
        <v>0</v>
      </c>
      <c r="K153" s="194" t="s">
        <v>150</v>
      </c>
      <c r="L153" s="55"/>
      <c r="M153" s="199" t="s">
        <v>20</v>
      </c>
      <c r="N153" s="200" t="s">
        <v>48</v>
      </c>
      <c r="O153" s="36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18" t="s">
        <v>212</v>
      </c>
      <c r="AT153" s="18" t="s">
        <v>146</v>
      </c>
      <c r="AU153" s="18" t="s">
        <v>84</v>
      </c>
      <c r="AY153" s="18" t="s">
        <v>143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22</v>
      </c>
      <c r="BK153" s="203">
        <f>ROUND(I153*H153,2)</f>
        <v>0</v>
      </c>
      <c r="BL153" s="18" t="s">
        <v>212</v>
      </c>
      <c r="BM153" s="18" t="s">
        <v>304</v>
      </c>
    </row>
    <row r="154" spans="2:51" s="12" customFormat="1" ht="12">
      <c r="B154" s="208"/>
      <c r="C154" s="209"/>
      <c r="D154" s="206" t="s">
        <v>194</v>
      </c>
      <c r="E154" s="219" t="s">
        <v>20</v>
      </c>
      <c r="F154" s="220" t="s">
        <v>287</v>
      </c>
      <c r="G154" s="209"/>
      <c r="H154" s="221">
        <v>45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194</v>
      </c>
      <c r="AU154" s="218" t="s">
        <v>84</v>
      </c>
      <c r="AV154" s="12" t="s">
        <v>84</v>
      </c>
      <c r="AW154" s="12" t="s">
        <v>39</v>
      </c>
      <c r="AX154" s="12" t="s">
        <v>22</v>
      </c>
      <c r="AY154" s="218" t="s">
        <v>143</v>
      </c>
    </row>
    <row r="155" spans="2:63" s="11" customFormat="1" ht="29.85" customHeight="1">
      <c r="B155" s="175"/>
      <c r="C155" s="176"/>
      <c r="D155" s="189" t="s">
        <v>76</v>
      </c>
      <c r="E155" s="190" t="s">
        <v>305</v>
      </c>
      <c r="F155" s="190" t="s">
        <v>306</v>
      </c>
      <c r="G155" s="176"/>
      <c r="H155" s="176"/>
      <c r="I155" s="179"/>
      <c r="J155" s="191">
        <f>BK155</f>
        <v>0</v>
      </c>
      <c r="K155" s="176"/>
      <c r="L155" s="181"/>
      <c r="M155" s="182"/>
      <c r="N155" s="183"/>
      <c r="O155" s="183"/>
      <c r="P155" s="184">
        <f>SUM(P156:P219)</f>
        <v>0</v>
      </c>
      <c r="Q155" s="183"/>
      <c r="R155" s="184">
        <f>SUM(R156:R219)</f>
        <v>21.562655</v>
      </c>
      <c r="S155" s="183"/>
      <c r="T155" s="185">
        <f>SUM(T156:T219)</f>
        <v>21.823</v>
      </c>
      <c r="AR155" s="186" t="s">
        <v>93</v>
      </c>
      <c r="AT155" s="187" t="s">
        <v>76</v>
      </c>
      <c r="AU155" s="187" t="s">
        <v>22</v>
      </c>
      <c r="AY155" s="186" t="s">
        <v>143</v>
      </c>
      <c r="BK155" s="188">
        <f>SUM(BK156:BK219)</f>
        <v>0</v>
      </c>
    </row>
    <row r="156" spans="2:65" s="1" customFormat="1" ht="22.5" customHeight="1">
      <c r="B156" s="35"/>
      <c r="C156" s="192" t="s">
        <v>307</v>
      </c>
      <c r="D156" s="192" t="s">
        <v>146</v>
      </c>
      <c r="E156" s="193" t="s">
        <v>308</v>
      </c>
      <c r="F156" s="194" t="s">
        <v>309</v>
      </c>
      <c r="G156" s="195" t="s">
        <v>192</v>
      </c>
      <c r="H156" s="196">
        <v>2</v>
      </c>
      <c r="I156" s="197"/>
      <c r="J156" s="198">
        <f>ROUND(I156*H156,2)</f>
        <v>0</v>
      </c>
      <c r="K156" s="194" t="s">
        <v>150</v>
      </c>
      <c r="L156" s="55"/>
      <c r="M156" s="199" t="s">
        <v>20</v>
      </c>
      <c r="N156" s="200" t="s">
        <v>48</v>
      </c>
      <c r="O156" s="36"/>
      <c r="P156" s="201">
        <f>O156*H156</f>
        <v>0</v>
      </c>
      <c r="Q156" s="201">
        <v>0.26003</v>
      </c>
      <c r="R156" s="201">
        <f>Q156*H156</f>
        <v>0.52006</v>
      </c>
      <c r="S156" s="201">
        <v>0</v>
      </c>
      <c r="T156" s="202">
        <f>S156*H156</f>
        <v>0</v>
      </c>
      <c r="AR156" s="18" t="s">
        <v>93</v>
      </c>
      <c r="AT156" s="18" t="s">
        <v>146</v>
      </c>
      <c r="AU156" s="18" t="s">
        <v>84</v>
      </c>
      <c r="AY156" s="18" t="s">
        <v>143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8" t="s">
        <v>22</v>
      </c>
      <c r="BK156" s="203">
        <f>ROUND(I156*H156,2)</f>
        <v>0</v>
      </c>
      <c r="BL156" s="18" t="s">
        <v>93</v>
      </c>
      <c r="BM156" s="18" t="s">
        <v>310</v>
      </c>
    </row>
    <row r="157" spans="2:51" s="14" customFormat="1" ht="24">
      <c r="B157" s="233"/>
      <c r="C157" s="234"/>
      <c r="D157" s="206" t="s">
        <v>194</v>
      </c>
      <c r="E157" s="235" t="s">
        <v>20</v>
      </c>
      <c r="F157" s="236" t="s">
        <v>311</v>
      </c>
      <c r="G157" s="234"/>
      <c r="H157" s="237" t="s">
        <v>20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194</v>
      </c>
      <c r="AU157" s="243" t="s">
        <v>84</v>
      </c>
      <c r="AV157" s="14" t="s">
        <v>22</v>
      </c>
      <c r="AW157" s="14" t="s">
        <v>39</v>
      </c>
      <c r="AX157" s="14" t="s">
        <v>77</v>
      </c>
      <c r="AY157" s="243" t="s">
        <v>143</v>
      </c>
    </row>
    <row r="158" spans="2:51" s="12" customFormat="1" ht="12">
      <c r="B158" s="208"/>
      <c r="C158" s="209"/>
      <c r="D158" s="204" t="s">
        <v>194</v>
      </c>
      <c r="E158" s="210" t="s">
        <v>20</v>
      </c>
      <c r="F158" s="211" t="s">
        <v>312</v>
      </c>
      <c r="G158" s="209"/>
      <c r="H158" s="212">
        <v>2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194</v>
      </c>
      <c r="AU158" s="218" t="s">
        <v>84</v>
      </c>
      <c r="AV158" s="12" t="s">
        <v>84</v>
      </c>
      <c r="AW158" s="12" t="s">
        <v>39</v>
      </c>
      <c r="AX158" s="12" t="s">
        <v>22</v>
      </c>
      <c r="AY158" s="218" t="s">
        <v>143</v>
      </c>
    </row>
    <row r="159" spans="2:65" s="1" customFormat="1" ht="22.5" customHeight="1">
      <c r="B159" s="35"/>
      <c r="C159" s="192" t="s">
        <v>313</v>
      </c>
      <c r="D159" s="192" t="s">
        <v>146</v>
      </c>
      <c r="E159" s="193" t="s">
        <v>314</v>
      </c>
      <c r="F159" s="194" t="s">
        <v>315</v>
      </c>
      <c r="G159" s="195" t="s">
        <v>192</v>
      </c>
      <c r="H159" s="196">
        <v>80</v>
      </c>
      <c r="I159" s="197"/>
      <c r="J159" s="198">
        <f>ROUND(I159*H159,2)</f>
        <v>0</v>
      </c>
      <c r="K159" s="194" t="s">
        <v>150</v>
      </c>
      <c r="L159" s="55"/>
      <c r="M159" s="199" t="s">
        <v>20</v>
      </c>
      <c r="N159" s="200" t="s">
        <v>48</v>
      </c>
      <c r="O159" s="36"/>
      <c r="P159" s="201">
        <f>O159*H159</f>
        <v>0</v>
      </c>
      <c r="Q159" s="201">
        <v>0.26253</v>
      </c>
      <c r="R159" s="201">
        <f>Q159*H159</f>
        <v>21.002399999999998</v>
      </c>
      <c r="S159" s="201">
        <v>0</v>
      </c>
      <c r="T159" s="202">
        <f>S159*H159</f>
        <v>0</v>
      </c>
      <c r="AR159" s="18" t="s">
        <v>93</v>
      </c>
      <c r="AT159" s="18" t="s">
        <v>146</v>
      </c>
      <c r="AU159" s="18" t="s">
        <v>84</v>
      </c>
      <c r="AY159" s="18" t="s">
        <v>143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8" t="s">
        <v>22</v>
      </c>
      <c r="BK159" s="203">
        <f>ROUND(I159*H159,2)</f>
        <v>0</v>
      </c>
      <c r="BL159" s="18" t="s">
        <v>93</v>
      </c>
      <c r="BM159" s="18" t="s">
        <v>316</v>
      </c>
    </row>
    <row r="160" spans="2:51" s="12" customFormat="1" ht="12">
      <c r="B160" s="208"/>
      <c r="C160" s="209"/>
      <c r="D160" s="204" t="s">
        <v>194</v>
      </c>
      <c r="E160" s="210" t="s">
        <v>20</v>
      </c>
      <c r="F160" s="211" t="s">
        <v>317</v>
      </c>
      <c r="G160" s="209"/>
      <c r="H160" s="212">
        <v>80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194</v>
      </c>
      <c r="AU160" s="218" t="s">
        <v>84</v>
      </c>
      <c r="AV160" s="12" t="s">
        <v>84</v>
      </c>
      <c r="AW160" s="12" t="s">
        <v>39</v>
      </c>
      <c r="AX160" s="12" t="s">
        <v>22</v>
      </c>
      <c r="AY160" s="218" t="s">
        <v>143</v>
      </c>
    </row>
    <row r="161" spans="2:65" s="1" customFormat="1" ht="22.5" customHeight="1">
      <c r="B161" s="35"/>
      <c r="C161" s="192" t="s">
        <v>318</v>
      </c>
      <c r="D161" s="192" t="s">
        <v>146</v>
      </c>
      <c r="E161" s="193" t="s">
        <v>319</v>
      </c>
      <c r="F161" s="194" t="s">
        <v>320</v>
      </c>
      <c r="G161" s="195" t="s">
        <v>192</v>
      </c>
      <c r="H161" s="196">
        <v>3</v>
      </c>
      <c r="I161" s="197"/>
      <c r="J161" s="198">
        <f>ROUND(I161*H161,2)</f>
        <v>0</v>
      </c>
      <c r="K161" s="194" t="s">
        <v>150</v>
      </c>
      <c r="L161" s="55"/>
      <c r="M161" s="199" t="s">
        <v>20</v>
      </c>
      <c r="N161" s="200" t="s">
        <v>48</v>
      </c>
      <c r="O161" s="36"/>
      <c r="P161" s="201">
        <f>O161*H161</f>
        <v>0</v>
      </c>
      <c r="Q161" s="201">
        <v>0</v>
      </c>
      <c r="R161" s="201">
        <f>Q161*H161</f>
        <v>0</v>
      </c>
      <c r="S161" s="201">
        <v>0.261</v>
      </c>
      <c r="T161" s="202">
        <f>S161*H161</f>
        <v>0.783</v>
      </c>
      <c r="AR161" s="18" t="s">
        <v>93</v>
      </c>
      <c r="AT161" s="18" t="s">
        <v>146</v>
      </c>
      <c r="AU161" s="18" t="s">
        <v>84</v>
      </c>
      <c r="AY161" s="18" t="s">
        <v>143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8" t="s">
        <v>22</v>
      </c>
      <c r="BK161" s="203">
        <f>ROUND(I161*H161,2)</f>
        <v>0</v>
      </c>
      <c r="BL161" s="18" t="s">
        <v>93</v>
      </c>
      <c r="BM161" s="18" t="s">
        <v>321</v>
      </c>
    </row>
    <row r="162" spans="2:65" s="1" customFormat="1" ht="22.5" customHeight="1">
      <c r="B162" s="35"/>
      <c r="C162" s="192" t="s">
        <v>322</v>
      </c>
      <c r="D162" s="192" t="s">
        <v>146</v>
      </c>
      <c r="E162" s="193" t="s">
        <v>323</v>
      </c>
      <c r="F162" s="194" t="s">
        <v>324</v>
      </c>
      <c r="G162" s="195" t="s">
        <v>192</v>
      </c>
      <c r="H162" s="196">
        <v>80</v>
      </c>
      <c r="I162" s="197"/>
      <c r="J162" s="198">
        <f>ROUND(I162*H162,2)</f>
        <v>0</v>
      </c>
      <c r="K162" s="194" t="s">
        <v>150</v>
      </c>
      <c r="L162" s="55"/>
      <c r="M162" s="199" t="s">
        <v>20</v>
      </c>
      <c r="N162" s="200" t="s">
        <v>48</v>
      </c>
      <c r="O162" s="36"/>
      <c r="P162" s="201">
        <f>O162*H162</f>
        <v>0</v>
      </c>
      <c r="Q162" s="201">
        <v>0</v>
      </c>
      <c r="R162" s="201">
        <f>Q162*H162</f>
        <v>0</v>
      </c>
      <c r="S162" s="201">
        <v>0.263</v>
      </c>
      <c r="T162" s="202">
        <f>S162*H162</f>
        <v>21.04</v>
      </c>
      <c r="AR162" s="18" t="s">
        <v>93</v>
      </c>
      <c r="AT162" s="18" t="s">
        <v>146</v>
      </c>
      <c r="AU162" s="18" t="s">
        <v>84</v>
      </c>
      <c r="AY162" s="18" t="s">
        <v>143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8" t="s">
        <v>22</v>
      </c>
      <c r="BK162" s="203">
        <f>ROUND(I162*H162,2)</f>
        <v>0</v>
      </c>
      <c r="BL162" s="18" t="s">
        <v>93</v>
      </c>
      <c r="BM162" s="18" t="s">
        <v>325</v>
      </c>
    </row>
    <row r="163" spans="2:65" s="1" customFormat="1" ht="31.5" customHeight="1">
      <c r="B163" s="35"/>
      <c r="C163" s="192" t="s">
        <v>326</v>
      </c>
      <c r="D163" s="192" t="s">
        <v>146</v>
      </c>
      <c r="E163" s="193" t="s">
        <v>190</v>
      </c>
      <c r="F163" s="194" t="s">
        <v>191</v>
      </c>
      <c r="G163" s="195" t="s">
        <v>192</v>
      </c>
      <c r="H163" s="196">
        <v>227</v>
      </c>
      <c r="I163" s="197"/>
      <c r="J163" s="198">
        <f>ROUND(I163*H163,2)</f>
        <v>0</v>
      </c>
      <c r="K163" s="194" t="s">
        <v>150</v>
      </c>
      <c r="L163" s="55"/>
      <c r="M163" s="199" t="s">
        <v>20</v>
      </c>
      <c r="N163" s="200" t="s">
        <v>48</v>
      </c>
      <c r="O163" s="36"/>
      <c r="P163" s="201">
        <f>O163*H163</f>
        <v>0</v>
      </c>
      <c r="Q163" s="201">
        <v>0.00011</v>
      </c>
      <c r="R163" s="201">
        <f>Q163*H163</f>
        <v>0.024970000000000003</v>
      </c>
      <c r="S163" s="201">
        <v>0</v>
      </c>
      <c r="T163" s="202">
        <f>S163*H163</f>
        <v>0</v>
      </c>
      <c r="AR163" s="18" t="s">
        <v>93</v>
      </c>
      <c r="AT163" s="18" t="s">
        <v>146</v>
      </c>
      <c r="AU163" s="18" t="s">
        <v>84</v>
      </c>
      <c r="AY163" s="18" t="s">
        <v>143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8" t="s">
        <v>22</v>
      </c>
      <c r="BK163" s="203">
        <f>ROUND(I163*H163,2)</f>
        <v>0</v>
      </c>
      <c r="BL163" s="18" t="s">
        <v>93</v>
      </c>
      <c r="BM163" s="18" t="s">
        <v>327</v>
      </c>
    </row>
    <row r="164" spans="2:51" s="12" customFormat="1" ht="12">
      <c r="B164" s="208"/>
      <c r="C164" s="209"/>
      <c r="D164" s="204" t="s">
        <v>194</v>
      </c>
      <c r="E164" s="210" t="s">
        <v>20</v>
      </c>
      <c r="F164" s="211" t="s">
        <v>328</v>
      </c>
      <c r="G164" s="209"/>
      <c r="H164" s="212">
        <v>227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194</v>
      </c>
      <c r="AU164" s="218" t="s">
        <v>84</v>
      </c>
      <c r="AV164" s="12" t="s">
        <v>84</v>
      </c>
      <c r="AW164" s="12" t="s">
        <v>39</v>
      </c>
      <c r="AX164" s="12" t="s">
        <v>22</v>
      </c>
      <c r="AY164" s="218" t="s">
        <v>143</v>
      </c>
    </row>
    <row r="165" spans="2:65" s="1" customFormat="1" ht="31.5" customHeight="1">
      <c r="B165" s="35"/>
      <c r="C165" s="192" t="s">
        <v>329</v>
      </c>
      <c r="D165" s="192" t="s">
        <v>146</v>
      </c>
      <c r="E165" s="193" t="s">
        <v>196</v>
      </c>
      <c r="F165" s="194" t="s">
        <v>197</v>
      </c>
      <c r="G165" s="195" t="s">
        <v>198</v>
      </c>
      <c r="H165" s="196">
        <v>10.5</v>
      </c>
      <c r="I165" s="197"/>
      <c r="J165" s="198">
        <f>ROUND(I165*H165,2)</f>
        <v>0</v>
      </c>
      <c r="K165" s="194" t="s">
        <v>150</v>
      </c>
      <c r="L165" s="55"/>
      <c r="M165" s="199" t="s">
        <v>20</v>
      </c>
      <c r="N165" s="200" t="s">
        <v>48</v>
      </c>
      <c r="O165" s="36"/>
      <c r="P165" s="201">
        <f>O165*H165</f>
        <v>0</v>
      </c>
      <c r="Q165" s="201">
        <v>0.00145</v>
      </c>
      <c r="R165" s="201">
        <f>Q165*H165</f>
        <v>0.015224999999999999</v>
      </c>
      <c r="S165" s="201">
        <v>0</v>
      </c>
      <c r="T165" s="202">
        <f>S165*H165</f>
        <v>0</v>
      </c>
      <c r="AR165" s="18" t="s">
        <v>93</v>
      </c>
      <c r="AT165" s="18" t="s">
        <v>146</v>
      </c>
      <c r="AU165" s="18" t="s">
        <v>84</v>
      </c>
      <c r="AY165" s="18" t="s">
        <v>143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8" t="s">
        <v>22</v>
      </c>
      <c r="BK165" s="203">
        <f>ROUND(I165*H165,2)</f>
        <v>0</v>
      </c>
      <c r="BL165" s="18" t="s">
        <v>93</v>
      </c>
      <c r="BM165" s="18" t="s">
        <v>330</v>
      </c>
    </row>
    <row r="166" spans="2:51" s="12" customFormat="1" ht="12">
      <c r="B166" s="208"/>
      <c r="C166" s="209"/>
      <c r="D166" s="204" t="s">
        <v>194</v>
      </c>
      <c r="E166" s="210" t="s">
        <v>20</v>
      </c>
      <c r="F166" s="211" t="s">
        <v>200</v>
      </c>
      <c r="G166" s="209"/>
      <c r="H166" s="212">
        <v>10.5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194</v>
      </c>
      <c r="AU166" s="218" t="s">
        <v>84</v>
      </c>
      <c r="AV166" s="12" t="s">
        <v>84</v>
      </c>
      <c r="AW166" s="12" t="s">
        <v>39</v>
      </c>
      <c r="AX166" s="12" t="s">
        <v>22</v>
      </c>
      <c r="AY166" s="218" t="s">
        <v>143</v>
      </c>
    </row>
    <row r="167" spans="2:65" s="1" customFormat="1" ht="22.5" customHeight="1">
      <c r="B167" s="35"/>
      <c r="C167" s="192" t="s">
        <v>331</v>
      </c>
      <c r="D167" s="192" t="s">
        <v>146</v>
      </c>
      <c r="E167" s="193" t="s">
        <v>202</v>
      </c>
      <c r="F167" s="194" t="s">
        <v>203</v>
      </c>
      <c r="G167" s="195" t="s">
        <v>192</v>
      </c>
      <c r="H167" s="196">
        <v>227</v>
      </c>
      <c r="I167" s="197"/>
      <c r="J167" s="198">
        <f>ROUND(I167*H167,2)</f>
        <v>0</v>
      </c>
      <c r="K167" s="194" t="s">
        <v>150</v>
      </c>
      <c r="L167" s="55"/>
      <c r="M167" s="199" t="s">
        <v>20</v>
      </c>
      <c r="N167" s="200" t="s">
        <v>48</v>
      </c>
      <c r="O167" s="3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18" t="s">
        <v>93</v>
      </c>
      <c r="AT167" s="18" t="s">
        <v>146</v>
      </c>
      <c r="AU167" s="18" t="s">
        <v>84</v>
      </c>
      <c r="AY167" s="18" t="s">
        <v>143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8" t="s">
        <v>22</v>
      </c>
      <c r="BK167" s="203">
        <f>ROUND(I167*H167,2)</f>
        <v>0</v>
      </c>
      <c r="BL167" s="18" t="s">
        <v>93</v>
      </c>
      <c r="BM167" s="18" t="s">
        <v>332</v>
      </c>
    </row>
    <row r="168" spans="2:65" s="1" customFormat="1" ht="22.5" customHeight="1">
      <c r="B168" s="35"/>
      <c r="C168" s="192" t="s">
        <v>333</v>
      </c>
      <c r="D168" s="192" t="s">
        <v>146</v>
      </c>
      <c r="E168" s="193" t="s">
        <v>206</v>
      </c>
      <c r="F168" s="194" t="s">
        <v>207</v>
      </c>
      <c r="G168" s="195" t="s">
        <v>198</v>
      </c>
      <c r="H168" s="196">
        <v>10.5</v>
      </c>
      <c r="I168" s="197"/>
      <c r="J168" s="198">
        <f>ROUND(I168*H168,2)</f>
        <v>0</v>
      </c>
      <c r="K168" s="194" t="s">
        <v>150</v>
      </c>
      <c r="L168" s="55"/>
      <c r="M168" s="199" t="s">
        <v>20</v>
      </c>
      <c r="N168" s="200" t="s">
        <v>48</v>
      </c>
      <c r="O168" s="36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18" t="s">
        <v>93</v>
      </c>
      <c r="AT168" s="18" t="s">
        <v>146</v>
      </c>
      <c r="AU168" s="18" t="s">
        <v>84</v>
      </c>
      <c r="AY168" s="18" t="s">
        <v>143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22</v>
      </c>
      <c r="BK168" s="203">
        <f>ROUND(I168*H168,2)</f>
        <v>0</v>
      </c>
      <c r="BL168" s="18" t="s">
        <v>93</v>
      </c>
      <c r="BM168" s="18" t="s">
        <v>334</v>
      </c>
    </row>
    <row r="169" spans="2:65" s="1" customFormat="1" ht="22.5" customHeight="1">
      <c r="B169" s="35"/>
      <c r="C169" s="192" t="s">
        <v>335</v>
      </c>
      <c r="D169" s="192" t="s">
        <v>146</v>
      </c>
      <c r="E169" s="193" t="s">
        <v>210</v>
      </c>
      <c r="F169" s="194" t="s">
        <v>211</v>
      </c>
      <c r="G169" s="195" t="s">
        <v>165</v>
      </c>
      <c r="H169" s="196">
        <v>63</v>
      </c>
      <c r="I169" s="197"/>
      <c r="J169" s="198">
        <f>ROUND(I169*H169,2)</f>
        <v>0</v>
      </c>
      <c r="K169" s="194" t="s">
        <v>150</v>
      </c>
      <c r="L169" s="55"/>
      <c r="M169" s="199" t="s">
        <v>20</v>
      </c>
      <c r="N169" s="200" t="s">
        <v>48</v>
      </c>
      <c r="O169" s="36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18" t="s">
        <v>212</v>
      </c>
      <c r="AT169" s="18" t="s">
        <v>146</v>
      </c>
      <c r="AU169" s="18" t="s">
        <v>84</v>
      </c>
      <c r="AY169" s="18" t="s">
        <v>143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8" t="s">
        <v>22</v>
      </c>
      <c r="BK169" s="203">
        <f>ROUND(I169*H169,2)</f>
        <v>0</v>
      </c>
      <c r="BL169" s="18" t="s">
        <v>212</v>
      </c>
      <c r="BM169" s="18" t="s">
        <v>336</v>
      </c>
    </row>
    <row r="170" spans="2:51" s="12" customFormat="1" ht="12">
      <c r="B170" s="208"/>
      <c r="C170" s="209"/>
      <c r="D170" s="206" t="s">
        <v>194</v>
      </c>
      <c r="E170" s="219" t="s">
        <v>20</v>
      </c>
      <c r="F170" s="220" t="s">
        <v>337</v>
      </c>
      <c r="G170" s="209"/>
      <c r="H170" s="221">
        <v>19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194</v>
      </c>
      <c r="AU170" s="218" t="s">
        <v>84</v>
      </c>
      <c r="AV170" s="12" t="s">
        <v>84</v>
      </c>
      <c r="AW170" s="12" t="s">
        <v>39</v>
      </c>
      <c r="AX170" s="12" t="s">
        <v>77</v>
      </c>
      <c r="AY170" s="218" t="s">
        <v>143</v>
      </c>
    </row>
    <row r="171" spans="2:51" s="12" customFormat="1" ht="12">
      <c r="B171" s="208"/>
      <c r="C171" s="209"/>
      <c r="D171" s="206" t="s">
        <v>194</v>
      </c>
      <c r="E171" s="219" t="s">
        <v>20</v>
      </c>
      <c r="F171" s="220" t="s">
        <v>338</v>
      </c>
      <c r="G171" s="209"/>
      <c r="H171" s="221">
        <v>10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194</v>
      </c>
      <c r="AU171" s="218" t="s">
        <v>84</v>
      </c>
      <c r="AV171" s="12" t="s">
        <v>84</v>
      </c>
      <c r="AW171" s="12" t="s">
        <v>39</v>
      </c>
      <c r="AX171" s="12" t="s">
        <v>77</v>
      </c>
      <c r="AY171" s="218" t="s">
        <v>143</v>
      </c>
    </row>
    <row r="172" spans="2:51" s="12" customFormat="1" ht="12">
      <c r="B172" s="208"/>
      <c r="C172" s="209"/>
      <c r="D172" s="206" t="s">
        <v>194</v>
      </c>
      <c r="E172" s="219" t="s">
        <v>20</v>
      </c>
      <c r="F172" s="220" t="s">
        <v>339</v>
      </c>
      <c r="G172" s="209"/>
      <c r="H172" s="221">
        <v>34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194</v>
      </c>
      <c r="AU172" s="218" t="s">
        <v>84</v>
      </c>
      <c r="AV172" s="12" t="s">
        <v>84</v>
      </c>
      <c r="AW172" s="12" t="s">
        <v>39</v>
      </c>
      <c r="AX172" s="12" t="s">
        <v>77</v>
      </c>
      <c r="AY172" s="218" t="s">
        <v>143</v>
      </c>
    </row>
    <row r="173" spans="2:51" s="13" customFormat="1" ht="12">
      <c r="B173" s="222"/>
      <c r="C173" s="223"/>
      <c r="D173" s="204" t="s">
        <v>194</v>
      </c>
      <c r="E173" s="224" t="s">
        <v>20</v>
      </c>
      <c r="F173" s="225" t="s">
        <v>217</v>
      </c>
      <c r="G173" s="223"/>
      <c r="H173" s="226">
        <v>63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194</v>
      </c>
      <c r="AU173" s="232" t="s">
        <v>84</v>
      </c>
      <c r="AV173" s="13" t="s">
        <v>93</v>
      </c>
      <c r="AW173" s="13" t="s">
        <v>39</v>
      </c>
      <c r="AX173" s="13" t="s">
        <v>22</v>
      </c>
      <c r="AY173" s="232" t="s">
        <v>143</v>
      </c>
    </row>
    <row r="174" spans="2:65" s="1" customFormat="1" ht="22.5" customHeight="1">
      <c r="B174" s="35"/>
      <c r="C174" s="192" t="s">
        <v>340</v>
      </c>
      <c r="D174" s="192" t="s">
        <v>146</v>
      </c>
      <c r="E174" s="193" t="s">
        <v>219</v>
      </c>
      <c r="F174" s="194" t="s">
        <v>220</v>
      </c>
      <c r="G174" s="195" t="s">
        <v>165</v>
      </c>
      <c r="H174" s="196">
        <v>19</v>
      </c>
      <c r="I174" s="197"/>
      <c r="J174" s="198">
        <f>ROUND(I174*H174,2)</f>
        <v>0</v>
      </c>
      <c r="K174" s="194" t="s">
        <v>150</v>
      </c>
      <c r="L174" s="55"/>
      <c r="M174" s="199" t="s">
        <v>20</v>
      </c>
      <c r="N174" s="200" t="s">
        <v>48</v>
      </c>
      <c r="O174" s="36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18" t="s">
        <v>212</v>
      </c>
      <c r="AT174" s="18" t="s">
        <v>146</v>
      </c>
      <c r="AU174" s="18" t="s">
        <v>84</v>
      </c>
      <c r="AY174" s="18" t="s">
        <v>143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22</v>
      </c>
      <c r="BK174" s="203">
        <f>ROUND(I174*H174,2)</f>
        <v>0</v>
      </c>
      <c r="BL174" s="18" t="s">
        <v>212</v>
      </c>
      <c r="BM174" s="18" t="s">
        <v>341</v>
      </c>
    </row>
    <row r="175" spans="2:51" s="12" customFormat="1" ht="12">
      <c r="B175" s="208"/>
      <c r="C175" s="209"/>
      <c r="D175" s="204" t="s">
        <v>194</v>
      </c>
      <c r="E175" s="210" t="s">
        <v>20</v>
      </c>
      <c r="F175" s="211" t="s">
        <v>342</v>
      </c>
      <c r="G175" s="209"/>
      <c r="H175" s="212">
        <v>19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194</v>
      </c>
      <c r="AU175" s="218" t="s">
        <v>84</v>
      </c>
      <c r="AV175" s="12" t="s">
        <v>84</v>
      </c>
      <c r="AW175" s="12" t="s">
        <v>39</v>
      </c>
      <c r="AX175" s="12" t="s">
        <v>22</v>
      </c>
      <c r="AY175" s="218" t="s">
        <v>143</v>
      </c>
    </row>
    <row r="176" spans="2:65" s="1" customFormat="1" ht="22.5" customHeight="1">
      <c r="B176" s="35"/>
      <c r="C176" s="192" t="s">
        <v>343</v>
      </c>
      <c r="D176" s="192" t="s">
        <v>146</v>
      </c>
      <c r="E176" s="193" t="s">
        <v>223</v>
      </c>
      <c r="F176" s="194" t="s">
        <v>224</v>
      </c>
      <c r="G176" s="195" t="s">
        <v>165</v>
      </c>
      <c r="H176" s="196">
        <v>19</v>
      </c>
      <c r="I176" s="197"/>
      <c r="J176" s="198">
        <f>ROUND(I176*H176,2)</f>
        <v>0</v>
      </c>
      <c r="K176" s="194" t="s">
        <v>150</v>
      </c>
      <c r="L176" s="55"/>
      <c r="M176" s="199" t="s">
        <v>20</v>
      </c>
      <c r="N176" s="200" t="s">
        <v>48</v>
      </c>
      <c r="O176" s="36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18" t="s">
        <v>212</v>
      </c>
      <c r="AT176" s="18" t="s">
        <v>146</v>
      </c>
      <c r="AU176" s="18" t="s">
        <v>84</v>
      </c>
      <c r="AY176" s="18" t="s">
        <v>143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22</v>
      </c>
      <c r="BK176" s="203">
        <f>ROUND(I176*H176,2)</f>
        <v>0</v>
      </c>
      <c r="BL176" s="18" t="s">
        <v>212</v>
      </c>
      <c r="BM176" s="18" t="s">
        <v>344</v>
      </c>
    </row>
    <row r="177" spans="2:51" s="12" customFormat="1" ht="12">
      <c r="B177" s="208"/>
      <c r="C177" s="209"/>
      <c r="D177" s="206" t="s">
        <v>194</v>
      </c>
      <c r="E177" s="219" t="s">
        <v>20</v>
      </c>
      <c r="F177" s="220" t="s">
        <v>226</v>
      </c>
      <c r="G177" s="209"/>
      <c r="H177" s="221">
        <v>1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194</v>
      </c>
      <c r="AU177" s="218" t="s">
        <v>84</v>
      </c>
      <c r="AV177" s="12" t="s">
        <v>84</v>
      </c>
      <c r="AW177" s="12" t="s">
        <v>39</v>
      </c>
      <c r="AX177" s="12" t="s">
        <v>77</v>
      </c>
      <c r="AY177" s="218" t="s">
        <v>143</v>
      </c>
    </row>
    <row r="178" spans="2:51" s="12" customFormat="1" ht="12">
      <c r="B178" s="208"/>
      <c r="C178" s="209"/>
      <c r="D178" s="206" t="s">
        <v>194</v>
      </c>
      <c r="E178" s="219" t="s">
        <v>20</v>
      </c>
      <c r="F178" s="220" t="s">
        <v>345</v>
      </c>
      <c r="G178" s="209"/>
      <c r="H178" s="221">
        <v>2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194</v>
      </c>
      <c r="AU178" s="218" t="s">
        <v>84</v>
      </c>
      <c r="AV178" s="12" t="s">
        <v>84</v>
      </c>
      <c r="AW178" s="12" t="s">
        <v>39</v>
      </c>
      <c r="AX178" s="12" t="s">
        <v>77</v>
      </c>
      <c r="AY178" s="218" t="s">
        <v>143</v>
      </c>
    </row>
    <row r="179" spans="2:51" s="12" customFormat="1" ht="12">
      <c r="B179" s="208"/>
      <c r="C179" s="209"/>
      <c r="D179" s="206" t="s">
        <v>194</v>
      </c>
      <c r="E179" s="219" t="s">
        <v>20</v>
      </c>
      <c r="F179" s="220" t="s">
        <v>227</v>
      </c>
      <c r="G179" s="209"/>
      <c r="H179" s="221">
        <v>2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194</v>
      </c>
      <c r="AU179" s="218" t="s">
        <v>84</v>
      </c>
      <c r="AV179" s="12" t="s">
        <v>84</v>
      </c>
      <c r="AW179" s="12" t="s">
        <v>39</v>
      </c>
      <c r="AX179" s="12" t="s">
        <v>77</v>
      </c>
      <c r="AY179" s="218" t="s">
        <v>143</v>
      </c>
    </row>
    <row r="180" spans="2:51" s="12" customFormat="1" ht="12">
      <c r="B180" s="208"/>
      <c r="C180" s="209"/>
      <c r="D180" s="206" t="s">
        <v>194</v>
      </c>
      <c r="E180" s="219" t="s">
        <v>20</v>
      </c>
      <c r="F180" s="220" t="s">
        <v>228</v>
      </c>
      <c r="G180" s="209"/>
      <c r="H180" s="221">
        <v>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194</v>
      </c>
      <c r="AU180" s="218" t="s">
        <v>84</v>
      </c>
      <c r="AV180" s="12" t="s">
        <v>84</v>
      </c>
      <c r="AW180" s="12" t="s">
        <v>39</v>
      </c>
      <c r="AX180" s="12" t="s">
        <v>77</v>
      </c>
      <c r="AY180" s="218" t="s">
        <v>143</v>
      </c>
    </row>
    <row r="181" spans="2:51" s="12" customFormat="1" ht="12">
      <c r="B181" s="208"/>
      <c r="C181" s="209"/>
      <c r="D181" s="206" t="s">
        <v>194</v>
      </c>
      <c r="E181" s="219" t="s">
        <v>20</v>
      </c>
      <c r="F181" s="220" t="s">
        <v>346</v>
      </c>
      <c r="G181" s="209"/>
      <c r="H181" s="221">
        <v>3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194</v>
      </c>
      <c r="AU181" s="218" t="s">
        <v>84</v>
      </c>
      <c r="AV181" s="12" t="s">
        <v>84</v>
      </c>
      <c r="AW181" s="12" t="s">
        <v>39</v>
      </c>
      <c r="AX181" s="12" t="s">
        <v>77</v>
      </c>
      <c r="AY181" s="218" t="s">
        <v>143</v>
      </c>
    </row>
    <row r="182" spans="2:51" s="12" customFormat="1" ht="12">
      <c r="B182" s="208"/>
      <c r="C182" s="209"/>
      <c r="D182" s="206" t="s">
        <v>194</v>
      </c>
      <c r="E182" s="219" t="s">
        <v>20</v>
      </c>
      <c r="F182" s="220" t="s">
        <v>230</v>
      </c>
      <c r="G182" s="209"/>
      <c r="H182" s="221">
        <v>4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194</v>
      </c>
      <c r="AU182" s="218" t="s">
        <v>84</v>
      </c>
      <c r="AV182" s="12" t="s">
        <v>84</v>
      </c>
      <c r="AW182" s="12" t="s">
        <v>39</v>
      </c>
      <c r="AX182" s="12" t="s">
        <v>77</v>
      </c>
      <c r="AY182" s="218" t="s">
        <v>143</v>
      </c>
    </row>
    <row r="183" spans="2:51" s="12" customFormat="1" ht="12">
      <c r="B183" s="208"/>
      <c r="C183" s="209"/>
      <c r="D183" s="206" t="s">
        <v>194</v>
      </c>
      <c r="E183" s="219" t="s">
        <v>20</v>
      </c>
      <c r="F183" s="220" t="s">
        <v>347</v>
      </c>
      <c r="G183" s="209"/>
      <c r="H183" s="221">
        <v>2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194</v>
      </c>
      <c r="AU183" s="218" t="s">
        <v>84</v>
      </c>
      <c r="AV183" s="12" t="s">
        <v>84</v>
      </c>
      <c r="AW183" s="12" t="s">
        <v>39</v>
      </c>
      <c r="AX183" s="12" t="s">
        <v>77</v>
      </c>
      <c r="AY183" s="218" t="s">
        <v>143</v>
      </c>
    </row>
    <row r="184" spans="2:51" s="12" customFormat="1" ht="12">
      <c r="B184" s="208"/>
      <c r="C184" s="209"/>
      <c r="D184" s="206" t="s">
        <v>194</v>
      </c>
      <c r="E184" s="219" t="s">
        <v>20</v>
      </c>
      <c r="F184" s="220" t="s">
        <v>348</v>
      </c>
      <c r="G184" s="209"/>
      <c r="H184" s="221">
        <v>2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194</v>
      </c>
      <c r="AU184" s="218" t="s">
        <v>84</v>
      </c>
      <c r="AV184" s="12" t="s">
        <v>84</v>
      </c>
      <c r="AW184" s="12" t="s">
        <v>39</v>
      </c>
      <c r="AX184" s="12" t="s">
        <v>77</v>
      </c>
      <c r="AY184" s="218" t="s">
        <v>143</v>
      </c>
    </row>
    <row r="185" spans="2:51" s="12" customFormat="1" ht="12">
      <c r="B185" s="208"/>
      <c r="C185" s="209"/>
      <c r="D185" s="206" t="s">
        <v>194</v>
      </c>
      <c r="E185" s="219" t="s">
        <v>20</v>
      </c>
      <c r="F185" s="220" t="s">
        <v>349</v>
      </c>
      <c r="G185" s="209"/>
      <c r="H185" s="221">
        <v>2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194</v>
      </c>
      <c r="AU185" s="218" t="s">
        <v>84</v>
      </c>
      <c r="AV185" s="12" t="s">
        <v>84</v>
      </c>
      <c r="AW185" s="12" t="s">
        <v>39</v>
      </c>
      <c r="AX185" s="12" t="s">
        <v>77</v>
      </c>
      <c r="AY185" s="218" t="s">
        <v>143</v>
      </c>
    </row>
    <row r="186" spans="2:51" s="13" customFormat="1" ht="12">
      <c r="B186" s="222"/>
      <c r="C186" s="223"/>
      <c r="D186" s="204" t="s">
        <v>194</v>
      </c>
      <c r="E186" s="224" t="s">
        <v>20</v>
      </c>
      <c r="F186" s="225" t="s">
        <v>217</v>
      </c>
      <c r="G186" s="223"/>
      <c r="H186" s="226">
        <v>19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194</v>
      </c>
      <c r="AU186" s="232" t="s">
        <v>84</v>
      </c>
      <c r="AV186" s="13" t="s">
        <v>93</v>
      </c>
      <c r="AW186" s="13" t="s">
        <v>39</v>
      </c>
      <c r="AX186" s="13" t="s">
        <v>22</v>
      </c>
      <c r="AY186" s="232" t="s">
        <v>143</v>
      </c>
    </row>
    <row r="187" spans="2:65" s="1" customFormat="1" ht="22.5" customHeight="1">
      <c r="B187" s="35"/>
      <c r="C187" s="192" t="s">
        <v>350</v>
      </c>
      <c r="D187" s="192" t="s">
        <v>146</v>
      </c>
      <c r="E187" s="193" t="s">
        <v>234</v>
      </c>
      <c r="F187" s="194" t="s">
        <v>235</v>
      </c>
      <c r="G187" s="195" t="s">
        <v>165</v>
      </c>
      <c r="H187" s="196">
        <v>6</v>
      </c>
      <c r="I187" s="197"/>
      <c r="J187" s="198">
        <f>ROUND(I187*H187,2)</f>
        <v>0</v>
      </c>
      <c r="K187" s="194" t="s">
        <v>150</v>
      </c>
      <c r="L187" s="55"/>
      <c r="M187" s="199" t="s">
        <v>20</v>
      </c>
      <c r="N187" s="200" t="s">
        <v>48</v>
      </c>
      <c r="O187" s="36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18" t="s">
        <v>212</v>
      </c>
      <c r="AT187" s="18" t="s">
        <v>146</v>
      </c>
      <c r="AU187" s="18" t="s">
        <v>84</v>
      </c>
      <c r="AY187" s="18" t="s">
        <v>143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8" t="s">
        <v>22</v>
      </c>
      <c r="BK187" s="203">
        <f>ROUND(I187*H187,2)</f>
        <v>0</v>
      </c>
      <c r="BL187" s="18" t="s">
        <v>212</v>
      </c>
      <c r="BM187" s="18" t="s">
        <v>351</v>
      </c>
    </row>
    <row r="188" spans="2:51" s="12" customFormat="1" ht="12">
      <c r="B188" s="208"/>
      <c r="C188" s="209"/>
      <c r="D188" s="206" t="s">
        <v>194</v>
      </c>
      <c r="E188" s="219" t="s">
        <v>20</v>
      </c>
      <c r="F188" s="220" t="s">
        <v>237</v>
      </c>
      <c r="G188" s="209"/>
      <c r="H188" s="221">
        <v>2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194</v>
      </c>
      <c r="AU188" s="218" t="s">
        <v>84</v>
      </c>
      <c r="AV188" s="12" t="s">
        <v>84</v>
      </c>
      <c r="AW188" s="12" t="s">
        <v>39</v>
      </c>
      <c r="AX188" s="12" t="s">
        <v>77</v>
      </c>
      <c r="AY188" s="218" t="s">
        <v>143</v>
      </c>
    </row>
    <row r="189" spans="2:51" s="12" customFormat="1" ht="12">
      <c r="B189" s="208"/>
      <c r="C189" s="209"/>
      <c r="D189" s="206" t="s">
        <v>194</v>
      </c>
      <c r="E189" s="219" t="s">
        <v>20</v>
      </c>
      <c r="F189" s="220" t="s">
        <v>238</v>
      </c>
      <c r="G189" s="209"/>
      <c r="H189" s="221">
        <v>2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194</v>
      </c>
      <c r="AU189" s="218" t="s">
        <v>84</v>
      </c>
      <c r="AV189" s="12" t="s">
        <v>84</v>
      </c>
      <c r="AW189" s="12" t="s">
        <v>39</v>
      </c>
      <c r="AX189" s="12" t="s">
        <v>77</v>
      </c>
      <c r="AY189" s="218" t="s">
        <v>143</v>
      </c>
    </row>
    <row r="190" spans="2:51" s="12" customFormat="1" ht="12">
      <c r="B190" s="208"/>
      <c r="C190" s="209"/>
      <c r="D190" s="206" t="s">
        <v>194</v>
      </c>
      <c r="E190" s="219" t="s">
        <v>20</v>
      </c>
      <c r="F190" s="220" t="s">
        <v>239</v>
      </c>
      <c r="G190" s="209"/>
      <c r="H190" s="221">
        <v>2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194</v>
      </c>
      <c r="AU190" s="218" t="s">
        <v>84</v>
      </c>
      <c r="AV190" s="12" t="s">
        <v>84</v>
      </c>
      <c r="AW190" s="12" t="s">
        <v>39</v>
      </c>
      <c r="AX190" s="12" t="s">
        <v>77</v>
      </c>
      <c r="AY190" s="218" t="s">
        <v>143</v>
      </c>
    </row>
    <row r="191" spans="2:51" s="13" customFormat="1" ht="12">
      <c r="B191" s="222"/>
      <c r="C191" s="223"/>
      <c r="D191" s="204" t="s">
        <v>194</v>
      </c>
      <c r="E191" s="224" t="s">
        <v>20</v>
      </c>
      <c r="F191" s="225" t="s">
        <v>217</v>
      </c>
      <c r="G191" s="223"/>
      <c r="H191" s="226">
        <v>6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194</v>
      </c>
      <c r="AU191" s="232" t="s">
        <v>84</v>
      </c>
      <c r="AV191" s="13" t="s">
        <v>93</v>
      </c>
      <c r="AW191" s="13" t="s">
        <v>39</v>
      </c>
      <c r="AX191" s="13" t="s">
        <v>22</v>
      </c>
      <c r="AY191" s="232" t="s">
        <v>143</v>
      </c>
    </row>
    <row r="192" spans="2:65" s="1" customFormat="1" ht="22.5" customHeight="1">
      <c r="B192" s="35"/>
      <c r="C192" s="192" t="s">
        <v>352</v>
      </c>
      <c r="D192" s="192" t="s">
        <v>146</v>
      </c>
      <c r="E192" s="193" t="s">
        <v>241</v>
      </c>
      <c r="F192" s="194" t="s">
        <v>242</v>
      </c>
      <c r="G192" s="195" t="s">
        <v>165</v>
      </c>
      <c r="H192" s="196">
        <v>4725</v>
      </c>
      <c r="I192" s="197"/>
      <c r="J192" s="198">
        <f>ROUND(I192*H192,2)</f>
        <v>0</v>
      </c>
      <c r="K192" s="194" t="s">
        <v>150</v>
      </c>
      <c r="L192" s="55"/>
      <c r="M192" s="199" t="s">
        <v>20</v>
      </c>
      <c r="N192" s="200" t="s">
        <v>48</v>
      </c>
      <c r="O192" s="36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18" t="s">
        <v>212</v>
      </c>
      <c r="AT192" s="18" t="s">
        <v>146</v>
      </c>
      <c r="AU192" s="18" t="s">
        <v>84</v>
      </c>
      <c r="AY192" s="18" t="s">
        <v>143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8" t="s">
        <v>22</v>
      </c>
      <c r="BK192" s="203">
        <f>ROUND(I192*H192,2)</f>
        <v>0</v>
      </c>
      <c r="BL192" s="18" t="s">
        <v>212</v>
      </c>
      <c r="BM192" s="18" t="s">
        <v>353</v>
      </c>
    </row>
    <row r="193" spans="2:51" s="12" customFormat="1" ht="12">
      <c r="B193" s="208"/>
      <c r="C193" s="209"/>
      <c r="D193" s="204" t="s">
        <v>194</v>
      </c>
      <c r="E193" s="210" t="s">
        <v>20</v>
      </c>
      <c r="F193" s="211" t="s">
        <v>354</v>
      </c>
      <c r="G193" s="209"/>
      <c r="H193" s="212">
        <v>4725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194</v>
      </c>
      <c r="AU193" s="218" t="s">
        <v>84</v>
      </c>
      <c r="AV193" s="12" t="s">
        <v>84</v>
      </c>
      <c r="AW193" s="12" t="s">
        <v>39</v>
      </c>
      <c r="AX193" s="12" t="s">
        <v>22</v>
      </c>
      <c r="AY193" s="218" t="s">
        <v>143</v>
      </c>
    </row>
    <row r="194" spans="2:65" s="1" customFormat="1" ht="22.5" customHeight="1">
      <c r="B194" s="35"/>
      <c r="C194" s="192" t="s">
        <v>355</v>
      </c>
      <c r="D194" s="192" t="s">
        <v>146</v>
      </c>
      <c r="E194" s="193" t="s">
        <v>246</v>
      </c>
      <c r="F194" s="194" t="s">
        <v>247</v>
      </c>
      <c r="G194" s="195" t="s">
        <v>165</v>
      </c>
      <c r="H194" s="196">
        <v>1425</v>
      </c>
      <c r="I194" s="197"/>
      <c r="J194" s="198">
        <f>ROUND(I194*H194,2)</f>
        <v>0</v>
      </c>
      <c r="K194" s="194" t="s">
        <v>150</v>
      </c>
      <c r="L194" s="55"/>
      <c r="M194" s="199" t="s">
        <v>20</v>
      </c>
      <c r="N194" s="200" t="s">
        <v>48</v>
      </c>
      <c r="O194" s="36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18" t="s">
        <v>212</v>
      </c>
      <c r="AT194" s="18" t="s">
        <v>146</v>
      </c>
      <c r="AU194" s="18" t="s">
        <v>84</v>
      </c>
      <c r="AY194" s="18" t="s">
        <v>143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8" t="s">
        <v>22</v>
      </c>
      <c r="BK194" s="203">
        <f>ROUND(I194*H194,2)</f>
        <v>0</v>
      </c>
      <c r="BL194" s="18" t="s">
        <v>212</v>
      </c>
      <c r="BM194" s="18" t="s">
        <v>356</v>
      </c>
    </row>
    <row r="195" spans="2:51" s="12" customFormat="1" ht="12">
      <c r="B195" s="208"/>
      <c r="C195" s="209"/>
      <c r="D195" s="204" t="s">
        <v>194</v>
      </c>
      <c r="E195" s="210" t="s">
        <v>20</v>
      </c>
      <c r="F195" s="211" t="s">
        <v>357</v>
      </c>
      <c r="G195" s="209"/>
      <c r="H195" s="212">
        <v>1425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194</v>
      </c>
      <c r="AU195" s="218" t="s">
        <v>84</v>
      </c>
      <c r="AV195" s="12" t="s">
        <v>84</v>
      </c>
      <c r="AW195" s="12" t="s">
        <v>39</v>
      </c>
      <c r="AX195" s="12" t="s">
        <v>22</v>
      </c>
      <c r="AY195" s="218" t="s">
        <v>143</v>
      </c>
    </row>
    <row r="196" spans="2:65" s="1" customFormat="1" ht="22.5" customHeight="1">
      <c r="B196" s="35"/>
      <c r="C196" s="192" t="s">
        <v>358</v>
      </c>
      <c r="D196" s="192" t="s">
        <v>146</v>
      </c>
      <c r="E196" s="193" t="s">
        <v>251</v>
      </c>
      <c r="F196" s="194" t="s">
        <v>252</v>
      </c>
      <c r="G196" s="195" t="s">
        <v>165</v>
      </c>
      <c r="H196" s="196">
        <v>1425</v>
      </c>
      <c r="I196" s="197"/>
      <c r="J196" s="198">
        <f>ROUND(I196*H196,2)</f>
        <v>0</v>
      </c>
      <c r="K196" s="194" t="s">
        <v>150</v>
      </c>
      <c r="L196" s="55"/>
      <c r="M196" s="199" t="s">
        <v>20</v>
      </c>
      <c r="N196" s="200" t="s">
        <v>48</v>
      </c>
      <c r="O196" s="36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18" t="s">
        <v>212</v>
      </c>
      <c r="AT196" s="18" t="s">
        <v>146</v>
      </c>
      <c r="AU196" s="18" t="s">
        <v>84</v>
      </c>
      <c r="AY196" s="18" t="s">
        <v>143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8" t="s">
        <v>22</v>
      </c>
      <c r="BK196" s="203">
        <f>ROUND(I196*H196,2)</f>
        <v>0</v>
      </c>
      <c r="BL196" s="18" t="s">
        <v>212</v>
      </c>
      <c r="BM196" s="18" t="s">
        <v>359</v>
      </c>
    </row>
    <row r="197" spans="2:51" s="12" customFormat="1" ht="12">
      <c r="B197" s="208"/>
      <c r="C197" s="209"/>
      <c r="D197" s="204" t="s">
        <v>194</v>
      </c>
      <c r="E197" s="210" t="s">
        <v>20</v>
      </c>
      <c r="F197" s="211" t="s">
        <v>357</v>
      </c>
      <c r="G197" s="209"/>
      <c r="H197" s="212">
        <v>1425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194</v>
      </c>
      <c r="AU197" s="218" t="s">
        <v>84</v>
      </c>
      <c r="AV197" s="12" t="s">
        <v>84</v>
      </c>
      <c r="AW197" s="12" t="s">
        <v>39</v>
      </c>
      <c r="AX197" s="12" t="s">
        <v>22</v>
      </c>
      <c r="AY197" s="218" t="s">
        <v>143</v>
      </c>
    </row>
    <row r="198" spans="2:65" s="1" customFormat="1" ht="22.5" customHeight="1">
      <c r="B198" s="35"/>
      <c r="C198" s="192" t="s">
        <v>360</v>
      </c>
      <c r="D198" s="192" t="s">
        <v>146</v>
      </c>
      <c r="E198" s="193" t="s">
        <v>256</v>
      </c>
      <c r="F198" s="194" t="s">
        <v>257</v>
      </c>
      <c r="G198" s="195" t="s">
        <v>165</v>
      </c>
      <c r="H198" s="196">
        <v>450</v>
      </c>
      <c r="I198" s="197"/>
      <c r="J198" s="198">
        <f>ROUND(I198*H198,2)</f>
        <v>0</v>
      </c>
      <c r="K198" s="194" t="s">
        <v>150</v>
      </c>
      <c r="L198" s="55"/>
      <c r="M198" s="199" t="s">
        <v>20</v>
      </c>
      <c r="N198" s="200" t="s">
        <v>48</v>
      </c>
      <c r="O198" s="36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18" t="s">
        <v>212</v>
      </c>
      <c r="AT198" s="18" t="s">
        <v>146</v>
      </c>
      <c r="AU198" s="18" t="s">
        <v>84</v>
      </c>
      <c r="AY198" s="18" t="s">
        <v>143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8" t="s">
        <v>22</v>
      </c>
      <c r="BK198" s="203">
        <f>ROUND(I198*H198,2)</f>
        <v>0</v>
      </c>
      <c r="BL198" s="18" t="s">
        <v>212</v>
      </c>
      <c r="BM198" s="18" t="s">
        <v>361</v>
      </c>
    </row>
    <row r="199" spans="2:51" s="12" customFormat="1" ht="12">
      <c r="B199" s="208"/>
      <c r="C199" s="209"/>
      <c r="D199" s="204" t="s">
        <v>194</v>
      </c>
      <c r="E199" s="210" t="s">
        <v>20</v>
      </c>
      <c r="F199" s="211" t="s">
        <v>362</v>
      </c>
      <c r="G199" s="209"/>
      <c r="H199" s="212">
        <v>450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194</v>
      </c>
      <c r="AU199" s="218" t="s">
        <v>84</v>
      </c>
      <c r="AV199" s="12" t="s">
        <v>84</v>
      </c>
      <c r="AW199" s="12" t="s">
        <v>39</v>
      </c>
      <c r="AX199" s="12" t="s">
        <v>22</v>
      </c>
      <c r="AY199" s="218" t="s">
        <v>143</v>
      </c>
    </row>
    <row r="200" spans="2:65" s="1" customFormat="1" ht="22.5" customHeight="1">
      <c r="B200" s="35"/>
      <c r="C200" s="192" t="s">
        <v>363</v>
      </c>
      <c r="D200" s="192" t="s">
        <v>146</v>
      </c>
      <c r="E200" s="193" t="s">
        <v>260</v>
      </c>
      <c r="F200" s="194" t="s">
        <v>261</v>
      </c>
      <c r="G200" s="195" t="s">
        <v>165</v>
      </c>
      <c r="H200" s="196">
        <v>5</v>
      </c>
      <c r="I200" s="197"/>
      <c r="J200" s="198">
        <f>ROUND(I200*H200,2)</f>
        <v>0</v>
      </c>
      <c r="K200" s="194" t="s">
        <v>150</v>
      </c>
      <c r="L200" s="55"/>
      <c r="M200" s="199" t="s">
        <v>20</v>
      </c>
      <c r="N200" s="200" t="s">
        <v>48</v>
      </c>
      <c r="O200" s="36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18" t="s">
        <v>212</v>
      </c>
      <c r="AT200" s="18" t="s">
        <v>146</v>
      </c>
      <c r="AU200" s="18" t="s">
        <v>84</v>
      </c>
      <c r="AY200" s="18" t="s">
        <v>143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8" t="s">
        <v>22</v>
      </c>
      <c r="BK200" s="203">
        <f>ROUND(I200*H200,2)</f>
        <v>0</v>
      </c>
      <c r="BL200" s="18" t="s">
        <v>212</v>
      </c>
      <c r="BM200" s="18" t="s">
        <v>364</v>
      </c>
    </row>
    <row r="201" spans="2:65" s="1" customFormat="1" ht="22.5" customHeight="1">
      <c r="B201" s="35"/>
      <c r="C201" s="192" t="s">
        <v>365</v>
      </c>
      <c r="D201" s="192" t="s">
        <v>146</v>
      </c>
      <c r="E201" s="193" t="s">
        <v>264</v>
      </c>
      <c r="F201" s="194" t="s">
        <v>265</v>
      </c>
      <c r="G201" s="195" t="s">
        <v>165</v>
      </c>
      <c r="H201" s="196">
        <v>375</v>
      </c>
      <c r="I201" s="197"/>
      <c r="J201" s="198">
        <f>ROUND(I201*H201,2)</f>
        <v>0</v>
      </c>
      <c r="K201" s="194" t="s">
        <v>150</v>
      </c>
      <c r="L201" s="55"/>
      <c r="M201" s="199" t="s">
        <v>20</v>
      </c>
      <c r="N201" s="200" t="s">
        <v>48</v>
      </c>
      <c r="O201" s="36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18" t="s">
        <v>212</v>
      </c>
      <c r="AT201" s="18" t="s">
        <v>146</v>
      </c>
      <c r="AU201" s="18" t="s">
        <v>84</v>
      </c>
      <c r="AY201" s="18" t="s">
        <v>143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8" t="s">
        <v>22</v>
      </c>
      <c r="BK201" s="203">
        <f>ROUND(I201*H201,2)</f>
        <v>0</v>
      </c>
      <c r="BL201" s="18" t="s">
        <v>212</v>
      </c>
      <c r="BM201" s="18" t="s">
        <v>366</v>
      </c>
    </row>
    <row r="202" spans="2:51" s="12" customFormat="1" ht="12">
      <c r="B202" s="208"/>
      <c r="C202" s="209"/>
      <c r="D202" s="204" t="s">
        <v>194</v>
      </c>
      <c r="E202" s="210" t="s">
        <v>20</v>
      </c>
      <c r="F202" s="211" t="s">
        <v>367</v>
      </c>
      <c r="G202" s="209"/>
      <c r="H202" s="212">
        <v>375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194</v>
      </c>
      <c r="AU202" s="218" t="s">
        <v>84</v>
      </c>
      <c r="AV202" s="12" t="s">
        <v>84</v>
      </c>
      <c r="AW202" s="12" t="s">
        <v>39</v>
      </c>
      <c r="AX202" s="12" t="s">
        <v>22</v>
      </c>
      <c r="AY202" s="218" t="s">
        <v>143</v>
      </c>
    </row>
    <row r="203" spans="2:65" s="1" customFormat="1" ht="22.5" customHeight="1">
      <c r="B203" s="35"/>
      <c r="C203" s="192" t="s">
        <v>368</v>
      </c>
      <c r="D203" s="192" t="s">
        <v>146</v>
      </c>
      <c r="E203" s="193" t="s">
        <v>269</v>
      </c>
      <c r="F203" s="194" t="s">
        <v>270</v>
      </c>
      <c r="G203" s="195" t="s">
        <v>165</v>
      </c>
      <c r="H203" s="196">
        <v>29</v>
      </c>
      <c r="I203" s="197"/>
      <c r="J203" s="198">
        <f>ROUND(I203*H203,2)</f>
        <v>0</v>
      </c>
      <c r="K203" s="194" t="s">
        <v>150</v>
      </c>
      <c r="L203" s="55"/>
      <c r="M203" s="199" t="s">
        <v>20</v>
      </c>
      <c r="N203" s="200" t="s">
        <v>48</v>
      </c>
      <c r="O203" s="36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18" t="s">
        <v>212</v>
      </c>
      <c r="AT203" s="18" t="s">
        <v>146</v>
      </c>
      <c r="AU203" s="18" t="s">
        <v>84</v>
      </c>
      <c r="AY203" s="18" t="s">
        <v>143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8" t="s">
        <v>22</v>
      </c>
      <c r="BK203" s="203">
        <f>ROUND(I203*H203,2)</f>
        <v>0</v>
      </c>
      <c r="BL203" s="18" t="s">
        <v>212</v>
      </c>
      <c r="BM203" s="18" t="s">
        <v>369</v>
      </c>
    </row>
    <row r="204" spans="2:51" s="12" customFormat="1" ht="12">
      <c r="B204" s="208"/>
      <c r="C204" s="209"/>
      <c r="D204" s="206" t="s">
        <v>194</v>
      </c>
      <c r="E204" s="219" t="s">
        <v>20</v>
      </c>
      <c r="F204" s="220" t="s">
        <v>370</v>
      </c>
      <c r="G204" s="209"/>
      <c r="H204" s="221">
        <v>24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194</v>
      </c>
      <c r="AU204" s="218" t="s">
        <v>84</v>
      </c>
      <c r="AV204" s="12" t="s">
        <v>84</v>
      </c>
      <c r="AW204" s="12" t="s">
        <v>39</v>
      </c>
      <c r="AX204" s="12" t="s">
        <v>77</v>
      </c>
      <c r="AY204" s="218" t="s">
        <v>143</v>
      </c>
    </row>
    <row r="205" spans="2:51" s="12" customFormat="1" ht="12">
      <c r="B205" s="208"/>
      <c r="C205" s="209"/>
      <c r="D205" s="206" t="s">
        <v>194</v>
      </c>
      <c r="E205" s="219" t="s">
        <v>20</v>
      </c>
      <c r="F205" s="220" t="s">
        <v>371</v>
      </c>
      <c r="G205" s="209"/>
      <c r="H205" s="221">
        <v>5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194</v>
      </c>
      <c r="AU205" s="218" t="s">
        <v>84</v>
      </c>
      <c r="AV205" s="12" t="s">
        <v>84</v>
      </c>
      <c r="AW205" s="12" t="s">
        <v>39</v>
      </c>
      <c r="AX205" s="12" t="s">
        <v>77</v>
      </c>
      <c r="AY205" s="218" t="s">
        <v>143</v>
      </c>
    </row>
    <row r="206" spans="2:51" s="13" customFormat="1" ht="12">
      <c r="B206" s="222"/>
      <c r="C206" s="223"/>
      <c r="D206" s="204" t="s">
        <v>194</v>
      </c>
      <c r="E206" s="224" t="s">
        <v>20</v>
      </c>
      <c r="F206" s="225" t="s">
        <v>217</v>
      </c>
      <c r="G206" s="223"/>
      <c r="H206" s="226">
        <v>29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194</v>
      </c>
      <c r="AU206" s="232" t="s">
        <v>84</v>
      </c>
      <c r="AV206" s="13" t="s">
        <v>93</v>
      </c>
      <c r="AW206" s="13" t="s">
        <v>39</v>
      </c>
      <c r="AX206" s="13" t="s">
        <v>22</v>
      </c>
      <c r="AY206" s="232" t="s">
        <v>143</v>
      </c>
    </row>
    <row r="207" spans="2:65" s="1" customFormat="1" ht="31.5" customHeight="1">
      <c r="B207" s="35"/>
      <c r="C207" s="192" t="s">
        <v>372</v>
      </c>
      <c r="D207" s="192" t="s">
        <v>146</v>
      </c>
      <c r="E207" s="193" t="s">
        <v>274</v>
      </c>
      <c r="F207" s="194" t="s">
        <v>275</v>
      </c>
      <c r="G207" s="195" t="s">
        <v>165</v>
      </c>
      <c r="H207" s="196">
        <v>1</v>
      </c>
      <c r="I207" s="197"/>
      <c r="J207" s="198">
        <f>ROUND(I207*H207,2)</f>
        <v>0</v>
      </c>
      <c r="K207" s="194" t="s">
        <v>150</v>
      </c>
      <c r="L207" s="55"/>
      <c r="M207" s="199" t="s">
        <v>20</v>
      </c>
      <c r="N207" s="200" t="s">
        <v>48</v>
      </c>
      <c r="O207" s="36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18" t="s">
        <v>212</v>
      </c>
      <c r="AT207" s="18" t="s">
        <v>146</v>
      </c>
      <c r="AU207" s="18" t="s">
        <v>84</v>
      </c>
      <c r="AY207" s="18" t="s">
        <v>143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8" t="s">
        <v>22</v>
      </c>
      <c r="BK207" s="203">
        <f>ROUND(I207*H207,2)</f>
        <v>0</v>
      </c>
      <c r="BL207" s="18" t="s">
        <v>212</v>
      </c>
      <c r="BM207" s="18" t="s">
        <v>373</v>
      </c>
    </row>
    <row r="208" spans="2:51" s="12" customFormat="1" ht="12">
      <c r="B208" s="208"/>
      <c r="C208" s="209"/>
      <c r="D208" s="204" t="s">
        <v>194</v>
      </c>
      <c r="E208" s="210" t="s">
        <v>20</v>
      </c>
      <c r="F208" s="211" t="s">
        <v>277</v>
      </c>
      <c r="G208" s="209"/>
      <c r="H208" s="212">
        <v>1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194</v>
      </c>
      <c r="AU208" s="218" t="s">
        <v>84</v>
      </c>
      <c r="AV208" s="12" t="s">
        <v>84</v>
      </c>
      <c r="AW208" s="12" t="s">
        <v>39</v>
      </c>
      <c r="AX208" s="12" t="s">
        <v>22</v>
      </c>
      <c r="AY208" s="218" t="s">
        <v>143</v>
      </c>
    </row>
    <row r="209" spans="2:65" s="1" customFormat="1" ht="22.5" customHeight="1">
      <c r="B209" s="35"/>
      <c r="C209" s="192" t="s">
        <v>374</v>
      </c>
      <c r="D209" s="192" t="s">
        <v>146</v>
      </c>
      <c r="E209" s="193" t="s">
        <v>279</v>
      </c>
      <c r="F209" s="194" t="s">
        <v>280</v>
      </c>
      <c r="G209" s="195" t="s">
        <v>165</v>
      </c>
      <c r="H209" s="196">
        <v>2175</v>
      </c>
      <c r="I209" s="197"/>
      <c r="J209" s="198">
        <f>ROUND(I209*H209,2)</f>
        <v>0</v>
      </c>
      <c r="K209" s="194" t="s">
        <v>150</v>
      </c>
      <c r="L209" s="55"/>
      <c r="M209" s="199" t="s">
        <v>20</v>
      </c>
      <c r="N209" s="200" t="s">
        <v>48</v>
      </c>
      <c r="O209" s="36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18" t="s">
        <v>212</v>
      </c>
      <c r="AT209" s="18" t="s">
        <v>146</v>
      </c>
      <c r="AU209" s="18" t="s">
        <v>84</v>
      </c>
      <c r="AY209" s="18" t="s">
        <v>143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8" t="s">
        <v>22</v>
      </c>
      <c r="BK209" s="203">
        <f>ROUND(I209*H209,2)</f>
        <v>0</v>
      </c>
      <c r="BL209" s="18" t="s">
        <v>212</v>
      </c>
      <c r="BM209" s="18" t="s">
        <v>375</v>
      </c>
    </row>
    <row r="210" spans="2:51" s="12" customFormat="1" ht="12">
      <c r="B210" s="208"/>
      <c r="C210" s="209"/>
      <c r="D210" s="204" t="s">
        <v>194</v>
      </c>
      <c r="E210" s="210" t="s">
        <v>20</v>
      </c>
      <c r="F210" s="211" t="s">
        <v>376</v>
      </c>
      <c r="G210" s="209"/>
      <c r="H210" s="212">
        <v>2175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194</v>
      </c>
      <c r="AU210" s="218" t="s">
        <v>84</v>
      </c>
      <c r="AV210" s="12" t="s">
        <v>84</v>
      </c>
      <c r="AW210" s="12" t="s">
        <v>39</v>
      </c>
      <c r="AX210" s="12" t="s">
        <v>22</v>
      </c>
      <c r="AY210" s="218" t="s">
        <v>143</v>
      </c>
    </row>
    <row r="211" spans="2:65" s="1" customFormat="1" ht="31.5" customHeight="1">
      <c r="B211" s="35"/>
      <c r="C211" s="192" t="s">
        <v>377</v>
      </c>
      <c r="D211" s="192" t="s">
        <v>146</v>
      </c>
      <c r="E211" s="193" t="s">
        <v>284</v>
      </c>
      <c r="F211" s="194" t="s">
        <v>285</v>
      </c>
      <c r="G211" s="195" t="s">
        <v>165</v>
      </c>
      <c r="H211" s="196">
        <v>75</v>
      </c>
      <c r="I211" s="197"/>
      <c r="J211" s="198">
        <f>ROUND(I211*H211,2)</f>
        <v>0</v>
      </c>
      <c r="K211" s="194" t="s">
        <v>150</v>
      </c>
      <c r="L211" s="55"/>
      <c r="M211" s="199" t="s">
        <v>20</v>
      </c>
      <c r="N211" s="200" t="s">
        <v>48</v>
      </c>
      <c r="O211" s="36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18" t="s">
        <v>212</v>
      </c>
      <c r="AT211" s="18" t="s">
        <v>146</v>
      </c>
      <c r="AU211" s="18" t="s">
        <v>84</v>
      </c>
      <c r="AY211" s="18" t="s">
        <v>143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8" t="s">
        <v>22</v>
      </c>
      <c r="BK211" s="203">
        <f>ROUND(I211*H211,2)</f>
        <v>0</v>
      </c>
      <c r="BL211" s="18" t="s">
        <v>212</v>
      </c>
      <c r="BM211" s="18" t="s">
        <v>378</v>
      </c>
    </row>
    <row r="212" spans="2:51" s="12" customFormat="1" ht="12">
      <c r="B212" s="208"/>
      <c r="C212" s="209"/>
      <c r="D212" s="204" t="s">
        <v>194</v>
      </c>
      <c r="E212" s="210" t="s">
        <v>20</v>
      </c>
      <c r="F212" s="211" t="s">
        <v>379</v>
      </c>
      <c r="G212" s="209"/>
      <c r="H212" s="212">
        <v>75</v>
      </c>
      <c r="I212" s="213"/>
      <c r="J212" s="209"/>
      <c r="K212" s="209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194</v>
      </c>
      <c r="AU212" s="218" t="s">
        <v>84</v>
      </c>
      <c r="AV212" s="12" t="s">
        <v>84</v>
      </c>
      <c r="AW212" s="12" t="s">
        <v>39</v>
      </c>
      <c r="AX212" s="12" t="s">
        <v>22</v>
      </c>
      <c r="AY212" s="218" t="s">
        <v>143</v>
      </c>
    </row>
    <row r="213" spans="2:65" s="1" customFormat="1" ht="22.5" customHeight="1">
      <c r="B213" s="35"/>
      <c r="C213" s="192" t="s">
        <v>380</v>
      </c>
      <c r="D213" s="192" t="s">
        <v>146</v>
      </c>
      <c r="E213" s="193" t="s">
        <v>289</v>
      </c>
      <c r="F213" s="194" t="s">
        <v>290</v>
      </c>
      <c r="G213" s="195" t="s">
        <v>165</v>
      </c>
      <c r="H213" s="196">
        <v>1</v>
      </c>
      <c r="I213" s="197"/>
      <c r="J213" s="198">
        <f>ROUND(I213*H213,2)</f>
        <v>0</v>
      </c>
      <c r="K213" s="194" t="s">
        <v>150</v>
      </c>
      <c r="L213" s="55"/>
      <c r="M213" s="199" t="s">
        <v>20</v>
      </c>
      <c r="N213" s="200" t="s">
        <v>48</v>
      </c>
      <c r="O213" s="36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18" t="s">
        <v>212</v>
      </c>
      <c r="AT213" s="18" t="s">
        <v>146</v>
      </c>
      <c r="AU213" s="18" t="s">
        <v>84</v>
      </c>
      <c r="AY213" s="18" t="s">
        <v>143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8" t="s">
        <v>22</v>
      </c>
      <c r="BK213" s="203">
        <f>ROUND(I213*H213,2)</f>
        <v>0</v>
      </c>
      <c r="BL213" s="18" t="s">
        <v>212</v>
      </c>
      <c r="BM213" s="18" t="s">
        <v>381</v>
      </c>
    </row>
    <row r="214" spans="2:51" s="12" customFormat="1" ht="12">
      <c r="B214" s="208"/>
      <c r="C214" s="209"/>
      <c r="D214" s="204" t="s">
        <v>194</v>
      </c>
      <c r="E214" s="210" t="s">
        <v>20</v>
      </c>
      <c r="F214" s="211" t="s">
        <v>292</v>
      </c>
      <c r="G214" s="209"/>
      <c r="H214" s="212">
        <v>1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194</v>
      </c>
      <c r="AU214" s="218" t="s">
        <v>84</v>
      </c>
      <c r="AV214" s="12" t="s">
        <v>84</v>
      </c>
      <c r="AW214" s="12" t="s">
        <v>39</v>
      </c>
      <c r="AX214" s="12" t="s">
        <v>22</v>
      </c>
      <c r="AY214" s="218" t="s">
        <v>143</v>
      </c>
    </row>
    <row r="215" spans="2:65" s="1" customFormat="1" ht="22.5" customHeight="1">
      <c r="B215" s="35"/>
      <c r="C215" s="192" t="s">
        <v>382</v>
      </c>
      <c r="D215" s="192" t="s">
        <v>146</v>
      </c>
      <c r="E215" s="193" t="s">
        <v>294</v>
      </c>
      <c r="F215" s="194" t="s">
        <v>295</v>
      </c>
      <c r="G215" s="195" t="s">
        <v>165</v>
      </c>
      <c r="H215" s="196">
        <v>1</v>
      </c>
      <c r="I215" s="197"/>
      <c r="J215" s="198">
        <f>ROUND(I215*H215,2)</f>
        <v>0</v>
      </c>
      <c r="K215" s="194" t="s">
        <v>150</v>
      </c>
      <c r="L215" s="55"/>
      <c r="M215" s="199" t="s">
        <v>20</v>
      </c>
      <c r="N215" s="200" t="s">
        <v>48</v>
      </c>
      <c r="O215" s="36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18" t="s">
        <v>212</v>
      </c>
      <c r="AT215" s="18" t="s">
        <v>146</v>
      </c>
      <c r="AU215" s="18" t="s">
        <v>84</v>
      </c>
      <c r="AY215" s="18" t="s">
        <v>143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8" t="s">
        <v>22</v>
      </c>
      <c r="BK215" s="203">
        <f>ROUND(I215*H215,2)</f>
        <v>0</v>
      </c>
      <c r="BL215" s="18" t="s">
        <v>212</v>
      </c>
      <c r="BM215" s="18" t="s">
        <v>383</v>
      </c>
    </row>
    <row r="216" spans="2:65" s="1" customFormat="1" ht="22.5" customHeight="1">
      <c r="B216" s="35"/>
      <c r="C216" s="192" t="s">
        <v>384</v>
      </c>
      <c r="D216" s="192" t="s">
        <v>146</v>
      </c>
      <c r="E216" s="193" t="s">
        <v>298</v>
      </c>
      <c r="F216" s="194" t="s">
        <v>299</v>
      </c>
      <c r="G216" s="195" t="s">
        <v>165</v>
      </c>
      <c r="H216" s="196">
        <v>75</v>
      </c>
      <c r="I216" s="197"/>
      <c r="J216" s="198">
        <f>ROUND(I216*H216,2)</f>
        <v>0</v>
      </c>
      <c r="K216" s="194" t="s">
        <v>150</v>
      </c>
      <c r="L216" s="55"/>
      <c r="M216" s="199" t="s">
        <v>20</v>
      </c>
      <c r="N216" s="200" t="s">
        <v>48</v>
      </c>
      <c r="O216" s="36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18" t="s">
        <v>212</v>
      </c>
      <c r="AT216" s="18" t="s">
        <v>146</v>
      </c>
      <c r="AU216" s="18" t="s">
        <v>84</v>
      </c>
      <c r="AY216" s="18" t="s">
        <v>143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8" t="s">
        <v>22</v>
      </c>
      <c r="BK216" s="203">
        <f>ROUND(I216*H216,2)</f>
        <v>0</v>
      </c>
      <c r="BL216" s="18" t="s">
        <v>212</v>
      </c>
      <c r="BM216" s="18" t="s">
        <v>385</v>
      </c>
    </row>
    <row r="217" spans="2:51" s="12" customFormat="1" ht="12">
      <c r="B217" s="208"/>
      <c r="C217" s="209"/>
      <c r="D217" s="204" t="s">
        <v>194</v>
      </c>
      <c r="E217" s="210" t="s">
        <v>20</v>
      </c>
      <c r="F217" s="211" t="s">
        <v>379</v>
      </c>
      <c r="G217" s="209"/>
      <c r="H217" s="212">
        <v>75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194</v>
      </c>
      <c r="AU217" s="218" t="s">
        <v>84</v>
      </c>
      <c r="AV217" s="12" t="s">
        <v>84</v>
      </c>
      <c r="AW217" s="12" t="s">
        <v>39</v>
      </c>
      <c r="AX217" s="12" t="s">
        <v>22</v>
      </c>
      <c r="AY217" s="218" t="s">
        <v>143</v>
      </c>
    </row>
    <row r="218" spans="2:65" s="1" customFormat="1" ht="22.5" customHeight="1">
      <c r="B218" s="35"/>
      <c r="C218" s="192" t="s">
        <v>386</v>
      </c>
      <c r="D218" s="192" t="s">
        <v>146</v>
      </c>
      <c r="E218" s="193" t="s">
        <v>302</v>
      </c>
      <c r="F218" s="194" t="s">
        <v>303</v>
      </c>
      <c r="G218" s="195" t="s">
        <v>165</v>
      </c>
      <c r="H218" s="196">
        <v>75</v>
      </c>
      <c r="I218" s="197"/>
      <c r="J218" s="198">
        <f>ROUND(I218*H218,2)</f>
        <v>0</v>
      </c>
      <c r="K218" s="194" t="s">
        <v>150</v>
      </c>
      <c r="L218" s="55"/>
      <c r="M218" s="199" t="s">
        <v>20</v>
      </c>
      <c r="N218" s="200" t="s">
        <v>48</v>
      </c>
      <c r="O218" s="36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18" t="s">
        <v>212</v>
      </c>
      <c r="AT218" s="18" t="s">
        <v>146</v>
      </c>
      <c r="AU218" s="18" t="s">
        <v>84</v>
      </c>
      <c r="AY218" s="18" t="s">
        <v>143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8" t="s">
        <v>22</v>
      </c>
      <c r="BK218" s="203">
        <f>ROUND(I218*H218,2)</f>
        <v>0</v>
      </c>
      <c r="BL218" s="18" t="s">
        <v>212</v>
      </c>
      <c r="BM218" s="18" t="s">
        <v>387</v>
      </c>
    </row>
    <row r="219" spans="2:51" s="12" customFormat="1" ht="12">
      <c r="B219" s="208"/>
      <c r="C219" s="209"/>
      <c r="D219" s="206" t="s">
        <v>194</v>
      </c>
      <c r="E219" s="219" t="s">
        <v>20</v>
      </c>
      <c r="F219" s="220" t="s">
        <v>379</v>
      </c>
      <c r="G219" s="209"/>
      <c r="H219" s="221">
        <v>75</v>
      </c>
      <c r="I219" s="213"/>
      <c r="J219" s="209"/>
      <c r="K219" s="209"/>
      <c r="L219" s="214"/>
      <c r="M219" s="244"/>
      <c r="N219" s="245"/>
      <c r="O219" s="245"/>
      <c r="P219" s="245"/>
      <c r="Q219" s="245"/>
      <c r="R219" s="245"/>
      <c r="S219" s="245"/>
      <c r="T219" s="246"/>
      <c r="AT219" s="218" t="s">
        <v>194</v>
      </c>
      <c r="AU219" s="218" t="s">
        <v>84</v>
      </c>
      <c r="AV219" s="12" t="s">
        <v>84</v>
      </c>
      <c r="AW219" s="12" t="s">
        <v>39</v>
      </c>
      <c r="AX219" s="12" t="s">
        <v>22</v>
      </c>
      <c r="AY219" s="218" t="s">
        <v>143</v>
      </c>
    </row>
    <row r="220" spans="2:12" s="1" customFormat="1" ht="6.9" customHeight="1">
      <c r="B220" s="50"/>
      <c r="C220" s="51"/>
      <c r="D220" s="51"/>
      <c r="E220" s="51"/>
      <c r="F220" s="51"/>
      <c r="G220" s="51"/>
      <c r="H220" s="51"/>
      <c r="I220" s="138"/>
      <c r="J220" s="51"/>
      <c r="K220" s="51"/>
      <c r="L220" s="55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86</v>
      </c>
    </row>
    <row r="3" spans="2:46" ht="6.9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" customHeight="1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2:11" s="1" customFormat="1" ht="13.2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2:11" s="1" customFormat="1" ht="36.9" customHeight="1">
      <c r="B9" s="35"/>
      <c r="C9" s="36"/>
      <c r="D9" s="36"/>
      <c r="E9" s="319" t="s">
        <v>388</v>
      </c>
      <c r="F9" s="286"/>
      <c r="G9" s="286"/>
      <c r="H9" s="286"/>
      <c r="I9" s="117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2:11" s="1" customFormat="1" ht="10.8" customHeight="1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2:11" s="1" customFormat="1" ht="14.4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2:11" s="1" customFormat="1" ht="6.9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ROUND(J80,2)</f>
        <v>0</v>
      </c>
      <c r="K27" s="39"/>
    </row>
    <row r="28" spans="2:11" s="1" customFormat="1" ht="6.9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>
      <c r="B30" s="35"/>
      <c r="C30" s="36"/>
      <c r="D30" s="43" t="s">
        <v>47</v>
      </c>
      <c r="E30" s="43" t="s">
        <v>48</v>
      </c>
      <c r="F30" s="129">
        <f>ROUND(SUM(BE80:BE172),2)</f>
        <v>0</v>
      </c>
      <c r="G30" s="36"/>
      <c r="H30" s="36"/>
      <c r="I30" s="130">
        <v>0.21</v>
      </c>
      <c r="J30" s="129">
        <f>ROUND(ROUND((SUM(BE80:BE172)),2)*I30,2)</f>
        <v>0</v>
      </c>
      <c r="K30" s="39"/>
    </row>
    <row r="31" spans="2:11" s="1" customFormat="1" ht="14.4" customHeight="1">
      <c r="B31" s="35"/>
      <c r="C31" s="36"/>
      <c r="D31" s="36"/>
      <c r="E31" s="43" t="s">
        <v>49</v>
      </c>
      <c r="F31" s="129">
        <f>ROUND(SUM(BF80:BF172),2)</f>
        <v>0</v>
      </c>
      <c r="G31" s="36"/>
      <c r="H31" s="36"/>
      <c r="I31" s="130">
        <v>0.15</v>
      </c>
      <c r="J31" s="129">
        <f>ROUND(ROUND((SUM(BF80:BF172)),2)*I31,2)</f>
        <v>0</v>
      </c>
      <c r="K31" s="39"/>
    </row>
    <row r="32" spans="2:11" s="1" customFormat="1" ht="14.4" customHeight="1" hidden="1">
      <c r="B32" s="35"/>
      <c r="C32" s="36"/>
      <c r="D32" s="36"/>
      <c r="E32" s="43" t="s">
        <v>50</v>
      </c>
      <c r="F32" s="129">
        <f>ROUND(SUM(BG80:BG172),2)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customHeight="1" hidden="1">
      <c r="B33" s="35"/>
      <c r="C33" s="36"/>
      <c r="D33" s="36"/>
      <c r="E33" s="43" t="s">
        <v>51</v>
      </c>
      <c r="F33" s="129">
        <f>ROUND(SUM(BH80:BH172),2)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customHeight="1" hidden="1">
      <c r="B34" s="35"/>
      <c r="C34" s="36"/>
      <c r="D34" s="36"/>
      <c r="E34" s="43" t="s">
        <v>52</v>
      </c>
      <c r="F34" s="129">
        <f>ROUND(SUM(BI80:BI172),2)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9" t="str">
        <f>E9</f>
        <v>1 - SO 001 - Příprava území</v>
      </c>
      <c r="F47" s="286"/>
      <c r="G47" s="286"/>
      <c r="H47" s="286"/>
      <c r="I47" s="117"/>
      <c r="J47" s="36"/>
      <c r="K47" s="39"/>
    </row>
    <row r="48" spans="2:11" s="1" customFormat="1" ht="6.9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11" s="1" customFormat="1" ht="6.9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2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11" s="1" customFormat="1" ht="14.4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J80</f>
        <v>0</v>
      </c>
      <c r="K56" s="39"/>
      <c r="AU56" s="18" t="s">
        <v>121</v>
      </c>
    </row>
    <row r="57" spans="2:11" s="8" customFormat="1" ht="24.9" customHeight="1">
      <c r="B57" s="148"/>
      <c r="C57" s="149"/>
      <c r="D57" s="150" t="s">
        <v>389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9" customFormat="1" ht="19.95" customHeight="1">
      <c r="B58" s="155"/>
      <c r="C58" s="156"/>
      <c r="D58" s="157" t="s">
        <v>390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9" customFormat="1" ht="19.95" customHeight="1">
      <c r="B59" s="155"/>
      <c r="C59" s="156"/>
      <c r="D59" s="157" t="s">
        <v>391</v>
      </c>
      <c r="E59" s="158"/>
      <c r="F59" s="158"/>
      <c r="G59" s="158"/>
      <c r="H59" s="158"/>
      <c r="I59" s="159"/>
      <c r="J59" s="160">
        <f>J115</f>
        <v>0</v>
      </c>
      <c r="K59" s="161"/>
    </row>
    <row r="60" spans="2:11" s="9" customFormat="1" ht="19.95" customHeight="1">
      <c r="B60" s="155"/>
      <c r="C60" s="156"/>
      <c r="D60" s="157" t="s">
        <v>392</v>
      </c>
      <c r="E60" s="158"/>
      <c r="F60" s="158"/>
      <c r="G60" s="158"/>
      <c r="H60" s="158"/>
      <c r="I60" s="159"/>
      <c r="J60" s="160">
        <f>J128</f>
        <v>0</v>
      </c>
      <c r="K60" s="161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7"/>
      <c r="J61" s="36"/>
      <c r="K61" s="39"/>
    </row>
    <row r="62" spans="2:11" s="1" customFormat="1" ht="6.9" customHeight="1">
      <c r="B62" s="50"/>
      <c r="C62" s="51"/>
      <c r="D62" s="51"/>
      <c r="E62" s="51"/>
      <c r="F62" s="51"/>
      <c r="G62" s="51"/>
      <c r="H62" s="51"/>
      <c r="I62" s="138"/>
      <c r="J62" s="51"/>
      <c r="K62" s="52"/>
    </row>
    <row r="66" spans="2:12" s="1" customFormat="1" ht="6.9" customHeight="1">
      <c r="B66" s="53"/>
      <c r="C66" s="54"/>
      <c r="D66" s="54"/>
      <c r="E66" s="54"/>
      <c r="F66" s="54"/>
      <c r="G66" s="54"/>
      <c r="H66" s="54"/>
      <c r="I66" s="141"/>
      <c r="J66" s="54"/>
      <c r="K66" s="54"/>
      <c r="L66" s="55"/>
    </row>
    <row r="67" spans="2:12" s="1" customFormat="1" ht="36.9" customHeight="1">
      <c r="B67" s="35"/>
      <c r="C67" s="56" t="s">
        <v>127</v>
      </c>
      <c r="D67" s="57"/>
      <c r="E67" s="57"/>
      <c r="F67" s="57"/>
      <c r="G67" s="57"/>
      <c r="H67" s="57"/>
      <c r="I67" s="162"/>
      <c r="J67" s="57"/>
      <c r="K67" s="57"/>
      <c r="L67" s="55"/>
    </row>
    <row r="68" spans="2:12" s="1" customFormat="1" ht="6.9" customHeight="1">
      <c r="B68" s="35"/>
      <c r="C68" s="57"/>
      <c r="D68" s="57"/>
      <c r="E68" s="57"/>
      <c r="F68" s="57"/>
      <c r="G68" s="57"/>
      <c r="H68" s="57"/>
      <c r="I68" s="162"/>
      <c r="J68" s="57"/>
      <c r="K68" s="57"/>
      <c r="L68" s="55"/>
    </row>
    <row r="69" spans="2:12" s="1" customFormat="1" ht="14.4" customHeight="1">
      <c r="B69" s="35"/>
      <c r="C69" s="59" t="s">
        <v>16</v>
      </c>
      <c r="D69" s="57"/>
      <c r="E69" s="57"/>
      <c r="F69" s="57"/>
      <c r="G69" s="57"/>
      <c r="H69" s="57"/>
      <c r="I69" s="162"/>
      <c r="J69" s="57"/>
      <c r="K69" s="57"/>
      <c r="L69" s="55"/>
    </row>
    <row r="70" spans="2:12" s="1" customFormat="1" ht="22.5" customHeight="1">
      <c r="B70" s="35"/>
      <c r="C70" s="57"/>
      <c r="D70" s="57"/>
      <c r="E70" s="321" t="str">
        <f>E7</f>
        <v>Rekonstrukce zastávkového zálivu v Neborech u školy včetně nástupiště a chodníku</v>
      </c>
      <c r="F70" s="297"/>
      <c r="G70" s="297"/>
      <c r="H70" s="297"/>
      <c r="I70" s="162"/>
      <c r="J70" s="57"/>
      <c r="K70" s="57"/>
      <c r="L70" s="55"/>
    </row>
    <row r="71" spans="2:12" s="1" customFormat="1" ht="14.4" customHeight="1">
      <c r="B71" s="35"/>
      <c r="C71" s="59" t="s">
        <v>115</v>
      </c>
      <c r="D71" s="57"/>
      <c r="E71" s="57"/>
      <c r="F71" s="57"/>
      <c r="G71" s="57"/>
      <c r="H71" s="57"/>
      <c r="I71" s="162"/>
      <c r="J71" s="57"/>
      <c r="K71" s="57"/>
      <c r="L71" s="55"/>
    </row>
    <row r="72" spans="2:12" s="1" customFormat="1" ht="23.25" customHeight="1">
      <c r="B72" s="35"/>
      <c r="C72" s="57"/>
      <c r="D72" s="57"/>
      <c r="E72" s="294" t="str">
        <f>E9</f>
        <v>1 - SO 001 - Příprava území</v>
      </c>
      <c r="F72" s="297"/>
      <c r="G72" s="297"/>
      <c r="H72" s="297"/>
      <c r="I72" s="162"/>
      <c r="J72" s="57"/>
      <c r="K72" s="57"/>
      <c r="L72" s="55"/>
    </row>
    <row r="73" spans="2:12" s="1" customFormat="1" ht="6.9" customHeight="1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8" customHeight="1">
      <c r="B74" s="35"/>
      <c r="C74" s="59" t="s">
        <v>23</v>
      </c>
      <c r="D74" s="57"/>
      <c r="E74" s="57"/>
      <c r="F74" s="163" t="str">
        <f>F12</f>
        <v>Třinec - Nebory</v>
      </c>
      <c r="G74" s="57"/>
      <c r="H74" s="57"/>
      <c r="I74" s="164" t="s">
        <v>25</v>
      </c>
      <c r="J74" s="67" t="str">
        <f>IF(J12="","",J12)</f>
        <v>4.1.2017</v>
      </c>
      <c r="K74" s="57"/>
      <c r="L74" s="55"/>
    </row>
    <row r="75" spans="2:12" s="1" customFormat="1" ht="6.9" customHeight="1">
      <c r="B75" s="35"/>
      <c r="C75" s="57"/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13.2">
      <c r="B76" s="35"/>
      <c r="C76" s="59" t="s">
        <v>29</v>
      </c>
      <c r="D76" s="57"/>
      <c r="E76" s="57"/>
      <c r="F76" s="163" t="str">
        <f>E15</f>
        <v>Město Třinec</v>
      </c>
      <c r="G76" s="57"/>
      <c r="H76" s="57"/>
      <c r="I76" s="164" t="s">
        <v>37</v>
      </c>
      <c r="J76" s="163" t="str">
        <f>E21</f>
        <v>UDI MORAVA s.r.o.</v>
      </c>
      <c r="K76" s="57"/>
      <c r="L76" s="55"/>
    </row>
    <row r="77" spans="2:12" s="1" customFormat="1" ht="14.4" customHeight="1">
      <c r="B77" s="35"/>
      <c r="C77" s="59" t="s">
        <v>35</v>
      </c>
      <c r="D77" s="57"/>
      <c r="E77" s="57"/>
      <c r="F77" s="163" t="str">
        <f>IF(E18="","",E18)</f>
        <v/>
      </c>
      <c r="G77" s="57"/>
      <c r="H77" s="57"/>
      <c r="I77" s="162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20" s="10" customFormat="1" ht="29.25" customHeight="1">
      <c r="B79" s="165"/>
      <c r="C79" s="166" t="s">
        <v>128</v>
      </c>
      <c r="D79" s="167" t="s">
        <v>62</v>
      </c>
      <c r="E79" s="167" t="s">
        <v>58</v>
      </c>
      <c r="F79" s="167" t="s">
        <v>129</v>
      </c>
      <c r="G79" s="167" t="s">
        <v>130</v>
      </c>
      <c r="H79" s="167" t="s">
        <v>131</v>
      </c>
      <c r="I79" s="168" t="s">
        <v>132</v>
      </c>
      <c r="J79" s="167" t="s">
        <v>119</v>
      </c>
      <c r="K79" s="169" t="s">
        <v>133</v>
      </c>
      <c r="L79" s="170"/>
      <c r="M79" s="76" t="s">
        <v>134</v>
      </c>
      <c r="N79" s="77" t="s">
        <v>47</v>
      </c>
      <c r="O79" s="77" t="s">
        <v>135</v>
      </c>
      <c r="P79" s="77" t="s">
        <v>136</v>
      </c>
      <c r="Q79" s="77" t="s">
        <v>137</v>
      </c>
      <c r="R79" s="77" t="s">
        <v>138</v>
      </c>
      <c r="S79" s="77" t="s">
        <v>139</v>
      </c>
      <c r="T79" s="78" t="s">
        <v>140</v>
      </c>
    </row>
    <row r="80" spans="2:63" s="1" customFormat="1" ht="29.25" customHeight="1">
      <c r="B80" s="35"/>
      <c r="C80" s="82" t="s">
        <v>120</v>
      </c>
      <c r="D80" s="57"/>
      <c r="E80" s="57"/>
      <c r="F80" s="57"/>
      <c r="G80" s="57"/>
      <c r="H80" s="57"/>
      <c r="I80" s="162"/>
      <c r="J80" s="171">
        <f>BK80</f>
        <v>0</v>
      </c>
      <c r="K80" s="57"/>
      <c r="L80" s="55"/>
      <c r="M80" s="79"/>
      <c r="N80" s="80"/>
      <c r="O80" s="80"/>
      <c r="P80" s="172">
        <f>P81</f>
        <v>0</v>
      </c>
      <c r="Q80" s="80"/>
      <c r="R80" s="172">
        <f>R81</f>
        <v>0.8184400000000001</v>
      </c>
      <c r="S80" s="80"/>
      <c r="T80" s="173">
        <f>T81</f>
        <v>223.67700000000002</v>
      </c>
      <c r="AT80" s="18" t="s">
        <v>76</v>
      </c>
      <c r="AU80" s="18" t="s">
        <v>121</v>
      </c>
      <c r="BK80" s="174">
        <f>BK81</f>
        <v>0</v>
      </c>
    </row>
    <row r="81" spans="2:63" s="11" customFormat="1" ht="37.35" customHeight="1">
      <c r="B81" s="175"/>
      <c r="C81" s="176"/>
      <c r="D81" s="177" t="s">
        <v>76</v>
      </c>
      <c r="E81" s="178" t="s">
        <v>393</v>
      </c>
      <c r="F81" s="178" t="s">
        <v>394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P82+P115+P128</f>
        <v>0</v>
      </c>
      <c r="Q81" s="183"/>
      <c r="R81" s="184">
        <f>R82+R115+R128</f>
        <v>0.8184400000000001</v>
      </c>
      <c r="S81" s="183"/>
      <c r="T81" s="185">
        <f>T82+T115+T128</f>
        <v>223.67700000000002</v>
      </c>
      <c r="AR81" s="186" t="s">
        <v>22</v>
      </c>
      <c r="AT81" s="187" t="s">
        <v>76</v>
      </c>
      <c r="AU81" s="187" t="s">
        <v>77</v>
      </c>
      <c r="AY81" s="186" t="s">
        <v>143</v>
      </c>
      <c r="BK81" s="188">
        <f>BK82+BK115+BK128</f>
        <v>0</v>
      </c>
    </row>
    <row r="82" spans="2:63" s="11" customFormat="1" ht="19.95" customHeight="1">
      <c r="B82" s="175"/>
      <c r="C82" s="176"/>
      <c r="D82" s="189" t="s">
        <v>76</v>
      </c>
      <c r="E82" s="190" t="s">
        <v>22</v>
      </c>
      <c r="F82" s="190" t="s">
        <v>395</v>
      </c>
      <c r="G82" s="176"/>
      <c r="H82" s="176"/>
      <c r="I82" s="179"/>
      <c r="J82" s="191">
        <f>BK82</f>
        <v>0</v>
      </c>
      <c r="K82" s="176"/>
      <c r="L82" s="181"/>
      <c r="M82" s="182"/>
      <c r="N82" s="183"/>
      <c r="O82" s="183"/>
      <c r="P82" s="184">
        <f>SUM(P83:P114)</f>
        <v>0</v>
      </c>
      <c r="Q82" s="183"/>
      <c r="R82" s="184">
        <f>SUM(R83:R114)</f>
        <v>0.8184400000000001</v>
      </c>
      <c r="S82" s="183"/>
      <c r="T82" s="185">
        <f>SUM(T83:T114)</f>
        <v>220.049</v>
      </c>
      <c r="AR82" s="186" t="s">
        <v>22</v>
      </c>
      <c r="AT82" s="187" t="s">
        <v>76</v>
      </c>
      <c r="AU82" s="187" t="s">
        <v>22</v>
      </c>
      <c r="AY82" s="186" t="s">
        <v>143</v>
      </c>
      <c r="BK82" s="188">
        <f>SUM(BK83:BK114)</f>
        <v>0</v>
      </c>
    </row>
    <row r="83" spans="2:65" s="1" customFormat="1" ht="22.5" customHeight="1">
      <c r="B83" s="35"/>
      <c r="C83" s="192" t="s">
        <v>22</v>
      </c>
      <c r="D83" s="192" t="s">
        <v>146</v>
      </c>
      <c r="E83" s="193" t="s">
        <v>396</v>
      </c>
      <c r="F83" s="194" t="s">
        <v>397</v>
      </c>
      <c r="G83" s="195" t="s">
        <v>165</v>
      </c>
      <c r="H83" s="196">
        <v>9</v>
      </c>
      <c r="I83" s="197"/>
      <c r="J83" s="198">
        <f>ROUND(I83*H83,2)</f>
        <v>0</v>
      </c>
      <c r="K83" s="194" t="s">
        <v>170</v>
      </c>
      <c r="L83" s="55"/>
      <c r="M83" s="199" t="s">
        <v>20</v>
      </c>
      <c r="N83" s="200" t="s">
        <v>48</v>
      </c>
      <c r="O83" s="36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18" t="s">
        <v>93</v>
      </c>
      <c r="AT83" s="18" t="s">
        <v>146</v>
      </c>
      <c r="AU83" s="18" t="s">
        <v>84</v>
      </c>
      <c r="AY83" s="18" t="s">
        <v>143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18" t="s">
        <v>22</v>
      </c>
      <c r="BK83" s="203">
        <f>ROUND(I83*H83,2)</f>
        <v>0</v>
      </c>
      <c r="BL83" s="18" t="s">
        <v>93</v>
      </c>
      <c r="BM83" s="18" t="s">
        <v>398</v>
      </c>
    </row>
    <row r="84" spans="2:51" s="12" customFormat="1" ht="12">
      <c r="B84" s="208"/>
      <c r="C84" s="209"/>
      <c r="D84" s="204" t="s">
        <v>194</v>
      </c>
      <c r="E84" s="210" t="s">
        <v>20</v>
      </c>
      <c r="F84" s="211" t="s">
        <v>399</v>
      </c>
      <c r="G84" s="209"/>
      <c r="H84" s="212">
        <v>9</v>
      </c>
      <c r="I84" s="213"/>
      <c r="J84" s="209"/>
      <c r="K84" s="209"/>
      <c r="L84" s="214"/>
      <c r="M84" s="215"/>
      <c r="N84" s="216"/>
      <c r="O84" s="216"/>
      <c r="P84" s="216"/>
      <c r="Q84" s="216"/>
      <c r="R84" s="216"/>
      <c r="S84" s="216"/>
      <c r="T84" s="217"/>
      <c r="AT84" s="218" t="s">
        <v>194</v>
      </c>
      <c r="AU84" s="218" t="s">
        <v>84</v>
      </c>
      <c r="AV84" s="12" t="s">
        <v>84</v>
      </c>
      <c r="AW84" s="12" t="s">
        <v>39</v>
      </c>
      <c r="AX84" s="12" t="s">
        <v>22</v>
      </c>
      <c r="AY84" s="218" t="s">
        <v>143</v>
      </c>
    </row>
    <row r="85" spans="2:65" s="1" customFormat="1" ht="22.5" customHeight="1">
      <c r="B85" s="35"/>
      <c r="C85" s="192" t="s">
        <v>84</v>
      </c>
      <c r="D85" s="192" t="s">
        <v>146</v>
      </c>
      <c r="E85" s="193" t="s">
        <v>400</v>
      </c>
      <c r="F85" s="194" t="s">
        <v>397</v>
      </c>
      <c r="G85" s="195" t="s">
        <v>165</v>
      </c>
      <c r="H85" s="196">
        <v>16</v>
      </c>
      <c r="I85" s="197"/>
      <c r="J85" s="198">
        <f>ROUND(I85*H85,2)</f>
        <v>0</v>
      </c>
      <c r="K85" s="194" t="s">
        <v>170</v>
      </c>
      <c r="L85" s="55"/>
      <c r="M85" s="199" t="s">
        <v>20</v>
      </c>
      <c r="N85" s="200" t="s">
        <v>48</v>
      </c>
      <c r="O85" s="36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18" t="s">
        <v>93</v>
      </c>
      <c r="AT85" s="18" t="s">
        <v>146</v>
      </c>
      <c r="AU85" s="18" t="s">
        <v>84</v>
      </c>
      <c r="AY85" s="18" t="s">
        <v>143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8" t="s">
        <v>22</v>
      </c>
      <c r="BK85" s="203">
        <f>ROUND(I85*H85,2)</f>
        <v>0</v>
      </c>
      <c r="BL85" s="18" t="s">
        <v>93</v>
      </c>
      <c r="BM85" s="18" t="s">
        <v>401</v>
      </c>
    </row>
    <row r="86" spans="2:51" s="12" customFormat="1" ht="12">
      <c r="B86" s="208"/>
      <c r="C86" s="209"/>
      <c r="D86" s="204" t="s">
        <v>194</v>
      </c>
      <c r="E86" s="210" t="s">
        <v>20</v>
      </c>
      <c r="F86" s="211" t="s">
        <v>402</v>
      </c>
      <c r="G86" s="209"/>
      <c r="H86" s="212">
        <v>16</v>
      </c>
      <c r="I86" s="213"/>
      <c r="J86" s="209"/>
      <c r="K86" s="209"/>
      <c r="L86" s="214"/>
      <c r="M86" s="215"/>
      <c r="N86" s="216"/>
      <c r="O86" s="216"/>
      <c r="P86" s="216"/>
      <c r="Q86" s="216"/>
      <c r="R86" s="216"/>
      <c r="S86" s="216"/>
      <c r="T86" s="217"/>
      <c r="AT86" s="218" t="s">
        <v>194</v>
      </c>
      <c r="AU86" s="218" t="s">
        <v>84</v>
      </c>
      <c r="AV86" s="12" t="s">
        <v>84</v>
      </c>
      <c r="AW86" s="12" t="s">
        <v>39</v>
      </c>
      <c r="AX86" s="12" t="s">
        <v>22</v>
      </c>
      <c r="AY86" s="218" t="s">
        <v>143</v>
      </c>
    </row>
    <row r="87" spans="2:65" s="1" customFormat="1" ht="22.5" customHeight="1">
      <c r="B87" s="35"/>
      <c r="C87" s="192" t="s">
        <v>89</v>
      </c>
      <c r="D87" s="192" t="s">
        <v>146</v>
      </c>
      <c r="E87" s="193" t="s">
        <v>403</v>
      </c>
      <c r="F87" s="194" t="s">
        <v>397</v>
      </c>
      <c r="G87" s="195" t="s">
        <v>165</v>
      </c>
      <c r="H87" s="196">
        <v>1</v>
      </c>
      <c r="I87" s="197"/>
      <c r="J87" s="198">
        <f>ROUND(I87*H87,2)</f>
        <v>0</v>
      </c>
      <c r="K87" s="194" t="s">
        <v>170</v>
      </c>
      <c r="L87" s="55"/>
      <c r="M87" s="199" t="s">
        <v>20</v>
      </c>
      <c r="N87" s="200" t="s">
        <v>48</v>
      </c>
      <c r="O87" s="36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18" t="s">
        <v>93</v>
      </c>
      <c r="AT87" s="18" t="s">
        <v>146</v>
      </c>
      <c r="AU87" s="18" t="s">
        <v>84</v>
      </c>
      <c r="AY87" s="18" t="s">
        <v>143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8" t="s">
        <v>22</v>
      </c>
      <c r="BK87" s="203">
        <f>ROUND(I87*H87,2)</f>
        <v>0</v>
      </c>
      <c r="BL87" s="18" t="s">
        <v>93</v>
      </c>
      <c r="BM87" s="18" t="s">
        <v>404</v>
      </c>
    </row>
    <row r="88" spans="2:51" s="12" customFormat="1" ht="12">
      <c r="B88" s="208"/>
      <c r="C88" s="209"/>
      <c r="D88" s="204" t="s">
        <v>194</v>
      </c>
      <c r="E88" s="210" t="s">
        <v>20</v>
      </c>
      <c r="F88" s="211" t="s">
        <v>405</v>
      </c>
      <c r="G88" s="209"/>
      <c r="H88" s="212">
        <v>1</v>
      </c>
      <c r="I88" s="213"/>
      <c r="J88" s="209"/>
      <c r="K88" s="209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194</v>
      </c>
      <c r="AU88" s="218" t="s">
        <v>84</v>
      </c>
      <c r="AV88" s="12" t="s">
        <v>84</v>
      </c>
      <c r="AW88" s="12" t="s">
        <v>39</v>
      </c>
      <c r="AX88" s="12" t="s">
        <v>22</v>
      </c>
      <c r="AY88" s="218" t="s">
        <v>143</v>
      </c>
    </row>
    <row r="89" spans="2:65" s="1" customFormat="1" ht="22.5" customHeight="1">
      <c r="B89" s="35"/>
      <c r="C89" s="192" t="s">
        <v>93</v>
      </c>
      <c r="D89" s="192" t="s">
        <v>146</v>
      </c>
      <c r="E89" s="193" t="s">
        <v>406</v>
      </c>
      <c r="F89" s="194" t="s">
        <v>397</v>
      </c>
      <c r="G89" s="195" t="s">
        <v>165</v>
      </c>
      <c r="H89" s="196">
        <v>1</v>
      </c>
      <c r="I89" s="197"/>
      <c r="J89" s="198">
        <f>ROUND(I89*H89,2)</f>
        <v>0</v>
      </c>
      <c r="K89" s="194" t="s">
        <v>170</v>
      </c>
      <c r="L89" s="55"/>
      <c r="M89" s="199" t="s">
        <v>20</v>
      </c>
      <c r="N89" s="200" t="s">
        <v>48</v>
      </c>
      <c r="O89" s="36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8" t="s">
        <v>93</v>
      </c>
      <c r="AT89" s="18" t="s">
        <v>146</v>
      </c>
      <c r="AU89" s="18" t="s">
        <v>84</v>
      </c>
      <c r="AY89" s="18" t="s">
        <v>143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22</v>
      </c>
      <c r="BK89" s="203">
        <f>ROUND(I89*H89,2)</f>
        <v>0</v>
      </c>
      <c r="BL89" s="18" t="s">
        <v>93</v>
      </c>
      <c r="BM89" s="18" t="s">
        <v>407</v>
      </c>
    </row>
    <row r="90" spans="2:51" s="12" customFormat="1" ht="12">
      <c r="B90" s="208"/>
      <c r="C90" s="209"/>
      <c r="D90" s="204" t="s">
        <v>194</v>
      </c>
      <c r="E90" s="210" t="s">
        <v>20</v>
      </c>
      <c r="F90" s="211" t="s">
        <v>408</v>
      </c>
      <c r="G90" s="209"/>
      <c r="H90" s="212">
        <v>1</v>
      </c>
      <c r="I90" s="213"/>
      <c r="J90" s="209"/>
      <c r="K90" s="209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194</v>
      </c>
      <c r="AU90" s="218" t="s">
        <v>84</v>
      </c>
      <c r="AV90" s="12" t="s">
        <v>84</v>
      </c>
      <c r="AW90" s="12" t="s">
        <v>39</v>
      </c>
      <c r="AX90" s="12" t="s">
        <v>22</v>
      </c>
      <c r="AY90" s="218" t="s">
        <v>143</v>
      </c>
    </row>
    <row r="91" spans="2:65" s="1" customFormat="1" ht="22.5" customHeight="1">
      <c r="B91" s="35"/>
      <c r="C91" s="192" t="s">
        <v>96</v>
      </c>
      <c r="D91" s="192" t="s">
        <v>146</v>
      </c>
      <c r="E91" s="193" t="s">
        <v>409</v>
      </c>
      <c r="F91" s="194" t="s">
        <v>410</v>
      </c>
      <c r="G91" s="195" t="s">
        <v>198</v>
      </c>
      <c r="H91" s="196">
        <v>7</v>
      </c>
      <c r="I91" s="197"/>
      <c r="J91" s="198">
        <f>ROUND(I91*H91,2)</f>
        <v>0</v>
      </c>
      <c r="K91" s="194" t="s">
        <v>150</v>
      </c>
      <c r="L91" s="55"/>
      <c r="M91" s="199" t="s">
        <v>20</v>
      </c>
      <c r="N91" s="200" t="s">
        <v>48</v>
      </c>
      <c r="O91" s="36"/>
      <c r="P91" s="201">
        <f>O91*H91</f>
        <v>0</v>
      </c>
      <c r="Q91" s="201">
        <v>0</v>
      </c>
      <c r="R91" s="201">
        <f>Q91*H91</f>
        <v>0</v>
      </c>
      <c r="S91" s="201">
        <v>0.26</v>
      </c>
      <c r="T91" s="202">
        <f>S91*H91</f>
        <v>1.82</v>
      </c>
      <c r="AR91" s="18" t="s">
        <v>93</v>
      </c>
      <c r="AT91" s="18" t="s">
        <v>146</v>
      </c>
      <c r="AU91" s="18" t="s">
        <v>84</v>
      </c>
      <c r="AY91" s="18" t="s">
        <v>143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22</v>
      </c>
      <c r="BK91" s="203">
        <f>ROUND(I91*H91,2)</f>
        <v>0</v>
      </c>
      <c r="BL91" s="18" t="s">
        <v>93</v>
      </c>
      <c r="BM91" s="18" t="s">
        <v>411</v>
      </c>
    </row>
    <row r="92" spans="2:51" s="12" customFormat="1" ht="12">
      <c r="B92" s="208"/>
      <c r="C92" s="209"/>
      <c r="D92" s="204" t="s">
        <v>194</v>
      </c>
      <c r="E92" s="210" t="s">
        <v>20</v>
      </c>
      <c r="F92" s="211" t="s">
        <v>412</v>
      </c>
      <c r="G92" s="209"/>
      <c r="H92" s="212">
        <v>7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194</v>
      </c>
      <c r="AU92" s="218" t="s">
        <v>84</v>
      </c>
      <c r="AV92" s="12" t="s">
        <v>84</v>
      </c>
      <c r="AW92" s="12" t="s">
        <v>39</v>
      </c>
      <c r="AX92" s="12" t="s">
        <v>22</v>
      </c>
      <c r="AY92" s="218" t="s">
        <v>143</v>
      </c>
    </row>
    <row r="93" spans="2:65" s="1" customFormat="1" ht="22.5" customHeight="1">
      <c r="B93" s="35"/>
      <c r="C93" s="192" t="s">
        <v>99</v>
      </c>
      <c r="D93" s="192" t="s">
        <v>146</v>
      </c>
      <c r="E93" s="193" t="s">
        <v>413</v>
      </c>
      <c r="F93" s="194" t="s">
        <v>414</v>
      </c>
      <c r="G93" s="195" t="s">
        <v>198</v>
      </c>
      <c r="H93" s="196">
        <v>4</v>
      </c>
      <c r="I93" s="197"/>
      <c r="J93" s="198">
        <f>ROUND(I93*H93,2)</f>
        <v>0</v>
      </c>
      <c r="K93" s="194" t="s">
        <v>150</v>
      </c>
      <c r="L93" s="55"/>
      <c r="M93" s="199" t="s">
        <v>20</v>
      </c>
      <c r="N93" s="200" t="s">
        <v>48</v>
      </c>
      <c r="O93" s="36"/>
      <c r="P93" s="201">
        <f>O93*H93</f>
        <v>0</v>
      </c>
      <c r="Q93" s="201">
        <v>0</v>
      </c>
      <c r="R93" s="201">
        <f>Q93*H93</f>
        <v>0</v>
      </c>
      <c r="S93" s="201">
        <v>0.225</v>
      </c>
      <c r="T93" s="202">
        <f>S93*H93</f>
        <v>0.9</v>
      </c>
      <c r="AR93" s="18" t="s">
        <v>93</v>
      </c>
      <c r="AT93" s="18" t="s">
        <v>146</v>
      </c>
      <c r="AU93" s="18" t="s">
        <v>84</v>
      </c>
      <c r="AY93" s="18" t="s">
        <v>143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22</v>
      </c>
      <c r="BK93" s="203">
        <f>ROUND(I93*H93,2)</f>
        <v>0</v>
      </c>
      <c r="BL93" s="18" t="s">
        <v>93</v>
      </c>
      <c r="BM93" s="18" t="s">
        <v>415</v>
      </c>
    </row>
    <row r="94" spans="2:51" s="14" customFormat="1" ht="12">
      <c r="B94" s="233"/>
      <c r="C94" s="234"/>
      <c r="D94" s="206" t="s">
        <v>194</v>
      </c>
      <c r="E94" s="235" t="s">
        <v>20</v>
      </c>
      <c r="F94" s="236" t="s">
        <v>416</v>
      </c>
      <c r="G94" s="234"/>
      <c r="H94" s="237" t="s">
        <v>20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194</v>
      </c>
      <c r="AU94" s="243" t="s">
        <v>84</v>
      </c>
      <c r="AV94" s="14" t="s">
        <v>22</v>
      </c>
      <c r="AW94" s="14" t="s">
        <v>39</v>
      </c>
      <c r="AX94" s="14" t="s">
        <v>77</v>
      </c>
      <c r="AY94" s="243" t="s">
        <v>143</v>
      </c>
    </row>
    <row r="95" spans="2:51" s="12" customFormat="1" ht="12">
      <c r="B95" s="208"/>
      <c r="C95" s="209"/>
      <c r="D95" s="204" t="s">
        <v>194</v>
      </c>
      <c r="E95" s="210" t="s">
        <v>20</v>
      </c>
      <c r="F95" s="211" t="s">
        <v>417</v>
      </c>
      <c r="G95" s="209"/>
      <c r="H95" s="212">
        <v>4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194</v>
      </c>
      <c r="AU95" s="218" t="s">
        <v>84</v>
      </c>
      <c r="AV95" s="12" t="s">
        <v>84</v>
      </c>
      <c r="AW95" s="12" t="s">
        <v>39</v>
      </c>
      <c r="AX95" s="12" t="s">
        <v>22</v>
      </c>
      <c r="AY95" s="218" t="s">
        <v>143</v>
      </c>
    </row>
    <row r="96" spans="2:65" s="1" customFormat="1" ht="22.5" customHeight="1">
      <c r="B96" s="35"/>
      <c r="C96" s="192" t="s">
        <v>102</v>
      </c>
      <c r="D96" s="192" t="s">
        <v>146</v>
      </c>
      <c r="E96" s="193" t="s">
        <v>418</v>
      </c>
      <c r="F96" s="194" t="s">
        <v>419</v>
      </c>
      <c r="G96" s="195" t="s">
        <v>198</v>
      </c>
      <c r="H96" s="196">
        <v>33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3E-05</v>
      </c>
      <c r="R96" s="201">
        <f>Q96*H96</f>
        <v>0.00099</v>
      </c>
      <c r="S96" s="201">
        <v>0.103</v>
      </c>
      <c r="T96" s="202">
        <f>S96*H96</f>
        <v>3.399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420</v>
      </c>
    </row>
    <row r="97" spans="2:51" s="14" customFormat="1" ht="12">
      <c r="B97" s="233"/>
      <c r="C97" s="234"/>
      <c r="D97" s="206" t="s">
        <v>194</v>
      </c>
      <c r="E97" s="235" t="s">
        <v>20</v>
      </c>
      <c r="F97" s="236" t="s">
        <v>421</v>
      </c>
      <c r="G97" s="234"/>
      <c r="H97" s="237" t="s">
        <v>20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194</v>
      </c>
      <c r="AU97" s="243" t="s">
        <v>84</v>
      </c>
      <c r="AV97" s="14" t="s">
        <v>22</v>
      </c>
      <c r="AW97" s="14" t="s">
        <v>39</v>
      </c>
      <c r="AX97" s="14" t="s">
        <v>77</v>
      </c>
      <c r="AY97" s="243" t="s">
        <v>143</v>
      </c>
    </row>
    <row r="98" spans="2:51" s="12" customFormat="1" ht="12">
      <c r="B98" s="208"/>
      <c r="C98" s="209"/>
      <c r="D98" s="206" t="s">
        <v>194</v>
      </c>
      <c r="E98" s="219" t="s">
        <v>20</v>
      </c>
      <c r="F98" s="220" t="s">
        <v>422</v>
      </c>
      <c r="G98" s="209"/>
      <c r="H98" s="221">
        <v>29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194</v>
      </c>
      <c r="AU98" s="218" t="s">
        <v>84</v>
      </c>
      <c r="AV98" s="12" t="s">
        <v>84</v>
      </c>
      <c r="AW98" s="12" t="s">
        <v>39</v>
      </c>
      <c r="AX98" s="12" t="s">
        <v>77</v>
      </c>
      <c r="AY98" s="218" t="s">
        <v>143</v>
      </c>
    </row>
    <row r="99" spans="2:51" s="12" customFormat="1" ht="12">
      <c r="B99" s="208"/>
      <c r="C99" s="209"/>
      <c r="D99" s="206" t="s">
        <v>194</v>
      </c>
      <c r="E99" s="219" t="s">
        <v>20</v>
      </c>
      <c r="F99" s="220" t="s">
        <v>423</v>
      </c>
      <c r="G99" s="209"/>
      <c r="H99" s="221">
        <v>4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194</v>
      </c>
      <c r="AU99" s="218" t="s">
        <v>84</v>
      </c>
      <c r="AV99" s="12" t="s">
        <v>84</v>
      </c>
      <c r="AW99" s="12" t="s">
        <v>39</v>
      </c>
      <c r="AX99" s="12" t="s">
        <v>77</v>
      </c>
      <c r="AY99" s="218" t="s">
        <v>143</v>
      </c>
    </row>
    <row r="100" spans="2:51" s="13" customFormat="1" ht="12">
      <c r="B100" s="222"/>
      <c r="C100" s="223"/>
      <c r="D100" s="204" t="s">
        <v>194</v>
      </c>
      <c r="E100" s="224" t="s">
        <v>20</v>
      </c>
      <c r="F100" s="225" t="s">
        <v>217</v>
      </c>
      <c r="G100" s="223"/>
      <c r="H100" s="226">
        <v>33</v>
      </c>
      <c r="I100" s="227"/>
      <c r="J100" s="223"/>
      <c r="K100" s="223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194</v>
      </c>
      <c r="AU100" s="232" t="s">
        <v>84</v>
      </c>
      <c r="AV100" s="13" t="s">
        <v>93</v>
      </c>
      <c r="AW100" s="13" t="s">
        <v>39</v>
      </c>
      <c r="AX100" s="13" t="s">
        <v>22</v>
      </c>
      <c r="AY100" s="232" t="s">
        <v>143</v>
      </c>
    </row>
    <row r="101" spans="2:65" s="1" customFormat="1" ht="22.5" customHeight="1">
      <c r="B101" s="35"/>
      <c r="C101" s="192" t="s">
        <v>105</v>
      </c>
      <c r="D101" s="192" t="s">
        <v>146</v>
      </c>
      <c r="E101" s="193" t="s">
        <v>424</v>
      </c>
      <c r="F101" s="194" t="s">
        <v>425</v>
      </c>
      <c r="G101" s="195" t="s">
        <v>198</v>
      </c>
      <c r="H101" s="196">
        <v>385</v>
      </c>
      <c r="I101" s="197"/>
      <c r="J101" s="198">
        <f>ROUND(I101*H101,2)</f>
        <v>0</v>
      </c>
      <c r="K101" s="194" t="s">
        <v>150</v>
      </c>
      <c r="L101" s="55"/>
      <c r="M101" s="199" t="s">
        <v>20</v>
      </c>
      <c r="N101" s="200" t="s">
        <v>48</v>
      </c>
      <c r="O101" s="36"/>
      <c r="P101" s="201">
        <f>O101*H101</f>
        <v>0</v>
      </c>
      <c r="Q101" s="201">
        <v>0.00017</v>
      </c>
      <c r="R101" s="201">
        <f>Q101*H101</f>
        <v>0.06545000000000001</v>
      </c>
      <c r="S101" s="201">
        <v>0.512</v>
      </c>
      <c r="T101" s="202">
        <f>S101*H101</f>
        <v>197.12</v>
      </c>
      <c r="AR101" s="18" t="s">
        <v>93</v>
      </c>
      <c r="AT101" s="18" t="s">
        <v>146</v>
      </c>
      <c r="AU101" s="18" t="s">
        <v>84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426</v>
      </c>
    </row>
    <row r="102" spans="2:51" s="14" customFormat="1" ht="12">
      <c r="B102" s="233"/>
      <c r="C102" s="234"/>
      <c r="D102" s="206" t="s">
        <v>194</v>
      </c>
      <c r="E102" s="235" t="s">
        <v>20</v>
      </c>
      <c r="F102" s="236" t="s">
        <v>427</v>
      </c>
      <c r="G102" s="234"/>
      <c r="H102" s="237" t="s">
        <v>20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194</v>
      </c>
      <c r="AU102" s="243" t="s">
        <v>84</v>
      </c>
      <c r="AV102" s="14" t="s">
        <v>22</v>
      </c>
      <c r="AW102" s="14" t="s">
        <v>39</v>
      </c>
      <c r="AX102" s="14" t="s">
        <v>77</v>
      </c>
      <c r="AY102" s="243" t="s">
        <v>143</v>
      </c>
    </row>
    <row r="103" spans="2:51" s="12" customFormat="1" ht="12">
      <c r="B103" s="208"/>
      <c r="C103" s="209"/>
      <c r="D103" s="204" t="s">
        <v>194</v>
      </c>
      <c r="E103" s="210" t="s">
        <v>20</v>
      </c>
      <c r="F103" s="211" t="s">
        <v>428</v>
      </c>
      <c r="G103" s="209"/>
      <c r="H103" s="212">
        <v>385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194</v>
      </c>
      <c r="AU103" s="218" t="s">
        <v>84</v>
      </c>
      <c r="AV103" s="12" t="s">
        <v>84</v>
      </c>
      <c r="AW103" s="12" t="s">
        <v>39</v>
      </c>
      <c r="AX103" s="12" t="s">
        <v>22</v>
      </c>
      <c r="AY103" s="218" t="s">
        <v>143</v>
      </c>
    </row>
    <row r="104" spans="2:65" s="1" customFormat="1" ht="22.5" customHeight="1">
      <c r="B104" s="35"/>
      <c r="C104" s="192" t="s">
        <v>108</v>
      </c>
      <c r="D104" s="192" t="s">
        <v>146</v>
      </c>
      <c r="E104" s="193" t="s">
        <v>429</v>
      </c>
      <c r="F104" s="194" t="s">
        <v>430</v>
      </c>
      <c r="G104" s="195" t="s">
        <v>192</v>
      </c>
      <c r="H104" s="196">
        <v>82</v>
      </c>
      <c r="I104" s="197"/>
      <c r="J104" s="198">
        <f>ROUND(I104*H104,2)</f>
        <v>0</v>
      </c>
      <c r="K104" s="194" t="s">
        <v>150</v>
      </c>
      <c r="L104" s="55"/>
      <c r="M104" s="199" t="s">
        <v>20</v>
      </c>
      <c r="N104" s="200" t="s">
        <v>48</v>
      </c>
      <c r="O104" s="36"/>
      <c r="P104" s="201">
        <f>O104*H104</f>
        <v>0</v>
      </c>
      <c r="Q104" s="201">
        <v>0</v>
      </c>
      <c r="R104" s="201">
        <f>Q104*H104</f>
        <v>0</v>
      </c>
      <c r="S104" s="201">
        <v>0.205</v>
      </c>
      <c r="T104" s="202">
        <f>S104*H104</f>
        <v>16.81</v>
      </c>
      <c r="AR104" s="18" t="s">
        <v>93</v>
      </c>
      <c r="AT104" s="18" t="s">
        <v>146</v>
      </c>
      <c r="AU104" s="18" t="s">
        <v>84</v>
      </c>
      <c r="AY104" s="18" t="s">
        <v>143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8" t="s">
        <v>22</v>
      </c>
      <c r="BK104" s="203">
        <f>ROUND(I104*H104,2)</f>
        <v>0</v>
      </c>
      <c r="BL104" s="18" t="s">
        <v>93</v>
      </c>
      <c r="BM104" s="18" t="s">
        <v>431</v>
      </c>
    </row>
    <row r="105" spans="2:51" s="12" customFormat="1" ht="12">
      <c r="B105" s="208"/>
      <c r="C105" s="209"/>
      <c r="D105" s="204" t="s">
        <v>194</v>
      </c>
      <c r="E105" s="210" t="s">
        <v>20</v>
      </c>
      <c r="F105" s="211" t="s">
        <v>432</v>
      </c>
      <c r="G105" s="209"/>
      <c r="H105" s="212">
        <v>82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194</v>
      </c>
      <c r="AU105" s="218" t="s">
        <v>84</v>
      </c>
      <c r="AV105" s="12" t="s">
        <v>84</v>
      </c>
      <c r="AW105" s="12" t="s">
        <v>39</v>
      </c>
      <c r="AX105" s="12" t="s">
        <v>22</v>
      </c>
      <c r="AY105" s="218" t="s">
        <v>143</v>
      </c>
    </row>
    <row r="106" spans="2:65" s="1" customFormat="1" ht="31.5" customHeight="1">
      <c r="B106" s="35"/>
      <c r="C106" s="192" t="s">
        <v>27</v>
      </c>
      <c r="D106" s="192" t="s">
        <v>146</v>
      </c>
      <c r="E106" s="193" t="s">
        <v>433</v>
      </c>
      <c r="F106" s="194" t="s">
        <v>434</v>
      </c>
      <c r="G106" s="195" t="s">
        <v>435</v>
      </c>
      <c r="H106" s="196">
        <v>6.08</v>
      </c>
      <c r="I106" s="197"/>
      <c r="J106" s="198">
        <f>ROUND(I106*H106,2)</f>
        <v>0</v>
      </c>
      <c r="K106" s="194" t="s">
        <v>150</v>
      </c>
      <c r="L106" s="55"/>
      <c r="M106" s="199" t="s">
        <v>20</v>
      </c>
      <c r="N106" s="200" t="s">
        <v>48</v>
      </c>
      <c r="O106" s="36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8" t="s">
        <v>93</v>
      </c>
      <c r="AT106" s="18" t="s">
        <v>146</v>
      </c>
      <c r="AU106" s="18" t="s">
        <v>84</v>
      </c>
      <c r="AY106" s="18" t="s">
        <v>143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8" t="s">
        <v>22</v>
      </c>
      <c r="BK106" s="203">
        <f>ROUND(I106*H106,2)</f>
        <v>0</v>
      </c>
      <c r="BL106" s="18" t="s">
        <v>93</v>
      </c>
      <c r="BM106" s="18" t="s">
        <v>436</v>
      </c>
    </row>
    <row r="107" spans="2:51" s="12" customFormat="1" ht="12">
      <c r="B107" s="208"/>
      <c r="C107" s="209"/>
      <c r="D107" s="204" t="s">
        <v>194</v>
      </c>
      <c r="E107" s="210" t="s">
        <v>20</v>
      </c>
      <c r="F107" s="211" t="s">
        <v>437</v>
      </c>
      <c r="G107" s="209"/>
      <c r="H107" s="212">
        <v>6.08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194</v>
      </c>
      <c r="AU107" s="218" t="s">
        <v>84</v>
      </c>
      <c r="AV107" s="12" t="s">
        <v>84</v>
      </c>
      <c r="AW107" s="12" t="s">
        <v>39</v>
      </c>
      <c r="AX107" s="12" t="s">
        <v>22</v>
      </c>
      <c r="AY107" s="218" t="s">
        <v>143</v>
      </c>
    </row>
    <row r="108" spans="2:65" s="1" customFormat="1" ht="22.5" customHeight="1">
      <c r="B108" s="35"/>
      <c r="C108" s="192" t="s">
        <v>201</v>
      </c>
      <c r="D108" s="192" t="s">
        <v>146</v>
      </c>
      <c r="E108" s="193" t="s">
        <v>438</v>
      </c>
      <c r="F108" s="194" t="s">
        <v>439</v>
      </c>
      <c r="G108" s="195" t="s">
        <v>435</v>
      </c>
      <c r="H108" s="196">
        <v>28.5</v>
      </c>
      <c r="I108" s="197"/>
      <c r="J108" s="198">
        <f>ROUND(I108*H108,2)</f>
        <v>0</v>
      </c>
      <c r="K108" s="194" t="s">
        <v>150</v>
      </c>
      <c r="L108" s="55"/>
      <c r="M108" s="199" t="s">
        <v>20</v>
      </c>
      <c r="N108" s="200" t="s">
        <v>48</v>
      </c>
      <c r="O108" s="36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8" t="s">
        <v>93</v>
      </c>
      <c r="AT108" s="18" t="s">
        <v>146</v>
      </c>
      <c r="AU108" s="18" t="s">
        <v>84</v>
      </c>
      <c r="AY108" s="18" t="s">
        <v>143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22</v>
      </c>
      <c r="BK108" s="203">
        <f>ROUND(I108*H108,2)</f>
        <v>0</v>
      </c>
      <c r="BL108" s="18" t="s">
        <v>93</v>
      </c>
      <c r="BM108" s="18" t="s">
        <v>440</v>
      </c>
    </row>
    <row r="109" spans="2:51" s="12" customFormat="1" ht="12">
      <c r="B109" s="208"/>
      <c r="C109" s="209"/>
      <c r="D109" s="204" t="s">
        <v>194</v>
      </c>
      <c r="E109" s="210" t="s">
        <v>20</v>
      </c>
      <c r="F109" s="211" t="s">
        <v>441</v>
      </c>
      <c r="G109" s="209"/>
      <c r="H109" s="212">
        <v>28.5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194</v>
      </c>
      <c r="AU109" s="218" t="s">
        <v>84</v>
      </c>
      <c r="AV109" s="12" t="s">
        <v>84</v>
      </c>
      <c r="AW109" s="12" t="s">
        <v>39</v>
      </c>
      <c r="AX109" s="12" t="s">
        <v>22</v>
      </c>
      <c r="AY109" s="218" t="s">
        <v>143</v>
      </c>
    </row>
    <row r="110" spans="2:65" s="1" customFormat="1" ht="22.5" customHeight="1">
      <c r="B110" s="35"/>
      <c r="C110" s="192" t="s">
        <v>205</v>
      </c>
      <c r="D110" s="192" t="s">
        <v>146</v>
      </c>
      <c r="E110" s="193" t="s">
        <v>442</v>
      </c>
      <c r="F110" s="194" t="s">
        <v>443</v>
      </c>
      <c r="G110" s="195" t="s">
        <v>435</v>
      </c>
      <c r="H110" s="196">
        <v>28.5</v>
      </c>
      <c r="I110" s="197"/>
      <c r="J110" s="198">
        <f>ROUND(I110*H110,2)</f>
        <v>0</v>
      </c>
      <c r="K110" s="194" t="s">
        <v>150</v>
      </c>
      <c r="L110" s="55"/>
      <c r="M110" s="199" t="s">
        <v>20</v>
      </c>
      <c r="N110" s="200" t="s">
        <v>48</v>
      </c>
      <c r="O110" s="36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18" t="s">
        <v>93</v>
      </c>
      <c r="AT110" s="18" t="s">
        <v>146</v>
      </c>
      <c r="AU110" s="18" t="s">
        <v>84</v>
      </c>
      <c r="AY110" s="18" t="s">
        <v>143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8" t="s">
        <v>22</v>
      </c>
      <c r="BK110" s="203">
        <f>ROUND(I110*H110,2)</f>
        <v>0</v>
      </c>
      <c r="BL110" s="18" t="s">
        <v>93</v>
      </c>
      <c r="BM110" s="18" t="s">
        <v>444</v>
      </c>
    </row>
    <row r="111" spans="2:51" s="12" customFormat="1" ht="12">
      <c r="B111" s="208"/>
      <c r="C111" s="209"/>
      <c r="D111" s="204" t="s">
        <v>194</v>
      </c>
      <c r="E111" s="210" t="s">
        <v>20</v>
      </c>
      <c r="F111" s="211" t="s">
        <v>445</v>
      </c>
      <c r="G111" s="209"/>
      <c r="H111" s="212">
        <v>28.5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194</v>
      </c>
      <c r="AU111" s="218" t="s">
        <v>84</v>
      </c>
      <c r="AV111" s="12" t="s">
        <v>84</v>
      </c>
      <c r="AW111" s="12" t="s">
        <v>39</v>
      </c>
      <c r="AX111" s="12" t="s">
        <v>22</v>
      </c>
      <c r="AY111" s="218" t="s">
        <v>143</v>
      </c>
    </row>
    <row r="112" spans="2:65" s="1" customFormat="1" ht="22.5" customHeight="1">
      <c r="B112" s="35"/>
      <c r="C112" s="192" t="s">
        <v>209</v>
      </c>
      <c r="D112" s="192" t="s">
        <v>146</v>
      </c>
      <c r="E112" s="193" t="s">
        <v>446</v>
      </c>
      <c r="F112" s="194" t="s">
        <v>447</v>
      </c>
      <c r="G112" s="195" t="s">
        <v>198</v>
      </c>
      <c r="H112" s="196">
        <v>80</v>
      </c>
      <c r="I112" s="197"/>
      <c r="J112" s="198">
        <f>ROUND(I112*H112,2)</f>
        <v>0</v>
      </c>
      <c r="K112" s="194" t="s">
        <v>150</v>
      </c>
      <c r="L112" s="55"/>
      <c r="M112" s="199" t="s">
        <v>20</v>
      </c>
      <c r="N112" s="200" t="s">
        <v>48</v>
      </c>
      <c r="O112" s="36"/>
      <c r="P112" s="201">
        <f>O112*H112</f>
        <v>0</v>
      </c>
      <c r="Q112" s="201">
        <v>0.0094</v>
      </c>
      <c r="R112" s="201">
        <f>Q112*H112</f>
        <v>0.752</v>
      </c>
      <c r="S112" s="201">
        <v>0</v>
      </c>
      <c r="T112" s="202">
        <f>S112*H112</f>
        <v>0</v>
      </c>
      <c r="AR112" s="18" t="s">
        <v>93</v>
      </c>
      <c r="AT112" s="18" t="s">
        <v>146</v>
      </c>
      <c r="AU112" s="18" t="s">
        <v>84</v>
      </c>
      <c r="AY112" s="18" t="s">
        <v>143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22</v>
      </c>
      <c r="BK112" s="203">
        <f>ROUND(I112*H112,2)</f>
        <v>0</v>
      </c>
      <c r="BL112" s="18" t="s">
        <v>93</v>
      </c>
      <c r="BM112" s="18" t="s">
        <v>448</v>
      </c>
    </row>
    <row r="113" spans="2:51" s="12" customFormat="1" ht="12">
      <c r="B113" s="208"/>
      <c r="C113" s="209"/>
      <c r="D113" s="204" t="s">
        <v>194</v>
      </c>
      <c r="E113" s="210" t="s">
        <v>20</v>
      </c>
      <c r="F113" s="211" t="s">
        <v>449</v>
      </c>
      <c r="G113" s="209"/>
      <c r="H113" s="212">
        <v>80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194</v>
      </c>
      <c r="AU113" s="218" t="s">
        <v>84</v>
      </c>
      <c r="AV113" s="12" t="s">
        <v>84</v>
      </c>
      <c r="AW113" s="12" t="s">
        <v>39</v>
      </c>
      <c r="AX113" s="12" t="s">
        <v>22</v>
      </c>
      <c r="AY113" s="218" t="s">
        <v>143</v>
      </c>
    </row>
    <row r="114" spans="2:65" s="1" customFormat="1" ht="22.5" customHeight="1">
      <c r="B114" s="35"/>
      <c r="C114" s="192" t="s">
        <v>218</v>
      </c>
      <c r="D114" s="192" t="s">
        <v>146</v>
      </c>
      <c r="E114" s="193" t="s">
        <v>450</v>
      </c>
      <c r="F114" s="194" t="s">
        <v>451</v>
      </c>
      <c r="G114" s="195" t="s">
        <v>198</v>
      </c>
      <c r="H114" s="196">
        <v>80</v>
      </c>
      <c r="I114" s="197"/>
      <c r="J114" s="198">
        <f>ROUND(I114*H114,2)</f>
        <v>0</v>
      </c>
      <c r="K114" s="194" t="s">
        <v>150</v>
      </c>
      <c r="L114" s="55"/>
      <c r="M114" s="199" t="s">
        <v>20</v>
      </c>
      <c r="N114" s="200" t="s">
        <v>48</v>
      </c>
      <c r="O114" s="36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18" t="s">
        <v>93</v>
      </c>
      <c r="AT114" s="18" t="s">
        <v>146</v>
      </c>
      <c r="AU114" s="18" t="s">
        <v>84</v>
      </c>
      <c r="AY114" s="18" t="s">
        <v>143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22</v>
      </c>
      <c r="BK114" s="203">
        <f>ROUND(I114*H114,2)</f>
        <v>0</v>
      </c>
      <c r="BL114" s="18" t="s">
        <v>93</v>
      </c>
      <c r="BM114" s="18" t="s">
        <v>452</v>
      </c>
    </row>
    <row r="115" spans="2:63" s="11" customFormat="1" ht="29.85" customHeight="1">
      <c r="B115" s="175"/>
      <c r="C115" s="176"/>
      <c r="D115" s="189" t="s">
        <v>76</v>
      </c>
      <c r="E115" s="190" t="s">
        <v>108</v>
      </c>
      <c r="F115" s="190" t="s">
        <v>453</v>
      </c>
      <c r="G115" s="176"/>
      <c r="H115" s="176"/>
      <c r="I115" s="179"/>
      <c r="J115" s="191">
        <f>BK115</f>
        <v>0</v>
      </c>
      <c r="K115" s="176"/>
      <c r="L115" s="181"/>
      <c r="M115" s="182"/>
      <c r="N115" s="183"/>
      <c r="O115" s="183"/>
      <c r="P115" s="184">
        <f>SUM(P116:P127)</f>
        <v>0</v>
      </c>
      <c r="Q115" s="183"/>
      <c r="R115" s="184">
        <f>SUM(R116:R127)</f>
        <v>0</v>
      </c>
      <c r="S115" s="183"/>
      <c r="T115" s="185">
        <f>SUM(T116:T127)</f>
        <v>3.628</v>
      </c>
      <c r="AR115" s="186" t="s">
        <v>22</v>
      </c>
      <c r="AT115" s="187" t="s">
        <v>76</v>
      </c>
      <c r="AU115" s="187" t="s">
        <v>22</v>
      </c>
      <c r="AY115" s="186" t="s">
        <v>143</v>
      </c>
      <c r="BK115" s="188">
        <f>SUM(BK116:BK127)</f>
        <v>0</v>
      </c>
    </row>
    <row r="116" spans="2:65" s="1" customFormat="1" ht="22.5" customHeight="1">
      <c r="B116" s="35"/>
      <c r="C116" s="192" t="s">
        <v>8</v>
      </c>
      <c r="D116" s="192" t="s">
        <v>146</v>
      </c>
      <c r="E116" s="193" t="s">
        <v>319</v>
      </c>
      <c r="F116" s="194" t="s">
        <v>320</v>
      </c>
      <c r="G116" s="195" t="s">
        <v>192</v>
      </c>
      <c r="H116" s="196">
        <v>7</v>
      </c>
      <c r="I116" s="197"/>
      <c r="J116" s="198">
        <f>ROUND(I116*H116,2)</f>
        <v>0</v>
      </c>
      <c r="K116" s="194" t="s">
        <v>150</v>
      </c>
      <c r="L116" s="55"/>
      <c r="M116" s="199" t="s">
        <v>20</v>
      </c>
      <c r="N116" s="200" t="s">
        <v>48</v>
      </c>
      <c r="O116" s="36"/>
      <c r="P116" s="201">
        <f>O116*H116</f>
        <v>0</v>
      </c>
      <c r="Q116" s="201">
        <v>0</v>
      </c>
      <c r="R116" s="201">
        <f>Q116*H116</f>
        <v>0</v>
      </c>
      <c r="S116" s="201">
        <v>0.261</v>
      </c>
      <c r="T116" s="202">
        <f>S116*H116</f>
        <v>1.827</v>
      </c>
      <c r="AR116" s="18" t="s">
        <v>93</v>
      </c>
      <c r="AT116" s="18" t="s">
        <v>146</v>
      </c>
      <c r="AU116" s="18" t="s">
        <v>84</v>
      </c>
      <c r="AY116" s="18" t="s">
        <v>143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22</v>
      </c>
      <c r="BK116" s="203">
        <f>ROUND(I116*H116,2)</f>
        <v>0</v>
      </c>
      <c r="BL116" s="18" t="s">
        <v>93</v>
      </c>
      <c r="BM116" s="18" t="s">
        <v>454</v>
      </c>
    </row>
    <row r="117" spans="2:51" s="12" customFormat="1" ht="12">
      <c r="B117" s="208"/>
      <c r="C117" s="209"/>
      <c r="D117" s="204" t="s">
        <v>194</v>
      </c>
      <c r="E117" s="210" t="s">
        <v>20</v>
      </c>
      <c r="F117" s="211" t="s">
        <v>455</v>
      </c>
      <c r="G117" s="209"/>
      <c r="H117" s="212">
        <v>7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194</v>
      </c>
      <c r="AU117" s="218" t="s">
        <v>84</v>
      </c>
      <c r="AV117" s="12" t="s">
        <v>84</v>
      </c>
      <c r="AW117" s="12" t="s">
        <v>39</v>
      </c>
      <c r="AX117" s="12" t="s">
        <v>22</v>
      </c>
      <c r="AY117" s="218" t="s">
        <v>143</v>
      </c>
    </row>
    <row r="118" spans="2:65" s="1" customFormat="1" ht="22.5" customHeight="1">
      <c r="B118" s="35"/>
      <c r="C118" s="192" t="s">
        <v>233</v>
      </c>
      <c r="D118" s="192" t="s">
        <v>146</v>
      </c>
      <c r="E118" s="193" t="s">
        <v>323</v>
      </c>
      <c r="F118" s="194" t="s">
        <v>324</v>
      </c>
      <c r="G118" s="195" t="s">
        <v>192</v>
      </c>
      <c r="H118" s="196">
        <v>4</v>
      </c>
      <c r="I118" s="197"/>
      <c r="J118" s="198">
        <f>ROUND(I118*H118,2)</f>
        <v>0</v>
      </c>
      <c r="K118" s="194" t="s">
        <v>150</v>
      </c>
      <c r="L118" s="55"/>
      <c r="M118" s="199" t="s">
        <v>20</v>
      </c>
      <c r="N118" s="200" t="s">
        <v>48</v>
      </c>
      <c r="O118" s="36"/>
      <c r="P118" s="201">
        <f>O118*H118</f>
        <v>0</v>
      </c>
      <c r="Q118" s="201">
        <v>0</v>
      </c>
      <c r="R118" s="201">
        <f>Q118*H118</f>
        <v>0</v>
      </c>
      <c r="S118" s="201">
        <v>0.263</v>
      </c>
      <c r="T118" s="202">
        <f>S118*H118</f>
        <v>1.052</v>
      </c>
      <c r="AR118" s="18" t="s">
        <v>93</v>
      </c>
      <c r="AT118" s="18" t="s">
        <v>146</v>
      </c>
      <c r="AU118" s="18" t="s">
        <v>84</v>
      </c>
      <c r="AY118" s="18" t="s">
        <v>143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22</v>
      </c>
      <c r="BK118" s="203">
        <f>ROUND(I118*H118,2)</f>
        <v>0</v>
      </c>
      <c r="BL118" s="18" t="s">
        <v>93</v>
      </c>
      <c r="BM118" s="18" t="s">
        <v>456</v>
      </c>
    </row>
    <row r="119" spans="2:51" s="12" customFormat="1" ht="12">
      <c r="B119" s="208"/>
      <c r="C119" s="209"/>
      <c r="D119" s="204" t="s">
        <v>194</v>
      </c>
      <c r="E119" s="210" t="s">
        <v>20</v>
      </c>
      <c r="F119" s="211" t="s">
        <v>457</v>
      </c>
      <c r="G119" s="209"/>
      <c r="H119" s="212">
        <v>4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22</v>
      </c>
      <c r="AY119" s="218" t="s">
        <v>143</v>
      </c>
    </row>
    <row r="120" spans="2:65" s="1" customFormat="1" ht="31.5" customHeight="1">
      <c r="B120" s="35"/>
      <c r="C120" s="192" t="s">
        <v>240</v>
      </c>
      <c r="D120" s="192" t="s">
        <v>146</v>
      </c>
      <c r="E120" s="193" t="s">
        <v>458</v>
      </c>
      <c r="F120" s="194" t="s">
        <v>459</v>
      </c>
      <c r="G120" s="195" t="s">
        <v>165</v>
      </c>
      <c r="H120" s="196">
        <v>4</v>
      </c>
      <c r="I120" s="197"/>
      <c r="J120" s="198">
        <f>ROUND(I120*H120,2)</f>
        <v>0</v>
      </c>
      <c r="K120" s="194" t="s">
        <v>150</v>
      </c>
      <c r="L120" s="55"/>
      <c r="M120" s="199" t="s">
        <v>20</v>
      </c>
      <c r="N120" s="200" t="s">
        <v>48</v>
      </c>
      <c r="O120" s="36"/>
      <c r="P120" s="201">
        <f>O120*H120</f>
        <v>0</v>
      </c>
      <c r="Q120" s="201">
        <v>0</v>
      </c>
      <c r="R120" s="201">
        <f>Q120*H120</f>
        <v>0</v>
      </c>
      <c r="S120" s="201">
        <v>0.12</v>
      </c>
      <c r="T120" s="202">
        <f>S120*H120</f>
        <v>0.48</v>
      </c>
      <c r="AR120" s="18" t="s">
        <v>93</v>
      </c>
      <c r="AT120" s="18" t="s">
        <v>146</v>
      </c>
      <c r="AU120" s="18" t="s">
        <v>84</v>
      </c>
      <c r="AY120" s="18" t="s">
        <v>143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22</v>
      </c>
      <c r="BK120" s="203">
        <f>ROUND(I120*H120,2)</f>
        <v>0</v>
      </c>
      <c r="BL120" s="18" t="s">
        <v>93</v>
      </c>
      <c r="BM120" s="18" t="s">
        <v>460</v>
      </c>
    </row>
    <row r="121" spans="2:51" s="12" customFormat="1" ht="12">
      <c r="B121" s="208"/>
      <c r="C121" s="209"/>
      <c r="D121" s="204" t="s">
        <v>194</v>
      </c>
      <c r="E121" s="210" t="s">
        <v>20</v>
      </c>
      <c r="F121" s="211" t="s">
        <v>461</v>
      </c>
      <c r="G121" s="209"/>
      <c r="H121" s="212">
        <v>4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194</v>
      </c>
      <c r="AU121" s="218" t="s">
        <v>84</v>
      </c>
      <c r="AV121" s="12" t="s">
        <v>84</v>
      </c>
      <c r="AW121" s="12" t="s">
        <v>39</v>
      </c>
      <c r="AX121" s="12" t="s">
        <v>22</v>
      </c>
      <c r="AY121" s="218" t="s">
        <v>143</v>
      </c>
    </row>
    <row r="122" spans="2:65" s="1" customFormat="1" ht="22.5" customHeight="1">
      <c r="B122" s="35"/>
      <c r="C122" s="192" t="s">
        <v>245</v>
      </c>
      <c r="D122" s="192" t="s">
        <v>146</v>
      </c>
      <c r="E122" s="193" t="s">
        <v>462</v>
      </c>
      <c r="F122" s="194" t="s">
        <v>463</v>
      </c>
      <c r="G122" s="195" t="s">
        <v>192</v>
      </c>
      <c r="H122" s="196">
        <v>38</v>
      </c>
      <c r="I122" s="197"/>
      <c r="J122" s="198">
        <f>ROUND(I122*H122,2)</f>
        <v>0</v>
      </c>
      <c r="K122" s="194" t="s">
        <v>150</v>
      </c>
      <c r="L122" s="55"/>
      <c r="M122" s="199" t="s">
        <v>20</v>
      </c>
      <c r="N122" s="200" t="s">
        <v>48</v>
      </c>
      <c r="O122" s="36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8" t="s">
        <v>93</v>
      </c>
      <c r="AT122" s="18" t="s">
        <v>146</v>
      </c>
      <c r="AU122" s="18" t="s">
        <v>84</v>
      </c>
      <c r="AY122" s="18" t="s">
        <v>143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22</v>
      </c>
      <c r="BK122" s="203">
        <f>ROUND(I122*H122,2)</f>
        <v>0</v>
      </c>
      <c r="BL122" s="18" t="s">
        <v>93</v>
      </c>
      <c r="BM122" s="18" t="s">
        <v>464</v>
      </c>
    </row>
    <row r="123" spans="2:65" s="1" customFormat="1" ht="22.5" customHeight="1">
      <c r="B123" s="35"/>
      <c r="C123" s="192" t="s">
        <v>250</v>
      </c>
      <c r="D123" s="192" t="s">
        <v>146</v>
      </c>
      <c r="E123" s="193" t="s">
        <v>465</v>
      </c>
      <c r="F123" s="194" t="s">
        <v>466</v>
      </c>
      <c r="G123" s="195" t="s">
        <v>192</v>
      </c>
      <c r="H123" s="196">
        <v>3</v>
      </c>
      <c r="I123" s="197"/>
      <c r="J123" s="198">
        <f>ROUND(I123*H123,2)</f>
        <v>0</v>
      </c>
      <c r="K123" s="194" t="s">
        <v>150</v>
      </c>
      <c r="L123" s="55"/>
      <c r="M123" s="199" t="s">
        <v>20</v>
      </c>
      <c r="N123" s="200" t="s">
        <v>48</v>
      </c>
      <c r="O123" s="36"/>
      <c r="P123" s="201">
        <f>O123*H123</f>
        <v>0</v>
      </c>
      <c r="Q123" s="201">
        <v>0</v>
      </c>
      <c r="R123" s="201">
        <f>Q123*H123</f>
        <v>0</v>
      </c>
      <c r="S123" s="201">
        <v>0.035</v>
      </c>
      <c r="T123" s="202">
        <f>S123*H123</f>
        <v>0.10500000000000001</v>
      </c>
      <c r="AR123" s="18" t="s">
        <v>93</v>
      </c>
      <c r="AT123" s="18" t="s">
        <v>146</v>
      </c>
      <c r="AU123" s="18" t="s">
        <v>84</v>
      </c>
      <c r="AY123" s="18" t="s">
        <v>143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22</v>
      </c>
      <c r="BK123" s="203">
        <f>ROUND(I123*H123,2)</f>
        <v>0</v>
      </c>
      <c r="BL123" s="18" t="s">
        <v>93</v>
      </c>
      <c r="BM123" s="18" t="s">
        <v>467</v>
      </c>
    </row>
    <row r="124" spans="2:65" s="1" customFormat="1" ht="22.5" customHeight="1">
      <c r="B124" s="35"/>
      <c r="C124" s="192" t="s">
        <v>255</v>
      </c>
      <c r="D124" s="192" t="s">
        <v>146</v>
      </c>
      <c r="E124" s="193" t="s">
        <v>468</v>
      </c>
      <c r="F124" s="194" t="s">
        <v>469</v>
      </c>
      <c r="G124" s="195" t="s">
        <v>165</v>
      </c>
      <c r="H124" s="196">
        <v>2</v>
      </c>
      <c r="I124" s="197"/>
      <c r="J124" s="198">
        <f>ROUND(I124*H124,2)</f>
        <v>0</v>
      </c>
      <c r="K124" s="194" t="s">
        <v>150</v>
      </c>
      <c r="L124" s="55"/>
      <c r="M124" s="199" t="s">
        <v>20</v>
      </c>
      <c r="N124" s="200" t="s">
        <v>48</v>
      </c>
      <c r="O124" s="36"/>
      <c r="P124" s="201">
        <f>O124*H124</f>
        <v>0</v>
      </c>
      <c r="Q124" s="201">
        <v>0</v>
      </c>
      <c r="R124" s="201">
        <f>Q124*H124</f>
        <v>0</v>
      </c>
      <c r="S124" s="201">
        <v>0.082</v>
      </c>
      <c r="T124" s="202">
        <f>S124*H124</f>
        <v>0.164</v>
      </c>
      <c r="AR124" s="18" t="s">
        <v>93</v>
      </c>
      <c r="AT124" s="18" t="s">
        <v>146</v>
      </c>
      <c r="AU124" s="18" t="s">
        <v>84</v>
      </c>
      <c r="AY124" s="18" t="s">
        <v>143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22</v>
      </c>
      <c r="BK124" s="203">
        <f>ROUND(I124*H124,2)</f>
        <v>0</v>
      </c>
      <c r="BL124" s="18" t="s">
        <v>93</v>
      </c>
      <c r="BM124" s="18" t="s">
        <v>470</v>
      </c>
    </row>
    <row r="125" spans="2:51" s="12" customFormat="1" ht="12">
      <c r="B125" s="208"/>
      <c r="C125" s="209"/>
      <c r="D125" s="204" t="s">
        <v>194</v>
      </c>
      <c r="E125" s="210" t="s">
        <v>20</v>
      </c>
      <c r="F125" s="211" t="s">
        <v>471</v>
      </c>
      <c r="G125" s="209"/>
      <c r="H125" s="212">
        <v>2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194</v>
      </c>
      <c r="AU125" s="218" t="s">
        <v>84</v>
      </c>
      <c r="AV125" s="12" t="s">
        <v>84</v>
      </c>
      <c r="AW125" s="12" t="s">
        <v>39</v>
      </c>
      <c r="AX125" s="12" t="s">
        <v>22</v>
      </c>
      <c r="AY125" s="218" t="s">
        <v>143</v>
      </c>
    </row>
    <row r="126" spans="2:65" s="1" customFormat="1" ht="22.5" customHeight="1">
      <c r="B126" s="35"/>
      <c r="C126" s="192" t="s">
        <v>7</v>
      </c>
      <c r="D126" s="192" t="s">
        <v>146</v>
      </c>
      <c r="E126" s="193" t="s">
        <v>472</v>
      </c>
      <c r="F126" s="194" t="s">
        <v>473</v>
      </c>
      <c r="G126" s="195" t="s">
        <v>165</v>
      </c>
      <c r="H126" s="196">
        <v>1</v>
      </c>
      <c r="I126" s="197"/>
      <c r="J126" s="198">
        <f>ROUND(I126*H126,2)</f>
        <v>0</v>
      </c>
      <c r="K126" s="194" t="s">
        <v>170</v>
      </c>
      <c r="L126" s="55"/>
      <c r="M126" s="199" t="s">
        <v>20</v>
      </c>
      <c r="N126" s="200" t="s">
        <v>48</v>
      </c>
      <c r="O126" s="36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18" t="s">
        <v>93</v>
      </c>
      <c r="AT126" s="18" t="s">
        <v>146</v>
      </c>
      <c r="AU126" s="18" t="s">
        <v>84</v>
      </c>
      <c r="AY126" s="18" t="s">
        <v>143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22</v>
      </c>
      <c r="BK126" s="203">
        <f>ROUND(I126*H126,2)</f>
        <v>0</v>
      </c>
      <c r="BL126" s="18" t="s">
        <v>93</v>
      </c>
      <c r="BM126" s="18" t="s">
        <v>474</v>
      </c>
    </row>
    <row r="127" spans="2:51" s="12" customFormat="1" ht="12">
      <c r="B127" s="208"/>
      <c r="C127" s="209"/>
      <c r="D127" s="206" t="s">
        <v>194</v>
      </c>
      <c r="E127" s="219" t="s">
        <v>20</v>
      </c>
      <c r="F127" s="220" t="s">
        <v>475</v>
      </c>
      <c r="G127" s="209"/>
      <c r="H127" s="221">
        <v>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194</v>
      </c>
      <c r="AU127" s="218" t="s">
        <v>84</v>
      </c>
      <c r="AV127" s="12" t="s">
        <v>84</v>
      </c>
      <c r="AW127" s="12" t="s">
        <v>39</v>
      </c>
      <c r="AX127" s="12" t="s">
        <v>22</v>
      </c>
      <c r="AY127" s="218" t="s">
        <v>143</v>
      </c>
    </row>
    <row r="128" spans="2:63" s="11" customFormat="1" ht="29.85" customHeight="1">
      <c r="B128" s="175"/>
      <c r="C128" s="176"/>
      <c r="D128" s="189" t="s">
        <v>76</v>
      </c>
      <c r="E128" s="190" t="s">
        <v>476</v>
      </c>
      <c r="F128" s="190" t="s">
        <v>477</v>
      </c>
      <c r="G128" s="176"/>
      <c r="H128" s="176"/>
      <c r="I128" s="179"/>
      <c r="J128" s="191">
        <f>BK128</f>
        <v>0</v>
      </c>
      <c r="K128" s="176"/>
      <c r="L128" s="181"/>
      <c r="M128" s="182"/>
      <c r="N128" s="183"/>
      <c r="O128" s="183"/>
      <c r="P128" s="184">
        <f>SUM(P129:P172)</f>
        <v>0</v>
      </c>
      <c r="Q128" s="183"/>
      <c r="R128" s="184">
        <f>SUM(R129:R172)</f>
        <v>0</v>
      </c>
      <c r="S128" s="183"/>
      <c r="T128" s="185">
        <f>SUM(T129:T172)</f>
        <v>0</v>
      </c>
      <c r="AR128" s="186" t="s">
        <v>22</v>
      </c>
      <c r="AT128" s="187" t="s">
        <v>76</v>
      </c>
      <c r="AU128" s="187" t="s">
        <v>22</v>
      </c>
      <c r="AY128" s="186" t="s">
        <v>143</v>
      </c>
      <c r="BK128" s="188">
        <f>SUM(BK129:BK172)</f>
        <v>0</v>
      </c>
    </row>
    <row r="129" spans="2:65" s="1" customFormat="1" ht="22.5" customHeight="1">
      <c r="B129" s="35"/>
      <c r="C129" s="192" t="s">
        <v>263</v>
      </c>
      <c r="D129" s="192" t="s">
        <v>146</v>
      </c>
      <c r="E129" s="193" t="s">
        <v>478</v>
      </c>
      <c r="F129" s="194" t="s">
        <v>479</v>
      </c>
      <c r="G129" s="195" t="s">
        <v>480</v>
      </c>
      <c r="H129" s="196">
        <v>111.584</v>
      </c>
      <c r="I129" s="197"/>
      <c r="J129" s="198">
        <f>ROUND(I129*H129,2)</f>
        <v>0</v>
      </c>
      <c r="K129" s="194" t="s">
        <v>150</v>
      </c>
      <c r="L129" s="55"/>
      <c r="M129" s="199" t="s">
        <v>20</v>
      </c>
      <c r="N129" s="200" t="s">
        <v>48</v>
      </c>
      <c r="O129" s="3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8" t="s">
        <v>93</v>
      </c>
      <c r="AT129" s="18" t="s">
        <v>146</v>
      </c>
      <c r="AU129" s="18" t="s">
        <v>84</v>
      </c>
      <c r="AY129" s="18" t="s">
        <v>143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22</v>
      </c>
      <c r="BK129" s="203">
        <f>ROUND(I129*H129,2)</f>
        <v>0</v>
      </c>
      <c r="BL129" s="18" t="s">
        <v>93</v>
      </c>
      <c r="BM129" s="18" t="s">
        <v>481</v>
      </c>
    </row>
    <row r="130" spans="2:51" s="12" customFormat="1" ht="12">
      <c r="B130" s="208"/>
      <c r="C130" s="209"/>
      <c r="D130" s="206" t="s">
        <v>194</v>
      </c>
      <c r="E130" s="219" t="s">
        <v>20</v>
      </c>
      <c r="F130" s="220" t="s">
        <v>482</v>
      </c>
      <c r="G130" s="209"/>
      <c r="H130" s="221">
        <v>3.399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77</v>
      </c>
      <c r="AY130" s="218" t="s">
        <v>143</v>
      </c>
    </row>
    <row r="131" spans="2:51" s="12" customFormat="1" ht="12">
      <c r="B131" s="208"/>
      <c r="C131" s="209"/>
      <c r="D131" s="206" t="s">
        <v>194</v>
      </c>
      <c r="E131" s="219" t="s">
        <v>20</v>
      </c>
      <c r="F131" s="220" t="s">
        <v>483</v>
      </c>
      <c r="G131" s="209"/>
      <c r="H131" s="221">
        <v>108.185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194</v>
      </c>
      <c r="AU131" s="218" t="s">
        <v>84</v>
      </c>
      <c r="AV131" s="12" t="s">
        <v>84</v>
      </c>
      <c r="AW131" s="12" t="s">
        <v>39</v>
      </c>
      <c r="AX131" s="12" t="s">
        <v>77</v>
      </c>
      <c r="AY131" s="218" t="s">
        <v>143</v>
      </c>
    </row>
    <row r="132" spans="2:51" s="13" customFormat="1" ht="12">
      <c r="B132" s="222"/>
      <c r="C132" s="223"/>
      <c r="D132" s="204" t="s">
        <v>194</v>
      </c>
      <c r="E132" s="224" t="s">
        <v>20</v>
      </c>
      <c r="F132" s="225" t="s">
        <v>217</v>
      </c>
      <c r="G132" s="223"/>
      <c r="H132" s="226">
        <v>111.584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194</v>
      </c>
      <c r="AU132" s="232" t="s">
        <v>84</v>
      </c>
      <c r="AV132" s="13" t="s">
        <v>93</v>
      </c>
      <c r="AW132" s="13" t="s">
        <v>39</v>
      </c>
      <c r="AX132" s="13" t="s">
        <v>22</v>
      </c>
      <c r="AY132" s="232" t="s">
        <v>143</v>
      </c>
    </row>
    <row r="133" spans="2:65" s="1" customFormat="1" ht="22.5" customHeight="1">
      <c r="B133" s="35"/>
      <c r="C133" s="192" t="s">
        <v>268</v>
      </c>
      <c r="D133" s="192" t="s">
        <v>146</v>
      </c>
      <c r="E133" s="193" t="s">
        <v>484</v>
      </c>
      <c r="F133" s="194" t="s">
        <v>485</v>
      </c>
      <c r="G133" s="195" t="s">
        <v>480</v>
      </c>
      <c r="H133" s="196">
        <v>1562.176</v>
      </c>
      <c r="I133" s="197"/>
      <c r="J133" s="198">
        <f>ROUND(I133*H133,2)</f>
        <v>0</v>
      </c>
      <c r="K133" s="194" t="s">
        <v>150</v>
      </c>
      <c r="L133" s="55"/>
      <c r="M133" s="199" t="s">
        <v>20</v>
      </c>
      <c r="N133" s="200" t="s">
        <v>48</v>
      </c>
      <c r="O133" s="36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18" t="s">
        <v>93</v>
      </c>
      <c r="AT133" s="18" t="s">
        <v>146</v>
      </c>
      <c r="AU133" s="18" t="s">
        <v>84</v>
      </c>
      <c r="AY133" s="18" t="s">
        <v>143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22</v>
      </c>
      <c r="BK133" s="203">
        <f>ROUND(I133*H133,2)</f>
        <v>0</v>
      </c>
      <c r="BL133" s="18" t="s">
        <v>93</v>
      </c>
      <c r="BM133" s="18" t="s">
        <v>486</v>
      </c>
    </row>
    <row r="134" spans="2:51" s="14" customFormat="1" ht="12">
      <c r="B134" s="233"/>
      <c r="C134" s="234"/>
      <c r="D134" s="206" t="s">
        <v>194</v>
      </c>
      <c r="E134" s="235" t="s">
        <v>20</v>
      </c>
      <c r="F134" s="236" t="s">
        <v>487</v>
      </c>
      <c r="G134" s="234"/>
      <c r="H134" s="237" t="s">
        <v>20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194</v>
      </c>
      <c r="AU134" s="243" t="s">
        <v>84</v>
      </c>
      <c r="AV134" s="14" t="s">
        <v>22</v>
      </c>
      <c r="AW134" s="14" t="s">
        <v>39</v>
      </c>
      <c r="AX134" s="14" t="s">
        <v>77</v>
      </c>
      <c r="AY134" s="243" t="s">
        <v>143</v>
      </c>
    </row>
    <row r="135" spans="2:51" s="12" customFormat="1" ht="12">
      <c r="B135" s="208"/>
      <c r="C135" s="209"/>
      <c r="D135" s="206" t="s">
        <v>194</v>
      </c>
      <c r="E135" s="219" t="s">
        <v>20</v>
      </c>
      <c r="F135" s="220" t="s">
        <v>488</v>
      </c>
      <c r="G135" s="209"/>
      <c r="H135" s="221">
        <v>47.586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194</v>
      </c>
      <c r="AU135" s="218" t="s">
        <v>84</v>
      </c>
      <c r="AV135" s="12" t="s">
        <v>84</v>
      </c>
      <c r="AW135" s="12" t="s">
        <v>39</v>
      </c>
      <c r="AX135" s="12" t="s">
        <v>77</v>
      </c>
      <c r="AY135" s="218" t="s">
        <v>143</v>
      </c>
    </row>
    <row r="136" spans="2:51" s="12" customFormat="1" ht="12">
      <c r="B136" s="208"/>
      <c r="C136" s="209"/>
      <c r="D136" s="206" t="s">
        <v>194</v>
      </c>
      <c r="E136" s="219" t="s">
        <v>20</v>
      </c>
      <c r="F136" s="220" t="s">
        <v>489</v>
      </c>
      <c r="G136" s="209"/>
      <c r="H136" s="221">
        <v>1514.59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194</v>
      </c>
      <c r="AU136" s="218" t="s">
        <v>84</v>
      </c>
      <c r="AV136" s="12" t="s">
        <v>84</v>
      </c>
      <c r="AW136" s="12" t="s">
        <v>39</v>
      </c>
      <c r="AX136" s="12" t="s">
        <v>77</v>
      </c>
      <c r="AY136" s="218" t="s">
        <v>143</v>
      </c>
    </row>
    <row r="137" spans="2:51" s="13" customFormat="1" ht="12">
      <c r="B137" s="222"/>
      <c r="C137" s="223"/>
      <c r="D137" s="204" t="s">
        <v>194</v>
      </c>
      <c r="E137" s="224" t="s">
        <v>20</v>
      </c>
      <c r="F137" s="225" t="s">
        <v>217</v>
      </c>
      <c r="G137" s="223"/>
      <c r="H137" s="226">
        <v>1562.176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194</v>
      </c>
      <c r="AU137" s="232" t="s">
        <v>84</v>
      </c>
      <c r="AV137" s="13" t="s">
        <v>93</v>
      </c>
      <c r="AW137" s="13" t="s">
        <v>39</v>
      </c>
      <c r="AX137" s="13" t="s">
        <v>22</v>
      </c>
      <c r="AY137" s="232" t="s">
        <v>143</v>
      </c>
    </row>
    <row r="138" spans="2:65" s="1" customFormat="1" ht="22.5" customHeight="1">
      <c r="B138" s="35"/>
      <c r="C138" s="192" t="s">
        <v>273</v>
      </c>
      <c r="D138" s="192" t="s">
        <v>146</v>
      </c>
      <c r="E138" s="193" t="s">
        <v>490</v>
      </c>
      <c r="F138" s="194" t="s">
        <v>491</v>
      </c>
      <c r="G138" s="195" t="s">
        <v>480</v>
      </c>
      <c r="H138" s="196">
        <v>1.82</v>
      </c>
      <c r="I138" s="197"/>
      <c r="J138" s="198">
        <f>ROUND(I138*H138,2)</f>
        <v>0</v>
      </c>
      <c r="K138" s="194" t="s">
        <v>150</v>
      </c>
      <c r="L138" s="55"/>
      <c r="M138" s="199" t="s">
        <v>20</v>
      </c>
      <c r="N138" s="200" t="s">
        <v>48</v>
      </c>
      <c r="O138" s="3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18" t="s">
        <v>93</v>
      </c>
      <c r="AT138" s="18" t="s">
        <v>146</v>
      </c>
      <c r="AU138" s="18" t="s">
        <v>84</v>
      </c>
      <c r="AY138" s="18" t="s">
        <v>143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22</v>
      </c>
      <c r="BK138" s="203">
        <f>ROUND(I138*H138,2)</f>
        <v>0</v>
      </c>
      <c r="BL138" s="18" t="s">
        <v>93</v>
      </c>
      <c r="BM138" s="18" t="s">
        <v>492</v>
      </c>
    </row>
    <row r="139" spans="2:51" s="12" customFormat="1" ht="12">
      <c r="B139" s="208"/>
      <c r="C139" s="209"/>
      <c r="D139" s="204" t="s">
        <v>194</v>
      </c>
      <c r="E139" s="210" t="s">
        <v>20</v>
      </c>
      <c r="F139" s="211" t="s">
        <v>493</v>
      </c>
      <c r="G139" s="209"/>
      <c r="H139" s="212">
        <v>1.82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194</v>
      </c>
      <c r="AU139" s="218" t="s">
        <v>84</v>
      </c>
      <c r="AV139" s="12" t="s">
        <v>84</v>
      </c>
      <c r="AW139" s="12" t="s">
        <v>39</v>
      </c>
      <c r="AX139" s="12" t="s">
        <v>22</v>
      </c>
      <c r="AY139" s="218" t="s">
        <v>143</v>
      </c>
    </row>
    <row r="140" spans="2:65" s="1" customFormat="1" ht="22.5" customHeight="1">
      <c r="B140" s="35"/>
      <c r="C140" s="192" t="s">
        <v>278</v>
      </c>
      <c r="D140" s="192" t="s">
        <v>146</v>
      </c>
      <c r="E140" s="193" t="s">
        <v>494</v>
      </c>
      <c r="F140" s="194" t="s">
        <v>495</v>
      </c>
      <c r="G140" s="195" t="s">
        <v>480</v>
      </c>
      <c r="H140" s="196">
        <v>25.48</v>
      </c>
      <c r="I140" s="197"/>
      <c r="J140" s="198">
        <f>ROUND(I140*H140,2)</f>
        <v>0</v>
      </c>
      <c r="K140" s="194" t="s">
        <v>150</v>
      </c>
      <c r="L140" s="55"/>
      <c r="M140" s="199" t="s">
        <v>20</v>
      </c>
      <c r="N140" s="200" t="s">
        <v>48</v>
      </c>
      <c r="O140" s="3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18" t="s">
        <v>93</v>
      </c>
      <c r="AT140" s="18" t="s">
        <v>146</v>
      </c>
      <c r="AU140" s="18" t="s">
        <v>84</v>
      </c>
      <c r="AY140" s="18" t="s">
        <v>143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22</v>
      </c>
      <c r="BK140" s="203">
        <f>ROUND(I140*H140,2)</f>
        <v>0</v>
      </c>
      <c r="BL140" s="18" t="s">
        <v>93</v>
      </c>
      <c r="BM140" s="18" t="s">
        <v>496</v>
      </c>
    </row>
    <row r="141" spans="2:51" s="14" customFormat="1" ht="12">
      <c r="B141" s="233"/>
      <c r="C141" s="234"/>
      <c r="D141" s="206" t="s">
        <v>194</v>
      </c>
      <c r="E141" s="235" t="s">
        <v>20</v>
      </c>
      <c r="F141" s="236" t="s">
        <v>487</v>
      </c>
      <c r="G141" s="234"/>
      <c r="H141" s="237" t="s">
        <v>20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194</v>
      </c>
      <c r="AU141" s="243" t="s">
        <v>84</v>
      </c>
      <c r="AV141" s="14" t="s">
        <v>22</v>
      </c>
      <c r="AW141" s="14" t="s">
        <v>39</v>
      </c>
      <c r="AX141" s="14" t="s">
        <v>77</v>
      </c>
      <c r="AY141" s="243" t="s">
        <v>143</v>
      </c>
    </row>
    <row r="142" spans="2:51" s="12" customFormat="1" ht="12">
      <c r="B142" s="208"/>
      <c r="C142" s="209"/>
      <c r="D142" s="204" t="s">
        <v>194</v>
      </c>
      <c r="E142" s="210" t="s">
        <v>20</v>
      </c>
      <c r="F142" s="211" t="s">
        <v>497</v>
      </c>
      <c r="G142" s="209"/>
      <c r="H142" s="212">
        <v>25.48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194</v>
      </c>
      <c r="AU142" s="218" t="s">
        <v>84</v>
      </c>
      <c r="AV142" s="12" t="s">
        <v>84</v>
      </c>
      <c r="AW142" s="12" t="s">
        <v>39</v>
      </c>
      <c r="AX142" s="12" t="s">
        <v>22</v>
      </c>
      <c r="AY142" s="218" t="s">
        <v>143</v>
      </c>
    </row>
    <row r="143" spans="2:65" s="1" customFormat="1" ht="22.5" customHeight="1">
      <c r="B143" s="35"/>
      <c r="C143" s="192" t="s">
        <v>283</v>
      </c>
      <c r="D143" s="192" t="s">
        <v>146</v>
      </c>
      <c r="E143" s="193" t="s">
        <v>498</v>
      </c>
      <c r="F143" s="194" t="s">
        <v>499</v>
      </c>
      <c r="G143" s="195" t="s">
        <v>480</v>
      </c>
      <c r="H143" s="196">
        <v>35.766</v>
      </c>
      <c r="I143" s="197"/>
      <c r="J143" s="198">
        <f>ROUND(I143*H143,2)</f>
        <v>0</v>
      </c>
      <c r="K143" s="194" t="s">
        <v>150</v>
      </c>
      <c r="L143" s="55"/>
      <c r="M143" s="199" t="s">
        <v>20</v>
      </c>
      <c r="N143" s="200" t="s">
        <v>48</v>
      </c>
      <c r="O143" s="3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18" t="s">
        <v>93</v>
      </c>
      <c r="AT143" s="18" t="s">
        <v>146</v>
      </c>
      <c r="AU143" s="18" t="s">
        <v>84</v>
      </c>
      <c r="AY143" s="18" t="s">
        <v>143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8" t="s">
        <v>22</v>
      </c>
      <c r="BK143" s="203">
        <f>ROUND(I143*H143,2)</f>
        <v>0</v>
      </c>
      <c r="BL143" s="18" t="s">
        <v>93</v>
      </c>
      <c r="BM143" s="18" t="s">
        <v>500</v>
      </c>
    </row>
    <row r="144" spans="2:51" s="12" customFormat="1" ht="12">
      <c r="B144" s="208"/>
      <c r="C144" s="209"/>
      <c r="D144" s="206" t="s">
        <v>194</v>
      </c>
      <c r="E144" s="219" t="s">
        <v>20</v>
      </c>
      <c r="F144" s="220" t="s">
        <v>501</v>
      </c>
      <c r="G144" s="209"/>
      <c r="H144" s="221">
        <v>0.9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194</v>
      </c>
      <c r="AU144" s="218" t="s">
        <v>84</v>
      </c>
      <c r="AV144" s="12" t="s">
        <v>84</v>
      </c>
      <c r="AW144" s="12" t="s">
        <v>39</v>
      </c>
      <c r="AX144" s="12" t="s">
        <v>77</v>
      </c>
      <c r="AY144" s="218" t="s">
        <v>143</v>
      </c>
    </row>
    <row r="145" spans="2:51" s="12" customFormat="1" ht="12">
      <c r="B145" s="208"/>
      <c r="C145" s="209"/>
      <c r="D145" s="206" t="s">
        <v>194</v>
      </c>
      <c r="E145" s="219" t="s">
        <v>20</v>
      </c>
      <c r="F145" s="220" t="s">
        <v>502</v>
      </c>
      <c r="G145" s="209"/>
      <c r="H145" s="221">
        <v>0.105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194</v>
      </c>
      <c r="AU145" s="218" t="s">
        <v>84</v>
      </c>
      <c r="AV145" s="12" t="s">
        <v>84</v>
      </c>
      <c r="AW145" s="12" t="s">
        <v>39</v>
      </c>
      <c r="AX145" s="12" t="s">
        <v>77</v>
      </c>
      <c r="AY145" s="218" t="s">
        <v>143</v>
      </c>
    </row>
    <row r="146" spans="2:51" s="12" customFormat="1" ht="12">
      <c r="B146" s="208"/>
      <c r="C146" s="209"/>
      <c r="D146" s="206" t="s">
        <v>194</v>
      </c>
      <c r="E146" s="219" t="s">
        <v>20</v>
      </c>
      <c r="F146" s="220" t="s">
        <v>503</v>
      </c>
      <c r="G146" s="209"/>
      <c r="H146" s="221">
        <v>14.592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194</v>
      </c>
      <c r="AU146" s="218" t="s">
        <v>84</v>
      </c>
      <c r="AV146" s="12" t="s">
        <v>84</v>
      </c>
      <c r="AW146" s="12" t="s">
        <v>39</v>
      </c>
      <c r="AX146" s="12" t="s">
        <v>77</v>
      </c>
      <c r="AY146" s="218" t="s">
        <v>143</v>
      </c>
    </row>
    <row r="147" spans="2:51" s="12" customFormat="1" ht="12">
      <c r="B147" s="208"/>
      <c r="C147" s="209"/>
      <c r="D147" s="206" t="s">
        <v>194</v>
      </c>
      <c r="E147" s="219" t="s">
        <v>20</v>
      </c>
      <c r="F147" s="220" t="s">
        <v>504</v>
      </c>
      <c r="G147" s="209"/>
      <c r="H147" s="221">
        <v>16.81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194</v>
      </c>
      <c r="AU147" s="218" t="s">
        <v>84</v>
      </c>
      <c r="AV147" s="12" t="s">
        <v>84</v>
      </c>
      <c r="AW147" s="12" t="s">
        <v>39</v>
      </c>
      <c r="AX147" s="12" t="s">
        <v>77</v>
      </c>
      <c r="AY147" s="218" t="s">
        <v>143</v>
      </c>
    </row>
    <row r="148" spans="2:51" s="12" customFormat="1" ht="12">
      <c r="B148" s="208"/>
      <c r="C148" s="209"/>
      <c r="D148" s="206" t="s">
        <v>194</v>
      </c>
      <c r="E148" s="219" t="s">
        <v>20</v>
      </c>
      <c r="F148" s="220" t="s">
        <v>505</v>
      </c>
      <c r="G148" s="209"/>
      <c r="H148" s="221">
        <v>1.827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194</v>
      </c>
      <c r="AU148" s="218" t="s">
        <v>84</v>
      </c>
      <c r="AV148" s="12" t="s">
        <v>84</v>
      </c>
      <c r="AW148" s="12" t="s">
        <v>39</v>
      </c>
      <c r="AX148" s="12" t="s">
        <v>77</v>
      </c>
      <c r="AY148" s="218" t="s">
        <v>143</v>
      </c>
    </row>
    <row r="149" spans="2:51" s="12" customFormat="1" ht="12">
      <c r="B149" s="208"/>
      <c r="C149" s="209"/>
      <c r="D149" s="206" t="s">
        <v>194</v>
      </c>
      <c r="E149" s="219" t="s">
        <v>20</v>
      </c>
      <c r="F149" s="220" t="s">
        <v>506</v>
      </c>
      <c r="G149" s="209"/>
      <c r="H149" s="221">
        <v>1.052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194</v>
      </c>
      <c r="AU149" s="218" t="s">
        <v>84</v>
      </c>
      <c r="AV149" s="12" t="s">
        <v>84</v>
      </c>
      <c r="AW149" s="12" t="s">
        <v>39</v>
      </c>
      <c r="AX149" s="12" t="s">
        <v>77</v>
      </c>
      <c r="AY149" s="218" t="s">
        <v>143</v>
      </c>
    </row>
    <row r="150" spans="2:51" s="12" customFormat="1" ht="12">
      <c r="B150" s="208"/>
      <c r="C150" s="209"/>
      <c r="D150" s="206" t="s">
        <v>194</v>
      </c>
      <c r="E150" s="219" t="s">
        <v>20</v>
      </c>
      <c r="F150" s="220" t="s">
        <v>507</v>
      </c>
      <c r="G150" s="209"/>
      <c r="H150" s="221">
        <v>0.48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194</v>
      </c>
      <c r="AU150" s="218" t="s">
        <v>84</v>
      </c>
      <c r="AV150" s="12" t="s">
        <v>84</v>
      </c>
      <c r="AW150" s="12" t="s">
        <v>39</v>
      </c>
      <c r="AX150" s="12" t="s">
        <v>77</v>
      </c>
      <c r="AY150" s="218" t="s">
        <v>143</v>
      </c>
    </row>
    <row r="151" spans="2:51" s="13" customFormat="1" ht="12">
      <c r="B151" s="222"/>
      <c r="C151" s="223"/>
      <c r="D151" s="204" t="s">
        <v>194</v>
      </c>
      <c r="E151" s="224" t="s">
        <v>20</v>
      </c>
      <c r="F151" s="225" t="s">
        <v>217</v>
      </c>
      <c r="G151" s="223"/>
      <c r="H151" s="226">
        <v>35.766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194</v>
      </c>
      <c r="AU151" s="232" t="s">
        <v>84</v>
      </c>
      <c r="AV151" s="13" t="s">
        <v>93</v>
      </c>
      <c r="AW151" s="13" t="s">
        <v>39</v>
      </c>
      <c r="AX151" s="13" t="s">
        <v>22</v>
      </c>
      <c r="AY151" s="232" t="s">
        <v>143</v>
      </c>
    </row>
    <row r="152" spans="2:65" s="1" customFormat="1" ht="22.5" customHeight="1">
      <c r="B152" s="35"/>
      <c r="C152" s="192" t="s">
        <v>288</v>
      </c>
      <c r="D152" s="192" t="s">
        <v>146</v>
      </c>
      <c r="E152" s="193" t="s">
        <v>508</v>
      </c>
      <c r="F152" s="194" t="s">
        <v>509</v>
      </c>
      <c r="G152" s="195" t="s">
        <v>480</v>
      </c>
      <c r="H152" s="196">
        <v>483.929</v>
      </c>
      <c r="I152" s="197"/>
      <c r="J152" s="198">
        <f>ROUND(I152*H152,2)</f>
        <v>0</v>
      </c>
      <c r="K152" s="194" t="s">
        <v>150</v>
      </c>
      <c r="L152" s="55"/>
      <c r="M152" s="199" t="s">
        <v>20</v>
      </c>
      <c r="N152" s="200" t="s">
        <v>48</v>
      </c>
      <c r="O152" s="36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18" t="s">
        <v>93</v>
      </c>
      <c r="AT152" s="18" t="s">
        <v>146</v>
      </c>
      <c r="AU152" s="18" t="s">
        <v>84</v>
      </c>
      <c r="AY152" s="18" t="s">
        <v>143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8" t="s">
        <v>22</v>
      </c>
      <c r="BK152" s="203">
        <f>ROUND(I152*H152,2)</f>
        <v>0</v>
      </c>
      <c r="BL152" s="18" t="s">
        <v>93</v>
      </c>
      <c r="BM152" s="18" t="s">
        <v>510</v>
      </c>
    </row>
    <row r="153" spans="2:51" s="14" customFormat="1" ht="12">
      <c r="B153" s="233"/>
      <c r="C153" s="234"/>
      <c r="D153" s="206" t="s">
        <v>194</v>
      </c>
      <c r="E153" s="235" t="s">
        <v>20</v>
      </c>
      <c r="F153" s="236" t="s">
        <v>487</v>
      </c>
      <c r="G153" s="234"/>
      <c r="H153" s="237" t="s">
        <v>20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194</v>
      </c>
      <c r="AU153" s="243" t="s">
        <v>84</v>
      </c>
      <c r="AV153" s="14" t="s">
        <v>22</v>
      </c>
      <c r="AW153" s="14" t="s">
        <v>39</v>
      </c>
      <c r="AX153" s="14" t="s">
        <v>77</v>
      </c>
      <c r="AY153" s="243" t="s">
        <v>143</v>
      </c>
    </row>
    <row r="154" spans="2:51" s="12" customFormat="1" ht="12">
      <c r="B154" s="208"/>
      <c r="C154" s="209"/>
      <c r="D154" s="206" t="s">
        <v>194</v>
      </c>
      <c r="E154" s="219" t="s">
        <v>20</v>
      </c>
      <c r="F154" s="220" t="s">
        <v>511</v>
      </c>
      <c r="G154" s="209"/>
      <c r="H154" s="221">
        <v>12.6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194</v>
      </c>
      <c r="AU154" s="218" t="s">
        <v>84</v>
      </c>
      <c r="AV154" s="12" t="s">
        <v>84</v>
      </c>
      <c r="AW154" s="12" t="s">
        <v>39</v>
      </c>
      <c r="AX154" s="12" t="s">
        <v>77</v>
      </c>
      <c r="AY154" s="218" t="s">
        <v>143</v>
      </c>
    </row>
    <row r="155" spans="2:51" s="12" customFormat="1" ht="12">
      <c r="B155" s="208"/>
      <c r="C155" s="209"/>
      <c r="D155" s="206" t="s">
        <v>194</v>
      </c>
      <c r="E155" s="219" t="s">
        <v>20</v>
      </c>
      <c r="F155" s="220" t="s">
        <v>512</v>
      </c>
      <c r="G155" s="209"/>
      <c r="H155" s="221">
        <v>1.47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194</v>
      </c>
      <c r="AU155" s="218" t="s">
        <v>84</v>
      </c>
      <c r="AV155" s="12" t="s">
        <v>84</v>
      </c>
      <c r="AW155" s="12" t="s">
        <v>39</v>
      </c>
      <c r="AX155" s="12" t="s">
        <v>77</v>
      </c>
      <c r="AY155" s="218" t="s">
        <v>143</v>
      </c>
    </row>
    <row r="156" spans="2:51" s="12" customFormat="1" ht="12">
      <c r="B156" s="208"/>
      <c r="C156" s="209"/>
      <c r="D156" s="206" t="s">
        <v>194</v>
      </c>
      <c r="E156" s="219" t="s">
        <v>20</v>
      </c>
      <c r="F156" s="220" t="s">
        <v>513</v>
      </c>
      <c r="G156" s="209"/>
      <c r="H156" s="221">
        <v>204.288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194</v>
      </c>
      <c r="AU156" s="218" t="s">
        <v>84</v>
      </c>
      <c r="AV156" s="12" t="s">
        <v>84</v>
      </c>
      <c r="AW156" s="12" t="s">
        <v>39</v>
      </c>
      <c r="AX156" s="12" t="s">
        <v>77</v>
      </c>
      <c r="AY156" s="218" t="s">
        <v>143</v>
      </c>
    </row>
    <row r="157" spans="2:51" s="12" customFormat="1" ht="12">
      <c r="B157" s="208"/>
      <c r="C157" s="209"/>
      <c r="D157" s="206" t="s">
        <v>194</v>
      </c>
      <c r="E157" s="219" t="s">
        <v>20</v>
      </c>
      <c r="F157" s="220" t="s">
        <v>514</v>
      </c>
      <c r="G157" s="209"/>
      <c r="H157" s="221">
        <v>235.34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194</v>
      </c>
      <c r="AU157" s="218" t="s">
        <v>84</v>
      </c>
      <c r="AV157" s="12" t="s">
        <v>84</v>
      </c>
      <c r="AW157" s="12" t="s">
        <v>39</v>
      </c>
      <c r="AX157" s="12" t="s">
        <v>77</v>
      </c>
      <c r="AY157" s="218" t="s">
        <v>143</v>
      </c>
    </row>
    <row r="158" spans="2:51" s="14" customFormat="1" ht="12">
      <c r="B158" s="233"/>
      <c r="C158" s="234"/>
      <c r="D158" s="206" t="s">
        <v>194</v>
      </c>
      <c r="E158" s="235" t="s">
        <v>20</v>
      </c>
      <c r="F158" s="236" t="s">
        <v>515</v>
      </c>
      <c r="G158" s="234"/>
      <c r="H158" s="237" t="s">
        <v>20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194</v>
      </c>
      <c r="AU158" s="243" t="s">
        <v>84</v>
      </c>
      <c r="AV158" s="14" t="s">
        <v>22</v>
      </c>
      <c r="AW158" s="14" t="s">
        <v>39</v>
      </c>
      <c r="AX158" s="14" t="s">
        <v>77</v>
      </c>
      <c r="AY158" s="243" t="s">
        <v>143</v>
      </c>
    </row>
    <row r="159" spans="2:51" s="12" customFormat="1" ht="12">
      <c r="B159" s="208"/>
      <c r="C159" s="209"/>
      <c r="D159" s="206" t="s">
        <v>194</v>
      </c>
      <c r="E159" s="219" t="s">
        <v>20</v>
      </c>
      <c r="F159" s="220" t="s">
        <v>516</v>
      </c>
      <c r="G159" s="209"/>
      <c r="H159" s="221">
        <v>16.443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194</v>
      </c>
      <c r="AU159" s="218" t="s">
        <v>84</v>
      </c>
      <c r="AV159" s="12" t="s">
        <v>84</v>
      </c>
      <c r="AW159" s="12" t="s">
        <v>39</v>
      </c>
      <c r="AX159" s="12" t="s">
        <v>77</v>
      </c>
      <c r="AY159" s="218" t="s">
        <v>143</v>
      </c>
    </row>
    <row r="160" spans="2:51" s="12" customFormat="1" ht="12">
      <c r="B160" s="208"/>
      <c r="C160" s="209"/>
      <c r="D160" s="206" t="s">
        <v>194</v>
      </c>
      <c r="E160" s="219" t="s">
        <v>20</v>
      </c>
      <c r="F160" s="220" t="s">
        <v>517</v>
      </c>
      <c r="G160" s="209"/>
      <c r="H160" s="221">
        <v>9.468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194</v>
      </c>
      <c r="AU160" s="218" t="s">
        <v>84</v>
      </c>
      <c r="AV160" s="12" t="s">
        <v>84</v>
      </c>
      <c r="AW160" s="12" t="s">
        <v>39</v>
      </c>
      <c r="AX160" s="12" t="s">
        <v>77</v>
      </c>
      <c r="AY160" s="218" t="s">
        <v>143</v>
      </c>
    </row>
    <row r="161" spans="2:51" s="12" customFormat="1" ht="12">
      <c r="B161" s="208"/>
      <c r="C161" s="209"/>
      <c r="D161" s="206" t="s">
        <v>194</v>
      </c>
      <c r="E161" s="219" t="s">
        <v>20</v>
      </c>
      <c r="F161" s="220" t="s">
        <v>518</v>
      </c>
      <c r="G161" s="209"/>
      <c r="H161" s="221">
        <v>4.32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194</v>
      </c>
      <c r="AU161" s="218" t="s">
        <v>84</v>
      </c>
      <c r="AV161" s="12" t="s">
        <v>84</v>
      </c>
      <c r="AW161" s="12" t="s">
        <v>39</v>
      </c>
      <c r="AX161" s="12" t="s">
        <v>77</v>
      </c>
      <c r="AY161" s="218" t="s">
        <v>143</v>
      </c>
    </row>
    <row r="162" spans="2:51" s="13" customFormat="1" ht="12">
      <c r="B162" s="222"/>
      <c r="C162" s="223"/>
      <c r="D162" s="204" t="s">
        <v>194</v>
      </c>
      <c r="E162" s="224" t="s">
        <v>20</v>
      </c>
      <c r="F162" s="225" t="s">
        <v>217</v>
      </c>
      <c r="G162" s="223"/>
      <c r="H162" s="226">
        <v>483.929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194</v>
      </c>
      <c r="AU162" s="232" t="s">
        <v>84</v>
      </c>
      <c r="AV162" s="13" t="s">
        <v>93</v>
      </c>
      <c r="AW162" s="13" t="s">
        <v>39</v>
      </c>
      <c r="AX162" s="13" t="s">
        <v>22</v>
      </c>
      <c r="AY162" s="232" t="s">
        <v>143</v>
      </c>
    </row>
    <row r="163" spans="2:65" s="1" customFormat="1" ht="22.5" customHeight="1">
      <c r="B163" s="35"/>
      <c r="C163" s="192" t="s">
        <v>293</v>
      </c>
      <c r="D163" s="192" t="s">
        <v>146</v>
      </c>
      <c r="E163" s="193" t="s">
        <v>519</v>
      </c>
      <c r="F163" s="194" t="s">
        <v>520</v>
      </c>
      <c r="G163" s="195" t="s">
        <v>480</v>
      </c>
      <c r="H163" s="196">
        <v>34.122</v>
      </c>
      <c r="I163" s="197"/>
      <c r="J163" s="198">
        <f>ROUND(I163*H163,2)</f>
        <v>0</v>
      </c>
      <c r="K163" s="194" t="s">
        <v>150</v>
      </c>
      <c r="L163" s="55"/>
      <c r="M163" s="199" t="s">
        <v>20</v>
      </c>
      <c r="N163" s="200" t="s">
        <v>48</v>
      </c>
      <c r="O163" s="36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18" t="s">
        <v>93</v>
      </c>
      <c r="AT163" s="18" t="s">
        <v>146</v>
      </c>
      <c r="AU163" s="18" t="s">
        <v>84</v>
      </c>
      <c r="AY163" s="18" t="s">
        <v>143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8" t="s">
        <v>22</v>
      </c>
      <c r="BK163" s="203">
        <f>ROUND(I163*H163,2)</f>
        <v>0</v>
      </c>
      <c r="BL163" s="18" t="s">
        <v>93</v>
      </c>
      <c r="BM163" s="18" t="s">
        <v>521</v>
      </c>
    </row>
    <row r="164" spans="2:51" s="12" customFormat="1" ht="12">
      <c r="B164" s="208"/>
      <c r="C164" s="209"/>
      <c r="D164" s="206" t="s">
        <v>194</v>
      </c>
      <c r="E164" s="219" t="s">
        <v>20</v>
      </c>
      <c r="F164" s="220" t="s">
        <v>522</v>
      </c>
      <c r="G164" s="209"/>
      <c r="H164" s="221">
        <v>0.9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194</v>
      </c>
      <c r="AU164" s="218" t="s">
        <v>84</v>
      </c>
      <c r="AV164" s="12" t="s">
        <v>84</v>
      </c>
      <c r="AW164" s="12" t="s">
        <v>39</v>
      </c>
      <c r="AX164" s="12" t="s">
        <v>77</v>
      </c>
      <c r="AY164" s="218" t="s">
        <v>143</v>
      </c>
    </row>
    <row r="165" spans="2:51" s="12" customFormat="1" ht="12">
      <c r="B165" s="208"/>
      <c r="C165" s="209"/>
      <c r="D165" s="206" t="s">
        <v>194</v>
      </c>
      <c r="E165" s="219" t="s">
        <v>20</v>
      </c>
      <c r="F165" s="220" t="s">
        <v>523</v>
      </c>
      <c r="G165" s="209"/>
      <c r="H165" s="221">
        <v>1.82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194</v>
      </c>
      <c r="AU165" s="218" t="s">
        <v>84</v>
      </c>
      <c r="AV165" s="12" t="s">
        <v>84</v>
      </c>
      <c r="AW165" s="12" t="s">
        <v>39</v>
      </c>
      <c r="AX165" s="12" t="s">
        <v>77</v>
      </c>
      <c r="AY165" s="218" t="s">
        <v>143</v>
      </c>
    </row>
    <row r="166" spans="2:51" s="12" customFormat="1" ht="12">
      <c r="B166" s="208"/>
      <c r="C166" s="209"/>
      <c r="D166" s="206" t="s">
        <v>194</v>
      </c>
      <c r="E166" s="219" t="s">
        <v>20</v>
      </c>
      <c r="F166" s="220" t="s">
        <v>524</v>
      </c>
      <c r="G166" s="209"/>
      <c r="H166" s="221">
        <v>14.592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194</v>
      </c>
      <c r="AU166" s="218" t="s">
        <v>84</v>
      </c>
      <c r="AV166" s="12" t="s">
        <v>84</v>
      </c>
      <c r="AW166" s="12" t="s">
        <v>39</v>
      </c>
      <c r="AX166" s="12" t="s">
        <v>77</v>
      </c>
      <c r="AY166" s="218" t="s">
        <v>143</v>
      </c>
    </row>
    <row r="167" spans="2:51" s="12" customFormat="1" ht="12">
      <c r="B167" s="208"/>
      <c r="C167" s="209"/>
      <c r="D167" s="206" t="s">
        <v>194</v>
      </c>
      <c r="E167" s="219" t="s">
        <v>20</v>
      </c>
      <c r="F167" s="220" t="s">
        <v>525</v>
      </c>
      <c r="G167" s="209"/>
      <c r="H167" s="221">
        <v>16.81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194</v>
      </c>
      <c r="AU167" s="218" t="s">
        <v>84</v>
      </c>
      <c r="AV167" s="12" t="s">
        <v>84</v>
      </c>
      <c r="AW167" s="12" t="s">
        <v>39</v>
      </c>
      <c r="AX167" s="12" t="s">
        <v>77</v>
      </c>
      <c r="AY167" s="218" t="s">
        <v>143</v>
      </c>
    </row>
    <row r="168" spans="2:51" s="13" customFormat="1" ht="12">
      <c r="B168" s="222"/>
      <c r="C168" s="223"/>
      <c r="D168" s="204" t="s">
        <v>194</v>
      </c>
      <c r="E168" s="224" t="s">
        <v>20</v>
      </c>
      <c r="F168" s="225" t="s">
        <v>217</v>
      </c>
      <c r="G168" s="223"/>
      <c r="H168" s="226">
        <v>34.122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194</v>
      </c>
      <c r="AU168" s="232" t="s">
        <v>84</v>
      </c>
      <c r="AV168" s="13" t="s">
        <v>93</v>
      </c>
      <c r="AW168" s="13" t="s">
        <v>39</v>
      </c>
      <c r="AX168" s="13" t="s">
        <v>22</v>
      </c>
      <c r="AY168" s="232" t="s">
        <v>143</v>
      </c>
    </row>
    <row r="169" spans="2:65" s="1" customFormat="1" ht="22.5" customHeight="1">
      <c r="B169" s="35"/>
      <c r="C169" s="192" t="s">
        <v>297</v>
      </c>
      <c r="D169" s="192" t="s">
        <v>146</v>
      </c>
      <c r="E169" s="193" t="s">
        <v>526</v>
      </c>
      <c r="F169" s="194" t="s">
        <v>527</v>
      </c>
      <c r="G169" s="195" t="s">
        <v>480</v>
      </c>
      <c r="H169" s="196">
        <v>111.584</v>
      </c>
      <c r="I169" s="197"/>
      <c r="J169" s="198">
        <f>ROUND(I169*H169,2)</f>
        <v>0</v>
      </c>
      <c r="K169" s="194" t="s">
        <v>150</v>
      </c>
      <c r="L169" s="55"/>
      <c r="M169" s="199" t="s">
        <v>20</v>
      </c>
      <c r="N169" s="200" t="s">
        <v>48</v>
      </c>
      <c r="O169" s="36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18" t="s">
        <v>93</v>
      </c>
      <c r="AT169" s="18" t="s">
        <v>146</v>
      </c>
      <c r="AU169" s="18" t="s">
        <v>84</v>
      </c>
      <c r="AY169" s="18" t="s">
        <v>143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8" t="s">
        <v>22</v>
      </c>
      <c r="BK169" s="203">
        <f>ROUND(I169*H169,2)</f>
        <v>0</v>
      </c>
      <c r="BL169" s="18" t="s">
        <v>93</v>
      </c>
      <c r="BM169" s="18" t="s">
        <v>528</v>
      </c>
    </row>
    <row r="170" spans="2:51" s="12" customFormat="1" ht="12">
      <c r="B170" s="208"/>
      <c r="C170" s="209"/>
      <c r="D170" s="206" t="s">
        <v>194</v>
      </c>
      <c r="E170" s="219" t="s">
        <v>20</v>
      </c>
      <c r="F170" s="220" t="s">
        <v>529</v>
      </c>
      <c r="G170" s="209"/>
      <c r="H170" s="221">
        <v>3.399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194</v>
      </c>
      <c r="AU170" s="218" t="s">
        <v>84</v>
      </c>
      <c r="AV170" s="12" t="s">
        <v>84</v>
      </c>
      <c r="AW170" s="12" t="s">
        <v>39</v>
      </c>
      <c r="AX170" s="12" t="s">
        <v>77</v>
      </c>
      <c r="AY170" s="218" t="s">
        <v>143</v>
      </c>
    </row>
    <row r="171" spans="2:51" s="12" customFormat="1" ht="12">
      <c r="B171" s="208"/>
      <c r="C171" s="209"/>
      <c r="D171" s="206" t="s">
        <v>194</v>
      </c>
      <c r="E171" s="219" t="s">
        <v>20</v>
      </c>
      <c r="F171" s="220" t="s">
        <v>530</v>
      </c>
      <c r="G171" s="209"/>
      <c r="H171" s="221">
        <v>108.185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194</v>
      </c>
      <c r="AU171" s="218" t="s">
        <v>84</v>
      </c>
      <c r="AV171" s="12" t="s">
        <v>84</v>
      </c>
      <c r="AW171" s="12" t="s">
        <v>39</v>
      </c>
      <c r="AX171" s="12" t="s">
        <v>77</v>
      </c>
      <c r="AY171" s="218" t="s">
        <v>143</v>
      </c>
    </row>
    <row r="172" spans="2:51" s="13" customFormat="1" ht="12">
      <c r="B172" s="222"/>
      <c r="C172" s="223"/>
      <c r="D172" s="206" t="s">
        <v>194</v>
      </c>
      <c r="E172" s="247" t="s">
        <v>20</v>
      </c>
      <c r="F172" s="248" t="s">
        <v>217</v>
      </c>
      <c r="G172" s="223"/>
      <c r="H172" s="249">
        <v>111.584</v>
      </c>
      <c r="I172" s="227"/>
      <c r="J172" s="223"/>
      <c r="K172" s="223"/>
      <c r="L172" s="228"/>
      <c r="M172" s="250"/>
      <c r="N172" s="251"/>
      <c r="O172" s="251"/>
      <c r="P172" s="251"/>
      <c r="Q172" s="251"/>
      <c r="R172" s="251"/>
      <c r="S172" s="251"/>
      <c r="T172" s="252"/>
      <c r="AT172" s="232" t="s">
        <v>194</v>
      </c>
      <c r="AU172" s="232" t="s">
        <v>84</v>
      </c>
      <c r="AV172" s="13" t="s">
        <v>93</v>
      </c>
      <c r="AW172" s="13" t="s">
        <v>39</v>
      </c>
      <c r="AX172" s="13" t="s">
        <v>22</v>
      </c>
      <c r="AY172" s="232" t="s">
        <v>143</v>
      </c>
    </row>
    <row r="173" spans="2:12" s="1" customFormat="1" ht="6.9" customHeight="1">
      <c r="B173" s="50"/>
      <c r="C173" s="51"/>
      <c r="D173" s="51"/>
      <c r="E173" s="51"/>
      <c r="F173" s="51"/>
      <c r="G173" s="51"/>
      <c r="H173" s="51"/>
      <c r="I173" s="138"/>
      <c r="J173" s="51"/>
      <c r="K173" s="51"/>
      <c r="L173" s="55"/>
    </row>
  </sheetData>
  <sheetProtection password="CC35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92</v>
      </c>
    </row>
    <row r="3" spans="2:46" ht="6.9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" customHeight="1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2:11" ht="13.2">
      <c r="B8" s="22"/>
      <c r="C8" s="23"/>
      <c r="D8" s="31" t="s">
        <v>115</v>
      </c>
      <c r="E8" s="23"/>
      <c r="F8" s="23"/>
      <c r="G8" s="23"/>
      <c r="H8" s="23"/>
      <c r="I8" s="116"/>
      <c r="J8" s="23"/>
      <c r="K8" s="25"/>
    </row>
    <row r="9" spans="2:11" s="1" customFormat="1" ht="22.5" customHeight="1">
      <c r="B9" s="35"/>
      <c r="C9" s="36"/>
      <c r="D9" s="36"/>
      <c r="E9" s="318" t="s">
        <v>531</v>
      </c>
      <c r="F9" s="286"/>
      <c r="G9" s="286"/>
      <c r="H9" s="286"/>
      <c r="I9" s="117"/>
      <c r="J9" s="36"/>
      <c r="K9" s="39"/>
    </row>
    <row r="10" spans="2:11" s="1" customFormat="1" ht="13.2">
      <c r="B10" s="35"/>
      <c r="C10" s="36"/>
      <c r="D10" s="31" t="s">
        <v>532</v>
      </c>
      <c r="E10" s="36"/>
      <c r="F10" s="36"/>
      <c r="G10" s="36"/>
      <c r="H10" s="36"/>
      <c r="I10" s="117"/>
      <c r="J10" s="36"/>
      <c r="K10" s="39"/>
    </row>
    <row r="11" spans="2:11" s="1" customFormat="1" ht="36.9" customHeight="1">
      <c r="B11" s="35"/>
      <c r="C11" s="36"/>
      <c r="D11" s="36"/>
      <c r="E11" s="319" t="s">
        <v>533</v>
      </c>
      <c r="F11" s="286"/>
      <c r="G11" s="286"/>
      <c r="H11" s="286"/>
      <c r="I11" s="117"/>
      <c r="J11" s="36"/>
      <c r="K11" s="39"/>
    </row>
    <row r="12" spans="2:11" s="1" customFormat="1" ht="12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2:11" s="1" customFormat="1" ht="14.4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2:11" s="1" customFormat="1" ht="14.4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4.1.2017</v>
      </c>
      <c r="K14" s="39"/>
    </row>
    <row r="15" spans="2:11" s="1" customFormat="1" ht="10.8" customHeight="1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2:11" s="1" customFormat="1" ht="14.4" customHeight="1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8" t="s">
        <v>33</v>
      </c>
      <c r="J17" s="29" t="s">
        <v>34</v>
      </c>
      <c r="K17" s="39"/>
    </row>
    <row r="18" spans="2:11" s="1" customFormat="1" ht="6.9" customHeight="1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" customHeight="1">
      <c r="B19" s="35"/>
      <c r="C19" s="36"/>
      <c r="D19" s="31" t="s">
        <v>35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" customHeight="1">
      <c r="B22" s="35"/>
      <c r="C22" s="36"/>
      <c r="D22" s="31" t="s">
        <v>37</v>
      </c>
      <c r="E22" s="36"/>
      <c r="F22" s="36"/>
      <c r="G22" s="36"/>
      <c r="H22" s="36"/>
      <c r="I22" s="118" t="s">
        <v>30</v>
      </c>
      <c r="J22" s="29" t="s">
        <v>38</v>
      </c>
      <c r="K22" s="39"/>
    </row>
    <row r="23" spans="2:11" s="1" customFormat="1" ht="18" customHeight="1">
      <c r="B23" s="35"/>
      <c r="C23" s="36"/>
      <c r="D23" s="36"/>
      <c r="E23" s="29" t="s">
        <v>40</v>
      </c>
      <c r="F23" s="36"/>
      <c r="G23" s="36"/>
      <c r="H23" s="36"/>
      <c r="I23" s="118" t="s">
        <v>33</v>
      </c>
      <c r="J23" s="29" t="s">
        <v>41</v>
      </c>
      <c r="K23" s="39"/>
    </row>
    <row r="24" spans="2:11" s="1" customFormat="1" ht="6.9" customHeight="1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" customHeight="1">
      <c r="B25" s="35"/>
      <c r="C25" s="36"/>
      <c r="D25" s="31" t="s">
        <v>42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>
      <c r="B26" s="120"/>
      <c r="C26" s="121"/>
      <c r="D26" s="121"/>
      <c r="E26" s="282" t="s">
        <v>20</v>
      </c>
      <c r="F26" s="320"/>
      <c r="G26" s="320"/>
      <c r="H26" s="320"/>
      <c r="I26" s="122"/>
      <c r="J26" s="121"/>
      <c r="K26" s="123"/>
    </row>
    <row r="27" spans="2:11" s="1" customFormat="1" ht="6.9" customHeight="1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5"/>
      <c r="C29" s="36"/>
      <c r="D29" s="126" t="s">
        <v>43</v>
      </c>
      <c r="E29" s="36"/>
      <c r="F29" s="36"/>
      <c r="G29" s="36"/>
      <c r="H29" s="36"/>
      <c r="I29" s="117"/>
      <c r="J29" s="127">
        <f>ROUND(J87,2)</f>
        <v>0</v>
      </c>
      <c r="K29" s="39"/>
    </row>
    <row r="30" spans="2:11" s="1" customFormat="1" ht="6.9" customHeight="1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" customHeight="1">
      <c r="B31" s="35"/>
      <c r="C31" s="36"/>
      <c r="D31" s="36"/>
      <c r="E31" s="36"/>
      <c r="F31" s="40" t="s">
        <v>45</v>
      </c>
      <c r="G31" s="36"/>
      <c r="H31" s="36"/>
      <c r="I31" s="128" t="s">
        <v>44</v>
      </c>
      <c r="J31" s="40" t="s">
        <v>46</v>
      </c>
      <c r="K31" s="39"/>
    </row>
    <row r="32" spans="2:11" s="1" customFormat="1" ht="14.4" customHeight="1">
      <c r="B32" s="35"/>
      <c r="C32" s="36"/>
      <c r="D32" s="43" t="s">
        <v>47</v>
      </c>
      <c r="E32" s="43" t="s">
        <v>48</v>
      </c>
      <c r="F32" s="129">
        <f>ROUND(SUM(BE87:BE146),2)</f>
        <v>0</v>
      </c>
      <c r="G32" s="36"/>
      <c r="H32" s="36"/>
      <c r="I32" s="130">
        <v>0.21</v>
      </c>
      <c r="J32" s="129">
        <f>ROUND(ROUND((SUM(BE87:BE146)),2)*I32,2)</f>
        <v>0</v>
      </c>
      <c r="K32" s="39"/>
    </row>
    <row r="33" spans="2:11" s="1" customFormat="1" ht="14.4" customHeight="1">
      <c r="B33" s="35"/>
      <c r="C33" s="36"/>
      <c r="D33" s="36"/>
      <c r="E33" s="43" t="s">
        <v>49</v>
      </c>
      <c r="F33" s="129">
        <f>ROUND(SUM(BF87:BF146),2)</f>
        <v>0</v>
      </c>
      <c r="G33" s="36"/>
      <c r="H33" s="36"/>
      <c r="I33" s="130">
        <v>0.15</v>
      </c>
      <c r="J33" s="129">
        <f>ROUND(ROUND((SUM(BF87:BF146)),2)*I33,2)</f>
        <v>0</v>
      </c>
      <c r="K33" s="39"/>
    </row>
    <row r="34" spans="2:11" s="1" customFormat="1" ht="14.4" customHeight="1" hidden="1">
      <c r="B34" s="35"/>
      <c r="C34" s="36"/>
      <c r="D34" s="36"/>
      <c r="E34" s="43" t="s">
        <v>50</v>
      </c>
      <c r="F34" s="129">
        <f>ROUND(SUM(BG87:BG146),2)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" customHeight="1" hidden="1">
      <c r="B35" s="35"/>
      <c r="C35" s="36"/>
      <c r="D35" s="36"/>
      <c r="E35" s="43" t="s">
        <v>51</v>
      </c>
      <c r="F35" s="129">
        <f>ROUND(SUM(BH87:BH146),2)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" customHeight="1" hidden="1">
      <c r="B36" s="35"/>
      <c r="C36" s="36"/>
      <c r="D36" s="36"/>
      <c r="E36" s="43" t="s">
        <v>52</v>
      </c>
      <c r="F36" s="129">
        <f>ROUND(SUM(BI87:BI146),2)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" customHeight="1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>
      <c r="B38" s="35"/>
      <c r="C38" s="131"/>
      <c r="D38" s="132" t="s">
        <v>53</v>
      </c>
      <c r="E38" s="74"/>
      <c r="F38" s="74"/>
      <c r="G38" s="133" t="s">
        <v>54</v>
      </c>
      <c r="H38" s="134" t="s">
        <v>55</v>
      </c>
      <c r="I38" s="135"/>
      <c r="J38" s="136">
        <f>SUM(J29:J36)</f>
        <v>0</v>
      </c>
      <c r="K38" s="137"/>
    </row>
    <row r="39" spans="2:11" s="1" customFormat="1" ht="14.4" customHeight="1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" customHeight="1">
      <c r="B44" s="35"/>
      <c r="C44" s="24" t="s">
        <v>117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" customHeight="1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" customHeight="1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>
      <c r="B47" s="35"/>
      <c r="C47" s="36"/>
      <c r="D47" s="36"/>
      <c r="E47" s="318" t="str">
        <f>E7</f>
        <v>Rekonstrukce zastávkového zálivu v Neborech u školy včetně nástupiště a chodníku</v>
      </c>
      <c r="F47" s="286"/>
      <c r="G47" s="286"/>
      <c r="H47" s="286"/>
      <c r="I47" s="117"/>
      <c r="J47" s="36"/>
      <c r="K47" s="39"/>
    </row>
    <row r="48" spans="2:11" ht="13.2">
      <c r="B48" s="22"/>
      <c r="C48" s="31" t="s">
        <v>115</v>
      </c>
      <c r="D48" s="23"/>
      <c r="E48" s="23"/>
      <c r="F48" s="23"/>
      <c r="G48" s="23"/>
      <c r="H48" s="23"/>
      <c r="I48" s="116"/>
      <c r="J48" s="23"/>
      <c r="K48" s="25"/>
    </row>
    <row r="49" spans="2:11" s="1" customFormat="1" ht="22.5" customHeight="1">
      <c r="B49" s="35"/>
      <c r="C49" s="36"/>
      <c r="D49" s="36"/>
      <c r="E49" s="318" t="s">
        <v>531</v>
      </c>
      <c r="F49" s="286"/>
      <c r="G49" s="286"/>
      <c r="H49" s="286"/>
      <c r="I49" s="117"/>
      <c r="J49" s="36"/>
      <c r="K49" s="39"/>
    </row>
    <row r="50" spans="2:11" s="1" customFormat="1" ht="14.4" customHeight="1">
      <c r="B50" s="35"/>
      <c r="C50" s="31" t="s">
        <v>532</v>
      </c>
      <c r="D50" s="36"/>
      <c r="E50" s="36"/>
      <c r="F50" s="36"/>
      <c r="G50" s="36"/>
      <c r="H50" s="36"/>
      <c r="I50" s="117"/>
      <c r="J50" s="36"/>
      <c r="K50" s="39"/>
    </row>
    <row r="51" spans="2:11" s="1" customFormat="1" ht="23.25" customHeight="1">
      <c r="B51" s="35"/>
      <c r="C51" s="36"/>
      <c r="D51" s="36"/>
      <c r="E51" s="319" t="str">
        <f>E11</f>
        <v>3 - 101.1 Oprava povrchu stávajícího chodníku</v>
      </c>
      <c r="F51" s="286"/>
      <c r="G51" s="286"/>
      <c r="H51" s="286"/>
      <c r="I51" s="117"/>
      <c r="J51" s="36"/>
      <c r="K51" s="39"/>
    </row>
    <row r="52" spans="2:11" s="1" customFormat="1" ht="6.9" customHeight="1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Třinec - Nebory</v>
      </c>
      <c r="G53" s="36"/>
      <c r="H53" s="36"/>
      <c r="I53" s="118" t="s">
        <v>25</v>
      </c>
      <c r="J53" s="119" t="str">
        <f>IF(J14="","",J14)</f>
        <v>4.1.2017</v>
      </c>
      <c r="K53" s="39"/>
    </row>
    <row r="54" spans="2:11" s="1" customFormat="1" ht="6.9" customHeight="1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11" s="1" customFormat="1" ht="13.2">
      <c r="B55" s="35"/>
      <c r="C55" s="31" t="s">
        <v>29</v>
      </c>
      <c r="D55" s="36"/>
      <c r="E55" s="36"/>
      <c r="F55" s="29" t="str">
        <f>E17</f>
        <v>Město Třinec</v>
      </c>
      <c r="G55" s="36"/>
      <c r="H55" s="36"/>
      <c r="I55" s="118" t="s">
        <v>37</v>
      </c>
      <c r="J55" s="29" t="str">
        <f>E23</f>
        <v>UDI MORAVA s.r.o.</v>
      </c>
      <c r="K55" s="39"/>
    </row>
    <row r="56" spans="2:11" s="1" customFormat="1" ht="14.4" customHeight="1">
      <c r="B56" s="35"/>
      <c r="C56" s="31" t="s">
        <v>35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11" s="1" customFormat="1" ht="29.25" customHeight="1">
      <c r="B58" s="35"/>
      <c r="C58" s="143" t="s">
        <v>118</v>
      </c>
      <c r="D58" s="131"/>
      <c r="E58" s="131"/>
      <c r="F58" s="131"/>
      <c r="G58" s="131"/>
      <c r="H58" s="131"/>
      <c r="I58" s="144"/>
      <c r="J58" s="145" t="s">
        <v>119</v>
      </c>
      <c r="K58" s="146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>
      <c r="B60" s="35"/>
      <c r="C60" s="147" t="s">
        <v>120</v>
      </c>
      <c r="D60" s="36"/>
      <c r="E60" s="36"/>
      <c r="F60" s="36"/>
      <c r="G60" s="36"/>
      <c r="H60" s="36"/>
      <c r="I60" s="117"/>
      <c r="J60" s="127">
        <f>J87</f>
        <v>0</v>
      </c>
      <c r="K60" s="39"/>
      <c r="AU60" s="18" t="s">
        <v>121</v>
      </c>
    </row>
    <row r="61" spans="2:11" s="8" customFormat="1" ht="24.9" customHeight="1">
      <c r="B61" s="148"/>
      <c r="C61" s="149"/>
      <c r="D61" s="150" t="s">
        <v>389</v>
      </c>
      <c r="E61" s="151"/>
      <c r="F61" s="151"/>
      <c r="G61" s="151"/>
      <c r="H61" s="151"/>
      <c r="I61" s="152"/>
      <c r="J61" s="153">
        <f>J88</f>
        <v>0</v>
      </c>
      <c r="K61" s="154"/>
    </row>
    <row r="62" spans="2:11" s="9" customFormat="1" ht="19.95" customHeight="1">
      <c r="B62" s="155"/>
      <c r="C62" s="156"/>
      <c r="D62" s="157" t="s">
        <v>390</v>
      </c>
      <c r="E62" s="158"/>
      <c r="F62" s="158"/>
      <c r="G62" s="158"/>
      <c r="H62" s="158"/>
      <c r="I62" s="159"/>
      <c r="J62" s="160">
        <f>J89</f>
        <v>0</v>
      </c>
      <c r="K62" s="161"/>
    </row>
    <row r="63" spans="2:11" s="9" customFormat="1" ht="19.95" customHeight="1">
      <c r="B63" s="155"/>
      <c r="C63" s="156"/>
      <c r="D63" s="157" t="s">
        <v>534</v>
      </c>
      <c r="E63" s="158"/>
      <c r="F63" s="158"/>
      <c r="G63" s="158"/>
      <c r="H63" s="158"/>
      <c r="I63" s="159"/>
      <c r="J63" s="160">
        <f>J112</f>
        <v>0</v>
      </c>
      <c r="K63" s="161"/>
    </row>
    <row r="64" spans="2:11" s="9" customFormat="1" ht="19.95" customHeight="1">
      <c r="B64" s="155"/>
      <c r="C64" s="156"/>
      <c r="D64" s="157" t="s">
        <v>391</v>
      </c>
      <c r="E64" s="158"/>
      <c r="F64" s="158"/>
      <c r="G64" s="158"/>
      <c r="H64" s="158"/>
      <c r="I64" s="159"/>
      <c r="J64" s="160">
        <f>J137</f>
        <v>0</v>
      </c>
      <c r="K64" s="161"/>
    </row>
    <row r="65" spans="2:11" s="9" customFormat="1" ht="19.95" customHeight="1">
      <c r="B65" s="155"/>
      <c r="C65" s="156"/>
      <c r="D65" s="157" t="s">
        <v>535</v>
      </c>
      <c r="E65" s="158"/>
      <c r="F65" s="158"/>
      <c r="G65" s="158"/>
      <c r="H65" s="158"/>
      <c r="I65" s="159"/>
      <c r="J65" s="160">
        <f>J145</f>
        <v>0</v>
      </c>
      <c r="K65" s="161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7"/>
      <c r="J66" s="36"/>
      <c r="K66" s="39"/>
    </row>
    <row r="67" spans="2:11" s="1" customFormat="1" ht="6.9" customHeight="1">
      <c r="B67" s="50"/>
      <c r="C67" s="51"/>
      <c r="D67" s="51"/>
      <c r="E67" s="51"/>
      <c r="F67" s="51"/>
      <c r="G67" s="51"/>
      <c r="H67" s="51"/>
      <c r="I67" s="138"/>
      <c r="J67" s="51"/>
      <c r="K67" s="52"/>
    </row>
    <row r="71" spans="2:12" s="1" customFormat="1" ht="6.9" customHeight="1">
      <c r="B71" s="53"/>
      <c r="C71" s="54"/>
      <c r="D71" s="54"/>
      <c r="E71" s="54"/>
      <c r="F71" s="54"/>
      <c r="G71" s="54"/>
      <c r="H71" s="54"/>
      <c r="I71" s="141"/>
      <c r="J71" s="54"/>
      <c r="K71" s="54"/>
      <c r="L71" s="55"/>
    </row>
    <row r="72" spans="2:12" s="1" customFormat="1" ht="36.9" customHeight="1">
      <c r="B72" s="35"/>
      <c r="C72" s="56" t="s">
        <v>127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6.9" customHeight="1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4.4" customHeight="1">
      <c r="B74" s="35"/>
      <c r="C74" s="59" t="s">
        <v>16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2.5" customHeight="1">
      <c r="B75" s="35"/>
      <c r="C75" s="57"/>
      <c r="D75" s="57"/>
      <c r="E75" s="321" t="str">
        <f>E7</f>
        <v>Rekonstrukce zastávkového zálivu v Neborech u školy včetně nástupiště a chodníku</v>
      </c>
      <c r="F75" s="297"/>
      <c r="G75" s="297"/>
      <c r="H75" s="297"/>
      <c r="I75" s="162"/>
      <c r="J75" s="57"/>
      <c r="K75" s="57"/>
      <c r="L75" s="55"/>
    </row>
    <row r="76" spans="2:12" ht="13.2">
      <c r="B76" s="22"/>
      <c r="C76" s="59" t="s">
        <v>115</v>
      </c>
      <c r="D76" s="253"/>
      <c r="E76" s="253"/>
      <c r="F76" s="253"/>
      <c r="G76" s="253"/>
      <c r="H76" s="253"/>
      <c r="J76" s="253"/>
      <c r="K76" s="253"/>
      <c r="L76" s="254"/>
    </row>
    <row r="77" spans="2:12" s="1" customFormat="1" ht="22.5" customHeight="1">
      <c r="B77" s="35"/>
      <c r="C77" s="57"/>
      <c r="D77" s="57"/>
      <c r="E77" s="321" t="s">
        <v>531</v>
      </c>
      <c r="F77" s="297"/>
      <c r="G77" s="297"/>
      <c r="H77" s="297"/>
      <c r="I77" s="162"/>
      <c r="J77" s="57"/>
      <c r="K77" s="57"/>
      <c r="L77" s="55"/>
    </row>
    <row r="78" spans="2:12" s="1" customFormat="1" ht="14.4" customHeight="1">
      <c r="B78" s="35"/>
      <c r="C78" s="59" t="s">
        <v>532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3.25" customHeight="1">
      <c r="B79" s="35"/>
      <c r="C79" s="57"/>
      <c r="D79" s="57"/>
      <c r="E79" s="294" t="str">
        <f>E11</f>
        <v>3 - 101.1 Oprava povrchu stávajícího chodníku</v>
      </c>
      <c r="F79" s="297"/>
      <c r="G79" s="297"/>
      <c r="H79" s="297"/>
      <c r="I79" s="162"/>
      <c r="J79" s="57"/>
      <c r="K79" s="57"/>
      <c r="L79" s="55"/>
    </row>
    <row r="80" spans="2:12" s="1" customFormat="1" ht="6.9" customHeight="1">
      <c r="B80" s="35"/>
      <c r="C80" s="57"/>
      <c r="D80" s="57"/>
      <c r="E80" s="57"/>
      <c r="F80" s="57"/>
      <c r="G80" s="57"/>
      <c r="H80" s="57"/>
      <c r="I80" s="162"/>
      <c r="J80" s="57"/>
      <c r="K80" s="57"/>
      <c r="L80" s="55"/>
    </row>
    <row r="81" spans="2:12" s="1" customFormat="1" ht="18" customHeight="1">
      <c r="B81" s="35"/>
      <c r="C81" s="59" t="s">
        <v>23</v>
      </c>
      <c r="D81" s="57"/>
      <c r="E81" s="57"/>
      <c r="F81" s="163" t="str">
        <f>F14</f>
        <v>Třinec - Nebory</v>
      </c>
      <c r="G81" s="57"/>
      <c r="H81" s="57"/>
      <c r="I81" s="164" t="s">
        <v>25</v>
      </c>
      <c r="J81" s="67" t="str">
        <f>IF(J14="","",J14)</f>
        <v>4.1.2017</v>
      </c>
      <c r="K81" s="57"/>
      <c r="L81" s="55"/>
    </row>
    <row r="82" spans="2:12" s="1" customFormat="1" ht="6.9" customHeight="1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12" s="1" customFormat="1" ht="13.2">
      <c r="B83" s="35"/>
      <c r="C83" s="59" t="s">
        <v>29</v>
      </c>
      <c r="D83" s="57"/>
      <c r="E83" s="57"/>
      <c r="F83" s="163" t="str">
        <f>E17</f>
        <v>Město Třinec</v>
      </c>
      <c r="G83" s="57"/>
      <c r="H83" s="57"/>
      <c r="I83" s="164" t="s">
        <v>37</v>
      </c>
      <c r="J83" s="163" t="str">
        <f>E23</f>
        <v>UDI MORAVA s.r.o.</v>
      </c>
      <c r="K83" s="57"/>
      <c r="L83" s="55"/>
    </row>
    <row r="84" spans="2:12" s="1" customFormat="1" ht="14.4" customHeight="1">
      <c r="B84" s="35"/>
      <c r="C84" s="59" t="s">
        <v>35</v>
      </c>
      <c r="D84" s="57"/>
      <c r="E84" s="57"/>
      <c r="F84" s="163" t="str">
        <f>IF(E20="","",E20)</f>
        <v/>
      </c>
      <c r="G84" s="57"/>
      <c r="H84" s="57"/>
      <c r="I84" s="162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20" s="10" customFormat="1" ht="29.25" customHeight="1">
      <c r="B86" s="165"/>
      <c r="C86" s="166" t="s">
        <v>128</v>
      </c>
      <c r="D86" s="167" t="s">
        <v>62</v>
      </c>
      <c r="E86" s="167" t="s">
        <v>58</v>
      </c>
      <c r="F86" s="167" t="s">
        <v>129</v>
      </c>
      <c r="G86" s="167" t="s">
        <v>130</v>
      </c>
      <c r="H86" s="167" t="s">
        <v>131</v>
      </c>
      <c r="I86" s="168" t="s">
        <v>132</v>
      </c>
      <c r="J86" s="167" t="s">
        <v>119</v>
      </c>
      <c r="K86" s="169" t="s">
        <v>133</v>
      </c>
      <c r="L86" s="170"/>
      <c r="M86" s="76" t="s">
        <v>134</v>
      </c>
      <c r="N86" s="77" t="s">
        <v>47</v>
      </c>
      <c r="O86" s="77" t="s">
        <v>135</v>
      </c>
      <c r="P86" s="77" t="s">
        <v>136</v>
      </c>
      <c r="Q86" s="77" t="s">
        <v>137</v>
      </c>
      <c r="R86" s="77" t="s">
        <v>138</v>
      </c>
      <c r="S86" s="77" t="s">
        <v>139</v>
      </c>
      <c r="T86" s="78" t="s">
        <v>140</v>
      </c>
    </row>
    <row r="87" spans="2:63" s="1" customFormat="1" ht="29.25" customHeight="1">
      <c r="B87" s="35"/>
      <c r="C87" s="82" t="s">
        <v>120</v>
      </c>
      <c r="D87" s="57"/>
      <c r="E87" s="57"/>
      <c r="F87" s="57"/>
      <c r="G87" s="57"/>
      <c r="H87" s="57"/>
      <c r="I87" s="162"/>
      <c r="J87" s="171">
        <f>BK87</f>
        <v>0</v>
      </c>
      <c r="K87" s="57"/>
      <c r="L87" s="55"/>
      <c r="M87" s="79"/>
      <c r="N87" s="80"/>
      <c r="O87" s="80"/>
      <c r="P87" s="172">
        <f>P88</f>
        <v>0</v>
      </c>
      <c r="Q87" s="80"/>
      <c r="R87" s="172">
        <f>R88</f>
        <v>53.87405964</v>
      </c>
      <c r="S87" s="80"/>
      <c r="T87" s="173">
        <f>T88</f>
        <v>0</v>
      </c>
      <c r="AT87" s="18" t="s">
        <v>76</v>
      </c>
      <c r="AU87" s="18" t="s">
        <v>121</v>
      </c>
      <c r="BK87" s="174">
        <f>BK88</f>
        <v>0</v>
      </c>
    </row>
    <row r="88" spans="2:63" s="11" customFormat="1" ht="37.35" customHeight="1">
      <c r="B88" s="175"/>
      <c r="C88" s="176"/>
      <c r="D88" s="177" t="s">
        <v>76</v>
      </c>
      <c r="E88" s="178" t="s">
        <v>393</v>
      </c>
      <c r="F88" s="178" t="s">
        <v>394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P89+P112+P137+P145</f>
        <v>0</v>
      </c>
      <c r="Q88" s="183"/>
      <c r="R88" s="184">
        <f>R89+R112+R137+R145</f>
        <v>53.87405964</v>
      </c>
      <c r="S88" s="183"/>
      <c r="T88" s="185">
        <f>T89+T112+T137+T145</f>
        <v>0</v>
      </c>
      <c r="AR88" s="186" t="s">
        <v>22</v>
      </c>
      <c r="AT88" s="187" t="s">
        <v>76</v>
      </c>
      <c r="AU88" s="187" t="s">
        <v>77</v>
      </c>
      <c r="AY88" s="186" t="s">
        <v>143</v>
      </c>
      <c r="BK88" s="188">
        <f>BK89+BK112+BK137+BK145</f>
        <v>0</v>
      </c>
    </row>
    <row r="89" spans="2:63" s="11" customFormat="1" ht="19.95" customHeight="1">
      <c r="B89" s="175"/>
      <c r="C89" s="176"/>
      <c r="D89" s="189" t="s">
        <v>76</v>
      </c>
      <c r="E89" s="190" t="s">
        <v>22</v>
      </c>
      <c r="F89" s="190" t="s">
        <v>395</v>
      </c>
      <c r="G89" s="176"/>
      <c r="H89" s="176"/>
      <c r="I89" s="179"/>
      <c r="J89" s="191">
        <f>BK89</f>
        <v>0</v>
      </c>
      <c r="K89" s="176"/>
      <c r="L89" s="181"/>
      <c r="M89" s="182"/>
      <c r="N89" s="183"/>
      <c r="O89" s="183"/>
      <c r="P89" s="184">
        <f>SUM(P90:P111)</f>
        <v>0</v>
      </c>
      <c r="Q89" s="183"/>
      <c r="R89" s="184">
        <f>SUM(R90:R111)</f>
        <v>0.002275</v>
      </c>
      <c r="S89" s="183"/>
      <c r="T89" s="185">
        <f>SUM(T90:T111)</f>
        <v>0</v>
      </c>
      <c r="AR89" s="186" t="s">
        <v>22</v>
      </c>
      <c r="AT89" s="187" t="s">
        <v>76</v>
      </c>
      <c r="AU89" s="187" t="s">
        <v>22</v>
      </c>
      <c r="AY89" s="186" t="s">
        <v>143</v>
      </c>
      <c r="BK89" s="188">
        <f>SUM(BK90:BK111)</f>
        <v>0</v>
      </c>
    </row>
    <row r="90" spans="2:65" s="1" customFormat="1" ht="22.5" customHeight="1">
      <c r="B90" s="35"/>
      <c r="C90" s="192" t="s">
        <v>22</v>
      </c>
      <c r="D90" s="192" t="s">
        <v>146</v>
      </c>
      <c r="E90" s="193" t="s">
        <v>442</v>
      </c>
      <c r="F90" s="194" t="s">
        <v>443</v>
      </c>
      <c r="G90" s="195" t="s">
        <v>435</v>
      </c>
      <c r="H90" s="196">
        <v>13.25</v>
      </c>
      <c r="I90" s="197"/>
      <c r="J90" s="198">
        <f>ROUND(I90*H90,2)</f>
        <v>0</v>
      </c>
      <c r="K90" s="194" t="s">
        <v>150</v>
      </c>
      <c r="L90" s="55"/>
      <c r="M90" s="199" t="s">
        <v>20</v>
      </c>
      <c r="N90" s="200" t="s">
        <v>48</v>
      </c>
      <c r="O90" s="36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18" t="s">
        <v>93</v>
      </c>
      <c r="AT90" s="18" t="s">
        <v>146</v>
      </c>
      <c r="AU90" s="18" t="s">
        <v>84</v>
      </c>
      <c r="AY90" s="18" t="s">
        <v>143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8" t="s">
        <v>22</v>
      </c>
      <c r="BK90" s="203">
        <f>ROUND(I90*H90,2)</f>
        <v>0</v>
      </c>
      <c r="BL90" s="18" t="s">
        <v>93</v>
      </c>
      <c r="BM90" s="18" t="s">
        <v>536</v>
      </c>
    </row>
    <row r="91" spans="2:51" s="12" customFormat="1" ht="12">
      <c r="B91" s="208"/>
      <c r="C91" s="209"/>
      <c r="D91" s="206" t="s">
        <v>194</v>
      </c>
      <c r="E91" s="219" t="s">
        <v>20</v>
      </c>
      <c r="F91" s="220" t="s">
        <v>537</v>
      </c>
      <c r="G91" s="209"/>
      <c r="H91" s="221">
        <v>3.5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194</v>
      </c>
      <c r="AU91" s="218" t="s">
        <v>84</v>
      </c>
      <c r="AV91" s="12" t="s">
        <v>84</v>
      </c>
      <c r="AW91" s="12" t="s">
        <v>39</v>
      </c>
      <c r="AX91" s="12" t="s">
        <v>77</v>
      </c>
      <c r="AY91" s="218" t="s">
        <v>143</v>
      </c>
    </row>
    <row r="92" spans="2:51" s="12" customFormat="1" ht="12">
      <c r="B92" s="208"/>
      <c r="C92" s="209"/>
      <c r="D92" s="206" t="s">
        <v>194</v>
      </c>
      <c r="E92" s="219" t="s">
        <v>20</v>
      </c>
      <c r="F92" s="220" t="s">
        <v>538</v>
      </c>
      <c r="G92" s="209"/>
      <c r="H92" s="221">
        <v>9.75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194</v>
      </c>
      <c r="AU92" s="218" t="s">
        <v>84</v>
      </c>
      <c r="AV92" s="12" t="s">
        <v>84</v>
      </c>
      <c r="AW92" s="12" t="s">
        <v>39</v>
      </c>
      <c r="AX92" s="12" t="s">
        <v>77</v>
      </c>
      <c r="AY92" s="218" t="s">
        <v>143</v>
      </c>
    </row>
    <row r="93" spans="2:51" s="13" customFormat="1" ht="12">
      <c r="B93" s="222"/>
      <c r="C93" s="223"/>
      <c r="D93" s="204" t="s">
        <v>194</v>
      </c>
      <c r="E93" s="224" t="s">
        <v>20</v>
      </c>
      <c r="F93" s="225" t="s">
        <v>217</v>
      </c>
      <c r="G93" s="223"/>
      <c r="H93" s="226">
        <v>13.25</v>
      </c>
      <c r="I93" s="227"/>
      <c r="J93" s="223"/>
      <c r="K93" s="223"/>
      <c r="L93" s="228"/>
      <c r="M93" s="229"/>
      <c r="N93" s="230"/>
      <c r="O93" s="230"/>
      <c r="P93" s="230"/>
      <c r="Q93" s="230"/>
      <c r="R93" s="230"/>
      <c r="S93" s="230"/>
      <c r="T93" s="231"/>
      <c r="AT93" s="232" t="s">
        <v>194</v>
      </c>
      <c r="AU93" s="232" t="s">
        <v>84</v>
      </c>
      <c r="AV93" s="13" t="s">
        <v>93</v>
      </c>
      <c r="AW93" s="13" t="s">
        <v>39</v>
      </c>
      <c r="AX93" s="13" t="s">
        <v>22</v>
      </c>
      <c r="AY93" s="232" t="s">
        <v>143</v>
      </c>
    </row>
    <row r="94" spans="2:65" s="1" customFormat="1" ht="22.5" customHeight="1">
      <c r="B94" s="35"/>
      <c r="C94" s="192" t="s">
        <v>84</v>
      </c>
      <c r="D94" s="192" t="s">
        <v>146</v>
      </c>
      <c r="E94" s="193" t="s">
        <v>539</v>
      </c>
      <c r="F94" s="194" t="s">
        <v>540</v>
      </c>
      <c r="G94" s="195" t="s">
        <v>435</v>
      </c>
      <c r="H94" s="196">
        <v>13.25</v>
      </c>
      <c r="I94" s="197"/>
      <c r="J94" s="198">
        <f>ROUND(I94*H94,2)</f>
        <v>0</v>
      </c>
      <c r="K94" s="194" t="s">
        <v>150</v>
      </c>
      <c r="L94" s="55"/>
      <c r="M94" s="199" t="s">
        <v>20</v>
      </c>
      <c r="N94" s="200" t="s">
        <v>48</v>
      </c>
      <c r="O94" s="36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18" t="s">
        <v>93</v>
      </c>
      <c r="AT94" s="18" t="s">
        <v>146</v>
      </c>
      <c r="AU94" s="18" t="s">
        <v>84</v>
      </c>
      <c r="AY94" s="18" t="s">
        <v>143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8" t="s">
        <v>22</v>
      </c>
      <c r="BK94" s="203">
        <f>ROUND(I94*H94,2)</f>
        <v>0</v>
      </c>
      <c r="BL94" s="18" t="s">
        <v>93</v>
      </c>
      <c r="BM94" s="18" t="s">
        <v>541</v>
      </c>
    </row>
    <row r="95" spans="2:51" s="12" customFormat="1" ht="12">
      <c r="B95" s="208"/>
      <c r="C95" s="209"/>
      <c r="D95" s="206" t="s">
        <v>194</v>
      </c>
      <c r="E95" s="219" t="s">
        <v>20</v>
      </c>
      <c r="F95" s="220" t="s">
        <v>542</v>
      </c>
      <c r="G95" s="209"/>
      <c r="H95" s="221">
        <v>3.5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194</v>
      </c>
      <c r="AU95" s="218" t="s">
        <v>84</v>
      </c>
      <c r="AV95" s="12" t="s">
        <v>84</v>
      </c>
      <c r="AW95" s="12" t="s">
        <v>39</v>
      </c>
      <c r="AX95" s="12" t="s">
        <v>77</v>
      </c>
      <c r="AY95" s="218" t="s">
        <v>143</v>
      </c>
    </row>
    <row r="96" spans="2:51" s="12" customFormat="1" ht="12">
      <c r="B96" s="208"/>
      <c r="C96" s="209"/>
      <c r="D96" s="206" t="s">
        <v>194</v>
      </c>
      <c r="E96" s="219" t="s">
        <v>20</v>
      </c>
      <c r="F96" s="220" t="s">
        <v>543</v>
      </c>
      <c r="G96" s="209"/>
      <c r="H96" s="221">
        <v>9.75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194</v>
      </c>
      <c r="AU96" s="218" t="s">
        <v>84</v>
      </c>
      <c r="AV96" s="12" t="s">
        <v>84</v>
      </c>
      <c r="AW96" s="12" t="s">
        <v>39</v>
      </c>
      <c r="AX96" s="12" t="s">
        <v>77</v>
      </c>
      <c r="AY96" s="218" t="s">
        <v>143</v>
      </c>
    </row>
    <row r="97" spans="2:51" s="13" customFormat="1" ht="12">
      <c r="B97" s="222"/>
      <c r="C97" s="223"/>
      <c r="D97" s="204" t="s">
        <v>194</v>
      </c>
      <c r="E97" s="224" t="s">
        <v>20</v>
      </c>
      <c r="F97" s="225" t="s">
        <v>217</v>
      </c>
      <c r="G97" s="223"/>
      <c r="H97" s="226">
        <v>13.25</v>
      </c>
      <c r="I97" s="227"/>
      <c r="J97" s="223"/>
      <c r="K97" s="223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194</v>
      </c>
      <c r="AU97" s="232" t="s">
        <v>84</v>
      </c>
      <c r="AV97" s="13" t="s">
        <v>93</v>
      </c>
      <c r="AW97" s="13" t="s">
        <v>39</v>
      </c>
      <c r="AX97" s="13" t="s">
        <v>22</v>
      </c>
      <c r="AY97" s="232" t="s">
        <v>143</v>
      </c>
    </row>
    <row r="98" spans="2:65" s="1" customFormat="1" ht="22.5" customHeight="1">
      <c r="B98" s="35"/>
      <c r="C98" s="192" t="s">
        <v>89</v>
      </c>
      <c r="D98" s="192" t="s">
        <v>146</v>
      </c>
      <c r="E98" s="193" t="s">
        <v>544</v>
      </c>
      <c r="F98" s="194" t="s">
        <v>545</v>
      </c>
      <c r="G98" s="195" t="s">
        <v>435</v>
      </c>
      <c r="H98" s="196">
        <v>3.5</v>
      </c>
      <c r="I98" s="197"/>
      <c r="J98" s="198">
        <f>ROUND(I98*H98,2)</f>
        <v>0</v>
      </c>
      <c r="K98" s="194" t="s">
        <v>150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546</v>
      </c>
    </row>
    <row r="99" spans="2:65" s="1" customFormat="1" ht="22.5" customHeight="1">
      <c r="B99" s="35"/>
      <c r="C99" s="192" t="s">
        <v>93</v>
      </c>
      <c r="D99" s="192" t="s">
        <v>146</v>
      </c>
      <c r="E99" s="193" t="s">
        <v>547</v>
      </c>
      <c r="F99" s="194" t="s">
        <v>548</v>
      </c>
      <c r="G99" s="195" t="s">
        <v>198</v>
      </c>
      <c r="H99" s="196">
        <v>65</v>
      </c>
      <c r="I99" s="197"/>
      <c r="J99" s="198">
        <f>ROUND(I99*H99,2)</f>
        <v>0</v>
      </c>
      <c r="K99" s="194" t="s">
        <v>150</v>
      </c>
      <c r="L99" s="55"/>
      <c r="M99" s="199" t="s">
        <v>20</v>
      </c>
      <c r="N99" s="200" t="s">
        <v>48</v>
      </c>
      <c r="O99" s="36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18" t="s">
        <v>93</v>
      </c>
      <c r="AT99" s="18" t="s">
        <v>146</v>
      </c>
      <c r="AU99" s="18" t="s">
        <v>84</v>
      </c>
      <c r="AY99" s="18" t="s">
        <v>143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8" t="s">
        <v>22</v>
      </c>
      <c r="BK99" s="203">
        <f>ROUND(I99*H99,2)</f>
        <v>0</v>
      </c>
      <c r="BL99" s="18" t="s">
        <v>93</v>
      </c>
      <c r="BM99" s="18" t="s">
        <v>549</v>
      </c>
    </row>
    <row r="100" spans="2:51" s="12" customFormat="1" ht="12">
      <c r="B100" s="208"/>
      <c r="C100" s="209"/>
      <c r="D100" s="204" t="s">
        <v>194</v>
      </c>
      <c r="E100" s="210" t="s">
        <v>20</v>
      </c>
      <c r="F100" s="211" t="s">
        <v>550</v>
      </c>
      <c r="G100" s="209"/>
      <c r="H100" s="212">
        <v>65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194</v>
      </c>
      <c r="AU100" s="218" t="s">
        <v>84</v>
      </c>
      <c r="AV100" s="12" t="s">
        <v>84</v>
      </c>
      <c r="AW100" s="12" t="s">
        <v>39</v>
      </c>
      <c r="AX100" s="12" t="s">
        <v>22</v>
      </c>
      <c r="AY100" s="218" t="s">
        <v>143</v>
      </c>
    </row>
    <row r="101" spans="2:65" s="1" customFormat="1" ht="22.5" customHeight="1">
      <c r="B101" s="35"/>
      <c r="C101" s="192" t="s">
        <v>96</v>
      </c>
      <c r="D101" s="192" t="s">
        <v>146</v>
      </c>
      <c r="E101" s="193" t="s">
        <v>551</v>
      </c>
      <c r="F101" s="194" t="s">
        <v>552</v>
      </c>
      <c r="G101" s="195" t="s">
        <v>198</v>
      </c>
      <c r="H101" s="196">
        <v>65</v>
      </c>
      <c r="I101" s="197"/>
      <c r="J101" s="198">
        <f>ROUND(I101*H101,2)</f>
        <v>0</v>
      </c>
      <c r="K101" s="194" t="s">
        <v>150</v>
      </c>
      <c r="L101" s="55"/>
      <c r="M101" s="199" t="s">
        <v>20</v>
      </c>
      <c r="N101" s="200" t="s">
        <v>48</v>
      </c>
      <c r="O101" s="36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18" t="s">
        <v>93</v>
      </c>
      <c r="AT101" s="18" t="s">
        <v>146</v>
      </c>
      <c r="AU101" s="18" t="s">
        <v>84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553</v>
      </c>
    </row>
    <row r="102" spans="2:51" s="12" customFormat="1" ht="12">
      <c r="B102" s="208"/>
      <c r="C102" s="209"/>
      <c r="D102" s="204" t="s">
        <v>194</v>
      </c>
      <c r="E102" s="210" t="s">
        <v>20</v>
      </c>
      <c r="F102" s="211" t="s">
        <v>550</v>
      </c>
      <c r="G102" s="209"/>
      <c r="H102" s="212">
        <v>65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194</v>
      </c>
      <c r="AU102" s="218" t="s">
        <v>84</v>
      </c>
      <c r="AV102" s="12" t="s">
        <v>84</v>
      </c>
      <c r="AW102" s="12" t="s">
        <v>39</v>
      </c>
      <c r="AX102" s="12" t="s">
        <v>22</v>
      </c>
      <c r="AY102" s="218" t="s">
        <v>143</v>
      </c>
    </row>
    <row r="103" spans="2:65" s="1" customFormat="1" ht="22.5" customHeight="1">
      <c r="B103" s="35"/>
      <c r="C103" s="255" t="s">
        <v>99</v>
      </c>
      <c r="D103" s="255" t="s">
        <v>554</v>
      </c>
      <c r="E103" s="256" t="s">
        <v>555</v>
      </c>
      <c r="F103" s="257" t="s">
        <v>556</v>
      </c>
      <c r="G103" s="258" t="s">
        <v>557</v>
      </c>
      <c r="H103" s="259">
        <v>2.275</v>
      </c>
      <c r="I103" s="260"/>
      <c r="J103" s="261">
        <f>ROUND(I103*H103,2)</f>
        <v>0</v>
      </c>
      <c r="K103" s="257" t="s">
        <v>150</v>
      </c>
      <c r="L103" s="262"/>
      <c r="M103" s="263" t="s">
        <v>20</v>
      </c>
      <c r="N103" s="264" t="s">
        <v>48</v>
      </c>
      <c r="O103" s="36"/>
      <c r="P103" s="201">
        <f>O103*H103</f>
        <v>0</v>
      </c>
      <c r="Q103" s="201">
        <v>0.001</v>
      </c>
      <c r="R103" s="201">
        <f>Q103*H103</f>
        <v>0.002275</v>
      </c>
      <c r="S103" s="201">
        <v>0</v>
      </c>
      <c r="T103" s="202">
        <f>S103*H103</f>
        <v>0</v>
      </c>
      <c r="AR103" s="18" t="s">
        <v>105</v>
      </c>
      <c r="AT103" s="18" t="s">
        <v>554</v>
      </c>
      <c r="AU103" s="18" t="s">
        <v>84</v>
      </c>
      <c r="AY103" s="18" t="s">
        <v>143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8" t="s">
        <v>22</v>
      </c>
      <c r="BK103" s="203">
        <f>ROUND(I103*H103,2)</f>
        <v>0</v>
      </c>
      <c r="BL103" s="18" t="s">
        <v>93</v>
      </c>
      <c r="BM103" s="18" t="s">
        <v>558</v>
      </c>
    </row>
    <row r="104" spans="2:51" s="12" customFormat="1" ht="12">
      <c r="B104" s="208"/>
      <c r="C104" s="209"/>
      <c r="D104" s="204" t="s">
        <v>194</v>
      </c>
      <c r="E104" s="210" t="s">
        <v>20</v>
      </c>
      <c r="F104" s="211" t="s">
        <v>559</v>
      </c>
      <c r="G104" s="209"/>
      <c r="H104" s="212">
        <v>2.275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194</v>
      </c>
      <c r="AU104" s="218" t="s">
        <v>84</v>
      </c>
      <c r="AV104" s="12" t="s">
        <v>84</v>
      </c>
      <c r="AW104" s="12" t="s">
        <v>39</v>
      </c>
      <c r="AX104" s="12" t="s">
        <v>22</v>
      </c>
      <c r="AY104" s="218" t="s">
        <v>143</v>
      </c>
    </row>
    <row r="105" spans="2:65" s="1" customFormat="1" ht="22.5" customHeight="1">
      <c r="B105" s="35"/>
      <c r="C105" s="192" t="s">
        <v>102</v>
      </c>
      <c r="D105" s="192" t="s">
        <v>146</v>
      </c>
      <c r="E105" s="193" t="s">
        <v>560</v>
      </c>
      <c r="F105" s="194" t="s">
        <v>561</v>
      </c>
      <c r="G105" s="195" t="s">
        <v>198</v>
      </c>
      <c r="H105" s="196">
        <v>181</v>
      </c>
      <c r="I105" s="197"/>
      <c r="J105" s="198">
        <f>ROUND(I105*H105,2)</f>
        <v>0</v>
      </c>
      <c r="K105" s="194" t="s">
        <v>150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84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562</v>
      </c>
    </row>
    <row r="106" spans="2:51" s="12" customFormat="1" ht="12">
      <c r="B106" s="208"/>
      <c r="C106" s="209"/>
      <c r="D106" s="206" t="s">
        <v>194</v>
      </c>
      <c r="E106" s="219" t="s">
        <v>20</v>
      </c>
      <c r="F106" s="220" t="s">
        <v>563</v>
      </c>
      <c r="G106" s="209"/>
      <c r="H106" s="221">
        <v>167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194</v>
      </c>
      <c r="AU106" s="218" t="s">
        <v>84</v>
      </c>
      <c r="AV106" s="12" t="s">
        <v>84</v>
      </c>
      <c r="AW106" s="12" t="s">
        <v>39</v>
      </c>
      <c r="AX106" s="12" t="s">
        <v>77</v>
      </c>
      <c r="AY106" s="218" t="s">
        <v>143</v>
      </c>
    </row>
    <row r="107" spans="2:51" s="12" customFormat="1" ht="12">
      <c r="B107" s="208"/>
      <c r="C107" s="209"/>
      <c r="D107" s="206" t="s">
        <v>194</v>
      </c>
      <c r="E107" s="219" t="s">
        <v>20</v>
      </c>
      <c r="F107" s="220" t="s">
        <v>564</v>
      </c>
      <c r="G107" s="209"/>
      <c r="H107" s="221">
        <v>14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194</v>
      </c>
      <c r="AU107" s="218" t="s">
        <v>84</v>
      </c>
      <c r="AV107" s="12" t="s">
        <v>84</v>
      </c>
      <c r="AW107" s="12" t="s">
        <v>39</v>
      </c>
      <c r="AX107" s="12" t="s">
        <v>77</v>
      </c>
      <c r="AY107" s="218" t="s">
        <v>143</v>
      </c>
    </row>
    <row r="108" spans="2:51" s="13" customFormat="1" ht="12">
      <c r="B108" s="222"/>
      <c r="C108" s="223"/>
      <c r="D108" s="204" t="s">
        <v>194</v>
      </c>
      <c r="E108" s="224" t="s">
        <v>20</v>
      </c>
      <c r="F108" s="225" t="s">
        <v>217</v>
      </c>
      <c r="G108" s="223"/>
      <c r="H108" s="226">
        <v>181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194</v>
      </c>
      <c r="AU108" s="232" t="s">
        <v>84</v>
      </c>
      <c r="AV108" s="13" t="s">
        <v>93</v>
      </c>
      <c r="AW108" s="13" t="s">
        <v>39</v>
      </c>
      <c r="AX108" s="13" t="s">
        <v>22</v>
      </c>
      <c r="AY108" s="232" t="s">
        <v>143</v>
      </c>
    </row>
    <row r="109" spans="2:65" s="1" customFormat="1" ht="22.5" customHeight="1">
      <c r="B109" s="35"/>
      <c r="C109" s="192" t="s">
        <v>105</v>
      </c>
      <c r="D109" s="192" t="s">
        <v>146</v>
      </c>
      <c r="E109" s="193" t="s">
        <v>565</v>
      </c>
      <c r="F109" s="194" t="s">
        <v>566</v>
      </c>
      <c r="G109" s="195" t="s">
        <v>198</v>
      </c>
      <c r="H109" s="196">
        <v>65</v>
      </c>
      <c r="I109" s="197"/>
      <c r="J109" s="198">
        <f>ROUND(I109*H109,2)</f>
        <v>0</v>
      </c>
      <c r="K109" s="194" t="s">
        <v>150</v>
      </c>
      <c r="L109" s="55"/>
      <c r="M109" s="199" t="s">
        <v>20</v>
      </c>
      <c r="N109" s="200" t="s">
        <v>48</v>
      </c>
      <c r="O109" s="36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18" t="s">
        <v>93</v>
      </c>
      <c r="AT109" s="18" t="s">
        <v>146</v>
      </c>
      <c r="AU109" s="18" t="s">
        <v>84</v>
      </c>
      <c r="AY109" s="18" t="s">
        <v>143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22</v>
      </c>
      <c r="BK109" s="203">
        <f>ROUND(I109*H109,2)</f>
        <v>0</v>
      </c>
      <c r="BL109" s="18" t="s">
        <v>93</v>
      </c>
      <c r="BM109" s="18" t="s">
        <v>567</v>
      </c>
    </row>
    <row r="110" spans="2:65" s="1" customFormat="1" ht="22.5" customHeight="1">
      <c r="B110" s="35"/>
      <c r="C110" s="192" t="s">
        <v>108</v>
      </c>
      <c r="D110" s="192" t="s">
        <v>146</v>
      </c>
      <c r="E110" s="193" t="s">
        <v>568</v>
      </c>
      <c r="F110" s="194" t="s">
        <v>569</v>
      </c>
      <c r="G110" s="195" t="s">
        <v>198</v>
      </c>
      <c r="H110" s="196">
        <v>65</v>
      </c>
      <c r="I110" s="197"/>
      <c r="J110" s="198">
        <f>ROUND(I110*H110,2)</f>
        <v>0</v>
      </c>
      <c r="K110" s="194" t="s">
        <v>150</v>
      </c>
      <c r="L110" s="55"/>
      <c r="M110" s="199" t="s">
        <v>20</v>
      </c>
      <c r="N110" s="200" t="s">
        <v>48</v>
      </c>
      <c r="O110" s="36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18" t="s">
        <v>93</v>
      </c>
      <c r="AT110" s="18" t="s">
        <v>146</v>
      </c>
      <c r="AU110" s="18" t="s">
        <v>84</v>
      </c>
      <c r="AY110" s="18" t="s">
        <v>143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8" t="s">
        <v>22</v>
      </c>
      <c r="BK110" s="203">
        <f>ROUND(I110*H110,2)</f>
        <v>0</v>
      </c>
      <c r="BL110" s="18" t="s">
        <v>93</v>
      </c>
      <c r="BM110" s="18" t="s">
        <v>570</v>
      </c>
    </row>
    <row r="111" spans="2:65" s="1" customFormat="1" ht="22.5" customHeight="1">
      <c r="B111" s="35"/>
      <c r="C111" s="192" t="s">
        <v>27</v>
      </c>
      <c r="D111" s="192" t="s">
        <v>146</v>
      </c>
      <c r="E111" s="193" t="s">
        <v>571</v>
      </c>
      <c r="F111" s="194" t="s">
        <v>572</v>
      </c>
      <c r="G111" s="195" t="s">
        <v>198</v>
      </c>
      <c r="H111" s="196">
        <v>65</v>
      </c>
      <c r="I111" s="197"/>
      <c r="J111" s="198">
        <f>ROUND(I111*H111,2)</f>
        <v>0</v>
      </c>
      <c r="K111" s="194" t="s">
        <v>150</v>
      </c>
      <c r="L111" s="55"/>
      <c r="M111" s="199" t="s">
        <v>20</v>
      </c>
      <c r="N111" s="200" t="s">
        <v>48</v>
      </c>
      <c r="O111" s="36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18" t="s">
        <v>93</v>
      </c>
      <c r="AT111" s="18" t="s">
        <v>146</v>
      </c>
      <c r="AU111" s="18" t="s">
        <v>84</v>
      </c>
      <c r="AY111" s="18" t="s">
        <v>143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22</v>
      </c>
      <c r="BK111" s="203">
        <f>ROUND(I111*H111,2)</f>
        <v>0</v>
      </c>
      <c r="BL111" s="18" t="s">
        <v>93</v>
      </c>
      <c r="BM111" s="18" t="s">
        <v>573</v>
      </c>
    </row>
    <row r="112" spans="2:63" s="11" customFormat="1" ht="29.85" customHeight="1">
      <c r="B112" s="175"/>
      <c r="C112" s="176"/>
      <c r="D112" s="189" t="s">
        <v>76</v>
      </c>
      <c r="E112" s="190" t="s">
        <v>96</v>
      </c>
      <c r="F112" s="190" t="s">
        <v>574</v>
      </c>
      <c r="G112" s="176"/>
      <c r="H112" s="176"/>
      <c r="I112" s="179"/>
      <c r="J112" s="191">
        <f>BK112</f>
        <v>0</v>
      </c>
      <c r="K112" s="176"/>
      <c r="L112" s="181"/>
      <c r="M112" s="182"/>
      <c r="N112" s="183"/>
      <c r="O112" s="183"/>
      <c r="P112" s="184">
        <f>SUM(P113:P136)</f>
        <v>0</v>
      </c>
      <c r="Q112" s="183"/>
      <c r="R112" s="184">
        <f>SUM(R113:R136)</f>
        <v>40.167275</v>
      </c>
      <c r="S112" s="183"/>
      <c r="T112" s="185">
        <f>SUM(T113:T136)</f>
        <v>0</v>
      </c>
      <c r="AR112" s="186" t="s">
        <v>22</v>
      </c>
      <c r="AT112" s="187" t="s">
        <v>76</v>
      </c>
      <c r="AU112" s="187" t="s">
        <v>22</v>
      </c>
      <c r="AY112" s="186" t="s">
        <v>143</v>
      </c>
      <c r="BK112" s="188">
        <f>SUM(BK113:BK136)</f>
        <v>0</v>
      </c>
    </row>
    <row r="113" spans="2:65" s="1" customFormat="1" ht="22.5" customHeight="1">
      <c r="B113" s="35"/>
      <c r="C113" s="192" t="s">
        <v>201</v>
      </c>
      <c r="D113" s="192" t="s">
        <v>146</v>
      </c>
      <c r="E113" s="193" t="s">
        <v>575</v>
      </c>
      <c r="F113" s="194" t="s">
        <v>576</v>
      </c>
      <c r="G113" s="195" t="s">
        <v>198</v>
      </c>
      <c r="H113" s="196">
        <v>167</v>
      </c>
      <c r="I113" s="197"/>
      <c r="J113" s="198">
        <f>ROUND(I113*H113,2)</f>
        <v>0</v>
      </c>
      <c r="K113" s="194" t="s">
        <v>150</v>
      </c>
      <c r="L113" s="55"/>
      <c r="M113" s="199" t="s">
        <v>20</v>
      </c>
      <c r="N113" s="200" t="s">
        <v>48</v>
      </c>
      <c r="O113" s="36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8" t="s">
        <v>93</v>
      </c>
      <c r="AT113" s="18" t="s">
        <v>146</v>
      </c>
      <c r="AU113" s="18" t="s">
        <v>84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93</v>
      </c>
      <c r="BM113" s="18" t="s">
        <v>577</v>
      </c>
    </row>
    <row r="114" spans="2:51" s="12" customFormat="1" ht="12">
      <c r="B114" s="208"/>
      <c r="C114" s="209"/>
      <c r="D114" s="204" t="s">
        <v>194</v>
      </c>
      <c r="E114" s="210" t="s">
        <v>20</v>
      </c>
      <c r="F114" s="211" t="s">
        <v>578</v>
      </c>
      <c r="G114" s="209"/>
      <c r="H114" s="212">
        <v>167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194</v>
      </c>
      <c r="AU114" s="218" t="s">
        <v>84</v>
      </c>
      <c r="AV114" s="12" t="s">
        <v>84</v>
      </c>
      <c r="AW114" s="12" t="s">
        <v>39</v>
      </c>
      <c r="AX114" s="12" t="s">
        <v>22</v>
      </c>
      <c r="AY114" s="218" t="s">
        <v>143</v>
      </c>
    </row>
    <row r="115" spans="2:65" s="1" customFormat="1" ht="22.5" customHeight="1">
      <c r="B115" s="35"/>
      <c r="C115" s="192" t="s">
        <v>205</v>
      </c>
      <c r="D115" s="192" t="s">
        <v>146</v>
      </c>
      <c r="E115" s="193" t="s">
        <v>579</v>
      </c>
      <c r="F115" s="194" t="s">
        <v>580</v>
      </c>
      <c r="G115" s="195" t="s">
        <v>198</v>
      </c>
      <c r="H115" s="196">
        <v>14</v>
      </c>
      <c r="I115" s="197"/>
      <c r="J115" s="198">
        <f>ROUND(I115*H115,2)</f>
        <v>0</v>
      </c>
      <c r="K115" s="194" t="s">
        <v>150</v>
      </c>
      <c r="L115" s="55"/>
      <c r="M115" s="199" t="s">
        <v>20</v>
      </c>
      <c r="N115" s="200" t="s">
        <v>48</v>
      </c>
      <c r="O115" s="36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8" t="s">
        <v>93</v>
      </c>
      <c r="AT115" s="18" t="s">
        <v>146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581</v>
      </c>
    </row>
    <row r="116" spans="2:65" s="1" customFormat="1" ht="22.5" customHeight="1">
      <c r="B116" s="35"/>
      <c r="C116" s="192" t="s">
        <v>209</v>
      </c>
      <c r="D116" s="192" t="s">
        <v>146</v>
      </c>
      <c r="E116" s="193" t="s">
        <v>582</v>
      </c>
      <c r="F116" s="194" t="s">
        <v>583</v>
      </c>
      <c r="G116" s="195" t="s">
        <v>198</v>
      </c>
      <c r="H116" s="196">
        <v>167</v>
      </c>
      <c r="I116" s="197"/>
      <c r="J116" s="198">
        <f>ROUND(I116*H116,2)</f>
        <v>0</v>
      </c>
      <c r="K116" s="194" t="s">
        <v>150</v>
      </c>
      <c r="L116" s="55"/>
      <c r="M116" s="199" t="s">
        <v>20</v>
      </c>
      <c r="N116" s="200" t="s">
        <v>48</v>
      </c>
      <c r="O116" s="36"/>
      <c r="P116" s="201">
        <f>O116*H116</f>
        <v>0</v>
      </c>
      <c r="Q116" s="201">
        <v>0.08425</v>
      </c>
      <c r="R116" s="201">
        <f>Q116*H116</f>
        <v>14.06975</v>
      </c>
      <c r="S116" s="201">
        <v>0</v>
      </c>
      <c r="T116" s="202">
        <f>S116*H116</f>
        <v>0</v>
      </c>
      <c r="AR116" s="18" t="s">
        <v>93</v>
      </c>
      <c r="AT116" s="18" t="s">
        <v>146</v>
      </c>
      <c r="AU116" s="18" t="s">
        <v>84</v>
      </c>
      <c r="AY116" s="18" t="s">
        <v>143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22</v>
      </c>
      <c r="BK116" s="203">
        <f>ROUND(I116*H116,2)</f>
        <v>0</v>
      </c>
      <c r="BL116" s="18" t="s">
        <v>93</v>
      </c>
      <c r="BM116" s="18" t="s">
        <v>584</v>
      </c>
    </row>
    <row r="117" spans="2:51" s="12" customFormat="1" ht="12">
      <c r="B117" s="208"/>
      <c r="C117" s="209"/>
      <c r="D117" s="206" t="s">
        <v>194</v>
      </c>
      <c r="E117" s="219" t="s">
        <v>20</v>
      </c>
      <c r="F117" s="220" t="s">
        <v>585</v>
      </c>
      <c r="G117" s="209"/>
      <c r="H117" s="221">
        <v>155.5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194</v>
      </c>
      <c r="AU117" s="218" t="s">
        <v>84</v>
      </c>
      <c r="AV117" s="12" t="s">
        <v>84</v>
      </c>
      <c r="AW117" s="12" t="s">
        <v>39</v>
      </c>
      <c r="AX117" s="12" t="s">
        <v>77</v>
      </c>
      <c r="AY117" s="218" t="s">
        <v>143</v>
      </c>
    </row>
    <row r="118" spans="2:51" s="12" customFormat="1" ht="12">
      <c r="B118" s="208"/>
      <c r="C118" s="209"/>
      <c r="D118" s="206" t="s">
        <v>194</v>
      </c>
      <c r="E118" s="219" t="s">
        <v>20</v>
      </c>
      <c r="F118" s="220" t="s">
        <v>586</v>
      </c>
      <c r="G118" s="209"/>
      <c r="H118" s="221">
        <v>4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194</v>
      </c>
      <c r="AU118" s="218" t="s">
        <v>84</v>
      </c>
      <c r="AV118" s="12" t="s">
        <v>84</v>
      </c>
      <c r="AW118" s="12" t="s">
        <v>39</v>
      </c>
      <c r="AX118" s="12" t="s">
        <v>77</v>
      </c>
      <c r="AY118" s="218" t="s">
        <v>143</v>
      </c>
    </row>
    <row r="119" spans="2:51" s="12" customFormat="1" ht="12">
      <c r="B119" s="208"/>
      <c r="C119" s="209"/>
      <c r="D119" s="206" t="s">
        <v>194</v>
      </c>
      <c r="E119" s="219" t="s">
        <v>20</v>
      </c>
      <c r="F119" s="220" t="s">
        <v>587</v>
      </c>
      <c r="G119" s="209"/>
      <c r="H119" s="221">
        <v>7.5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77</v>
      </c>
      <c r="AY119" s="218" t="s">
        <v>143</v>
      </c>
    </row>
    <row r="120" spans="2:51" s="13" customFormat="1" ht="12">
      <c r="B120" s="222"/>
      <c r="C120" s="223"/>
      <c r="D120" s="204" t="s">
        <v>194</v>
      </c>
      <c r="E120" s="224" t="s">
        <v>20</v>
      </c>
      <c r="F120" s="225" t="s">
        <v>217</v>
      </c>
      <c r="G120" s="223"/>
      <c r="H120" s="226">
        <v>167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194</v>
      </c>
      <c r="AU120" s="232" t="s">
        <v>84</v>
      </c>
      <c r="AV120" s="13" t="s">
        <v>93</v>
      </c>
      <c r="AW120" s="13" t="s">
        <v>39</v>
      </c>
      <c r="AX120" s="13" t="s">
        <v>22</v>
      </c>
      <c r="AY120" s="232" t="s">
        <v>143</v>
      </c>
    </row>
    <row r="121" spans="2:65" s="1" customFormat="1" ht="22.5" customHeight="1">
      <c r="B121" s="35"/>
      <c r="C121" s="255" t="s">
        <v>218</v>
      </c>
      <c r="D121" s="255" t="s">
        <v>554</v>
      </c>
      <c r="E121" s="256" t="s">
        <v>588</v>
      </c>
      <c r="F121" s="257" t="s">
        <v>589</v>
      </c>
      <c r="G121" s="258" t="s">
        <v>198</v>
      </c>
      <c r="H121" s="259">
        <v>4.12</v>
      </c>
      <c r="I121" s="260"/>
      <c r="J121" s="261">
        <f>ROUND(I121*H121,2)</f>
        <v>0</v>
      </c>
      <c r="K121" s="257" t="s">
        <v>150</v>
      </c>
      <c r="L121" s="262"/>
      <c r="M121" s="263" t="s">
        <v>20</v>
      </c>
      <c r="N121" s="264" t="s">
        <v>48</v>
      </c>
      <c r="O121" s="36"/>
      <c r="P121" s="201">
        <f>O121*H121</f>
        <v>0</v>
      </c>
      <c r="Q121" s="201">
        <v>0.131</v>
      </c>
      <c r="R121" s="201">
        <f>Q121*H121</f>
        <v>0.5397200000000001</v>
      </c>
      <c r="S121" s="201">
        <v>0</v>
      </c>
      <c r="T121" s="202">
        <f>S121*H121</f>
        <v>0</v>
      </c>
      <c r="AR121" s="18" t="s">
        <v>105</v>
      </c>
      <c r="AT121" s="18" t="s">
        <v>554</v>
      </c>
      <c r="AU121" s="18" t="s">
        <v>84</v>
      </c>
      <c r="AY121" s="18" t="s">
        <v>143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22</v>
      </c>
      <c r="BK121" s="203">
        <f>ROUND(I121*H121,2)</f>
        <v>0</v>
      </c>
      <c r="BL121" s="18" t="s">
        <v>93</v>
      </c>
      <c r="BM121" s="18" t="s">
        <v>590</v>
      </c>
    </row>
    <row r="122" spans="2:51" s="12" customFormat="1" ht="12">
      <c r="B122" s="208"/>
      <c r="C122" s="209"/>
      <c r="D122" s="204" t="s">
        <v>194</v>
      </c>
      <c r="E122" s="210" t="s">
        <v>20</v>
      </c>
      <c r="F122" s="211" t="s">
        <v>591</v>
      </c>
      <c r="G122" s="209"/>
      <c r="H122" s="212">
        <v>4.12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194</v>
      </c>
      <c r="AU122" s="218" t="s">
        <v>84</v>
      </c>
      <c r="AV122" s="12" t="s">
        <v>84</v>
      </c>
      <c r="AW122" s="12" t="s">
        <v>39</v>
      </c>
      <c r="AX122" s="12" t="s">
        <v>22</v>
      </c>
      <c r="AY122" s="218" t="s">
        <v>143</v>
      </c>
    </row>
    <row r="123" spans="2:65" s="1" customFormat="1" ht="22.5" customHeight="1">
      <c r="B123" s="35"/>
      <c r="C123" s="255" t="s">
        <v>8</v>
      </c>
      <c r="D123" s="255" t="s">
        <v>554</v>
      </c>
      <c r="E123" s="256" t="s">
        <v>592</v>
      </c>
      <c r="F123" s="257" t="s">
        <v>593</v>
      </c>
      <c r="G123" s="258" t="s">
        <v>198</v>
      </c>
      <c r="H123" s="259">
        <v>7.725</v>
      </c>
      <c r="I123" s="260"/>
      <c r="J123" s="261">
        <f>ROUND(I123*H123,2)</f>
        <v>0</v>
      </c>
      <c r="K123" s="257" t="s">
        <v>150</v>
      </c>
      <c r="L123" s="262"/>
      <c r="M123" s="263" t="s">
        <v>20</v>
      </c>
      <c r="N123" s="264" t="s">
        <v>48</v>
      </c>
      <c r="O123" s="36"/>
      <c r="P123" s="201">
        <f>O123*H123</f>
        <v>0</v>
      </c>
      <c r="Q123" s="201">
        <v>0.131</v>
      </c>
      <c r="R123" s="201">
        <f>Q123*H123</f>
        <v>1.011975</v>
      </c>
      <c r="S123" s="201">
        <v>0</v>
      </c>
      <c r="T123" s="202">
        <f>S123*H123</f>
        <v>0</v>
      </c>
      <c r="AR123" s="18" t="s">
        <v>105</v>
      </c>
      <c r="AT123" s="18" t="s">
        <v>554</v>
      </c>
      <c r="AU123" s="18" t="s">
        <v>84</v>
      </c>
      <c r="AY123" s="18" t="s">
        <v>143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22</v>
      </c>
      <c r="BK123" s="203">
        <f>ROUND(I123*H123,2)</f>
        <v>0</v>
      </c>
      <c r="BL123" s="18" t="s">
        <v>93</v>
      </c>
      <c r="BM123" s="18" t="s">
        <v>594</v>
      </c>
    </row>
    <row r="124" spans="2:51" s="12" customFormat="1" ht="12">
      <c r="B124" s="208"/>
      <c r="C124" s="209"/>
      <c r="D124" s="204" t="s">
        <v>194</v>
      </c>
      <c r="E124" s="210" t="s">
        <v>20</v>
      </c>
      <c r="F124" s="211" t="s">
        <v>595</v>
      </c>
      <c r="G124" s="209"/>
      <c r="H124" s="212">
        <v>7.725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194</v>
      </c>
      <c r="AU124" s="218" t="s">
        <v>84</v>
      </c>
      <c r="AV124" s="12" t="s">
        <v>84</v>
      </c>
      <c r="AW124" s="12" t="s">
        <v>39</v>
      </c>
      <c r="AX124" s="12" t="s">
        <v>22</v>
      </c>
      <c r="AY124" s="218" t="s">
        <v>143</v>
      </c>
    </row>
    <row r="125" spans="2:65" s="1" customFormat="1" ht="22.5" customHeight="1">
      <c r="B125" s="35"/>
      <c r="C125" s="255" t="s">
        <v>233</v>
      </c>
      <c r="D125" s="255" t="s">
        <v>554</v>
      </c>
      <c r="E125" s="256" t="s">
        <v>596</v>
      </c>
      <c r="F125" s="257" t="s">
        <v>597</v>
      </c>
      <c r="G125" s="258" t="s">
        <v>198</v>
      </c>
      <c r="H125" s="259">
        <v>158.61</v>
      </c>
      <c r="I125" s="260"/>
      <c r="J125" s="261">
        <f>ROUND(I125*H125,2)</f>
        <v>0</v>
      </c>
      <c r="K125" s="257" t="s">
        <v>150</v>
      </c>
      <c r="L125" s="262"/>
      <c r="M125" s="263" t="s">
        <v>20</v>
      </c>
      <c r="N125" s="264" t="s">
        <v>48</v>
      </c>
      <c r="O125" s="36"/>
      <c r="P125" s="201">
        <f>O125*H125</f>
        <v>0</v>
      </c>
      <c r="Q125" s="201">
        <v>0.131</v>
      </c>
      <c r="R125" s="201">
        <f>Q125*H125</f>
        <v>20.777910000000002</v>
      </c>
      <c r="S125" s="201">
        <v>0</v>
      </c>
      <c r="T125" s="202">
        <f>S125*H125</f>
        <v>0</v>
      </c>
      <c r="AR125" s="18" t="s">
        <v>105</v>
      </c>
      <c r="AT125" s="18" t="s">
        <v>554</v>
      </c>
      <c r="AU125" s="18" t="s">
        <v>84</v>
      </c>
      <c r="AY125" s="18" t="s">
        <v>143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8" t="s">
        <v>22</v>
      </c>
      <c r="BK125" s="203">
        <f>ROUND(I125*H125,2)</f>
        <v>0</v>
      </c>
      <c r="BL125" s="18" t="s">
        <v>93</v>
      </c>
      <c r="BM125" s="18" t="s">
        <v>598</v>
      </c>
    </row>
    <row r="126" spans="2:51" s="12" customFormat="1" ht="12">
      <c r="B126" s="208"/>
      <c r="C126" s="209"/>
      <c r="D126" s="204" t="s">
        <v>194</v>
      </c>
      <c r="E126" s="210" t="s">
        <v>20</v>
      </c>
      <c r="F126" s="211" t="s">
        <v>599</v>
      </c>
      <c r="G126" s="209"/>
      <c r="H126" s="212">
        <v>158.61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194</v>
      </c>
      <c r="AU126" s="218" t="s">
        <v>84</v>
      </c>
      <c r="AV126" s="12" t="s">
        <v>84</v>
      </c>
      <c r="AW126" s="12" t="s">
        <v>39</v>
      </c>
      <c r="AX126" s="12" t="s">
        <v>22</v>
      </c>
      <c r="AY126" s="218" t="s">
        <v>143</v>
      </c>
    </row>
    <row r="127" spans="2:65" s="1" customFormat="1" ht="31.5" customHeight="1">
      <c r="B127" s="35"/>
      <c r="C127" s="192" t="s">
        <v>240</v>
      </c>
      <c r="D127" s="192" t="s">
        <v>146</v>
      </c>
      <c r="E127" s="193" t="s">
        <v>600</v>
      </c>
      <c r="F127" s="194" t="s">
        <v>601</v>
      </c>
      <c r="G127" s="195" t="s">
        <v>198</v>
      </c>
      <c r="H127" s="196">
        <v>167</v>
      </c>
      <c r="I127" s="197"/>
      <c r="J127" s="198">
        <f>ROUND(I127*H127,2)</f>
        <v>0</v>
      </c>
      <c r="K127" s="194" t="s">
        <v>150</v>
      </c>
      <c r="L127" s="55"/>
      <c r="M127" s="199" t="s">
        <v>20</v>
      </c>
      <c r="N127" s="200" t="s">
        <v>48</v>
      </c>
      <c r="O127" s="36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8" t="s">
        <v>93</v>
      </c>
      <c r="AT127" s="18" t="s">
        <v>146</v>
      </c>
      <c r="AU127" s="18" t="s">
        <v>84</v>
      </c>
      <c r="AY127" s="18" t="s">
        <v>143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8" t="s">
        <v>22</v>
      </c>
      <c r="BK127" s="203">
        <f>ROUND(I127*H127,2)</f>
        <v>0</v>
      </c>
      <c r="BL127" s="18" t="s">
        <v>93</v>
      </c>
      <c r="BM127" s="18" t="s">
        <v>602</v>
      </c>
    </row>
    <row r="128" spans="2:65" s="1" customFormat="1" ht="22.5" customHeight="1">
      <c r="B128" s="35"/>
      <c r="C128" s="192" t="s">
        <v>245</v>
      </c>
      <c r="D128" s="192" t="s">
        <v>146</v>
      </c>
      <c r="E128" s="193" t="s">
        <v>603</v>
      </c>
      <c r="F128" s="194" t="s">
        <v>604</v>
      </c>
      <c r="G128" s="195" t="s">
        <v>198</v>
      </c>
      <c r="H128" s="196">
        <v>14</v>
      </c>
      <c r="I128" s="197"/>
      <c r="J128" s="198">
        <f>ROUND(I128*H128,2)</f>
        <v>0</v>
      </c>
      <c r="K128" s="194" t="s">
        <v>150</v>
      </c>
      <c r="L128" s="55"/>
      <c r="M128" s="199" t="s">
        <v>20</v>
      </c>
      <c r="N128" s="200" t="s">
        <v>48</v>
      </c>
      <c r="O128" s="36"/>
      <c r="P128" s="201">
        <f>O128*H128</f>
        <v>0</v>
      </c>
      <c r="Q128" s="201">
        <v>0.08565</v>
      </c>
      <c r="R128" s="201">
        <f>Q128*H128</f>
        <v>1.1991</v>
      </c>
      <c r="S128" s="201">
        <v>0</v>
      </c>
      <c r="T128" s="202">
        <f>S128*H128</f>
        <v>0</v>
      </c>
      <c r="AR128" s="18" t="s">
        <v>93</v>
      </c>
      <c r="AT128" s="18" t="s">
        <v>146</v>
      </c>
      <c r="AU128" s="18" t="s">
        <v>84</v>
      </c>
      <c r="AY128" s="18" t="s">
        <v>143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22</v>
      </c>
      <c r="BK128" s="203">
        <f>ROUND(I128*H128,2)</f>
        <v>0</v>
      </c>
      <c r="BL128" s="18" t="s">
        <v>93</v>
      </c>
      <c r="BM128" s="18" t="s">
        <v>605</v>
      </c>
    </row>
    <row r="129" spans="2:51" s="12" customFormat="1" ht="12">
      <c r="B129" s="208"/>
      <c r="C129" s="209"/>
      <c r="D129" s="206" t="s">
        <v>194</v>
      </c>
      <c r="E129" s="219" t="s">
        <v>20</v>
      </c>
      <c r="F129" s="220" t="s">
        <v>606</v>
      </c>
      <c r="G129" s="209"/>
      <c r="H129" s="221">
        <v>11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194</v>
      </c>
      <c r="AU129" s="218" t="s">
        <v>84</v>
      </c>
      <c r="AV129" s="12" t="s">
        <v>84</v>
      </c>
      <c r="AW129" s="12" t="s">
        <v>39</v>
      </c>
      <c r="AX129" s="12" t="s">
        <v>77</v>
      </c>
      <c r="AY129" s="218" t="s">
        <v>143</v>
      </c>
    </row>
    <row r="130" spans="2:51" s="12" customFormat="1" ht="12">
      <c r="B130" s="208"/>
      <c r="C130" s="209"/>
      <c r="D130" s="206" t="s">
        <v>194</v>
      </c>
      <c r="E130" s="219" t="s">
        <v>20</v>
      </c>
      <c r="F130" s="220" t="s">
        <v>607</v>
      </c>
      <c r="G130" s="209"/>
      <c r="H130" s="221">
        <v>3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77</v>
      </c>
      <c r="AY130" s="218" t="s">
        <v>143</v>
      </c>
    </row>
    <row r="131" spans="2:51" s="13" customFormat="1" ht="12">
      <c r="B131" s="222"/>
      <c r="C131" s="223"/>
      <c r="D131" s="204" t="s">
        <v>194</v>
      </c>
      <c r="E131" s="224" t="s">
        <v>20</v>
      </c>
      <c r="F131" s="225" t="s">
        <v>217</v>
      </c>
      <c r="G131" s="223"/>
      <c r="H131" s="226">
        <v>14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194</v>
      </c>
      <c r="AU131" s="232" t="s">
        <v>84</v>
      </c>
      <c r="AV131" s="13" t="s">
        <v>93</v>
      </c>
      <c r="AW131" s="13" t="s">
        <v>39</v>
      </c>
      <c r="AX131" s="13" t="s">
        <v>22</v>
      </c>
      <c r="AY131" s="232" t="s">
        <v>143</v>
      </c>
    </row>
    <row r="132" spans="2:65" s="1" customFormat="1" ht="22.5" customHeight="1">
      <c r="B132" s="35"/>
      <c r="C132" s="255" t="s">
        <v>250</v>
      </c>
      <c r="D132" s="255" t="s">
        <v>554</v>
      </c>
      <c r="E132" s="256" t="s">
        <v>608</v>
      </c>
      <c r="F132" s="257" t="s">
        <v>609</v>
      </c>
      <c r="G132" s="258" t="s">
        <v>198</v>
      </c>
      <c r="H132" s="259">
        <v>3.09</v>
      </c>
      <c r="I132" s="260"/>
      <c r="J132" s="261">
        <f>ROUND(I132*H132,2)</f>
        <v>0</v>
      </c>
      <c r="K132" s="257" t="s">
        <v>150</v>
      </c>
      <c r="L132" s="262"/>
      <c r="M132" s="263" t="s">
        <v>20</v>
      </c>
      <c r="N132" s="264" t="s">
        <v>48</v>
      </c>
      <c r="O132" s="36"/>
      <c r="P132" s="201">
        <f>O132*H132</f>
        <v>0</v>
      </c>
      <c r="Q132" s="201">
        <v>0.186</v>
      </c>
      <c r="R132" s="201">
        <f>Q132*H132</f>
        <v>0.5747399999999999</v>
      </c>
      <c r="S132" s="201">
        <v>0</v>
      </c>
      <c r="T132" s="202">
        <f>S132*H132</f>
        <v>0</v>
      </c>
      <c r="AR132" s="18" t="s">
        <v>105</v>
      </c>
      <c r="AT132" s="18" t="s">
        <v>554</v>
      </c>
      <c r="AU132" s="18" t="s">
        <v>84</v>
      </c>
      <c r="AY132" s="18" t="s">
        <v>143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22</v>
      </c>
      <c r="BK132" s="203">
        <f>ROUND(I132*H132,2)</f>
        <v>0</v>
      </c>
      <c r="BL132" s="18" t="s">
        <v>93</v>
      </c>
      <c r="BM132" s="18" t="s">
        <v>610</v>
      </c>
    </row>
    <row r="133" spans="2:51" s="12" customFormat="1" ht="12">
      <c r="B133" s="208"/>
      <c r="C133" s="209"/>
      <c r="D133" s="204" t="s">
        <v>194</v>
      </c>
      <c r="E133" s="210" t="s">
        <v>20</v>
      </c>
      <c r="F133" s="211" t="s">
        <v>611</v>
      </c>
      <c r="G133" s="209"/>
      <c r="H133" s="212">
        <v>3.09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194</v>
      </c>
      <c r="AU133" s="218" t="s">
        <v>84</v>
      </c>
      <c r="AV133" s="12" t="s">
        <v>84</v>
      </c>
      <c r="AW133" s="12" t="s">
        <v>39</v>
      </c>
      <c r="AX133" s="12" t="s">
        <v>22</v>
      </c>
      <c r="AY133" s="218" t="s">
        <v>143</v>
      </c>
    </row>
    <row r="134" spans="2:65" s="1" customFormat="1" ht="22.5" customHeight="1">
      <c r="B134" s="35"/>
      <c r="C134" s="255" t="s">
        <v>255</v>
      </c>
      <c r="D134" s="255" t="s">
        <v>554</v>
      </c>
      <c r="E134" s="256" t="s">
        <v>612</v>
      </c>
      <c r="F134" s="257" t="s">
        <v>613</v>
      </c>
      <c r="G134" s="258" t="s">
        <v>198</v>
      </c>
      <c r="H134" s="259">
        <v>11.33</v>
      </c>
      <c r="I134" s="260"/>
      <c r="J134" s="261">
        <f>ROUND(I134*H134,2)</f>
        <v>0</v>
      </c>
      <c r="K134" s="257" t="s">
        <v>150</v>
      </c>
      <c r="L134" s="262"/>
      <c r="M134" s="263" t="s">
        <v>20</v>
      </c>
      <c r="N134" s="264" t="s">
        <v>48</v>
      </c>
      <c r="O134" s="36"/>
      <c r="P134" s="201">
        <f>O134*H134</f>
        <v>0</v>
      </c>
      <c r="Q134" s="201">
        <v>0.176</v>
      </c>
      <c r="R134" s="201">
        <f>Q134*H134</f>
        <v>1.9940799999999999</v>
      </c>
      <c r="S134" s="201">
        <v>0</v>
      </c>
      <c r="T134" s="202">
        <f>S134*H134</f>
        <v>0</v>
      </c>
      <c r="AR134" s="18" t="s">
        <v>105</v>
      </c>
      <c r="AT134" s="18" t="s">
        <v>554</v>
      </c>
      <c r="AU134" s="18" t="s">
        <v>84</v>
      </c>
      <c r="AY134" s="18" t="s">
        <v>143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8" t="s">
        <v>22</v>
      </c>
      <c r="BK134" s="203">
        <f>ROUND(I134*H134,2)</f>
        <v>0</v>
      </c>
      <c r="BL134" s="18" t="s">
        <v>93</v>
      </c>
      <c r="BM134" s="18" t="s">
        <v>614</v>
      </c>
    </row>
    <row r="135" spans="2:51" s="12" customFormat="1" ht="12">
      <c r="B135" s="208"/>
      <c r="C135" s="209"/>
      <c r="D135" s="204" t="s">
        <v>194</v>
      </c>
      <c r="E135" s="210" t="s">
        <v>20</v>
      </c>
      <c r="F135" s="211" t="s">
        <v>615</v>
      </c>
      <c r="G135" s="209"/>
      <c r="H135" s="212">
        <v>11.33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194</v>
      </c>
      <c r="AU135" s="218" t="s">
        <v>84</v>
      </c>
      <c r="AV135" s="12" t="s">
        <v>84</v>
      </c>
      <c r="AW135" s="12" t="s">
        <v>39</v>
      </c>
      <c r="AX135" s="12" t="s">
        <v>22</v>
      </c>
      <c r="AY135" s="218" t="s">
        <v>143</v>
      </c>
    </row>
    <row r="136" spans="2:65" s="1" customFormat="1" ht="31.5" customHeight="1">
      <c r="B136" s="35"/>
      <c r="C136" s="192" t="s">
        <v>7</v>
      </c>
      <c r="D136" s="192" t="s">
        <v>146</v>
      </c>
      <c r="E136" s="193" t="s">
        <v>616</v>
      </c>
      <c r="F136" s="194" t="s">
        <v>617</v>
      </c>
      <c r="G136" s="195" t="s">
        <v>198</v>
      </c>
      <c r="H136" s="196">
        <v>14</v>
      </c>
      <c r="I136" s="197"/>
      <c r="J136" s="198">
        <f>ROUND(I136*H136,2)</f>
        <v>0</v>
      </c>
      <c r="K136" s="194" t="s">
        <v>150</v>
      </c>
      <c r="L136" s="55"/>
      <c r="M136" s="199" t="s">
        <v>20</v>
      </c>
      <c r="N136" s="200" t="s">
        <v>48</v>
      </c>
      <c r="O136" s="36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8" t="s">
        <v>93</v>
      </c>
      <c r="AT136" s="18" t="s">
        <v>146</v>
      </c>
      <c r="AU136" s="18" t="s">
        <v>84</v>
      </c>
      <c r="AY136" s="18" t="s">
        <v>143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8" t="s">
        <v>22</v>
      </c>
      <c r="BK136" s="203">
        <f>ROUND(I136*H136,2)</f>
        <v>0</v>
      </c>
      <c r="BL136" s="18" t="s">
        <v>93</v>
      </c>
      <c r="BM136" s="18" t="s">
        <v>618</v>
      </c>
    </row>
    <row r="137" spans="2:63" s="11" customFormat="1" ht="29.85" customHeight="1">
      <c r="B137" s="175"/>
      <c r="C137" s="176"/>
      <c r="D137" s="189" t="s">
        <v>76</v>
      </c>
      <c r="E137" s="190" t="s">
        <v>108</v>
      </c>
      <c r="F137" s="190" t="s">
        <v>453</v>
      </c>
      <c r="G137" s="176"/>
      <c r="H137" s="176"/>
      <c r="I137" s="179"/>
      <c r="J137" s="191">
        <f>BK137</f>
        <v>0</v>
      </c>
      <c r="K137" s="176"/>
      <c r="L137" s="181"/>
      <c r="M137" s="182"/>
      <c r="N137" s="183"/>
      <c r="O137" s="183"/>
      <c r="P137" s="184">
        <f>SUM(P138:P144)</f>
        <v>0</v>
      </c>
      <c r="Q137" s="183"/>
      <c r="R137" s="184">
        <f>SUM(R138:R144)</f>
        <v>13.704509640000001</v>
      </c>
      <c r="S137" s="183"/>
      <c r="T137" s="185">
        <f>SUM(T138:T144)</f>
        <v>0</v>
      </c>
      <c r="AR137" s="186" t="s">
        <v>22</v>
      </c>
      <c r="AT137" s="187" t="s">
        <v>76</v>
      </c>
      <c r="AU137" s="187" t="s">
        <v>22</v>
      </c>
      <c r="AY137" s="186" t="s">
        <v>143</v>
      </c>
      <c r="BK137" s="188">
        <f>SUM(BK138:BK144)</f>
        <v>0</v>
      </c>
    </row>
    <row r="138" spans="2:65" s="1" customFormat="1" ht="31.5" customHeight="1">
      <c r="B138" s="35"/>
      <c r="C138" s="192" t="s">
        <v>263</v>
      </c>
      <c r="D138" s="192" t="s">
        <v>146</v>
      </c>
      <c r="E138" s="193" t="s">
        <v>619</v>
      </c>
      <c r="F138" s="194" t="s">
        <v>620</v>
      </c>
      <c r="G138" s="195" t="s">
        <v>192</v>
      </c>
      <c r="H138" s="196">
        <v>3</v>
      </c>
      <c r="I138" s="197"/>
      <c r="J138" s="198">
        <f>ROUND(I138*H138,2)</f>
        <v>0</v>
      </c>
      <c r="K138" s="194" t="s">
        <v>170</v>
      </c>
      <c r="L138" s="55"/>
      <c r="M138" s="199" t="s">
        <v>20</v>
      </c>
      <c r="N138" s="200" t="s">
        <v>48</v>
      </c>
      <c r="O138" s="36"/>
      <c r="P138" s="201">
        <f>O138*H138</f>
        <v>0</v>
      </c>
      <c r="Q138" s="201">
        <v>0.04008</v>
      </c>
      <c r="R138" s="201">
        <f>Q138*H138</f>
        <v>0.12023999999999999</v>
      </c>
      <c r="S138" s="201">
        <v>0</v>
      </c>
      <c r="T138" s="202">
        <f>S138*H138</f>
        <v>0</v>
      </c>
      <c r="AR138" s="18" t="s">
        <v>93</v>
      </c>
      <c r="AT138" s="18" t="s">
        <v>146</v>
      </c>
      <c r="AU138" s="18" t="s">
        <v>84</v>
      </c>
      <c r="AY138" s="18" t="s">
        <v>143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22</v>
      </c>
      <c r="BK138" s="203">
        <f>ROUND(I138*H138,2)</f>
        <v>0</v>
      </c>
      <c r="BL138" s="18" t="s">
        <v>93</v>
      </c>
      <c r="BM138" s="18" t="s">
        <v>621</v>
      </c>
    </row>
    <row r="139" spans="2:65" s="1" customFormat="1" ht="22.5" customHeight="1">
      <c r="B139" s="35"/>
      <c r="C139" s="255" t="s">
        <v>268</v>
      </c>
      <c r="D139" s="255" t="s">
        <v>554</v>
      </c>
      <c r="E139" s="256" t="s">
        <v>622</v>
      </c>
      <c r="F139" s="257" t="s">
        <v>623</v>
      </c>
      <c r="G139" s="258" t="s">
        <v>554</v>
      </c>
      <c r="H139" s="259">
        <v>3</v>
      </c>
      <c r="I139" s="260"/>
      <c r="J139" s="261">
        <f>ROUND(I139*H139,2)</f>
        <v>0</v>
      </c>
      <c r="K139" s="257" t="s">
        <v>170</v>
      </c>
      <c r="L139" s="262"/>
      <c r="M139" s="263" t="s">
        <v>20</v>
      </c>
      <c r="N139" s="264" t="s">
        <v>48</v>
      </c>
      <c r="O139" s="36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18" t="s">
        <v>105</v>
      </c>
      <c r="AT139" s="18" t="s">
        <v>554</v>
      </c>
      <c r="AU139" s="18" t="s">
        <v>84</v>
      </c>
      <c r="AY139" s="18" t="s">
        <v>143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22</v>
      </c>
      <c r="BK139" s="203">
        <f>ROUND(I139*H139,2)</f>
        <v>0</v>
      </c>
      <c r="BL139" s="18" t="s">
        <v>93</v>
      </c>
      <c r="BM139" s="18" t="s">
        <v>624</v>
      </c>
    </row>
    <row r="140" spans="2:47" s="1" customFormat="1" ht="24">
      <c r="B140" s="35"/>
      <c r="C140" s="57"/>
      <c r="D140" s="204" t="s">
        <v>153</v>
      </c>
      <c r="E140" s="57"/>
      <c r="F140" s="205" t="s">
        <v>625</v>
      </c>
      <c r="G140" s="57"/>
      <c r="H140" s="57"/>
      <c r="I140" s="162"/>
      <c r="J140" s="57"/>
      <c r="K140" s="57"/>
      <c r="L140" s="55"/>
      <c r="M140" s="72"/>
      <c r="N140" s="36"/>
      <c r="O140" s="36"/>
      <c r="P140" s="36"/>
      <c r="Q140" s="36"/>
      <c r="R140" s="36"/>
      <c r="S140" s="36"/>
      <c r="T140" s="73"/>
      <c r="AT140" s="18" t="s">
        <v>153</v>
      </c>
      <c r="AU140" s="18" t="s">
        <v>84</v>
      </c>
    </row>
    <row r="141" spans="2:65" s="1" customFormat="1" ht="31.5" customHeight="1">
      <c r="B141" s="35"/>
      <c r="C141" s="192" t="s">
        <v>273</v>
      </c>
      <c r="D141" s="192" t="s">
        <v>146</v>
      </c>
      <c r="E141" s="193" t="s">
        <v>626</v>
      </c>
      <c r="F141" s="194" t="s">
        <v>627</v>
      </c>
      <c r="G141" s="195" t="s">
        <v>192</v>
      </c>
      <c r="H141" s="196">
        <v>57</v>
      </c>
      <c r="I141" s="197"/>
      <c r="J141" s="198">
        <f>ROUND(I141*H141,2)</f>
        <v>0</v>
      </c>
      <c r="K141" s="194" t="s">
        <v>170</v>
      </c>
      <c r="L141" s="55"/>
      <c r="M141" s="199" t="s">
        <v>20</v>
      </c>
      <c r="N141" s="200" t="s">
        <v>48</v>
      </c>
      <c r="O141" s="36"/>
      <c r="P141" s="201">
        <f>O141*H141</f>
        <v>0</v>
      </c>
      <c r="Q141" s="201">
        <v>0.15539952</v>
      </c>
      <c r="R141" s="201">
        <f>Q141*H141</f>
        <v>8.85777264</v>
      </c>
      <c r="S141" s="201">
        <v>0</v>
      </c>
      <c r="T141" s="202">
        <f>S141*H141</f>
        <v>0</v>
      </c>
      <c r="AR141" s="18" t="s">
        <v>93</v>
      </c>
      <c r="AT141" s="18" t="s">
        <v>146</v>
      </c>
      <c r="AU141" s="18" t="s">
        <v>84</v>
      </c>
      <c r="AY141" s="18" t="s">
        <v>143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8" t="s">
        <v>22</v>
      </c>
      <c r="BK141" s="203">
        <f>ROUND(I141*H141,2)</f>
        <v>0</v>
      </c>
      <c r="BL141" s="18" t="s">
        <v>93</v>
      </c>
      <c r="BM141" s="18" t="s">
        <v>628</v>
      </c>
    </row>
    <row r="142" spans="2:65" s="1" customFormat="1" ht="22.5" customHeight="1">
      <c r="B142" s="35"/>
      <c r="C142" s="255" t="s">
        <v>278</v>
      </c>
      <c r="D142" s="255" t="s">
        <v>554</v>
      </c>
      <c r="E142" s="256" t="s">
        <v>629</v>
      </c>
      <c r="F142" s="257" t="s">
        <v>630</v>
      </c>
      <c r="G142" s="258" t="s">
        <v>165</v>
      </c>
      <c r="H142" s="259">
        <v>57.57</v>
      </c>
      <c r="I142" s="260"/>
      <c r="J142" s="261">
        <f>ROUND(I142*H142,2)</f>
        <v>0</v>
      </c>
      <c r="K142" s="257" t="s">
        <v>150</v>
      </c>
      <c r="L142" s="262"/>
      <c r="M142" s="263" t="s">
        <v>20</v>
      </c>
      <c r="N142" s="264" t="s">
        <v>48</v>
      </c>
      <c r="O142" s="36"/>
      <c r="P142" s="201">
        <f>O142*H142</f>
        <v>0</v>
      </c>
      <c r="Q142" s="201">
        <v>0.0821</v>
      </c>
      <c r="R142" s="201">
        <f>Q142*H142</f>
        <v>4.726497</v>
      </c>
      <c r="S142" s="201">
        <v>0</v>
      </c>
      <c r="T142" s="202">
        <f>S142*H142</f>
        <v>0</v>
      </c>
      <c r="AR142" s="18" t="s">
        <v>105</v>
      </c>
      <c r="AT142" s="18" t="s">
        <v>554</v>
      </c>
      <c r="AU142" s="18" t="s">
        <v>84</v>
      </c>
      <c r="AY142" s="18" t="s">
        <v>143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8" t="s">
        <v>22</v>
      </c>
      <c r="BK142" s="203">
        <f>ROUND(I142*H142,2)</f>
        <v>0</v>
      </c>
      <c r="BL142" s="18" t="s">
        <v>93</v>
      </c>
      <c r="BM142" s="18" t="s">
        <v>631</v>
      </c>
    </row>
    <row r="143" spans="2:51" s="12" customFormat="1" ht="12">
      <c r="B143" s="208"/>
      <c r="C143" s="209"/>
      <c r="D143" s="204" t="s">
        <v>194</v>
      </c>
      <c r="E143" s="210" t="s">
        <v>20</v>
      </c>
      <c r="F143" s="211" t="s">
        <v>632</v>
      </c>
      <c r="G143" s="209"/>
      <c r="H143" s="212">
        <v>57.57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194</v>
      </c>
      <c r="AU143" s="218" t="s">
        <v>84</v>
      </c>
      <c r="AV143" s="12" t="s">
        <v>84</v>
      </c>
      <c r="AW143" s="12" t="s">
        <v>39</v>
      </c>
      <c r="AX143" s="12" t="s">
        <v>22</v>
      </c>
      <c r="AY143" s="218" t="s">
        <v>143</v>
      </c>
    </row>
    <row r="144" spans="2:65" s="1" customFormat="1" ht="22.5" customHeight="1">
      <c r="B144" s="35"/>
      <c r="C144" s="192" t="s">
        <v>283</v>
      </c>
      <c r="D144" s="192" t="s">
        <v>146</v>
      </c>
      <c r="E144" s="193" t="s">
        <v>633</v>
      </c>
      <c r="F144" s="194" t="s">
        <v>634</v>
      </c>
      <c r="G144" s="195" t="s">
        <v>635</v>
      </c>
      <c r="H144" s="196">
        <v>2</v>
      </c>
      <c r="I144" s="197"/>
      <c r="J144" s="198">
        <f>ROUND(I144*H144,2)</f>
        <v>0</v>
      </c>
      <c r="K144" s="194" t="s">
        <v>170</v>
      </c>
      <c r="L144" s="55"/>
      <c r="M144" s="199" t="s">
        <v>20</v>
      </c>
      <c r="N144" s="200" t="s">
        <v>48</v>
      </c>
      <c r="O144" s="3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18" t="s">
        <v>93</v>
      </c>
      <c r="AT144" s="18" t="s">
        <v>146</v>
      </c>
      <c r="AU144" s="18" t="s">
        <v>84</v>
      </c>
      <c r="AY144" s="18" t="s">
        <v>143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8" t="s">
        <v>22</v>
      </c>
      <c r="BK144" s="203">
        <f>ROUND(I144*H144,2)</f>
        <v>0</v>
      </c>
      <c r="BL144" s="18" t="s">
        <v>93</v>
      </c>
      <c r="BM144" s="18" t="s">
        <v>636</v>
      </c>
    </row>
    <row r="145" spans="2:63" s="11" customFormat="1" ht="29.85" customHeight="1">
      <c r="B145" s="175"/>
      <c r="C145" s="176"/>
      <c r="D145" s="189" t="s">
        <v>76</v>
      </c>
      <c r="E145" s="190" t="s">
        <v>637</v>
      </c>
      <c r="F145" s="190" t="s">
        <v>638</v>
      </c>
      <c r="G145" s="176"/>
      <c r="H145" s="176"/>
      <c r="I145" s="179"/>
      <c r="J145" s="191">
        <f>BK145</f>
        <v>0</v>
      </c>
      <c r="K145" s="176"/>
      <c r="L145" s="181"/>
      <c r="M145" s="182"/>
      <c r="N145" s="183"/>
      <c r="O145" s="183"/>
      <c r="P145" s="184">
        <f>P146</f>
        <v>0</v>
      </c>
      <c r="Q145" s="183"/>
      <c r="R145" s="184">
        <f>R146</f>
        <v>0</v>
      </c>
      <c r="S145" s="183"/>
      <c r="T145" s="185">
        <f>T146</f>
        <v>0</v>
      </c>
      <c r="AR145" s="186" t="s">
        <v>22</v>
      </c>
      <c r="AT145" s="187" t="s">
        <v>76</v>
      </c>
      <c r="AU145" s="187" t="s">
        <v>22</v>
      </c>
      <c r="AY145" s="186" t="s">
        <v>143</v>
      </c>
      <c r="BK145" s="188">
        <f>BK146</f>
        <v>0</v>
      </c>
    </row>
    <row r="146" spans="2:65" s="1" customFormat="1" ht="22.5" customHeight="1">
      <c r="B146" s="35"/>
      <c r="C146" s="192" t="s">
        <v>288</v>
      </c>
      <c r="D146" s="192" t="s">
        <v>146</v>
      </c>
      <c r="E146" s="193" t="s">
        <v>639</v>
      </c>
      <c r="F146" s="194" t="s">
        <v>640</v>
      </c>
      <c r="G146" s="195" t="s">
        <v>480</v>
      </c>
      <c r="H146" s="196">
        <v>53.874</v>
      </c>
      <c r="I146" s="197"/>
      <c r="J146" s="198">
        <f>ROUND(I146*H146,2)</f>
        <v>0</v>
      </c>
      <c r="K146" s="194" t="s">
        <v>150</v>
      </c>
      <c r="L146" s="55"/>
      <c r="M146" s="199" t="s">
        <v>20</v>
      </c>
      <c r="N146" s="265" t="s">
        <v>48</v>
      </c>
      <c r="O146" s="266"/>
      <c r="P146" s="267">
        <f>O146*H146</f>
        <v>0</v>
      </c>
      <c r="Q146" s="267">
        <v>0</v>
      </c>
      <c r="R146" s="267">
        <f>Q146*H146</f>
        <v>0</v>
      </c>
      <c r="S146" s="267">
        <v>0</v>
      </c>
      <c r="T146" s="268">
        <f>S146*H146</f>
        <v>0</v>
      </c>
      <c r="AR146" s="18" t="s">
        <v>93</v>
      </c>
      <c r="AT146" s="18" t="s">
        <v>146</v>
      </c>
      <c r="AU146" s="18" t="s">
        <v>84</v>
      </c>
      <c r="AY146" s="18" t="s">
        <v>143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22</v>
      </c>
      <c r="BK146" s="203">
        <f>ROUND(I146*H146,2)</f>
        <v>0</v>
      </c>
      <c r="BL146" s="18" t="s">
        <v>93</v>
      </c>
      <c r="BM146" s="18" t="s">
        <v>641</v>
      </c>
    </row>
    <row r="147" spans="2:12" s="1" customFormat="1" ht="6.9" customHeight="1">
      <c r="B147" s="50"/>
      <c r="C147" s="51"/>
      <c r="D147" s="51"/>
      <c r="E147" s="51"/>
      <c r="F147" s="51"/>
      <c r="G147" s="51"/>
      <c r="H147" s="51"/>
      <c r="I147" s="138"/>
      <c r="J147" s="51"/>
      <c r="K147" s="51"/>
      <c r="L147" s="55"/>
    </row>
  </sheetData>
  <sheetProtection password="CC35"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98</v>
      </c>
    </row>
    <row r="3" spans="2:46" ht="6.9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" customHeight="1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2:11" ht="13.2">
      <c r="B8" s="22"/>
      <c r="C8" s="23"/>
      <c r="D8" s="31" t="s">
        <v>115</v>
      </c>
      <c r="E8" s="23"/>
      <c r="F8" s="23"/>
      <c r="G8" s="23"/>
      <c r="H8" s="23"/>
      <c r="I8" s="116"/>
      <c r="J8" s="23"/>
      <c r="K8" s="25"/>
    </row>
    <row r="9" spans="2:11" ht="22.5" customHeight="1">
      <c r="B9" s="22"/>
      <c r="C9" s="23"/>
      <c r="D9" s="23"/>
      <c r="E9" s="318" t="s">
        <v>531</v>
      </c>
      <c r="F9" s="279"/>
      <c r="G9" s="279"/>
      <c r="H9" s="279"/>
      <c r="I9" s="116"/>
      <c r="J9" s="23"/>
      <c r="K9" s="25"/>
    </row>
    <row r="10" spans="2:11" ht="13.2">
      <c r="B10" s="22"/>
      <c r="C10" s="23"/>
      <c r="D10" s="31" t="s">
        <v>532</v>
      </c>
      <c r="E10" s="23"/>
      <c r="F10" s="23"/>
      <c r="G10" s="23"/>
      <c r="H10" s="23"/>
      <c r="I10" s="116"/>
      <c r="J10" s="23"/>
      <c r="K10" s="25"/>
    </row>
    <row r="11" spans="2:11" s="1" customFormat="1" ht="22.5" customHeight="1">
      <c r="B11" s="35"/>
      <c r="C11" s="36"/>
      <c r="D11" s="36"/>
      <c r="E11" s="322" t="s">
        <v>642</v>
      </c>
      <c r="F11" s="286"/>
      <c r="G11" s="286"/>
      <c r="H11" s="286"/>
      <c r="I11" s="117"/>
      <c r="J11" s="36"/>
      <c r="K11" s="39"/>
    </row>
    <row r="12" spans="2:11" s="1" customFormat="1" ht="13.2">
      <c r="B12" s="35"/>
      <c r="C12" s="36"/>
      <c r="D12" s="31" t="s">
        <v>643</v>
      </c>
      <c r="E12" s="36"/>
      <c r="F12" s="36"/>
      <c r="G12" s="36"/>
      <c r="H12" s="36"/>
      <c r="I12" s="117"/>
      <c r="J12" s="36"/>
      <c r="K12" s="39"/>
    </row>
    <row r="13" spans="2:11" s="1" customFormat="1" ht="36.9" customHeight="1">
      <c r="B13" s="35"/>
      <c r="C13" s="36"/>
      <c r="D13" s="36"/>
      <c r="E13" s="319" t="s">
        <v>644</v>
      </c>
      <c r="F13" s="286"/>
      <c r="G13" s="286"/>
      <c r="H13" s="286"/>
      <c r="I13" s="117"/>
      <c r="J13" s="36"/>
      <c r="K13" s="39"/>
    </row>
    <row r="14" spans="2:11" s="1" customFormat="1" ht="12">
      <c r="B14" s="35"/>
      <c r="C14" s="36"/>
      <c r="D14" s="36"/>
      <c r="E14" s="36"/>
      <c r="F14" s="36"/>
      <c r="G14" s="36"/>
      <c r="H14" s="36"/>
      <c r="I14" s="117"/>
      <c r="J14" s="36"/>
      <c r="K14" s="39"/>
    </row>
    <row r="15" spans="2:11" s="1" customFormat="1" ht="14.4" customHeight="1">
      <c r="B15" s="35"/>
      <c r="C15" s="36"/>
      <c r="D15" s="31" t="s">
        <v>19</v>
      </c>
      <c r="E15" s="36"/>
      <c r="F15" s="29" t="s">
        <v>20</v>
      </c>
      <c r="G15" s="36"/>
      <c r="H15" s="36"/>
      <c r="I15" s="118" t="s">
        <v>21</v>
      </c>
      <c r="J15" s="29" t="s">
        <v>20</v>
      </c>
      <c r="K15" s="39"/>
    </row>
    <row r="16" spans="2:11" s="1" customFormat="1" ht="14.4" customHeight="1">
      <c r="B16" s="35"/>
      <c r="C16" s="36"/>
      <c r="D16" s="31" t="s">
        <v>23</v>
      </c>
      <c r="E16" s="36"/>
      <c r="F16" s="29" t="s">
        <v>24</v>
      </c>
      <c r="G16" s="36"/>
      <c r="H16" s="36"/>
      <c r="I16" s="118" t="s">
        <v>25</v>
      </c>
      <c r="J16" s="119" t="str">
        <f>'Rekapitulace stavby'!AN8</f>
        <v>4.1.2017</v>
      </c>
      <c r="K16" s="39"/>
    </row>
    <row r="17" spans="2:11" s="1" customFormat="1" ht="10.8" customHeight="1">
      <c r="B17" s="35"/>
      <c r="C17" s="36"/>
      <c r="D17" s="36"/>
      <c r="E17" s="36"/>
      <c r="F17" s="36"/>
      <c r="G17" s="36"/>
      <c r="H17" s="36"/>
      <c r="I17" s="117"/>
      <c r="J17" s="36"/>
      <c r="K17" s="39"/>
    </row>
    <row r="18" spans="2:11" s="1" customFormat="1" ht="14.4" customHeight="1">
      <c r="B18" s="35"/>
      <c r="C18" s="36"/>
      <c r="D18" s="31" t="s">
        <v>29</v>
      </c>
      <c r="E18" s="36"/>
      <c r="F18" s="36"/>
      <c r="G18" s="36"/>
      <c r="H18" s="36"/>
      <c r="I18" s="118" t="s">
        <v>30</v>
      </c>
      <c r="J18" s="29" t="s">
        <v>31</v>
      </c>
      <c r="K18" s="39"/>
    </row>
    <row r="19" spans="2:11" s="1" customFormat="1" ht="18" customHeight="1">
      <c r="B19" s="35"/>
      <c r="C19" s="36"/>
      <c r="D19" s="36"/>
      <c r="E19" s="29" t="s">
        <v>32</v>
      </c>
      <c r="F19" s="36"/>
      <c r="G19" s="36"/>
      <c r="H19" s="36"/>
      <c r="I19" s="118" t="s">
        <v>33</v>
      </c>
      <c r="J19" s="29" t="s">
        <v>34</v>
      </c>
      <c r="K19" s="39"/>
    </row>
    <row r="20" spans="2:11" s="1" customFormat="1" ht="6.9" customHeight="1">
      <c r="B20" s="35"/>
      <c r="C20" s="36"/>
      <c r="D20" s="36"/>
      <c r="E20" s="36"/>
      <c r="F20" s="36"/>
      <c r="G20" s="36"/>
      <c r="H20" s="36"/>
      <c r="I20" s="117"/>
      <c r="J20" s="36"/>
      <c r="K20" s="39"/>
    </row>
    <row r="21" spans="2:11" s="1" customFormat="1" ht="14.4" customHeight="1">
      <c r="B21" s="35"/>
      <c r="C21" s="36"/>
      <c r="D21" s="31" t="s">
        <v>35</v>
      </c>
      <c r="E21" s="36"/>
      <c r="F21" s="36"/>
      <c r="G21" s="36"/>
      <c r="H21" s="36"/>
      <c r="I21" s="118" t="s">
        <v>30</v>
      </c>
      <c r="J21" s="29" t="str">
        <f>IF('Rekapitulace stavby'!AN13="Vyplň údaj","",IF('Rekapitulace stavby'!AN13="","",'Rekapitulace stavby'!AN13))</f>
        <v/>
      </c>
      <c r="K21" s="39"/>
    </row>
    <row r="22" spans="2:11" s="1" customFormat="1" ht="18" customHeight="1">
      <c r="B22" s="35"/>
      <c r="C22" s="36"/>
      <c r="D22" s="36"/>
      <c r="E22" s="29" t="str">
        <f>IF('Rekapitulace stavby'!E14="Vyplň údaj","",IF('Rekapitulace stavby'!E14="","",'Rekapitulace stavby'!E14))</f>
        <v/>
      </c>
      <c r="F22" s="36"/>
      <c r="G22" s="36"/>
      <c r="H22" s="36"/>
      <c r="I22" s="118" t="s">
        <v>33</v>
      </c>
      <c r="J22" s="29" t="str">
        <f>IF('Rekapitulace stavby'!AN14="Vyplň údaj","",IF('Rekapitulace stavby'!AN14="","",'Rekapitulace stavby'!AN14))</f>
        <v/>
      </c>
      <c r="K22" s="39"/>
    </row>
    <row r="23" spans="2:11" s="1" customFormat="1" ht="6.9" customHeight="1">
      <c r="B23" s="35"/>
      <c r="C23" s="36"/>
      <c r="D23" s="36"/>
      <c r="E23" s="36"/>
      <c r="F23" s="36"/>
      <c r="G23" s="36"/>
      <c r="H23" s="36"/>
      <c r="I23" s="117"/>
      <c r="J23" s="36"/>
      <c r="K23" s="39"/>
    </row>
    <row r="24" spans="2:11" s="1" customFormat="1" ht="14.4" customHeight="1">
      <c r="B24" s="35"/>
      <c r="C24" s="36"/>
      <c r="D24" s="31" t="s">
        <v>37</v>
      </c>
      <c r="E24" s="36"/>
      <c r="F24" s="36"/>
      <c r="G24" s="36"/>
      <c r="H24" s="36"/>
      <c r="I24" s="118" t="s">
        <v>30</v>
      </c>
      <c r="J24" s="29" t="s">
        <v>38</v>
      </c>
      <c r="K24" s="39"/>
    </row>
    <row r="25" spans="2:11" s="1" customFormat="1" ht="18" customHeight="1">
      <c r="B25" s="35"/>
      <c r="C25" s="36"/>
      <c r="D25" s="36"/>
      <c r="E25" s="29" t="s">
        <v>40</v>
      </c>
      <c r="F25" s="36"/>
      <c r="G25" s="36"/>
      <c r="H25" s="36"/>
      <c r="I25" s="118" t="s">
        <v>33</v>
      </c>
      <c r="J25" s="29" t="s">
        <v>41</v>
      </c>
      <c r="K25" s="39"/>
    </row>
    <row r="26" spans="2:11" s="1" customFormat="1" ht="6.9" customHeight="1">
      <c r="B26" s="35"/>
      <c r="C26" s="36"/>
      <c r="D26" s="36"/>
      <c r="E26" s="36"/>
      <c r="F26" s="36"/>
      <c r="G26" s="36"/>
      <c r="H26" s="36"/>
      <c r="I26" s="117"/>
      <c r="J26" s="36"/>
      <c r="K26" s="39"/>
    </row>
    <row r="27" spans="2:11" s="1" customFormat="1" ht="14.4" customHeight="1">
      <c r="B27" s="35"/>
      <c r="C27" s="36"/>
      <c r="D27" s="31" t="s">
        <v>42</v>
      </c>
      <c r="E27" s="36"/>
      <c r="F27" s="36"/>
      <c r="G27" s="36"/>
      <c r="H27" s="36"/>
      <c r="I27" s="117"/>
      <c r="J27" s="36"/>
      <c r="K27" s="39"/>
    </row>
    <row r="28" spans="2:11" s="7" customFormat="1" ht="22.5" customHeight="1">
      <c r="B28" s="120"/>
      <c r="C28" s="121"/>
      <c r="D28" s="121"/>
      <c r="E28" s="282" t="s">
        <v>20</v>
      </c>
      <c r="F28" s="320"/>
      <c r="G28" s="320"/>
      <c r="H28" s="320"/>
      <c r="I28" s="122"/>
      <c r="J28" s="121"/>
      <c r="K28" s="123"/>
    </row>
    <row r="29" spans="2:11" s="1" customFormat="1" ht="6.9" customHeight="1">
      <c r="B29" s="35"/>
      <c r="C29" s="36"/>
      <c r="D29" s="36"/>
      <c r="E29" s="36"/>
      <c r="F29" s="36"/>
      <c r="G29" s="36"/>
      <c r="H29" s="36"/>
      <c r="I29" s="117"/>
      <c r="J29" s="36"/>
      <c r="K29" s="39"/>
    </row>
    <row r="30" spans="2:11" s="1" customFormat="1" ht="6.9" customHeight="1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25.35" customHeight="1">
      <c r="B31" s="35"/>
      <c r="C31" s="36"/>
      <c r="D31" s="126" t="s">
        <v>43</v>
      </c>
      <c r="E31" s="36"/>
      <c r="F31" s="36"/>
      <c r="G31" s="36"/>
      <c r="H31" s="36"/>
      <c r="I31" s="117"/>
      <c r="J31" s="127">
        <f>ROUND(J93,2)</f>
        <v>0</v>
      </c>
      <c r="K31" s="39"/>
    </row>
    <row r="32" spans="2:11" s="1" customFormat="1" ht="6.9" customHeight="1">
      <c r="B32" s="35"/>
      <c r="C32" s="36"/>
      <c r="D32" s="80"/>
      <c r="E32" s="80"/>
      <c r="F32" s="80"/>
      <c r="G32" s="80"/>
      <c r="H32" s="80"/>
      <c r="I32" s="124"/>
      <c r="J32" s="80"/>
      <c r="K32" s="125"/>
    </row>
    <row r="33" spans="2:11" s="1" customFormat="1" ht="14.4" customHeight="1">
      <c r="B33" s="35"/>
      <c r="C33" s="36"/>
      <c r="D33" s="36"/>
      <c r="E33" s="36"/>
      <c r="F33" s="40" t="s">
        <v>45</v>
      </c>
      <c r="G33" s="36"/>
      <c r="H33" s="36"/>
      <c r="I33" s="128" t="s">
        <v>44</v>
      </c>
      <c r="J33" s="40" t="s">
        <v>46</v>
      </c>
      <c r="K33" s="39"/>
    </row>
    <row r="34" spans="2:11" s="1" customFormat="1" ht="14.4" customHeight="1">
      <c r="B34" s="35"/>
      <c r="C34" s="36"/>
      <c r="D34" s="43" t="s">
        <v>47</v>
      </c>
      <c r="E34" s="43" t="s">
        <v>48</v>
      </c>
      <c r="F34" s="129">
        <f>ROUND(SUM(BE93:BE144),2)</f>
        <v>0</v>
      </c>
      <c r="G34" s="36"/>
      <c r="H34" s="36"/>
      <c r="I34" s="130">
        <v>0.21</v>
      </c>
      <c r="J34" s="129">
        <f>ROUND(ROUND((SUM(BE93:BE144)),2)*I34,2)</f>
        <v>0</v>
      </c>
      <c r="K34" s="39"/>
    </row>
    <row r="35" spans="2:11" s="1" customFormat="1" ht="14.4" customHeight="1">
      <c r="B35" s="35"/>
      <c r="C35" s="36"/>
      <c r="D35" s="36"/>
      <c r="E35" s="43" t="s">
        <v>49</v>
      </c>
      <c r="F35" s="129">
        <f>ROUND(SUM(BF93:BF144),2)</f>
        <v>0</v>
      </c>
      <c r="G35" s="36"/>
      <c r="H35" s="36"/>
      <c r="I35" s="130">
        <v>0.15</v>
      </c>
      <c r="J35" s="129">
        <f>ROUND(ROUND((SUM(BF93:BF144)),2)*I35,2)</f>
        <v>0</v>
      </c>
      <c r="K35" s="39"/>
    </row>
    <row r="36" spans="2:11" s="1" customFormat="1" ht="14.4" customHeight="1" hidden="1">
      <c r="B36" s="35"/>
      <c r="C36" s="36"/>
      <c r="D36" s="36"/>
      <c r="E36" s="43" t="s">
        <v>50</v>
      </c>
      <c r="F36" s="129">
        <f>ROUND(SUM(BG93:BG144),2)</f>
        <v>0</v>
      </c>
      <c r="G36" s="36"/>
      <c r="H36" s="36"/>
      <c r="I36" s="130">
        <v>0.21</v>
      </c>
      <c r="J36" s="129">
        <v>0</v>
      </c>
      <c r="K36" s="39"/>
    </row>
    <row r="37" spans="2:11" s="1" customFormat="1" ht="14.4" customHeight="1" hidden="1">
      <c r="B37" s="35"/>
      <c r="C37" s="36"/>
      <c r="D37" s="36"/>
      <c r="E37" s="43" t="s">
        <v>51</v>
      </c>
      <c r="F37" s="129">
        <f>ROUND(SUM(BH93:BH144),2)</f>
        <v>0</v>
      </c>
      <c r="G37" s="36"/>
      <c r="H37" s="36"/>
      <c r="I37" s="130">
        <v>0.15</v>
      </c>
      <c r="J37" s="129">
        <v>0</v>
      </c>
      <c r="K37" s="39"/>
    </row>
    <row r="38" spans="2:11" s="1" customFormat="1" ht="14.4" customHeight="1" hidden="1">
      <c r="B38" s="35"/>
      <c r="C38" s="36"/>
      <c r="D38" s="36"/>
      <c r="E38" s="43" t="s">
        <v>52</v>
      </c>
      <c r="F38" s="129">
        <f>ROUND(SUM(BI93:BI144),2)</f>
        <v>0</v>
      </c>
      <c r="G38" s="36"/>
      <c r="H38" s="36"/>
      <c r="I38" s="130">
        <v>0</v>
      </c>
      <c r="J38" s="129">
        <v>0</v>
      </c>
      <c r="K38" s="39"/>
    </row>
    <row r="39" spans="2:11" s="1" customFormat="1" ht="6.9" customHeight="1">
      <c r="B39" s="35"/>
      <c r="C39" s="36"/>
      <c r="D39" s="36"/>
      <c r="E39" s="36"/>
      <c r="F39" s="36"/>
      <c r="G39" s="36"/>
      <c r="H39" s="36"/>
      <c r="I39" s="117"/>
      <c r="J39" s="36"/>
      <c r="K39" s="39"/>
    </row>
    <row r="40" spans="2:11" s="1" customFormat="1" ht="25.35" customHeight="1">
      <c r="B40" s="35"/>
      <c r="C40" s="131"/>
      <c r="D40" s="132" t="s">
        <v>53</v>
      </c>
      <c r="E40" s="74"/>
      <c r="F40" s="74"/>
      <c r="G40" s="133" t="s">
        <v>54</v>
      </c>
      <c r="H40" s="134" t="s">
        <v>55</v>
      </c>
      <c r="I40" s="135"/>
      <c r="J40" s="136">
        <f>SUM(J31:J38)</f>
        <v>0</v>
      </c>
      <c r="K40" s="137"/>
    </row>
    <row r="41" spans="2:11" s="1" customFormat="1" ht="14.4" customHeight="1">
      <c r="B41" s="50"/>
      <c r="C41" s="51"/>
      <c r="D41" s="51"/>
      <c r="E41" s="51"/>
      <c r="F41" s="51"/>
      <c r="G41" s="51"/>
      <c r="H41" s="51"/>
      <c r="I41" s="138"/>
      <c r="J41" s="51"/>
      <c r="K41" s="52"/>
    </row>
    <row r="45" spans="2:11" s="1" customFormat="1" ht="6.9" customHeight="1">
      <c r="B45" s="139"/>
      <c r="C45" s="140"/>
      <c r="D45" s="140"/>
      <c r="E45" s="140"/>
      <c r="F45" s="140"/>
      <c r="G45" s="140"/>
      <c r="H45" s="140"/>
      <c r="I45" s="141"/>
      <c r="J45" s="140"/>
      <c r="K45" s="142"/>
    </row>
    <row r="46" spans="2:11" s="1" customFormat="1" ht="36.9" customHeight="1">
      <c r="B46" s="35"/>
      <c r="C46" s="24" t="s">
        <v>117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6.9" customHeight="1">
      <c r="B47" s="35"/>
      <c r="C47" s="36"/>
      <c r="D47" s="36"/>
      <c r="E47" s="36"/>
      <c r="F47" s="36"/>
      <c r="G47" s="36"/>
      <c r="H47" s="36"/>
      <c r="I47" s="117"/>
      <c r="J47" s="36"/>
      <c r="K47" s="39"/>
    </row>
    <row r="48" spans="2:11" s="1" customFormat="1" ht="14.4" customHeight="1">
      <c r="B48" s="35"/>
      <c r="C48" s="31" t="s">
        <v>16</v>
      </c>
      <c r="D48" s="36"/>
      <c r="E48" s="36"/>
      <c r="F48" s="36"/>
      <c r="G48" s="36"/>
      <c r="H48" s="36"/>
      <c r="I48" s="117"/>
      <c r="J48" s="36"/>
      <c r="K48" s="39"/>
    </row>
    <row r="49" spans="2:11" s="1" customFormat="1" ht="22.5" customHeight="1">
      <c r="B49" s="35"/>
      <c r="C49" s="36"/>
      <c r="D49" s="36"/>
      <c r="E49" s="318" t="str">
        <f>E7</f>
        <v>Rekonstrukce zastávkového zálivu v Neborech u školy včetně nástupiště a chodníku</v>
      </c>
      <c r="F49" s="286"/>
      <c r="G49" s="286"/>
      <c r="H49" s="286"/>
      <c r="I49" s="117"/>
      <c r="J49" s="36"/>
      <c r="K49" s="39"/>
    </row>
    <row r="50" spans="2:11" ht="13.2">
      <c r="B50" s="22"/>
      <c r="C50" s="31" t="s">
        <v>115</v>
      </c>
      <c r="D50" s="23"/>
      <c r="E50" s="23"/>
      <c r="F50" s="23"/>
      <c r="G50" s="23"/>
      <c r="H50" s="23"/>
      <c r="I50" s="116"/>
      <c r="J50" s="23"/>
      <c r="K50" s="25"/>
    </row>
    <row r="51" spans="2:11" ht="22.5" customHeight="1">
      <c r="B51" s="22"/>
      <c r="C51" s="23"/>
      <c r="D51" s="23"/>
      <c r="E51" s="318" t="s">
        <v>531</v>
      </c>
      <c r="F51" s="279"/>
      <c r="G51" s="279"/>
      <c r="H51" s="279"/>
      <c r="I51" s="116"/>
      <c r="J51" s="23"/>
      <c r="K51" s="25"/>
    </row>
    <row r="52" spans="2:11" ht="13.2">
      <c r="B52" s="22"/>
      <c r="C52" s="31" t="s">
        <v>532</v>
      </c>
      <c r="D52" s="23"/>
      <c r="E52" s="23"/>
      <c r="F52" s="23"/>
      <c r="G52" s="23"/>
      <c r="H52" s="23"/>
      <c r="I52" s="116"/>
      <c r="J52" s="23"/>
      <c r="K52" s="25"/>
    </row>
    <row r="53" spans="2:11" s="1" customFormat="1" ht="22.5" customHeight="1">
      <c r="B53" s="35"/>
      <c r="C53" s="36"/>
      <c r="D53" s="36"/>
      <c r="E53" s="322" t="s">
        <v>642</v>
      </c>
      <c r="F53" s="286"/>
      <c r="G53" s="286"/>
      <c r="H53" s="286"/>
      <c r="I53" s="117"/>
      <c r="J53" s="36"/>
      <c r="K53" s="39"/>
    </row>
    <row r="54" spans="2:11" s="1" customFormat="1" ht="14.4" customHeight="1">
      <c r="B54" s="35"/>
      <c r="C54" s="31" t="s">
        <v>643</v>
      </c>
      <c r="D54" s="36"/>
      <c r="E54" s="36"/>
      <c r="F54" s="36"/>
      <c r="G54" s="36"/>
      <c r="H54" s="36"/>
      <c r="I54" s="117"/>
      <c r="J54" s="36"/>
      <c r="K54" s="39"/>
    </row>
    <row r="55" spans="2:11" s="1" customFormat="1" ht="23.25" customHeight="1">
      <c r="B55" s="35"/>
      <c r="C55" s="36"/>
      <c r="D55" s="36"/>
      <c r="E55" s="319" t="str">
        <f>E13</f>
        <v>5 - SO 101.2 A - zřízení chodníku</v>
      </c>
      <c r="F55" s="286"/>
      <c r="G55" s="286"/>
      <c r="H55" s="286"/>
      <c r="I55" s="117"/>
      <c r="J55" s="36"/>
      <c r="K55" s="39"/>
    </row>
    <row r="56" spans="2:11" s="1" customFormat="1" ht="6.9" customHeight="1">
      <c r="B56" s="35"/>
      <c r="C56" s="36"/>
      <c r="D56" s="36"/>
      <c r="E56" s="36"/>
      <c r="F56" s="36"/>
      <c r="G56" s="36"/>
      <c r="H56" s="36"/>
      <c r="I56" s="117"/>
      <c r="J56" s="36"/>
      <c r="K56" s="39"/>
    </row>
    <row r="57" spans="2:11" s="1" customFormat="1" ht="18" customHeight="1">
      <c r="B57" s="35"/>
      <c r="C57" s="31" t="s">
        <v>23</v>
      </c>
      <c r="D57" s="36"/>
      <c r="E57" s="36"/>
      <c r="F57" s="29" t="str">
        <f>F16</f>
        <v>Třinec - Nebory</v>
      </c>
      <c r="G57" s="36"/>
      <c r="H57" s="36"/>
      <c r="I57" s="118" t="s">
        <v>25</v>
      </c>
      <c r="J57" s="119" t="str">
        <f>IF(J16="","",J16)</f>
        <v>4.1.2017</v>
      </c>
      <c r="K57" s="39"/>
    </row>
    <row r="58" spans="2:11" s="1" customFormat="1" ht="6.9" customHeight="1">
      <c r="B58" s="35"/>
      <c r="C58" s="36"/>
      <c r="D58" s="36"/>
      <c r="E58" s="36"/>
      <c r="F58" s="36"/>
      <c r="G58" s="36"/>
      <c r="H58" s="36"/>
      <c r="I58" s="117"/>
      <c r="J58" s="36"/>
      <c r="K58" s="39"/>
    </row>
    <row r="59" spans="2:11" s="1" customFormat="1" ht="13.2">
      <c r="B59" s="35"/>
      <c r="C59" s="31" t="s">
        <v>29</v>
      </c>
      <c r="D59" s="36"/>
      <c r="E59" s="36"/>
      <c r="F59" s="29" t="str">
        <f>E19</f>
        <v>Město Třinec</v>
      </c>
      <c r="G59" s="36"/>
      <c r="H59" s="36"/>
      <c r="I59" s="118" t="s">
        <v>37</v>
      </c>
      <c r="J59" s="29" t="str">
        <f>E25</f>
        <v>UDI MORAVA s.r.o.</v>
      </c>
      <c r="K59" s="39"/>
    </row>
    <row r="60" spans="2:11" s="1" customFormat="1" ht="14.4" customHeight="1">
      <c r="B60" s="35"/>
      <c r="C60" s="31" t="s">
        <v>35</v>
      </c>
      <c r="D60" s="36"/>
      <c r="E60" s="36"/>
      <c r="F60" s="29" t="str">
        <f>IF(E22="","",E22)</f>
        <v/>
      </c>
      <c r="G60" s="36"/>
      <c r="H60" s="36"/>
      <c r="I60" s="117"/>
      <c r="J60" s="36"/>
      <c r="K60" s="39"/>
    </row>
    <row r="61" spans="2:11" s="1" customFormat="1" ht="10.35" customHeight="1">
      <c r="B61" s="35"/>
      <c r="C61" s="36"/>
      <c r="D61" s="36"/>
      <c r="E61" s="36"/>
      <c r="F61" s="36"/>
      <c r="G61" s="36"/>
      <c r="H61" s="36"/>
      <c r="I61" s="117"/>
      <c r="J61" s="36"/>
      <c r="K61" s="39"/>
    </row>
    <row r="62" spans="2:11" s="1" customFormat="1" ht="29.25" customHeight="1">
      <c r="B62" s="35"/>
      <c r="C62" s="143" t="s">
        <v>118</v>
      </c>
      <c r="D62" s="131"/>
      <c r="E62" s="131"/>
      <c r="F62" s="131"/>
      <c r="G62" s="131"/>
      <c r="H62" s="131"/>
      <c r="I62" s="144"/>
      <c r="J62" s="145" t="s">
        <v>119</v>
      </c>
      <c r="K62" s="146"/>
    </row>
    <row r="63" spans="2:11" s="1" customFormat="1" ht="10.35" customHeight="1">
      <c r="B63" s="35"/>
      <c r="C63" s="36"/>
      <c r="D63" s="36"/>
      <c r="E63" s="36"/>
      <c r="F63" s="36"/>
      <c r="G63" s="36"/>
      <c r="H63" s="36"/>
      <c r="I63" s="117"/>
      <c r="J63" s="36"/>
      <c r="K63" s="39"/>
    </row>
    <row r="64" spans="2:47" s="1" customFormat="1" ht="29.25" customHeight="1">
      <c r="B64" s="35"/>
      <c r="C64" s="147" t="s">
        <v>120</v>
      </c>
      <c r="D64" s="36"/>
      <c r="E64" s="36"/>
      <c r="F64" s="36"/>
      <c r="G64" s="36"/>
      <c r="H64" s="36"/>
      <c r="I64" s="117"/>
      <c r="J64" s="127">
        <f>J93</f>
        <v>0</v>
      </c>
      <c r="K64" s="39"/>
      <c r="AU64" s="18" t="s">
        <v>121</v>
      </c>
    </row>
    <row r="65" spans="2:11" s="8" customFormat="1" ht="24.9" customHeight="1">
      <c r="B65" s="148"/>
      <c r="C65" s="149"/>
      <c r="D65" s="150" t="s">
        <v>389</v>
      </c>
      <c r="E65" s="151"/>
      <c r="F65" s="151"/>
      <c r="G65" s="151"/>
      <c r="H65" s="151"/>
      <c r="I65" s="152"/>
      <c r="J65" s="153">
        <f>J94</f>
        <v>0</v>
      </c>
      <c r="K65" s="154"/>
    </row>
    <row r="66" spans="2:11" s="9" customFormat="1" ht="19.95" customHeight="1">
      <c r="B66" s="155"/>
      <c r="C66" s="156"/>
      <c r="D66" s="157" t="s">
        <v>390</v>
      </c>
      <c r="E66" s="158"/>
      <c r="F66" s="158"/>
      <c r="G66" s="158"/>
      <c r="H66" s="158"/>
      <c r="I66" s="159"/>
      <c r="J66" s="160">
        <f>J95</f>
        <v>0</v>
      </c>
      <c r="K66" s="161"/>
    </row>
    <row r="67" spans="2:11" s="9" customFormat="1" ht="19.95" customHeight="1">
      <c r="B67" s="155"/>
      <c r="C67" s="156"/>
      <c r="D67" s="157" t="s">
        <v>534</v>
      </c>
      <c r="E67" s="158"/>
      <c r="F67" s="158"/>
      <c r="G67" s="158"/>
      <c r="H67" s="158"/>
      <c r="I67" s="159"/>
      <c r="J67" s="160">
        <f>J123</f>
        <v>0</v>
      </c>
      <c r="K67" s="161"/>
    </row>
    <row r="68" spans="2:11" s="9" customFormat="1" ht="19.95" customHeight="1">
      <c r="B68" s="155"/>
      <c r="C68" s="156"/>
      <c r="D68" s="157" t="s">
        <v>391</v>
      </c>
      <c r="E68" s="158"/>
      <c r="F68" s="158"/>
      <c r="G68" s="158"/>
      <c r="H68" s="158"/>
      <c r="I68" s="159"/>
      <c r="J68" s="160">
        <f>J138</f>
        <v>0</v>
      </c>
      <c r="K68" s="161"/>
    </row>
    <row r="69" spans="2:11" s="9" customFormat="1" ht="19.95" customHeight="1">
      <c r="B69" s="155"/>
      <c r="C69" s="156"/>
      <c r="D69" s="157" t="s">
        <v>535</v>
      </c>
      <c r="E69" s="158"/>
      <c r="F69" s="158"/>
      <c r="G69" s="158"/>
      <c r="H69" s="158"/>
      <c r="I69" s="159"/>
      <c r="J69" s="160">
        <f>J143</f>
        <v>0</v>
      </c>
      <c r="K69" s="161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117"/>
      <c r="J70" s="36"/>
      <c r="K70" s="39"/>
    </row>
    <row r="71" spans="2:11" s="1" customFormat="1" ht="6.9" customHeight="1">
      <c r="B71" s="50"/>
      <c r="C71" s="51"/>
      <c r="D71" s="51"/>
      <c r="E71" s="51"/>
      <c r="F71" s="51"/>
      <c r="G71" s="51"/>
      <c r="H71" s="51"/>
      <c r="I71" s="138"/>
      <c r="J71" s="51"/>
      <c r="K71" s="52"/>
    </row>
    <row r="75" spans="2:12" s="1" customFormat="1" ht="6.9" customHeight="1">
      <c r="B75" s="53"/>
      <c r="C75" s="54"/>
      <c r="D75" s="54"/>
      <c r="E75" s="54"/>
      <c r="F75" s="54"/>
      <c r="G75" s="54"/>
      <c r="H75" s="54"/>
      <c r="I75" s="141"/>
      <c r="J75" s="54"/>
      <c r="K75" s="54"/>
      <c r="L75" s="55"/>
    </row>
    <row r="76" spans="2:12" s="1" customFormat="1" ht="36.9" customHeight="1">
      <c r="B76" s="35"/>
      <c r="C76" s="56" t="s">
        <v>127</v>
      </c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6.9" customHeight="1">
      <c r="B77" s="35"/>
      <c r="C77" s="57"/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14.4" customHeight="1">
      <c r="B78" s="35"/>
      <c r="C78" s="59" t="s">
        <v>16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2.5" customHeight="1">
      <c r="B79" s="35"/>
      <c r="C79" s="57"/>
      <c r="D79" s="57"/>
      <c r="E79" s="321" t="str">
        <f>E7</f>
        <v>Rekonstrukce zastávkového zálivu v Neborech u školy včetně nástupiště a chodníku</v>
      </c>
      <c r="F79" s="297"/>
      <c r="G79" s="297"/>
      <c r="H79" s="297"/>
      <c r="I79" s="162"/>
      <c r="J79" s="57"/>
      <c r="K79" s="57"/>
      <c r="L79" s="55"/>
    </row>
    <row r="80" spans="2:12" ht="13.2">
      <c r="B80" s="22"/>
      <c r="C80" s="59" t="s">
        <v>115</v>
      </c>
      <c r="D80" s="253"/>
      <c r="E80" s="253"/>
      <c r="F80" s="253"/>
      <c r="G80" s="253"/>
      <c r="H80" s="253"/>
      <c r="J80" s="253"/>
      <c r="K80" s="253"/>
      <c r="L80" s="254"/>
    </row>
    <row r="81" spans="2:12" ht="22.5" customHeight="1">
      <c r="B81" s="22"/>
      <c r="C81" s="253"/>
      <c r="D81" s="253"/>
      <c r="E81" s="321" t="s">
        <v>531</v>
      </c>
      <c r="F81" s="324"/>
      <c r="G81" s="324"/>
      <c r="H81" s="324"/>
      <c r="J81" s="253"/>
      <c r="K81" s="253"/>
      <c r="L81" s="254"/>
    </row>
    <row r="82" spans="2:12" ht="13.2">
      <c r="B82" s="22"/>
      <c r="C82" s="59" t="s">
        <v>532</v>
      </c>
      <c r="D82" s="253"/>
      <c r="E82" s="253"/>
      <c r="F82" s="253"/>
      <c r="G82" s="253"/>
      <c r="H82" s="253"/>
      <c r="J82" s="253"/>
      <c r="K82" s="253"/>
      <c r="L82" s="254"/>
    </row>
    <row r="83" spans="2:12" s="1" customFormat="1" ht="22.5" customHeight="1">
      <c r="B83" s="35"/>
      <c r="C83" s="57"/>
      <c r="D83" s="57"/>
      <c r="E83" s="323" t="s">
        <v>642</v>
      </c>
      <c r="F83" s="297"/>
      <c r="G83" s="297"/>
      <c r="H83" s="297"/>
      <c r="I83" s="162"/>
      <c r="J83" s="57"/>
      <c r="K83" s="57"/>
      <c r="L83" s="55"/>
    </row>
    <row r="84" spans="2:12" s="1" customFormat="1" ht="14.4" customHeight="1">
      <c r="B84" s="35"/>
      <c r="C84" s="59" t="s">
        <v>643</v>
      </c>
      <c r="D84" s="57"/>
      <c r="E84" s="57"/>
      <c r="F84" s="57"/>
      <c r="G84" s="57"/>
      <c r="H84" s="57"/>
      <c r="I84" s="162"/>
      <c r="J84" s="57"/>
      <c r="K84" s="57"/>
      <c r="L84" s="55"/>
    </row>
    <row r="85" spans="2:12" s="1" customFormat="1" ht="23.25" customHeight="1">
      <c r="B85" s="35"/>
      <c r="C85" s="57"/>
      <c r="D85" s="57"/>
      <c r="E85" s="294" t="str">
        <f>E13</f>
        <v>5 - SO 101.2 A - zřízení chodníku</v>
      </c>
      <c r="F85" s="297"/>
      <c r="G85" s="297"/>
      <c r="H85" s="297"/>
      <c r="I85" s="162"/>
      <c r="J85" s="57"/>
      <c r="K85" s="57"/>
      <c r="L85" s="55"/>
    </row>
    <row r="86" spans="2:12" s="1" customFormat="1" ht="6.9" customHeight="1">
      <c r="B86" s="35"/>
      <c r="C86" s="57"/>
      <c r="D86" s="57"/>
      <c r="E86" s="57"/>
      <c r="F86" s="57"/>
      <c r="G86" s="57"/>
      <c r="H86" s="57"/>
      <c r="I86" s="162"/>
      <c r="J86" s="57"/>
      <c r="K86" s="57"/>
      <c r="L86" s="55"/>
    </row>
    <row r="87" spans="2:12" s="1" customFormat="1" ht="18" customHeight="1">
      <c r="B87" s="35"/>
      <c r="C87" s="59" t="s">
        <v>23</v>
      </c>
      <c r="D87" s="57"/>
      <c r="E87" s="57"/>
      <c r="F87" s="163" t="str">
        <f>F16</f>
        <v>Třinec - Nebory</v>
      </c>
      <c r="G87" s="57"/>
      <c r="H87" s="57"/>
      <c r="I87" s="164" t="s">
        <v>25</v>
      </c>
      <c r="J87" s="67" t="str">
        <f>IF(J16="","",J16)</f>
        <v>4.1.2017</v>
      </c>
      <c r="K87" s="57"/>
      <c r="L87" s="55"/>
    </row>
    <row r="88" spans="2:12" s="1" customFormat="1" ht="6.9" customHeight="1">
      <c r="B88" s="35"/>
      <c r="C88" s="57"/>
      <c r="D88" s="57"/>
      <c r="E88" s="57"/>
      <c r="F88" s="57"/>
      <c r="G88" s="57"/>
      <c r="H88" s="57"/>
      <c r="I88" s="162"/>
      <c r="J88" s="57"/>
      <c r="K88" s="57"/>
      <c r="L88" s="55"/>
    </row>
    <row r="89" spans="2:12" s="1" customFormat="1" ht="13.2">
      <c r="B89" s="35"/>
      <c r="C89" s="59" t="s">
        <v>29</v>
      </c>
      <c r="D89" s="57"/>
      <c r="E89" s="57"/>
      <c r="F89" s="163" t="str">
        <f>E19</f>
        <v>Město Třinec</v>
      </c>
      <c r="G89" s="57"/>
      <c r="H89" s="57"/>
      <c r="I89" s="164" t="s">
        <v>37</v>
      </c>
      <c r="J89" s="163" t="str">
        <f>E25</f>
        <v>UDI MORAVA s.r.o.</v>
      </c>
      <c r="K89" s="57"/>
      <c r="L89" s="55"/>
    </row>
    <row r="90" spans="2:12" s="1" customFormat="1" ht="14.4" customHeight="1">
      <c r="B90" s="35"/>
      <c r="C90" s="59" t="s">
        <v>35</v>
      </c>
      <c r="D90" s="57"/>
      <c r="E90" s="57"/>
      <c r="F90" s="163" t="str">
        <f>IF(E22="","",E22)</f>
        <v/>
      </c>
      <c r="G90" s="57"/>
      <c r="H90" s="57"/>
      <c r="I90" s="162"/>
      <c r="J90" s="57"/>
      <c r="K90" s="57"/>
      <c r="L90" s="55"/>
    </row>
    <row r="91" spans="2:12" s="1" customFormat="1" ht="10.35" customHeight="1">
      <c r="B91" s="35"/>
      <c r="C91" s="57"/>
      <c r="D91" s="57"/>
      <c r="E91" s="57"/>
      <c r="F91" s="57"/>
      <c r="G91" s="57"/>
      <c r="H91" s="57"/>
      <c r="I91" s="162"/>
      <c r="J91" s="57"/>
      <c r="K91" s="57"/>
      <c r="L91" s="55"/>
    </row>
    <row r="92" spans="2:20" s="10" customFormat="1" ht="29.25" customHeight="1">
      <c r="B92" s="165"/>
      <c r="C92" s="166" t="s">
        <v>128</v>
      </c>
      <c r="D92" s="167" t="s">
        <v>62</v>
      </c>
      <c r="E92" s="167" t="s">
        <v>58</v>
      </c>
      <c r="F92" s="167" t="s">
        <v>129</v>
      </c>
      <c r="G92" s="167" t="s">
        <v>130</v>
      </c>
      <c r="H92" s="167" t="s">
        <v>131</v>
      </c>
      <c r="I92" s="168" t="s">
        <v>132</v>
      </c>
      <c r="J92" s="167" t="s">
        <v>119</v>
      </c>
      <c r="K92" s="169" t="s">
        <v>133</v>
      </c>
      <c r="L92" s="170"/>
      <c r="M92" s="76" t="s">
        <v>134</v>
      </c>
      <c r="N92" s="77" t="s">
        <v>47</v>
      </c>
      <c r="O92" s="77" t="s">
        <v>135</v>
      </c>
      <c r="P92" s="77" t="s">
        <v>136</v>
      </c>
      <c r="Q92" s="77" t="s">
        <v>137</v>
      </c>
      <c r="R92" s="77" t="s">
        <v>138</v>
      </c>
      <c r="S92" s="77" t="s">
        <v>139</v>
      </c>
      <c r="T92" s="78" t="s">
        <v>140</v>
      </c>
    </row>
    <row r="93" spans="2:63" s="1" customFormat="1" ht="29.25" customHeight="1">
      <c r="B93" s="35"/>
      <c r="C93" s="82" t="s">
        <v>120</v>
      </c>
      <c r="D93" s="57"/>
      <c r="E93" s="57"/>
      <c r="F93" s="57"/>
      <c r="G93" s="57"/>
      <c r="H93" s="57"/>
      <c r="I93" s="162"/>
      <c r="J93" s="171">
        <f>BK93</f>
        <v>0</v>
      </c>
      <c r="K93" s="57"/>
      <c r="L93" s="55"/>
      <c r="M93" s="79"/>
      <c r="N93" s="80"/>
      <c r="O93" s="80"/>
      <c r="P93" s="172">
        <f>P94</f>
        <v>0</v>
      </c>
      <c r="Q93" s="80"/>
      <c r="R93" s="172">
        <f>R94</f>
        <v>31.699294440000003</v>
      </c>
      <c r="S93" s="80"/>
      <c r="T93" s="173">
        <f>T94</f>
        <v>0</v>
      </c>
      <c r="AT93" s="18" t="s">
        <v>76</v>
      </c>
      <c r="AU93" s="18" t="s">
        <v>121</v>
      </c>
      <c r="BK93" s="174">
        <f>BK94</f>
        <v>0</v>
      </c>
    </row>
    <row r="94" spans="2:63" s="11" customFormat="1" ht="37.35" customHeight="1">
      <c r="B94" s="175"/>
      <c r="C94" s="176"/>
      <c r="D94" s="177" t="s">
        <v>76</v>
      </c>
      <c r="E94" s="178" t="s">
        <v>393</v>
      </c>
      <c r="F94" s="178" t="s">
        <v>394</v>
      </c>
      <c r="G94" s="176"/>
      <c r="H94" s="176"/>
      <c r="I94" s="179"/>
      <c r="J94" s="180">
        <f>BK94</f>
        <v>0</v>
      </c>
      <c r="K94" s="176"/>
      <c r="L94" s="181"/>
      <c r="M94" s="182"/>
      <c r="N94" s="183"/>
      <c r="O94" s="183"/>
      <c r="P94" s="184">
        <f>P95+P123+P138+P143</f>
        <v>0</v>
      </c>
      <c r="Q94" s="183"/>
      <c r="R94" s="184">
        <f>R95+R123+R138+R143</f>
        <v>31.699294440000003</v>
      </c>
      <c r="S94" s="183"/>
      <c r="T94" s="185">
        <f>T95+T123+T138+T143</f>
        <v>0</v>
      </c>
      <c r="AR94" s="186" t="s">
        <v>22</v>
      </c>
      <c r="AT94" s="187" t="s">
        <v>76</v>
      </c>
      <c r="AU94" s="187" t="s">
        <v>77</v>
      </c>
      <c r="AY94" s="186" t="s">
        <v>143</v>
      </c>
      <c r="BK94" s="188">
        <f>BK95+BK123+BK138+BK143</f>
        <v>0</v>
      </c>
    </row>
    <row r="95" spans="2:63" s="11" customFormat="1" ht="19.95" customHeight="1">
      <c r="B95" s="175"/>
      <c r="C95" s="176"/>
      <c r="D95" s="189" t="s">
        <v>76</v>
      </c>
      <c r="E95" s="190" t="s">
        <v>22</v>
      </c>
      <c r="F95" s="190" t="s">
        <v>395</v>
      </c>
      <c r="G95" s="176"/>
      <c r="H95" s="176"/>
      <c r="I95" s="179"/>
      <c r="J95" s="191">
        <f>BK95</f>
        <v>0</v>
      </c>
      <c r="K95" s="176"/>
      <c r="L95" s="181"/>
      <c r="M95" s="182"/>
      <c r="N95" s="183"/>
      <c r="O95" s="183"/>
      <c r="P95" s="184">
        <f>SUM(P96:P122)</f>
        <v>0</v>
      </c>
      <c r="Q95" s="183"/>
      <c r="R95" s="184">
        <f>SUM(R96:R122)</f>
        <v>0.004900000000000001</v>
      </c>
      <c r="S95" s="183"/>
      <c r="T95" s="185">
        <f>SUM(T96:T122)</f>
        <v>0</v>
      </c>
      <c r="AR95" s="186" t="s">
        <v>22</v>
      </c>
      <c r="AT95" s="187" t="s">
        <v>76</v>
      </c>
      <c r="AU95" s="187" t="s">
        <v>22</v>
      </c>
      <c r="AY95" s="186" t="s">
        <v>143</v>
      </c>
      <c r="BK95" s="188">
        <f>SUM(BK96:BK122)</f>
        <v>0</v>
      </c>
    </row>
    <row r="96" spans="2:65" s="1" customFormat="1" ht="22.5" customHeight="1">
      <c r="B96" s="35"/>
      <c r="C96" s="192" t="s">
        <v>22</v>
      </c>
      <c r="D96" s="192" t="s">
        <v>146</v>
      </c>
      <c r="E96" s="193" t="s">
        <v>442</v>
      </c>
      <c r="F96" s="194" t="s">
        <v>443</v>
      </c>
      <c r="G96" s="195" t="s">
        <v>435</v>
      </c>
      <c r="H96" s="196">
        <v>24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536</v>
      </c>
    </row>
    <row r="97" spans="2:51" s="12" customFormat="1" ht="12">
      <c r="B97" s="208"/>
      <c r="C97" s="209"/>
      <c r="D97" s="206" t="s">
        <v>194</v>
      </c>
      <c r="E97" s="219" t="s">
        <v>20</v>
      </c>
      <c r="F97" s="220" t="s">
        <v>645</v>
      </c>
      <c r="G97" s="209"/>
      <c r="H97" s="221">
        <v>3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194</v>
      </c>
      <c r="AU97" s="218" t="s">
        <v>84</v>
      </c>
      <c r="AV97" s="12" t="s">
        <v>84</v>
      </c>
      <c r="AW97" s="12" t="s">
        <v>39</v>
      </c>
      <c r="AX97" s="12" t="s">
        <v>77</v>
      </c>
      <c r="AY97" s="218" t="s">
        <v>143</v>
      </c>
    </row>
    <row r="98" spans="2:51" s="12" customFormat="1" ht="12">
      <c r="B98" s="208"/>
      <c r="C98" s="209"/>
      <c r="D98" s="206" t="s">
        <v>194</v>
      </c>
      <c r="E98" s="219" t="s">
        <v>20</v>
      </c>
      <c r="F98" s="220" t="s">
        <v>646</v>
      </c>
      <c r="G98" s="209"/>
      <c r="H98" s="221">
        <v>21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194</v>
      </c>
      <c r="AU98" s="218" t="s">
        <v>84</v>
      </c>
      <c r="AV98" s="12" t="s">
        <v>84</v>
      </c>
      <c r="AW98" s="12" t="s">
        <v>39</v>
      </c>
      <c r="AX98" s="12" t="s">
        <v>77</v>
      </c>
      <c r="AY98" s="218" t="s">
        <v>143</v>
      </c>
    </row>
    <row r="99" spans="2:51" s="13" customFormat="1" ht="12">
      <c r="B99" s="222"/>
      <c r="C99" s="223"/>
      <c r="D99" s="204" t="s">
        <v>194</v>
      </c>
      <c r="E99" s="224" t="s">
        <v>20</v>
      </c>
      <c r="F99" s="225" t="s">
        <v>217</v>
      </c>
      <c r="G99" s="223"/>
      <c r="H99" s="226">
        <v>24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194</v>
      </c>
      <c r="AU99" s="232" t="s">
        <v>84</v>
      </c>
      <c r="AV99" s="13" t="s">
        <v>93</v>
      </c>
      <c r="AW99" s="13" t="s">
        <v>39</v>
      </c>
      <c r="AX99" s="13" t="s">
        <v>22</v>
      </c>
      <c r="AY99" s="232" t="s">
        <v>143</v>
      </c>
    </row>
    <row r="100" spans="2:65" s="1" customFormat="1" ht="22.5" customHeight="1">
      <c r="B100" s="35"/>
      <c r="C100" s="192" t="s">
        <v>84</v>
      </c>
      <c r="D100" s="192" t="s">
        <v>146</v>
      </c>
      <c r="E100" s="193" t="s">
        <v>539</v>
      </c>
      <c r="F100" s="194" t="s">
        <v>540</v>
      </c>
      <c r="G100" s="195" t="s">
        <v>435</v>
      </c>
      <c r="H100" s="196">
        <v>24</v>
      </c>
      <c r="I100" s="197"/>
      <c r="J100" s="198">
        <f>ROUND(I100*H100,2)</f>
        <v>0</v>
      </c>
      <c r="K100" s="194" t="s">
        <v>150</v>
      </c>
      <c r="L100" s="55"/>
      <c r="M100" s="199" t="s">
        <v>20</v>
      </c>
      <c r="N100" s="200" t="s">
        <v>48</v>
      </c>
      <c r="O100" s="36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8" t="s">
        <v>93</v>
      </c>
      <c r="AT100" s="18" t="s">
        <v>146</v>
      </c>
      <c r="AU100" s="18" t="s">
        <v>84</v>
      </c>
      <c r="AY100" s="18" t="s">
        <v>143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8" t="s">
        <v>22</v>
      </c>
      <c r="BK100" s="203">
        <f>ROUND(I100*H100,2)</f>
        <v>0</v>
      </c>
      <c r="BL100" s="18" t="s">
        <v>93</v>
      </c>
      <c r="BM100" s="18" t="s">
        <v>541</v>
      </c>
    </row>
    <row r="101" spans="2:51" s="12" customFormat="1" ht="12">
      <c r="B101" s="208"/>
      <c r="C101" s="209"/>
      <c r="D101" s="206" t="s">
        <v>194</v>
      </c>
      <c r="E101" s="219" t="s">
        <v>20</v>
      </c>
      <c r="F101" s="220" t="s">
        <v>647</v>
      </c>
      <c r="G101" s="209"/>
      <c r="H101" s="221">
        <v>3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194</v>
      </c>
      <c r="AU101" s="218" t="s">
        <v>84</v>
      </c>
      <c r="AV101" s="12" t="s">
        <v>84</v>
      </c>
      <c r="AW101" s="12" t="s">
        <v>39</v>
      </c>
      <c r="AX101" s="12" t="s">
        <v>77</v>
      </c>
      <c r="AY101" s="218" t="s">
        <v>143</v>
      </c>
    </row>
    <row r="102" spans="2:51" s="12" customFormat="1" ht="12">
      <c r="B102" s="208"/>
      <c r="C102" s="209"/>
      <c r="D102" s="206" t="s">
        <v>194</v>
      </c>
      <c r="E102" s="219" t="s">
        <v>20</v>
      </c>
      <c r="F102" s="220" t="s">
        <v>648</v>
      </c>
      <c r="G102" s="209"/>
      <c r="H102" s="221">
        <v>21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194</v>
      </c>
      <c r="AU102" s="218" t="s">
        <v>84</v>
      </c>
      <c r="AV102" s="12" t="s">
        <v>84</v>
      </c>
      <c r="AW102" s="12" t="s">
        <v>39</v>
      </c>
      <c r="AX102" s="12" t="s">
        <v>77</v>
      </c>
      <c r="AY102" s="218" t="s">
        <v>143</v>
      </c>
    </row>
    <row r="103" spans="2:51" s="13" customFormat="1" ht="12">
      <c r="B103" s="222"/>
      <c r="C103" s="223"/>
      <c r="D103" s="204" t="s">
        <v>194</v>
      </c>
      <c r="E103" s="224" t="s">
        <v>20</v>
      </c>
      <c r="F103" s="225" t="s">
        <v>217</v>
      </c>
      <c r="G103" s="223"/>
      <c r="H103" s="226">
        <v>24</v>
      </c>
      <c r="I103" s="227"/>
      <c r="J103" s="223"/>
      <c r="K103" s="223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194</v>
      </c>
      <c r="AU103" s="232" t="s">
        <v>84</v>
      </c>
      <c r="AV103" s="13" t="s">
        <v>93</v>
      </c>
      <c r="AW103" s="13" t="s">
        <v>39</v>
      </c>
      <c r="AX103" s="13" t="s">
        <v>22</v>
      </c>
      <c r="AY103" s="232" t="s">
        <v>143</v>
      </c>
    </row>
    <row r="104" spans="2:65" s="1" customFormat="1" ht="22.5" customHeight="1">
      <c r="B104" s="35"/>
      <c r="C104" s="192" t="s">
        <v>89</v>
      </c>
      <c r="D104" s="192" t="s">
        <v>146</v>
      </c>
      <c r="E104" s="193" t="s">
        <v>649</v>
      </c>
      <c r="F104" s="194" t="s">
        <v>650</v>
      </c>
      <c r="G104" s="195" t="s">
        <v>435</v>
      </c>
      <c r="H104" s="196">
        <v>62</v>
      </c>
      <c r="I104" s="197"/>
      <c r="J104" s="198">
        <f>ROUND(I104*H104,2)</f>
        <v>0</v>
      </c>
      <c r="K104" s="194" t="s">
        <v>170</v>
      </c>
      <c r="L104" s="55"/>
      <c r="M104" s="199" t="s">
        <v>20</v>
      </c>
      <c r="N104" s="200" t="s">
        <v>48</v>
      </c>
      <c r="O104" s="36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8" t="s">
        <v>93</v>
      </c>
      <c r="AT104" s="18" t="s">
        <v>146</v>
      </c>
      <c r="AU104" s="18" t="s">
        <v>84</v>
      </c>
      <c r="AY104" s="18" t="s">
        <v>143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8" t="s">
        <v>22</v>
      </c>
      <c r="BK104" s="203">
        <f>ROUND(I104*H104,2)</f>
        <v>0</v>
      </c>
      <c r="BL104" s="18" t="s">
        <v>93</v>
      </c>
      <c r="BM104" s="18" t="s">
        <v>651</v>
      </c>
    </row>
    <row r="105" spans="2:51" s="12" customFormat="1" ht="12">
      <c r="B105" s="208"/>
      <c r="C105" s="209"/>
      <c r="D105" s="204" t="s">
        <v>194</v>
      </c>
      <c r="E105" s="210" t="s">
        <v>20</v>
      </c>
      <c r="F105" s="211" t="s">
        <v>652</v>
      </c>
      <c r="G105" s="209"/>
      <c r="H105" s="212">
        <v>62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194</v>
      </c>
      <c r="AU105" s="218" t="s">
        <v>84</v>
      </c>
      <c r="AV105" s="12" t="s">
        <v>84</v>
      </c>
      <c r="AW105" s="12" t="s">
        <v>39</v>
      </c>
      <c r="AX105" s="12" t="s">
        <v>22</v>
      </c>
      <c r="AY105" s="218" t="s">
        <v>143</v>
      </c>
    </row>
    <row r="106" spans="2:65" s="1" customFormat="1" ht="22.5" customHeight="1">
      <c r="B106" s="35"/>
      <c r="C106" s="192" t="s">
        <v>93</v>
      </c>
      <c r="D106" s="192" t="s">
        <v>146</v>
      </c>
      <c r="E106" s="193" t="s">
        <v>544</v>
      </c>
      <c r="F106" s="194" t="s">
        <v>545</v>
      </c>
      <c r="G106" s="195" t="s">
        <v>435</v>
      </c>
      <c r="H106" s="196">
        <v>3</v>
      </c>
      <c r="I106" s="197"/>
      <c r="J106" s="198">
        <f>ROUND(I106*H106,2)</f>
        <v>0</v>
      </c>
      <c r="K106" s="194" t="s">
        <v>150</v>
      </c>
      <c r="L106" s="55"/>
      <c r="M106" s="199" t="s">
        <v>20</v>
      </c>
      <c r="N106" s="200" t="s">
        <v>48</v>
      </c>
      <c r="O106" s="36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8" t="s">
        <v>93</v>
      </c>
      <c r="AT106" s="18" t="s">
        <v>146</v>
      </c>
      <c r="AU106" s="18" t="s">
        <v>84</v>
      </c>
      <c r="AY106" s="18" t="s">
        <v>143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8" t="s">
        <v>22</v>
      </c>
      <c r="BK106" s="203">
        <f>ROUND(I106*H106,2)</f>
        <v>0</v>
      </c>
      <c r="BL106" s="18" t="s">
        <v>93</v>
      </c>
      <c r="BM106" s="18" t="s">
        <v>546</v>
      </c>
    </row>
    <row r="107" spans="2:65" s="1" customFormat="1" ht="22.5" customHeight="1">
      <c r="B107" s="35"/>
      <c r="C107" s="192" t="s">
        <v>96</v>
      </c>
      <c r="D107" s="192" t="s">
        <v>146</v>
      </c>
      <c r="E107" s="193" t="s">
        <v>547</v>
      </c>
      <c r="F107" s="194" t="s">
        <v>548</v>
      </c>
      <c r="G107" s="195" t="s">
        <v>198</v>
      </c>
      <c r="H107" s="196">
        <v>140</v>
      </c>
      <c r="I107" s="197"/>
      <c r="J107" s="198">
        <f>ROUND(I107*H107,2)</f>
        <v>0</v>
      </c>
      <c r="K107" s="194" t="s">
        <v>150</v>
      </c>
      <c r="L107" s="55"/>
      <c r="M107" s="199" t="s">
        <v>20</v>
      </c>
      <c r="N107" s="200" t="s">
        <v>48</v>
      </c>
      <c r="O107" s="36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8" t="s">
        <v>93</v>
      </c>
      <c r="AT107" s="18" t="s">
        <v>146</v>
      </c>
      <c r="AU107" s="18" t="s">
        <v>84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549</v>
      </c>
    </row>
    <row r="108" spans="2:51" s="12" customFormat="1" ht="12">
      <c r="B108" s="208"/>
      <c r="C108" s="209"/>
      <c r="D108" s="204" t="s">
        <v>194</v>
      </c>
      <c r="E108" s="210" t="s">
        <v>20</v>
      </c>
      <c r="F108" s="211" t="s">
        <v>653</v>
      </c>
      <c r="G108" s="209"/>
      <c r="H108" s="212">
        <v>140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194</v>
      </c>
      <c r="AU108" s="218" t="s">
        <v>84</v>
      </c>
      <c r="AV108" s="12" t="s">
        <v>84</v>
      </c>
      <c r="AW108" s="12" t="s">
        <v>39</v>
      </c>
      <c r="AX108" s="12" t="s">
        <v>22</v>
      </c>
      <c r="AY108" s="218" t="s">
        <v>143</v>
      </c>
    </row>
    <row r="109" spans="2:65" s="1" customFormat="1" ht="22.5" customHeight="1">
      <c r="B109" s="35"/>
      <c r="C109" s="255" t="s">
        <v>99</v>
      </c>
      <c r="D109" s="255" t="s">
        <v>554</v>
      </c>
      <c r="E109" s="256" t="s">
        <v>654</v>
      </c>
      <c r="F109" s="257" t="s">
        <v>655</v>
      </c>
      <c r="G109" s="258" t="s">
        <v>435</v>
      </c>
      <c r="H109" s="259">
        <v>2.25</v>
      </c>
      <c r="I109" s="260"/>
      <c r="J109" s="261">
        <f>ROUND(I109*H109,2)</f>
        <v>0</v>
      </c>
      <c r="K109" s="257" t="s">
        <v>170</v>
      </c>
      <c r="L109" s="262"/>
      <c r="M109" s="263" t="s">
        <v>20</v>
      </c>
      <c r="N109" s="264" t="s">
        <v>48</v>
      </c>
      <c r="O109" s="36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18" t="s">
        <v>105</v>
      </c>
      <c r="AT109" s="18" t="s">
        <v>554</v>
      </c>
      <c r="AU109" s="18" t="s">
        <v>84</v>
      </c>
      <c r="AY109" s="18" t="s">
        <v>143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22</v>
      </c>
      <c r="BK109" s="203">
        <f>ROUND(I109*H109,2)</f>
        <v>0</v>
      </c>
      <c r="BL109" s="18" t="s">
        <v>93</v>
      </c>
      <c r="BM109" s="18" t="s">
        <v>656</v>
      </c>
    </row>
    <row r="110" spans="2:51" s="12" customFormat="1" ht="12">
      <c r="B110" s="208"/>
      <c r="C110" s="209"/>
      <c r="D110" s="206" t="s">
        <v>194</v>
      </c>
      <c r="E110" s="219" t="s">
        <v>20</v>
      </c>
      <c r="F110" s="220" t="s">
        <v>657</v>
      </c>
      <c r="G110" s="209"/>
      <c r="H110" s="221">
        <v>21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77</v>
      </c>
      <c r="AY110" s="218" t="s">
        <v>143</v>
      </c>
    </row>
    <row r="111" spans="2:51" s="12" customFormat="1" ht="12">
      <c r="B111" s="208"/>
      <c r="C111" s="209"/>
      <c r="D111" s="206" t="s">
        <v>194</v>
      </c>
      <c r="E111" s="219" t="s">
        <v>20</v>
      </c>
      <c r="F111" s="220" t="s">
        <v>658</v>
      </c>
      <c r="G111" s="209"/>
      <c r="H111" s="221">
        <v>9.75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194</v>
      </c>
      <c r="AU111" s="218" t="s">
        <v>84</v>
      </c>
      <c r="AV111" s="12" t="s">
        <v>84</v>
      </c>
      <c r="AW111" s="12" t="s">
        <v>39</v>
      </c>
      <c r="AX111" s="12" t="s">
        <v>77</v>
      </c>
      <c r="AY111" s="218" t="s">
        <v>143</v>
      </c>
    </row>
    <row r="112" spans="2:51" s="12" customFormat="1" ht="12">
      <c r="B112" s="208"/>
      <c r="C112" s="209"/>
      <c r="D112" s="206" t="s">
        <v>194</v>
      </c>
      <c r="E112" s="219" t="s">
        <v>20</v>
      </c>
      <c r="F112" s="220" t="s">
        <v>659</v>
      </c>
      <c r="G112" s="209"/>
      <c r="H112" s="221">
        <v>-28.5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194</v>
      </c>
      <c r="AU112" s="218" t="s">
        <v>84</v>
      </c>
      <c r="AV112" s="12" t="s">
        <v>84</v>
      </c>
      <c r="AW112" s="12" t="s">
        <v>39</v>
      </c>
      <c r="AX112" s="12" t="s">
        <v>77</v>
      </c>
      <c r="AY112" s="218" t="s">
        <v>143</v>
      </c>
    </row>
    <row r="113" spans="2:51" s="13" customFormat="1" ht="12">
      <c r="B113" s="222"/>
      <c r="C113" s="223"/>
      <c r="D113" s="204" t="s">
        <v>194</v>
      </c>
      <c r="E113" s="224" t="s">
        <v>20</v>
      </c>
      <c r="F113" s="225" t="s">
        <v>217</v>
      </c>
      <c r="G113" s="223"/>
      <c r="H113" s="226">
        <v>2.25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194</v>
      </c>
      <c r="AU113" s="232" t="s">
        <v>84</v>
      </c>
      <c r="AV113" s="13" t="s">
        <v>93</v>
      </c>
      <c r="AW113" s="13" t="s">
        <v>39</v>
      </c>
      <c r="AX113" s="13" t="s">
        <v>22</v>
      </c>
      <c r="AY113" s="232" t="s">
        <v>143</v>
      </c>
    </row>
    <row r="114" spans="2:65" s="1" customFormat="1" ht="22.5" customHeight="1">
      <c r="B114" s="35"/>
      <c r="C114" s="192" t="s">
        <v>102</v>
      </c>
      <c r="D114" s="192" t="s">
        <v>146</v>
      </c>
      <c r="E114" s="193" t="s">
        <v>551</v>
      </c>
      <c r="F114" s="194" t="s">
        <v>552</v>
      </c>
      <c r="G114" s="195" t="s">
        <v>198</v>
      </c>
      <c r="H114" s="196">
        <v>140</v>
      </c>
      <c r="I114" s="197"/>
      <c r="J114" s="198">
        <f>ROUND(I114*H114,2)</f>
        <v>0</v>
      </c>
      <c r="K114" s="194" t="s">
        <v>150</v>
      </c>
      <c r="L114" s="55"/>
      <c r="M114" s="199" t="s">
        <v>20</v>
      </c>
      <c r="N114" s="200" t="s">
        <v>48</v>
      </c>
      <c r="O114" s="36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18" t="s">
        <v>93</v>
      </c>
      <c r="AT114" s="18" t="s">
        <v>146</v>
      </c>
      <c r="AU114" s="18" t="s">
        <v>84</v>
      </c>
      <c r="AY114" s="18" t="s">
        <v>143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22</v>
      </c>
      <c r="BK114" s="203">
        <f>ROUND(I114*H114,2)</f>
        <v>0</v>
      </c>
      <c r="BL114" s="18" t="s">
        <v>93</v>
      </c>
      <c r="BM114" s="18" t="s">
        <v>553</v>
      </c>
    </row>
    <row r="115" spans="2:51" s="12" customFormat="1" ht="12">
      <c r="B115" s="208"/>
      <c r="C115" s="209"/>
      <c r="D115" s="204" t="s">
        <v>194</v>
      </c>
      <c r="E115" s="210" t="s">
        <v>20</v>
      </c>
      <c r="F115" s="211" t="s">
        <v>653</v>
      </c>
      <c r="G115" s="209"/>
      <c r="H115" s="212">
        <v>140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194</v>
      </c>
      <c r="AU115" s="218" t="s">
        <v>84</v>
      </c>
      <c r="AV115" s="12" t="s">
        <v>84</v>
      </c>
      <c r="AW115" s="12" t="s">
        <v>39</v>
      </c>
      <c r="AX115" s="12" t="s">
        <v>22</v>
      </c>
      <c r="AY115" s="218" t="s">
        <v>143</v>
      </c>
    </row>
    <row r="116" spans="2:65" s="1" customFormat="1" ht="22.5" customHeight="1">
      <c r="B116" s="35"/>
      <c r="C116" s="255" t="s">
        <v>105</v>
      </c>
      <c r="D116" s="255" t="s">
        <v>554</v>
      </c>
      <c r="E116" s="256" t="s">
        <v>555</v>
      </c>
      <c r="F116" s="257" t="s">
        <v>556</v>
      </c>
      <c r="G116" s="258" t="s">
        <v>557</v>
      </c>
      <c r="H116" s="259">
        <v>4.9</v>
      </c>
      <c r="I116" s="260"/>
      <c r="J116" s="261">
        <f>ROUND(I116*H116,2)</f>
        <v>0</v>
      </c>
      <c r="K116" s="257" t="s">
        <v>150</v>
      </c>
      <c r="L116" s="262"/>
      <c r="M116" s="263" t="s">
        <v>20</v>
      </c>
      <c r="N116" s="264" t="s">
        <v>48</v>
      </c>
      <c r="O116" s="36"/>
      <c r="P116" s="201">
        <f>O116*H116</f>
        <v>0</v>
      </c>
      <c r="Q116" s="201">
        <v>0.001</v>
      </c>
      <c r="R116" s="201">
        <f>Q116*H116</f>
        <v>0.004900000000000001</v>
      </c>
      <c r="S116" s="201">
        <v>0</v>
      </c>
      <c r="T116" s="202">
        <f>S116*H116</f>
        <v>0</v>
      </c>
      <c r="AR116" s="18" t="s">
        <v>105</v>
      </c>
      <c r="AT116" s="18" t="s">
        <v>554</v>
      </c>
      <c r="AU116" s="18" t="s">
        <v>84</v>
      </c>
      <c r="AY116" s="18" t="s">
        <v>143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22</v>
      </c>
      <c r="BK116" s="203">
        <f>ROUND(I116*H116,2)</f>
        <v>0</v>
      </c>
      <c r="BL116" s="18" t="s">
        <v>93</v>
      </c>
      <c r="BM116" s="18" t="s">
        <v>558</v>
      </c>
    </row>
    <row r="117" spans="2:51" s="12" customFormat="1" ht="12">
      <c r="B117" s="208"/>
      <c r="C117" s="209"/>
      <c r="D117" s="204" t="s">
        <v>194</v>
      </c>
      <c r="E117" s="210" t="s">
        <v>20</v>
      </c>
      <c r="F117" s="211" t="s">
        <v>660</v>
      </c>
      <c r="G117" s="209"/>
      <c r="H117" s="212">
        <v>4.9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194</v>
      </c>
      <c r="AU117" s="218" t="s">
        <v>84</v>
      </c>
      <c r="AV117" s="12" t="s">
        <v>84</v>
      </c>
      <c r="AW117" s="12" t="s">
        <v>39</v>
      </c>
      <c r="AX117" s="12" t="s">
        <v>22</v>
      </c>
      <c r="AY117" s="218" t="s">
        <v>143</v>
      </c>
    </row>
    <row r="118" spans="2:65" s="1" customFormat="1" ht="22.5" customHeight="1">
      <c r="B118" s="35"/>
      <c r="C118" s="192" t="s">
        <v>108</v>
      </c>
      <c r="D118" s="192" t="s">
        <v>146</v>
      </c>
      <c r="E118" s="193" t="s">
        <v>560</v>
      </c>
      <c r="F118" s="194" t="s">
        <v>561</v>
      </c>
      <c r="G118" s="195" t="s">
        <v>198</v>
      </c>
      <c r="H118" s="196">
        <v>93.5</v>
      </c>
      <c r="I118" s="197"/>
      <c r="J118" s="198">
        <f>ROUND(I118*H118,2)</f>
        <v>0</v>
      </c>
      <c r="K118" s="194" t="s">
        <v>150</v>
      </c>
      <c r="L118" s="55"/>
      <c r="M118" s="199" t="s">
        <v>20</v>
      </c>
      <c r="N118" s="200" t="s">
        <v>48</v>
      </c>
      <c r="O118" s="36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8" t="s">
        <v>93</v>
      </c>
      <c r="AT118" s="18" t="s">
        <v>146</v>
      </c>
      <c r="AU118" s="18" t="s">
        <v>84</v>
      </c>
      <c r="AY118" s="18" t="s">
        <v>143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22</v>
      </c>
      <c r="BK118" s="203">
        <f>ROUND(I118*H118,2)</f>
        <v>0</v>
      </c>
      <c r="BL118" s="18" t="s">
        <v>93</v>
      </c>
      <c r="BM118" s="18" t="s">
        <v>562</v>
      </c>
    </row>
    <row r="119" spans="2:51" s="12" customFormat="1" ht="12">
      <c r="B119" s="208"/>
      <c r="C119" s="209"/>
      <c r="D119" s="204" t="s">
        <v>194</v>
      </c>
      <c r="E119" s="210" t="s">
        <v>20</v>
      </c>
      <c r="F119" s="211" t="s">
        <v>661</v>
      </c>
      <c r="G119" s="209"/>
      <c r="H119" s="212">
        <v>93.5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22</v>
      </c>
      <c r="AY119" s="218" t="s">
        <v>143</v>
      </c>
    </row>
    <row r="120" spans="2:65" s="1" customFormat="1" ht="22.5" customHeight="1">
      <c r="B120" s="35"/>
      <c r="C120" s="192" t="s">
        <v>27</v>
      </c>
      <c r="D120" s="192" t="s">
        <v>146</v>
      </c>
      <c r="E120" s="193" t="s">
        <v>565</v>
      </c>
      <c r="F120" s="194" t="s">
        <v>566</v>
      </c>
      <c r="G120" s="195" t="s">
        <v>198</v>
      </c>
      <c r="H120" s="196">
        <v>140</v>
      </c>
      <c r="I120" s="197"/>
      <c r="J120" s="198">
        <f>ROUND(I120*H120,2)</f>
        <v>0</v>
      </c>
      <c r="K120" s="194" t="s">
        <v>150</v>
      </c>
      <c r="L120" s="55"/>
      <c r="M120" s="199" t="s">
        <v>20</v>
      </c>
      <c r="N120" s="200" t="s">
        <v>48</v>
      </c>
      <c r="O120" s="36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8" t="s">
        <v>93</v>
      </c>
      <c r="AT120" s="18" t="s">
        <v>146</v>
      </c>
      <c r="AU120" s="18" t="s">
        <v>84</v>
      </c>
      <c r="AY120" s="18" t="s">
        <v>143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22</v>
      </c>
      <c r="BK120" s="203">
        <f>ROUND(I120*H120,2)</f>
        <v>0</v>
      </c>
      <c r="BL120" s="18" t="s">
        <v>93</v>
      </c>
      <c r="BM120" s="18" t="s">
        <v>567</v>
      </c>
    </row>
    <row r="121" spans="2:65" s="1" customFormat="1" ht="22.5" customHeight="1">
      <c r="B121" s="35"/>
      <c r="C121" s="192" t="s">
        <v>201</v>
      </c>
      <c r="D121" s="192" t="s">
        <v>146</v>
      </c>
      <c r="E121" s="193" t="s">
        <v>568</v>
      </c>
      <c r="F121" s="194" t="s">
        <v>569</v>
      </c>
      <c r="G121" s="195" t="s">
        <v>198</v>
      </c>
      <c r="H121" s="196">
        <v>140</v>
      </c>
      <c r="I121" s="197"/>
      <c r="J121" s="198">
        <f>ROUND(I121*H121,2)</f>
        <v>0</v>
      </c>
      <c r="K121" s="194" t="s">
        <v>150</v>
      </c>
      <c r="L121" s="55"/>
      <c r="M121" s="199" t="s">
        <v>20</v>
      </c>
      <c r="N121" s="200" t="s">
        <v>48</v>
      </c>
      <c r="O121" s="36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18" t="s">
        <v>93</v>
      </c>
      <c r="AT121" s="18" t="s">
        <v>146</v>
      </c>
      <c r="AU121" s="18" t="s">
        <v>84</v>
      </c>
      <c r="AY121" s="18" t="s">
        <v>143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22</v>
      </c>
      <c r="BK121" s="203">
        <f>ROUND(I121*H121,2)</f>
        <v>0</v>
      </c>
      <c r="BL121" s="18" t="s">
        <v>93</v>
      </c>
      <c r="BM121" s="18" t="s">
        <v>570</v>
      </c>
    </row>
    <row r="122" spans="2:65" s="1" customFormat="1" ht="22.5" customHeight="1">
      <c r="B122" s="35"/>
      <c r="C122" s="192" t="s">
        <v>205</v>
      </c>
      <c r="D122" s="192" t="s">
        <v>146</v>
      </c>
      <c r="E122" s="193" t="s">
        <v>571</v>
      </c>
      <c r="F122" s="194" t="s">
        <v>572</v>
      </c>
      <c r="G122" s="195" t="s">
        <v>198</v>
      </c>
      <c r="H122" s="196">
        <v>140</v>
      </c>
      <c r="I122" s="197"/>
      <c r="J122" s="198">
        <f>ROUND(I122*H122,2)</f>
        <v>0</v>
      </c>
      <c r="K122" s="194" t="s">
        <v>150</v>
      </c>
      <c r="L122" s="55"/>
      <c r="M122" s="199" t="s">
        <v>20</v>
      </c>
      <c r="N122" s="200" t="s">
        <v>48</v>
      </c>
      <c r="O122" s="36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8" t="s">
        <v>93</v>
      </c>
      <c r="AT122" s="18" t="s">
        <v>146</v>
      </c>
      <c r="AU122" s="18" t="s">
        <v>84</v>
      </c>
      <c r="AY122" s="18" t="s">
        <v>143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22</v>
      </c>
      <c r="BK122" s="203">
        <f>ROUND(I122*H122,2)</f>
        <v>0</v>
      </c>
      <c r="BL122" s="18" t="s">
        <v>93</v>
      </c>
      <c r="BM122" s="18" t="s">
        <v>573</v>
      </c>
    </row>
    <row r="123" spans="2:63" s="11" customFormat="1" ht="29.85" customHeight="1">
      <c r="B123" s="175"/>
      <c r="C123" s="176"/>
      <c r="D123" s="189" t="s">
        <v>76</v>
      </c>
      <c r="E123" s="190" t="s">
        <v>96</v>
      </c>
      <c r="F123" s="190" t="s">
        <v>574</v>
      </c>
      <c r="G123" s="176"/>
      <c r="H123" s="176"/>
      <c r="I123" s="179"/>
      <c r="J123" s="191">
        <f>BK123</f>
        <v>0</v>
      </c>
      <c r="K123" s="176"/>
      <c r="L123" s="181"/>
      <c r="M123" s="182"/>
      <c r="N123" s="183"/>
      <c r="O123" s="183"/>
      <c r="P123" s="184">
        <f>SUM(P124:P137)</f>
        <v>0</v>
      </c>
      <c r="Q123" s="183"/>
      <c r="R123" s="184">
        <f>SUM(R124:R137)</f>
        <v>20.493330000000004</v>
      </c>
      <c r="S123" s="183"/>
      <c r="T123" s="185">
        <f>SUM(T124:T137)</f>
        <v>0</v>
      </c>
      <c r="AR123" s="186" t="s">
        <v>22</v>
      </c>
      <c r="AT123" s="187" t="s">
        <v>76</v>
      </c>
      <c r="AU123" s="187" t="s">
        <v>22</v>
      </c>
      <c r="AY123" s="186" t="s">
        <v>143</v>
      </c>
      <c r="BK123" s="188">
        <f>SUM(BK124:BK137)</f>
        <v>0</v>
      </c>
    </row>
    <row r="124" spans="2:65" s="1" customFormat="1" ht="22.5" customHeight="1">
      <c r="B124" s="35"/>
      <c r="C124" s="192" t="s">
        <v>209</v>
      </c>
      <c r="D124" s="192" t="s">
        <v>146</v>
      </c>
      <c r="E124" s="193" t="s">
        <v>575</v>
      </c>
      <c r="F124" s="194" t="s">
        <v>576</v>
      </c>
      <c r="G124" s="195" t="s">
        <v>198</v>
      </c>
      <c r="H124" s="196">
        <v>93.5</v>
      </c>
      <c r="I124" s="197"/>
      <c r="J124" s="198">
        <f>ROUND(I124*H124,2)</f>
        <v>0</v>
      </c>
      <c r="K124" s="194" t="s">
        <v>150</v>
      </c>
      <c r="L124" s="55"/>
      <c r="M124" s="199" t="s">
        <v>20</v>
      </c>
      <c r="N124" s="200" t="s">
        <v>48</v>
      </c>
      <c r="O124" s="36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8" t="s">
        <v>93</v>
      </c>
      <c r="AT124" s="18" t="s">
        <v>146</v>
      </c>
      <c r="AU124" s="18" t="s">
        <v>84</v>
      </c>
      <c r="AY124" s="18" t="s">
        <v>143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22</v>
      </c>
      <c r="BK124" s="203">
        <f>ROUND(I124*H124,2)</f>
        <v>0</v>
      </c>
      <c r="BL124" s="18" t="s">
        <v>93</v>
      </c>
      <c r="BM124" s="18" t="s">
        <v>577</v>
      </c>
    </row>
    <row r="125" spans="2:51" s="12" customFormat="1" ht="12">
      <c r="B125" s="208"/>
      <c r="C125" s="209"/>
      <c r="D125" s="204" t="s">
        <v>194</v>
      </c>
      <c r="E125" s="210" t="s">
        <v>20</v>
      </c>
      <c r="F125" s="211" t="s">
        <v>662</v>
      </c>
      <c r="G125" s="209"/>
      <c r="H125" s="212">
        <v>93.5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194</v>
      </c>
      <c r="AU125" s="218" t="s">
        <v>84</v>
      </c>
      <c r="AV125" s="12" t="s">
        <v>84</v>
      </c>
      <c r="AW125" s="12" t="s">
        <v>39</v>
      </c>
      <c r="AX125" s="12" t="s">
        <v>22</v>
      </c>
      <c r="AY125" s="218" t="s">
        <v>143</v>
      </c>
    </row>
    <row r="126" spans="2:65" s="1" customFormat="1" ht="22.5" customHeight="1">
      <c r="B126" s="35"/>
      <c r="C126" s="192" t="s">
        <v>218</v>
      </c>
      <c r="D126" s="192" t="s">
        <v>146</v>
      </c>
      <c r="E126" s="193" t="s">
        <v>663</v>
      </c>
      <c r="F126" s="194" t="s">
        <v>664</v>
      </c>
      <c r="G126" s="195" t="s">
        <v>198</v>
      </c>
      <c r="H126" s="196">
        <v>93.5</v>
      </c>
      <c r="I126" s="197"/>
      <c r="J126" s="198">
        <f>ROUND(I126*H126,2)</f>
        <v>0</v>
      </c>
      <c r="K126" s="194" t="s">
        <v>150</v>
      </c>
      <c r="L126" s="55"/>
      <c r="M126" s="199" t="s">
        <v>20</v>
      </c>
      <c r="N126" s="200" t="s">
        <v>48</v>
      </c>
      <c r="O126" s="36"/>
      <c r="P126" s="201">
        <f>O126*H126</f>
        <v>0</v>
      </c>
      <c r="Q126" s="201">
        <v>0.08425</v>
      </c>
      <c r="R126" s="201">
        <f>Q126*H126</f>
        <v>7.877375000000001</v>
      </c>
      <c r="S126" s="201">
        <v>0</v>
      </c>
      <c r="T126" s="202">
        <f>S126*H126</f>
        <v>0</v>
      </c>
      <c r="AR126" s="18" t="s">
        <v>93</v>
      </c>
      <c r="AT126" s="18" t="s">
        <v>146</v>
      </c>
      <c r="AU126" s="18" t="s">
        <v>84</v>
      </c>
      <c r="AY126" s="18" t="s">
        <v>143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22</v>
      </c>
      <c r="BK126" s="203">
        <f>ROUND(I126*H126,2)</f>
        <v>0</v>
      </c>
      <c r="BL126" s="18" t="s">
        <v>93</v>
      </c>
      <c r="BM126" s="18" t="s">
        <v>665</v>
      </c>
    </row>
    <row r="127" spans="2:51" s="12" customFormat="1" ht="12">
      <c r="B127" s="208"/>
      <c r="C127" s="209"/>
      <c r="D127" s="206" t="s">
        <v>194</v>
      </c>
      <c r="E127" s="219" t="s">
        <v>20</v>
      </c>
      <c r="F127" s="220" t="s">
        <v>666</v>
      </c>
      <c r="G127" s="209"/>
      <c r="H127" s="221">
        <v>81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194</v>
      </c>
      <c r="AU127" s="218" t="s">
        <v>84</v>
      </c>
      <c r="AV127" s="12" t="s">
        <v>84</v>
      </c>
      <c r="AW127" s="12" t="s">
        <v>39</v>
      </c>
      <c r="AX127" s="12" t="s">
        <v>77</v>
      </c>
      <c r="AY127" s="218" t="s">
        <v>143</v>
      </c>
    </row>
    <row r="128" spans="2:51" s="12" customFormat="1" ht="12">
      <c r="B128" s="208"/>
      <c r="C128" s="209"/>
      <c r="D128" s="206" t="s">
        <v>194</v>
      </c>
      <c r="E128" s="219" t="s">
        <v>20</v>
      </c>
      <c r="F128" s="220" t="s">
        <v>667</v>
      </c>
      <c r="G128" s="209"/>
      <c r="H128" s="221">
        <v>6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194</v>
      </c>
      <c r="AU128" s="218" t="s">
        <v>84</v>
      </c>
      <c r="AV128" s="12" t="s">
        <v>84</v>
      </c>
      <c r="AW128" s="12" t="s">
        <v>39</v>
      </c>
      <c r="AX128" s="12" t="s">
        <v>77</v>
      </c>
      <c r="AY128" s="218" t="s">
        <v>143</v>
      </c>
    </row>
    <row r="129" spans="2:51" s="12" customFormat="1" ht="12">
      <c r="B129" s="208"/>
      <c r="C129" s="209"/>
      <c r="D129" s="206" t="s">
        <v>194</v>
      </c>
      <c r="E129" s="219" t="s">
        <v>20</v>
      </c>
      <c r="F129" s="220" t="s">
        <v>668</v>
      </c>
      <c r="G129" s="209"/>
      <c r="H129" s="221">
        <v>6.5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194</v>
      </c>
      <c r="AU129" s="218" t="s">
        <v>84</v>
      </c>
      <c r="AV129" s="12" t="s">
        <v>84</v>
      </c>
      <c r="AW129" s="12" t="s">
        <v>39</v>
      </c>
      <c r="AX129" s="12" t="s">
        <v>77</v>
      </c>
      <c r="AY129" s="218" t="s">
        <v>143</v>
      </c>
    </row>
    <row r="130" spans="2:51" s="13" customFormat="1" ht="12">
      <c r="B130" s="222"/>
      <c r="C130" s="223"/>
      <c r="D130" s="204" t="s">
        <v>194</v>
      </c>
      <c r="E130" s="224" t="s">
        <v>20</v>
      </c>
      <c r="F130" s="225" t="s">
        <v>217</v>
      </c>
      <c r="G130" s="223"/>
      <c r="H130" s="226">
        <v>93.5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194</v>
      </c>
      <c r="AU130" s="232" t="s">
        <v>84</v>
      </c>
      <c r="AV130" s="13" t="s">
        <v>93</v>
      </c>
      <c r="AW130" s="13" t="s">
        <v>39</v>
      </c>
      <c r="AX130" s="13" t="s">
        <v>22</v>
      </c>
      <c r="AY130" s="232" t="s">
        <v>143</v>
      </c>
    </row>
    <row r="131" spans="2:65" s="1" customFormat="1" ht="22.5" customHeight="1">
      <c r="B131" s="35"/>
      <c r="C131" s="255" t="s">
        <v>8</v>
      </c>
      <c r="D131" s="255" t="s">
        <v>554</v>
      </c>
      <c r="E131" s="256" t="s">
        <v>588</v>
      </c>
      <c r="F131" s="257" t="s">
        <v>589</v>
      </c>
      <c r="G131" s="258" t="s">
        <v>198</v>
      </c>
      <c r="H131" s="259">
        <v>6.18</v>
      </c>
      <c r="I131" s="260"/>
      <c r="J131" s="261">
        <f>ROUND(I131*H131,2)</f>
        <v>0</v>
      </c>
      <c r="K131" s="257" t="s">
        <v>150</v>
      </c>
      <c r="L131" s="262"/>
      <c r="M131" s="263" t="s">
        <v>20</v>
      </c>
      <c r="N131" s="264" t="s">
        <v>48</v>
      </c>
      <c r="O131" s="36"/>
      <c r="P131" s="201">
        <f>O131*H131</f>
        <v>0</v>
      </c>
      <c r="Q131" s="201">
        <v>0.131</v>
      </c>
      <c r="R131" s="201">
        <f>Q131*H131</f>
        <v>0.80958</v>
      </c>
      <c r="S131" s="201">
        <v>0</v>
      </c>
      <c r="T131" s="202">
        <f>S131*H131</f>
        <v>0</v>
      </c>
      <c r="AR131" s="18" t="s">
        <v>105</v>
      </c>
      <c r="AT131" s="18" t="s">
        <v>554</v>
      </c>
      <c r="AU131" s="18" t="s">
        <v>84</v>
      </c>
      <c r="AY131" s="18" t="s">
        <v>143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22</v>
      </c>
      <c r="BK131" s="203">
        <f>ROUND(I131*H131,2)</f>
        <v>0</v>
      </c>
      <c r="BL131" s="18" t="s">
        <v>93</v>
      </c>
      <c r="BM131" s="18" t="s">
        <v>590</v>
      </c>
    </row>
    <row r="132" spans="2:51" s="12" customFormat="1" ht="12">
      <c r="B132" s="208"/>
      <c r="C132" s="209"/>
      <c r="D132" s="204" t="s">
        <v>194</v>
      </c>
      <c r="E132" s="210" t="s">
        <v>20</v>
      </c>
      <c r="F132" s="211" t="s">
        <v>669</v>
      </c>
      <c r="G132" s="209"/>
      <c r="H132" s="212">
        <v>6.18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194</v>
      </c>
      <c r="AU132" s="218" t="s">
        <v>84</v>
      </c>
      <c r="AV132" s="12" t="s">
        <v>84</v>
      </c>
      <c r="AW132" s="12" t="s">
        <v>39</v>
      </c>
      <c r="AX132" s="12" t="s">
        <v>22</v>
      </c>
      <c r="AY132" s="218" t="s">
        <v>143</v>
      </c>
    </row>
    <row r="133" spans="2:65" s="1" customFormat="1" ht="22.5" customHeight="1">
      <c r="B133" s="35"/>
      <c r="C133" s="255" t="s">
        <v>233</v>
      </c>
      <c r="D133" s="255" t="s">
        <v>554</v>
      </c>
      <c r="E133" s="256" t="s">
        <v>592</v>
      </c>
      <c r="F133" s="257" t="s">
        <v>593</v>
      </c>
      <c r="G133" s="258" t="s">
        <v>198</v>
      </c>
      <c r="H133" s="259">
        <v>6.695</v>
      </c>
      <c r="I133" s="260"/>
      <c r="J133" s="261">
        <f>ROUND(I133*H133,2)</f>
        <v>0</v>
      </c>
      <c r="K133" s="257" t="s">
        <v>150</v>
      </c>
      <c r="L133" s="262"/>
      <c r="M133" s="263" t="s">
        <v>20</v>
      </c>
      <c r="N133" s="264" t="s">
        <v>48</v>
      </c>
      <c r="O133" s="36"/>
      <c r="P133" s="201">
        <f>O133*H133</f>
        <v>0</v>
      </c>
      <c r="Q133" s="201">
        <v>0.131</v>
      </c>
      <c r="R133" s="201">
        <f>Q133*H133</f>
        <v>0.8770450000000001</v>
      </c>
      <c r="S133" s="201">
        <v>0</v>
      </c>
      <c r="T133" s="202">
        <f>S133*H133</f>
        <v>0</v>
      </c>
      <c r="AR133" s="18" t="s">
        <v>105</v>
      </c>
      <c r="AT133" s="18" t="s">
        <v>554</v>
      </c>
      <c r="AU133" s="18" t="s">
        <v>84</v>
      </c>
      <c r="AY133" s="18" t="s">
        <v>143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22</v>
      </c>
      <c r="BK133" s="203">
        <f>ROUND(I133*H133,2)</f>
        <v>0</v>
      </c>
      <c r="BL133" s="18" t="s">
        <v>93</v>
      </c>
      <c r="BM133" s="18" t="s">
        <v>594</v>
      </c>
    </row>
    <row r="134" spans="2:51" s="12" customFormat="1" ht="12">
      <c r="B134" s="208"/>
      <c r="C134" s="209"/>
      <c r="D134" s="204" t="s">
        <v>194</v>
      </c>
      <c r="E134" s="210" t="s">
        <v>20</v>
      </c>
      <c r="F134" s="211" t="s">
        <v>670</v>
      </c>
      <c r="G134" s="209"/>
      <c r="H134" s="212">
        <v>6.695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194</v>
      </c>
      <c r="AU134" s="218" t="s">
        <v>84</v>
      </c>
      <c r="AV134" s="12" t="s">
        <v>84</v>
      </c>
      <c r="AW134" s="12" t="s">
        <v>39</v>
      </c>
      <c r="AX134" s="12" t="s">
        <v>22</v>
      </c>
      <c r="AY134" s="218" t="s">
        <v>143</v>
      </c>
    </row>
    <row r="135" spans="2:65" s="1" customFormat="1" ht="22.5" customHeight="1">
      <c r="B135" s="35"/>
      <c r="C135" s="255" t="s">
        <v>240</v>
      </c>
      <c r="D135" s="255" t="s">
        <v>554</v>
      </c>
      <c r="E135" s="256" t="s">
        <v>596</v>
      </c>
      <c r="F135" s="257" t="s">
        <v>597</v>
      </c>
      <c r="G135" s="258" t="s">
        <v>198</v>
      </c>
      <c r="H135" s="259">
        <v>83.43</v>
      </c>
      <c r="I135" s="260"/>
      <c r="J135" s="261">
        <f>ROUND(I135*H135,2)</f>
        <v>0</v>
      </c>
      <c r="K135" s="257" t="s">
        <v>150</v>
      </c>
      <c r="L135" s="262"/>
      <c r="M135" s="263" t="s">
        <v>20</v>
      </c>
      <c r="N135" s="264" t="s">
        <v>48</v>
      </c>
      <c r="O135" s="36"/>
      <c r="P135" s="201">
        <f>O135*H135</f>
        <v>0</v>
      </c>
      <c r="Q135" s="201">
        <v>0.131</v>
      </c>
      <c r="R135" s="201">
        <f>Q135*H135</f>
        <v>10.929330000000002</v>
      </c>
      <c r="S135" s="201">
        <v>0</v>
      </c>
      <c r="T135" s="202">
        <f>S135*H135</f>
        <v>0</v>
      </c>
      <c r="AR135" s="18" t="s">
        <v>105</v>
      </c>
      <c r="AT135" s="18" t="s">
        <v>554</v>
      </c>
      <c r="AU135" s="18" t="s">
        <v>84</v>
      </c>
      <c r="AY135" s="18" t="s">
        <v>143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8" t="s">
        <v>22</v>
      </c>
      <c r="BK135" s="203">
        <f>ROUND(I135*H135,2)</f>
        <v>0</v>
      </c>
      <c r="BL135" s="18" t="s">
        <v>93</v>
      </c>
      <c r="BM135" s="18" t="s">
        <v>598</v>
      </c>
    </row>
    <row r="136" spans="2:51" s="12" customFormat="1" ht="12">
      <c r="B136" s="208"/>
      <c r="C136" s="209"/>
      <c r="D136" s="204" t="s">
        <v>194</v>
      </c>
      <c r="E136" s="210" t="s">
        <v>20</v>
      </c>
      <c r="F136" s="211" t="s">
        <v>671</v>
      </c>
      <c r="G136" s="209"/>
      <c r="H136" s="212">
        <v>83.43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194</v>
      </c>
      <c r="AU136" s="218" t="s">
        <v>84</v>
      </c>
      <c r="AV136" s="12" t="s">
        <v>84</v>
      </c>
      <c r="AW136" s="12" t="s">
        <v>39</v>
      </c>
      <c r="AX136" s="12" t="s">
        <v>22</v>
      </c>
      <c r="AY136" s="218" t="s">
        <v>143</v>
      </c>
    </row>
    <row r="137" spans="2:65" s="1" customFormat="1" ht="31.5" customHeight="1">
      <c r="B137" s="35"/>
      <c r="C137" s="192" t="s">
        <v>245</v>
      </c>
      <c r="D137" s="192" t="s">
        <v>146</v>
      </c>
      <c r="E137" s="193" t="s">
        <v>600</v>
      </c>
      <c r="F137" s="194" t="s">
        <v>601</v>
      </c>
      <c r="G137" s="195" t="s">
        <v>198</v>
      </c>
      <c r="H137" s="196">
        <v>93.5</v>
      </c>
      <c r="I137" s="197"/>
      <c r="J137" s="198">
        <f>ROUND(I137*H137,2)</f>
        <v>0</v>
      </c>
      <c r="K137" s="194" t="s">
        <v>150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8" t="s">
        <v>93</v>
      </c>
      <c r="AT137" s="18" t="s">
        <v>146</v>
      </c>
      <c r="AU137" s="18" t="s">
        <v>84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93</v>
      </c>
      <c r="BM137" s="18" t="s">
        <v>602</v>
      </c>
    </row>
    <row r="138" spans="2:63" s="11" customFormat="1" ht="29.85" customHeight="1">
      <c r="B138" s="175"/>
      <c r="C138" s="176"/>
      <c r="D138" s="189" t="s">
        <v>76</v>
      </c>
      <c r="E138" s="190" t="s">
        <v>108</v>
      </c>
      <c r="F138" s="190" t="s">
        <v>453</v>
      </c>
      <c r="G138" s="176"/>
      <c r="H138" s="176"/>
      <c r="I138" s="179"/>
      <c r="J138" s="191">
        <f>BK138</f>
        <v>0</v>
      </c>
      <c r="K138" s="176"/>
      <c r="L138" s="181"/>
      <c r="M138" s="182"/>
      <c r="N138" s="183"/>
      <c r="O138" s="183"/>
      <c r="P138" s="184">
        <f>SUM(P139:P142)</f>
        <v>0</v>
      </c>
      <c r="Q138" s="183"/>
      <c r="R138" s="184">
        <f>SUM(R139:R142)</f>
        <v>11.201064440000001</v>
      </c>
      <c r="S138" s="183"/>
      <c r="T138" s="185">
        <f>SUM(T139:T142)</f>
        <v>0</v>
      </c>
      <c r="AR138" s="186" t="s">
        <v>22</v>
      </c>
      <c r="AT138" s="187" t="s">
        <v>76</v>
      </c>
      <c r="AU138" s="187" t="s">
        <v>22</v>
      </c>
      <c r="AY138" s="186" t="s">
        <v>143</v>
      </c>
      <c r="BK138" s="188">
        <f>SUM(BK139:BK142)</f>
        <v>0</v>
      </c>
    </row>
    <row r="139" spans="2:65" s="1" customFormat="1" ht="31.5" customHeight="1">
      <c r="B139" s="35"/>
      <c r="C139" s="192" t="s">
        <v>250</v>
      </c>
      <c r="D139" s="192" t="s">
        <v>146</v>
      </c>
      <c r="E139" s="193" t="s">
        <v>626</v>
      </c>
      <c r="F139" s="194" t="s">
        <v>627</v>
      </c>
      <c r="G139" s="195" t="s">
        <v>192</v>
      </c>
      <c r="H139" s="196">
        <v>47</v>
      </c>
      <c r="I139" s="197"/>
      <c r="J139" s="198">
        <f>ROUND(I139*H139,2)</f>
        <v>0</v>
      </c>
      <c r="K139" s="194" t="s">
        <v>170</v>
      </c>
      <c r="L139" s="55"/>
      <c r="M139" s="199" t="s">
        <v>20</v>
      </c>
      <c r="N139" s="200" t="s">
        <v>48</v>
      </c>
      <c r="O139" s="36"/>
      <c r="P139" s="201">
        <f>O139*H139</f>
        <v>0</v>
      </c>
      <c r="Q139" s="201">
        <v>0.15539952</v>
      </c>
      <c r="R139" s="201">
        <f>Q139*H139</f>
        <v>7.303777440000001</v>
      </c>
      <c r="S139" s="201">
        <v>0</v>
      </c>
      <c r="T139" s="202">
        <f>S139*H139</f>
        <v>0</v>
      </c>
      <c r="AR139" s="18" t="s">
        <v>93</v>
      </c>
      <c r="AT139" s="18" t="s">
        <v>146</v>
      </c>
      <c r="AU139" s="18" t="s">
        <v>84</v>
      </c>
      <c r="AY139" s="18" t="s">
        <v>143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22</v>
      </c>
      <c r="BK139" s="203">
        <f>ROUND(I139*H139,2)</f>
        <v>0</v>
      </c>
      <c r="BL139" s="18" t="s">
        <v>93</v>
      </c>
      <c r="BM139" s="18" t="s">
        <v>628</v>
      </c>
    </row>
    <row r="140" spans="2:65" s="1" customFormat="1" ht="22.5" customHeight="1">
      <c r="B140" s="35"/>
      <c r="C140" s="255" t="s">
        <v>255</v>
      </c>
      <c r="D140" s="255" t="s">
        <v>554</v>
      </c>
      <c r="E140" s="256" t="s">
        <v>629</v>
      </c>
      <c r="F140" s="257" t="s">
        <v>630</v>
      </c>
      <c r="G140" s="258" t="s">
        <v>165</v>
      </c>
      <c r="H140" s="259">
        <v>47.47</v>
      </c>
      <c r="I140" s="260"/>
      <c r="J140" s="261">
        <f>ROUND(I140*H140,2)</f>
        <v>0</v>
      </c>
      <c r="K140" s="257" t="s">
        <v>150</v>
      </c>
      <c r="L140" s="262"/>
      <c r="M140" s="263" t="s">
        <v>20</v>
      </c>
      <c r="N140" s="264" t="s">
        <v>48</v>
      </c>
      <c r="O140" s="36"/>
      <c r="P140" s="201">
        <f>O140*H140</f>
        <v>0</v>
      </c>
      <c r="Q140" s="201">
        <v>0.0821</v>
      </c>
      <c r="R140" s="201">
        <f>Q140*H140</f>
        <v>3.8972870000000004</v>
      </c>
      <c r="S140" s="201">
        <v>0</v>
      </c>
      <c r="T140" s="202">
        <f>S140*H140</f>
        <v>0</v>
      </c>
      <c r="AR140" s="18" t="s">
        <v>105</v>
      </c>
      <c r="AT140" s="18" t="s">
        <v>554</v>
      </c>
      <c r="AU140" s="18" t="s">
        <v>84</v>
      </c>
      <c r="AY140" s="18" t="s">
        <v>143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22</v>
      </c>
      <c r="BK140" s="203">
        <f>ROUND(I140*H140,2)</f>
        <v>0</v>
      </c>
      <c r="BL140" s="18" t="s">
        <v>93</v>
      </c>
      <c r="BM140" s="18" t="s">
        <v>631</v>
      </c>
    </row>
    <row r="141" spans="2:51" s="12" customFormat="1" ht="12">
      <c r="B141" s="208"/>
      <c r="C141" s="209"/>
      <c r="D141" s="204" t="s">
        <v>194</v>
      </c>
      <c r="E141" s="210" t="s">
        <v>20</v>
      </c>
      <c r="F141" s="211" t="s">
        <v>672</v>
      </c>
      <c r="G141" s="209"/>
      <c r="H141" s="212">
        <v>47.47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194</v>
      </c>
      <c r="AU141" s="218" t="s">
        <v>84</v>
      </c>
      <c r="AV141" s="12" t="s">
        <v>84</v>
      </c>
      <c r="AW141" s="12" t="s">
        <v>39</v>
      </c>
      <c r="AX141" s="12" t="s">
        <v>22</v>
      </c>
      <c r="AY141" s="218" t="s">
        <v>143</v>
      </c>
    </row>
    <row r="142" spans="2:65" s="1" customFormat="1" ht="22.5" customHeight="1">
      <c r="B142" s="35"/>
      <c r="C142" s="192" t="s">
        <v>7</v>
      </c>
      <c r="D142" s="192" t="s">
        <v>146</v>
      </c>
      <c r="E142" s="193" t="s">
        <v>633</v>
      </c>
      <c r="F142" s="194" t="s">
        <v>634</v>
      </c>
      <c r="G142" s="195" t="s">
        <v>635</v>
      </c>
      <c r="H142" s="196">
        <v>2</v>
      </c>
      <c r="I142" s="197"/>
      <c r="J142" s="198">
        <f>ROUND(I142*H142,2)</f>
        <v>0</v>
      </c>
      <c r="K142" s="194" t="s">
        <v>170</v>
      </c>
      <c r="L142" s="55"/>
      <c r="M142" s="199" t="s">
        <v>20</v>
      </c>
      <c r="N142" s="200" t="s">
        <v>48</v>
      </c>
      <c r="O142" s="36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18" t="s">
        <v>93</v>
      </c>
      <c r="AT142" s="18" t="s">
        <v>146</v>
      </c>
      <c r="AU142" s="18" t="s">
        <v>84</v>
      </c>
      <c r="AY142" s="18" t="s">
        <v>143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8" t="s">
        <v>22</v>
      </c>
      <c r="BK142" s="203">
        <f>ROUND(I142*H142,2)</f>
        <v>0</v>
      </c>
      <c r="BL142" s="18" t="s">
        <v>93</v>
      </c>
      <c r="BM142" s="18" t="s">
        <v>636</v>
      </c>
    </row>
    <row r="143" spans="2:63" s="11" customFormat="1" ht="29.85" customHeight="1">
      <c r="B143" s="175"/>
      <c r="C143" s="176"/>
      <c r="D143" s="189" t="s">
        <v>76</v>
      </c>
      <c r="E143" s="190" t="s">
        <v>637</v>
      </c>
      <c r="F143" s="190" t="s">
        <v>638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P144</f>
        <v>0</v>
      </c>
      <c r="Q143" s="183"/>
      <c r="R143" s="184">
        <f>R144</f>
        <v>0</v>
      </c>
      <c r="S143" s="183"/>
      <c r="T143" s="185">
        <f>T144</f>
        <v>0</v>
      </c>
      <c r="AR143" s="186" t="s">
        <v>22</v>
      </c>
      <c r="AT143" s="187" t="s">
        <v>76</v>
      </c>
      <c r="AU143" s="187" t="s">
        <v>22</v>
      </c>
      <c r="AY143" s="186" t="s">
        <v>143</v>
      </c>
      <c r="BK143" s="188">
        <f>BK144</f>
        <v>0</v>
      </c>
    </row>
    <row r="144" spans="2:65" s="1" customFormat="1" ht="22.5" customHeight="1">
      <c r="B144" s="35"/>
      <c r="C144" s="192" t="s">
        <v>263</v>
      </c>
      <c r="D144" s="192" t="s">
        <v>146</v>
      </c>
      <c r="E144" s="193" t="s">
        <v>639</v>
      </c>
      <c r="F144" s="194" t="s">
        <v>640</v>
      </c>
      <c r="G144" s="195" t="s">
        <v>480</v>
      </c>
      <c r="H144" s="196">
        <v>31.699</v>
      </c>
      <c r="I144" s="197"/>
      <c r="J144" s="198">
        <f>ROUND(I144*H144,2)</f>
        <v>0</v>
      </c>
      <c r="K144" s="194" t="s">
        <v>150</v>
      </c>
      <c r="L144" s="55"/>
      <c r="M144" s="199" t="s">
        <v>20</v>
      </c>
      <c r="N144" s="265" t="s">
        <v>48</v>
      </c>
      <c r="O144" s="266"/>
      <c r="P144" s="267">
        <f>O144*H144</f>
        <v>0</v>
      </c>
      <c r="Q144" s="267">
        <v>0</v>
      </c>
      <c r="R144" s="267">
        <f>Q144*H144</f>
        <v>0</v>
      </c>
      <c r="S144" s="267">
        <v>0</v>
      </c>
      <c r="T144" s="268">
        <f>S144*H144</f>
        <v>0</v>
      </c>
      <c r="AR144" s="18" t="s">
        <v>93</v>
      </c>
      <c r="AT144" s="18" t="s">
        <v>146</v>
      </c>
      <c r="AU144" s="18" t="s">
        <v>84</v>
      </c>
      <c r="AY144" s="18" t="s">
        <v>143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8" t="s">
        <v>22</v>
      </c>
      <c r="BK144" s="203">
        <f>ROUND(I144*H144,2)</f>
        <v>0</v>
      </c>
      <c r="BL144" s="18" t="s">
        <v>93</v>
      </c>
      <c r="BM144" s="18" t="s">
        <v>641</v>
      </c>
    </row>
    <row r="145" spans="2:12" s="1" customFormat="1" ht="6.9" customHeight="1">
      <c r="B145" s="50"/>
      <c r="C145" s="51"/>
      <c r="D145" s="51"/>
      <c r="E145" s="51"/>
      <c r="F145" s="51"/>
      <c r="G145" s="51"/>
      <c r="H145" s="51"/>
      <c r="I145" s="138"/>
      <c r="J145" s="51"/>
      <c r="K145" s="51"/>
      <c r="L145" s="55"/>
    </row>
  </sheetData>
  <sheetProtection password="CC35" sheet="1" objects="1" scenarios="1" formatColumns="0" formatRows="0" sort="0" autoFilter="0"/>
  <autoFilter ref="C92:K92"/>
  <mergeCells count="15">
    <mergeCell ref="E83:H83"/>
    <mergeCell ref="E81:H81"/>
    <mergeCell ref="E85:H85"/>
    <mergeCell ref="G1:H1"/>
    <mergeCell ref="L2:V2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101</v>
      </c>
    </row>
    <row r="3" spans="2:46" ht="6.9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" customHeight="1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2:11" ht="13.2">
      <c r="B8" s="22"/>
      <c r="C8" s="23"/>
      <c r="D8" s="31" t="s">
        <v>115</v>
      </c>
      <c r="E8" s="23"/>
      <c r="F8" s="23"/>
      <c r="G8" s="23"/>
      <c r="H8" s="23"/>
      <c r="I8" s="116"/>
      <c r="J8" s="23"/>
      <c r="K8" s="25"/>
    </row>
    <row r="9" spans="2:11" ht="22.5" customHeight="1">
      <c r="B9" s="22"/>
      <c r="C9" s="23"/>
      <c r="D9" s="23"/>
      <c r="E9" s="318" t="s">
        <v>531</v>
      </c>
      <c r="F9" s="279"/>
      <c r="G9" s="279"/>
      <c r="H9" s="279"/>
      <c r="I9" s="116"/>
      <c r="J9" s="23"/>
      <c r="K9" s="25"/>
    </row>
    <row r="10" spans="2:11" ht="13.2">
      <c r="B10" s="22"/>
      <c r="C10" s="23"/>
      <c r="D10" s="31" t="s">
        <v>532</v>
      </c>
      <c r="E10" s="23"/>
      <c r="F10" s="23"/>
      <c r="G10" s="23"/>
      <c r="H10" s="23"/>
      <c r="I10" s="116"/>
      <c r="J10" s="23"/>
      <c r="K10" s="25"/>
    </row>
    <row r="11" spans="2:11" s="1" customFormat="1" ht="22.5" customHeight="1">
      <c r="B11" s="35"/>
      <c r="C11" s="36"/>
      <c r="D11" s="36"/>
      <c r="E11" s="322" t="s">
        <v>642</v>
      </c>
      <c r="F11" s="286"/>
      <c r="G11" s="286"/>
      <c r="H11" s="286"/>
      <c r="I11" s="117"/>
      <c r="J11" s="36"/>
      <c r="K11" s="39"/>
    </row>
    <row r="12" spans="2:11" s="1" customFormat="1" ht="13.2">
      <c r="B12" s="35"/>
      <c r="C12" s="36"/>
      <c r="D12" s="31" t="s">
        <v>643</v>
      </c>
      <c r="E12" s="36"/>
      <c r="F12" s="36"/>
      <c r="G12" s="36"/>
      <c r="H12" s="36"/>
      <c r="I12" s="117"/>
      <c r="J12" s="36"/>
      <c r="K12" s="39"/>
    </row>
    <row r="13" spans="2:11" s="1" customFormat="1" ht="36.9" customHeight="1">
      <c r="B13" s="35"/>
      <c r="C13" s="36"/>
      <c r="D13" s="36"/>
      <c r="E13" s="319" t="s">
        <v>673</v>
      </c>
      <c r="F13" s="286"/>
      <c r="G13" s="286"/>
      <c r="H13" s="286"/>
      <c r="I13" s="117"/>
      <c r="J13" s="36"/>
      <c r="K13" s="39"/>
    </row>
    <row r="14" spans="2:11" s="1" customFormat="1" ht="12">
      <c r="B14" s="35"/>
      <c r="C14" s="36"/>
      <c r="D14" s="36"/>
      <c r="E14" s="36"/>
      <c r="F14" s="36"/>
      <c r="G14" s="36"/>
      <c r="H14" s="36"/>
      <c r="I14" s="117"/>
      <c r="J14" s="36"/>
      <c r="K14" s="39"/>
    </row>
    <row r="15" spans="2:11" s="1" customFormat="1" ht="14.4" customHeight="1">
      <c r="B15" s="35"/>
      <c r="C15" s="36"/>
      <c r="D15" s="31" t="s">
        <v>19</v>
      </c>
      <c r="E15" s="36"/>
      <c r="F15" s="29" t="s">
        <v>20</v>
      </c>
      <c r="G15" s="36"/>
      <c r="H15" s="36"/>
      <c r="I15" s="118" t="s">
        <v>21</v>
      </c>
      <c r="J15" s="29" t="s">
        <v>20</v>
      </c>
      <c r="K15" s="39"/>
    </row>
    <row r="16" spans="2:11" s="1" customFormat="1" ht="14.4" customHeight="1">
      <c r="B16" s="35"/>
      <c r="C16" s="36"/>
      <c r="D16" s="31" t="s">
        <v>23</v>
      </c>
      <c r="E16" s="36"/>
      <c r="F16" s="29" t="s">
        <v>24</v>
      </c>
      <c r="G16" s="36"/>
      <c r="H16" s="36"/>
      <c r="I16" s="118" t="s">
        <v>25</v>
      </c>
      <c r="J16" s="119" t="str">
        <f>'Rekapitulace stavby'!AN8</f>
        <v>4.1.2017</v>
      </c>
      <c r="K16" s="39"/>
    </row>
    <row r="17" spans="2:11" s="1" customFormat="1" ht="10.8" customHeight="1">
      <c r="B17" s="35"/>
      <c r="C17" s="36"/>
      <c r="D17" s="36"/>
      <c r="E17" s="36"/>
      <c r="F17" s="36"/>
      <c r="G17" s="36"/>
      <c r="H17" s="36"/>
      <c r="I17" s="117"/>
      <c r="J17" s="36"/>
      <c r="K17" s="39"/>
    </row>
    <row r="18" spans="2:11" s="1" customFormat="1" ht="14.4" customHeight="1">
      <c r="B18" s="35"/>
      <c r="C18" s="36"/>
      <c r="D18" s="31" t="s">
        <v>29</v>
      </c>
      <c r="E18" s="36"/>
      <c r="F18" s="36"/>
      <c r="G18" s="36"/>
      <c r="H18" s="36"/>
      <c r="I18" s="118" t="s">
        <v>30</v>
      </c>
      <c r="J18" s="29" t="s">
        <v>31</v>
      </c>
      <c r="K18" s="39"/>
    </row>
    <row r="19" spans="2:11" s="1" customFormat="1" ht="18" customHeight="1">
      <c r="B19" s="35"/>
      <c r="C19" s="36"/>
      <c r="D19" s="36"/>
      <c r="E19" s="29" t="s">
        <v>32</v>
      </c>
      <c r="F19" s="36"/>
      <c r="G19" s="36"/>
      <c r="H19" s="36"/>
      <c r="I19" s="118" t="s">
        <v>33</v>
      </c>
      <c r="J19" s="29" t="s">
        <v>34</v>
      </c>
      <c r="K19" s="39"/>
    </row>
    <row r="20" spans="2:11" s="1" customFormat="1" ht="6.9" customHeight="1">
      <c r="B20" s="35"/>
      <c r="C20" s="36"/>
      <c r="D20" s="36"/>
      <c r="E20" s="36"/>
      <c r="F20" s="36"/>
      <c r="G20" s="36"/>
      <c r="H20" s="36"/>
      <c r="I20" s="117"/>
      <c r="J20" s="36"/>
      <c r="K20" s="39"/>
    </row>
    <row r="21" spans="2:11" s="1" customFormat="1" ht="14.4" customHeight="1">
      <c r="B21" s="35"/>
      <c r="C21" s="36"/>
      <c r="D21" s="31" t="s">
        <v>35</v>
      </c>
      <c r="E21" s="36"/>
      <c r="F21" s="36"/>
      <c r="G21" s="36"/>
      <c r="H21" s="36"/>
      <c r="I21" s="118" t="s">
        <v>30</v>
      </c>
      <c r="J21" s="29" t="str">
        <f>IF('Rekapitulace stavby'!AN13="Vyplň údaj","",IF('Rekapitulace stavby'!AN13="","",'Rekapitulace stavby'!AN13))</f>
        <v/>
      </c>
      <c r="K21" s="39"/>
    </row>
    <row r="22" spans="2:11" s="1" customFormat="1" ht="18" customHeight="1">
      <c r="B22" s="35"/>
      <c r="C22" s="36"/>
      <c r="D22" s="36"/>
      <c r="E22" s="29" t="str">
        <f>IF('Rekapitulace stavby'!E14="Vyplň údaj","",IF('Rekapitulace stavby'!E14="","",'Rekapitulace stavby'!E14))</f>
        <v/>
      </c>
      <c r="F22" s="36"/>
      <c r="G22" s="36"/>
      <c r="H22" s="36"/>
      <c r="I22" s="118" t="s">
        <v>33</v>
      </c>
      <c r="J22" s="29" t="str">
        <f>IF('Rekapitulace stavby'!AN14="Vyplň údaj","",IF('Rekapitulace stavby'!AN14="","",'Rekapitulace stavby'!AN14))</f>
        <v/>
      </c>
      <c r="K22" s="39"/>
    </row>
    <row r="23" spans="2:11" s="1" customFormat="1" ht="6.9" customHeight="1">
      <c r="B23" s="35"/>
      <c r="C23" s="36"/>
      <c r="D23" s="36"/>
      <c r="E23" s="36"/>
      <c r="F23" s="36"/>
      <c r="G23" s="36"/>
      <c r="H23" s="36"/>
      <c r="I23" s="117"/>
      <c r="J23" s="36"/>
      <c r="K23" s="39"/>
    </row>
    <row r="24" spans="2:11" s="1" customFormat="1" ht="14.4" customHeight="1">
      <c r="B24" s="35"/>
      <c r="C24" s="36"/>
      <c r="D24" s="31" t="s">
        <v>37</v>
      </c>
      <c r="E24" s="36"/>
      <c r="F24" s="36"/>
      <c r="G24" s="36"/>
      <c r="H24" s="36"/>
      <c r="I24" s="118" t="s">
        <v>30</v>
      </c>
      <c r="J24" s="29" t="s">
        <v>38</v>
      </c>
      <c r="K24" s="39"/>
    </row>
    <row r="25" spans="2:11" s="1" customFormat="1" ht="18" customHeight="1">
      <c r="B25" s="35"/>
      <c r="C25" s="36"/>
      <c r="D25" s="36"/>
      <c r="E25" s="29" t="s">
        <v>40</v>
      </c>
      <c r="F25" s="36"/>
      <c r="G25" s="36"/>
      <c r="H25" s="36"/>
      <c r="I25" s="118" t="s">
        <v>33</v>
      </c>
      <c r="J25" s="29" t="s">
        <v>41</v>
      </c>
      <c r="K25" s="39"/>
    </row>
    <row r="26" spans="2:11" s="1" customFormat="1" ht="6.9" customHeight="1">
      <c r="B26" s="35"/>
      <c r="C26" s="36"/>
      <c r="D26" s="36"/>
      <c r="E26" s="36"/>
      <c r="F26" s="36"/>
      <c r="G26" s="36"/>
      <c r="H26" s="36"/>
      <c r="I26" s="117"/>
      <c r="J26" s="36"/>
      <c r="K26" s="39"/>
    </row>
    <row r="27" spans="2:11" s="1" customFormat="1" ht="14.4" customHeight="1">
      <c r="B27" s="35"/>
      <c r="C27" s="36"/>
      <c r="D27" s="31" t="s">
        <v>42</v>
      </c>
      <c r="E27" s="36"/>
      <c r="F27" s="36"/>
      <c r="G27" s="36"/>
      <c r="H27" s="36"/>
      <c r="I27" s="117"/>
      <c r="J27" s="36"/>
      <c r="K27" s="39"/>
    </row>
    <row r="28" spans="2:11" s="7" customFormat="1" ht="22.5" customHeight="1">
      <c r="B28" s="120"/>
      <c r="C28" s="121"/>
      <c r="D28" s="121"/>
      <c r="E28" s="282" t="s">
        <v>20</v>
      </c>
      <c r="F28" s="320"/>
      <c r="G28" s="320"/>
      <c r="H28" s="320"/>
      <c r="I28" s="122"/>
      <c r="J28" s="121"/>
      <c r="K28" s="123"/>
    </row>
    <row r="29" spans="2:11" s="1" customFormat="1" ht="6.9" customHeight="1">
      <c r="B29" s="35"/>
      <c r="C29" s="36"/>
      <c r="D29" s="36"/>
      <c r="E29" s="36"/>
      <c r="F29" s="36"/>
      <c r="G29" s="36"/>
      <c r="H29" s="36"/>
      <c r="I29" s="117"/>
      <c r="J29" s="36"/>
      <c r="K29" s="39"/>
    </row>
    <row r="30" spans="2:11" s="1" customFormat="1" ht="6.9" customHeight="1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25.35" customHeight="1">
      <c r="B31" s="35"/>
      <c r="C31" s="36"/>
      <c r="D31" s="126" t="s">
        <v>43</v>
      </c>
      <c r="E31" s="36"/>
      <c r="F31" s="36"/>
      <c r="G31" s="36"/>
      <c r="H31" s="36"/>
      <c r="I31" s="117"/>
      <c r="J31" s="127">
        <f>ROUND(J93,2)</f>
        <v>0</v>
      </c>
      <c r="K31" s="39"/>
    </row>
    <row r="32" spans="2:11" s="1" customFormat="1" ht="6.9" customHeight="1">
      <c r="B32" s="35"/>
      <c r="C32" s="36"/>
      <c r="D32" s="80"/>
      <c r="E32" s="80"/>
      <c r="F32" s="80"/>
      <c r="G32" s="80"/>
      <c r="H32" s="80"/>
      <c r="I32" s="124"/>
      <c r="J32" s="80"/>
      <c r="K32" s="125"/>
    </row>
    <row r="33" spans="2:11" s="1" customFormat="1" ht="14.4" customHeight="1">
      <c r="B33" s="35"/>
      <c r="C33" s="36"/>
      <c r="D33" s="36"/>
      <c r="E33" s="36"/>
      <c r="F33" s="40" t="s">
        <v>45</v>
      </c>
      <c r="G33" s="36"/>
      <c r="H33" s="36"/>
      <c r="I33" s="128" t="s">
        <v>44</v>
      </c>
      <c r="J33" s="40" t="s">
        <v>46</v>
      </c>
      <c r="K33" s="39"/>
    </row>
    <row r="34" spans="2:11" s="1" customFormat="1" ht="14.4" customHeight="1">
      <c r="B34" s="35"/>
      <c r="C34" s="36"/>
      <c r="D34" s="43" t="s">
        <v>47</v>
      </c>
      <c r="E34" s="43" t="s">
        <v>48</v>
      </c>
      <c r="F34" s="129">
        <f>ROUND(SUM(BE93:BE115),2)</f>
        <v>0</v>
      </c>
      <c r="G34" s="36"/>
      <c r="H34" s="36"/>
      <c r="I34" s="130">
        <v>0.21</v>
      </c>
      <c r="J34" s="129">
        <f>ROUND(ROUND((SUM(BE93:BE115)),2)*I34,2)</f>
        <v>0</v>
      </c>
      <c r="K34" s="39"/>
    </row>
    <row r="35" spans="2:11" s="1" customFormat="1" ht="14.4" customHeight="1">
      <c r="B35" s="35"/>
      <c r="C35" s="36"/>
      <c r="D35" s="36"/>
      <c r="E35" s="43" t="s">
        <v>49</v>
      </c>
      <c r="F35" s="129">
        <f>ROUND(SUM(BF93:BF115),2)</f>
        <v>0</v>
      </c>
      <c r="G35" s="36"/>
      <c r="H35" s="36"/>
      <c r="I35" s="130">
        <v>0.15</v>
      </c>
      <c r="J35" s="129">
        <f>ROUND(ROUND((SUM(BF93:BF115)),2)*I35,2)</f>
        <v>0</v>
      </c>
      <c r="K35" s="39"/>
    </row>
    <row r="36" spans="2:11" s="1" customFormat="1" ht="14.4" customHeight="1" hidden="1">
      <c r="B36" s="35"/>
      <c r="C36" s="36"/>
      <c r="D36" s="36"/>
      <c r="E36" s="43" t="s">
        <v>50</v>
      </c>
      <c r="F36" s="129">
        <f>ROUND(SUM(BG93:BG115),2)</f>
        <v>0</v>
      </c>
      <c r="G36" s="36"/>
      <c r="H36" s="36"/>
      <c r="I36" s="130">
        <v>0.21</v>
      </c>
      <c r="J36" s="129">
        <v>0</v>
      </c>
      <c r="K36" s="39"/>
    </row>
    <row r="37" spans="2:11" s="1" customFormat="1" ht="14.4" customHeight="1" hidden="1">
      <c r="B37" s="35"/>
      <c r="C37" s="36"/>
      <c r="D37" s="36"/>
      <c r="E37" s="43" t="s">
        <v>51</v>
      </c>
      <c r="F37" s="129">
        <f>ROUND(SUM(BH93:BH115),2)</f>
        <v>0</v>
      </c>
      <c r="G37" s="36"/>
      <c r="H37" s="36"/>
      <c r="I37" s="130">
        <v>0.15</v>
      </c>
      <c r="J37" s="129">
        <v>0</v>
      </c>
      <c r="K37" s="39"/>
    </row>
    <row r="38" spans="2:11" s="1" customFormat="1" ht="14.4" customHeight="1" hidden="1">
      <c r="B38" s="35"/>
      <c r="C38" s="36"/>
      <c r="D38" s="36"/>
      <c r="E38" s="43" t="s">
        <v>52</v>
      </c>
      <c r="F38" s="129">
        <f>ROUND(SUM(BI93:BI115),2)</f>
        <v>0</v>
      </c>
      <c r="G38" s="36"/>
      <c r="H38" s="36"/>
      <c r="I38" s="130">
        <v>0</v>
      </c>
      <c r="J38" s="129">
        <v>0</v>
      </c>
      <c r="K38" s="39"/>
    </row>
    <row r="39" spans="2:11" s="1" customFormat="1" ht="6.9" customHeight="1">
      <c r="B39" s="35"/>
      <c r="C39" s="36"/>
      <c r="D39" s="36"/>
      <c r="E39" s="36"/>
      <c r="F39" s="36"/>
      <c r="G39" s="36"/>
      <c r="H39" s="36"/>
      <c r="I39" s="117"/>
      <c r="J39" s="36"/>
      <c r="K39" s="39"/>
    </row>
    <row r="40" spans="2:11" s="1" customFormat="1" ht="25.35" customHeight="1">
      <c r="B40" s="35"/>
      <c r="C40" s="131"/>
      <c r="D40" s="132" t="s">
        <v>53</v>
      </c>
      <c r="E40" s="74"/>
      <c r="F40" s="74"/>
      <c r="G40" s="133" t="s">
        <v>54</v>
      </c>
      <c r="H40" s="134" t="s">
        <v>55</v>
      </c>
      <c r="I40" s="135"/>
      <c r="J40" s="136">
        <f>SUM(J31:J38)</f>
        <v>0</v>
      </c>
      <c r="K40" s="137"/>
    </row>
    <row r="41" spans="2:11" s="1" customFormat="1" ht="14.4" customHeight="1">
      <c r="B41" s="50"/>
      <c r="C41" s="51"/>
      <c r="D41" s="51"/>
      <c r="E41" s="51"/>
      <c r="F41" s="51"/>
      <c r="G41" s="51"/>
      <c r="H41" s="51"/>
      <c r="I41" s="138"/>
      <c r="J41" s="51"/>
      <c r="K41" s="52"/>
    </row>
    <row r="45" spans="2:11" s="1" customFormat="1" ht="6.9" customHeight="1">
      <c r="B45" s="139"/>
      <c r="C45" s="140"/>
      <c r="D45" s="140"/>
      <c r="E45" s="140"/>
      <c r="F45" s="140"/>
      <c r="G45" s="140"/>
      <c r="H45" s="140"/>
      <c r="I45" s="141"/>
      <c r="J45" s="140"/>
      <c r="K45" s="142"/>
    </row>
    <row r="46" spans="2:11" s="1" customFormat="1" ht="36.9" customHeight="1">
      <c r="B46" s="35"/>
      <c r="C46" s="24" t="s">
        <v>117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6.9" customHeight="1">
      <c r="B47" s="35"/>
      <c r="C47" s="36"/>
      <c r="D47" s="36"/>
      <c r="E47" s="36"/>
      <c r="F47" s="36"/>
      <c r="G47" s="36"/>
      <c r="H47" s="36"/>
      <c r="I47" s="117"/>
      <c r="J47" s="36"/>
      <c r="K47" s="39"/>
    </row>
    <row r="48" spans="2:11" s="1" customFormat="1" ht="14.4" customHeight="1">
      <c r="B48" s="35"/>
      <c r="C48" s="31" t="s">
        <v>16</v>
      </c>
      <c r="D48" s="36"/>
      <c r="E48" s="36"/>
      <c r="F48" s="36"/>
      <c r="G48" s="36"/>
      <c r="H48" s="36"/>
      <c r="I48" s="117"/>
      <c r="J48" s="36"/>
      <c r="K48" s="39"/>
    </row>
    <row r="49" spans="2:11" s="1" customFormat="1" ht="22.5" customHeight="1">
      <c r="B49" s="35"/>
      <c r="C49" s="36"/>
      <c r="D49" s="36"/>
      <c r="E49" s="318" t="str">
        <f>E7</f>
        <v>Rekonstrukce zastávkového zálivu v Neborech u školy včetně nástupiště a chodníku</v>
      </c>
      <c r="F49" s="286"/>
      <c r="G49" s="286"/>
      <c r="H49" s="286"/>
      <c r="I49" s="117"/>
      <c r="J49" s="36"/>
      <c r="K49" s="39"/>
    </row>
    <row r="50" spans="2:11" ht="13.2">
      <c r="B50" s="22"/>
      <c r="C50" s="31" t="s">
        <v>115</v>
      </c>
      <c r="D50" s="23"/>
      <c r="E50" s="23"/>
      <c r="F50" s="23"/>
      <c r="G50" s="23"/>
      <c r="H50" s="23"/>
      <c r="I50" s="116"/>
      <c r="J50" s="23"/>
      <c r="K50" s="25"/>
    </row>
    <row r="51" spans="2:11" ht="22.5" customHeight="1">
      <c r="B51" s="22"/>
      <c r="C51" s="23"/>
      <c r="D51" s="23"/>
      <c r="E51" s="318" t="s">
        <v>531</v>
      </c>
      <c r="F51" s="279"/>
      <c r="G51" s="279"/>
      <c r="H51" s="279"/>
      <c r="I51" s="116"/>
      <c r="J51" s="23"/>
      <c r="K51" s="25"/>
    </row>
    <row r="52" spans="2:11" ht="13.2">
      <c r="B52" s="22"/>
      <c r="C52" s="31" t="s">
        <v>532</v>
      </c>
      <c r="D52" s="23"/>
      <c r="E52" s="23"/>
      <c r="F52" s="23"/>
      <c r="G52" s="23"/>
      <c r="H52" s="23"/>
      <c r="I52" s="116"/>
      <c r="J52" s="23"/>
      <c r="K52" s="25"/>
    </row>
    <row r="53" spans="2:11" s="1" customFormat="1" ht="22.5" customHeight="1">
      <c r="B53" s="35"/>
      <c r="C53" s="36"/>
      <c r="D53" s="36"/>
      <c r="E53" s="322" t="s">
        <v>642</v>
      </c>
      <c r="F53" s="286"/>
      <c r="G53" s="286"/>
      <c r="H53" s="286"/>
      <c r="I53" s="117"/>
      <c r="J53" s="36"/>
      <c r="K53" s="39"/>
    </row>
    <row r="54" spans="2:11" s="1" customFormat="1" ht="14.4" customHeight="1">
      <c r="B54" s="35"/>
      <c r="C54" s="31" t="s">
        <v>643</v>
      </c>
      <c r="D54" s="36"/>
      <c r="E54" s="36"/>
      <c r="F54" s="36"/>
      <c r="G54" s="36"/>
      <c r="H54" s="36"/>
      <c r="I54" s="117"/>
      <c r="J54" s="36"/>
      <c r="K54" s="39"/>
    </row>
    <row r="55" spans="2:11" s="1" customFormat="1" ht="23.25" customHeight="1">
      <c r="B55" s="35"/>
      <c r="C55" s="36"/>
      <c r="D55" s="36"/>
      <c r="E55" s="319" t="str">
        <f>E13</f>
        <v>6 - SO 101.2 B - sanace pláně se souhlasem investora</v>
      </c>
      <c r="F55" s="286"/>
      <c r="G55" s="286"/>
      <c r="H55" s="286"/>
      <c r="I55" s="117"/>
      <c r="J55" s="36"/>
      <c r="K55" s="39"/>
    </row>
    <row r="56" spans="2:11" s="1" customFormat="1" ht="6.9" customHeight="1">
      <c r="B56" s="35"/>
      <c r="C56" s="36"/>
      <c r="D56" s="36"/>
      <c r="E56" s="36"/>
      <c r="F56" s="36"/>
      <c r="G56" s="36"/>
      <c r="H56" s="36"/>
      <c r="I56" s="117"/>
      <c r="J56" s="36"/>
      <c r="K56" s="39"/>
    </row>
    <row r="57" spans="2:11" s="1" customFormat="1" ht="18" customHeight="1">
      <c r="B57" s="35"/>
      <c r="C57" s="31" t="s">
        <v>23</v>
      </c>
      <c r="D57" s="36"/>
      <c r="E57" s="36"/>
      <c r="F57" s="29" t="str">
        <f>F16</f>
        <v>Třinec - Nebory</v>
      </c>
      <c r="G57" s="36"/>
      <c r="H57" s="36"/>
      <c r="I57" s="118" t="s">
        <v>25</v>
      </c>
      <c r="J57" s="119" t="str">
        <f>IF(J16="","",J16)</f>
        <v>4.1.2017</v>
      </c>
      <c r="K57" s="39"/>
    </row>
    <row r="58" spans="2:11" s="1" customFormat="1" ht="6.9" customHeight="1">
      <c r="B58" s="35"/>
      <c r="C58" s="36"/>
      <c r="D58" s="36"/>
      <c r="E58" s="36"/>
      <c r="F58" s="36"/>
      <c r="G58" s="36"/>
      <c r="H58" s="36"/>
      <c r="I58" s="117"/>
      <c r="J58" s="36"/>
      <c r="K58" s="39"/>
    </row>
    <row r="59" spans="2:11" s="1" customFormat="1" ht="13.2">
      <c r="B59" s="35"/>
      <c r="C59" s="31" t="s">
        <v>29</v>
      </c>
      <c r="D59" s="36"/>
      <c r="E59" s="36"/>
      <c r="F59" s="29" t="str">
        <f>E19</f>
        <v>Město Třinec</v>
      </c>
      <c r="G59" s="36"/>
      <c r="H59" s="36"/>
      <c r="I59" s="118" t="s">
        <v>37</v>
      </c>
      <c r="J59" s="29" t="str">
        <f>E25</f>
        <v>UDI MORAVA s.r.o.</v>
      </c>
      <c r="K59" s="39"/>
    </row>
    <row r="60" spans="2:11" s="1" customFormat="1" ht="14.4" customHeight="1">
      <c r="B60" s="35"/>
      <c r="C60" s="31" t="s">
        <v>35</v>
      </c>
      <c r="D60" s="36"/>
      <c r="E60" s="36"/>
      <c r="F60" s="29" t="str">
        <f>IF(E22="","",E22)</f>
        <v/>
      </c>
      <c r="G60" s="36"/>
      <c r="H60" s="36"/>
      <c r="I60" s="117"/>
      <c r="J60" s="36"/>
      <c r="K60" s="39"/>
    </row>
    <row r="61" spans="2:11" s="1" customFormat="1" ht="10.35" customHeight="1">
      <c r="B61" s="35"/>
      <c r="C61" s="36"/>
      <c r="D61" s="36"/>
      <c r="E61" s="36"/>
      <c r="F61" s="36"/>
      <c r="G61" s="36"/>
      <c r="H61" s="36"/>
      <c r="I61" s="117"/>
      <c r="J61" s="36"/>
      <c r="K61" s="39"/>
    </row>
    <row r="62" spans="2:11" s="1" customFormat="1" ht="29.25" customHeight="1">
      <c r="B62" s="35"/>
      <c r="C62" s="143" t="s">
        <v>118</v>
      </c>
      <c r="D62" s="131"/>
      <c r="E62" s="131"/>
      <c r="F62" s="131"/>
      <c r="G62" s="131"/>
      <c r="H62" s="131"/>
      <c r="I62" s="144"/>
      <c r="J62" s="145" t="s">
        <v>119</v>
      </c>
      <c r="K62" s="146"/>
    </row>
    <row r="63" spans="2:11" s="1" customFormat="1" ht="10.35" customHeight="1">
      <c r="B63" s="35"/>
      <c r="C63" s="36"/>
      <c r="D63" s="36"/>
      <c r="E63" s="36"/>
      <c r="F63" s="36"/>
      <c r="G63" s="36"/>
      <c r="H63" s="36"/>
      <c r="I63" s="117"/>
      <c r="J63" s="36"/>
      <c r="K63" s="39"/>
    </row>
    <row r="64" spans="2:47" s="1" customFormat="1" ht="29.25" customHeight="1">
      <c r="B64" s="35"/>
      <c r="C64" s="147" t="s">
        <v>120</v>
      </c>
      <c r="D64" s="36"/>
      <c r="E64" s="36"/>
      <c r="F64" s="36"/>
      <c r="G64" s="36"/>
      <c r="H64" s="36"/>
      <c r="I64" s="117"/>
      <c r="J64" s="127">
        <f>J93</f>
        <v>0</v>
      </c>
      <c r="K64" s="39"/>
      <c r="AU64" s="18" t="s">
        <v>121</v>
      </c>
    </row>
    <row r="65" spans="2:11" s="8" customFormat="1" ht="24.9" customHeight="1">
      <c r="B65" s="148"/>
      <c r="C65" s="149"/>
      <c r="D65" s="150" t="s">
        <v>389</v>
      </c>
      <c r="E65" s="151"/>
      <c r="F65" s="151"/>
      <c r="G65" s="151"/>
      <c r="H65" s="151"/>
      <c r="I65" s="152"/>
      <c r="J65" s="153">
        <f>J94</f>
        <v>0</v>
      </c>
      <c r="K65" s="154"/>
    </row>
    <row r="66" spans="2:11" s="9" customFormat="1" ht="19.95" customHeight="1">
      <c r="B66" s="155"/>
      <c r="C66" s="156"/>
      <c r="D66" s="157" t="s">
        <v>390</v>
      </c>
      <c r="E66" s="158"/>
      <c r="F66" s="158"/>
      <c r="G66" s="158"/>
      <c r="H66" s="158"/>
      <c r="I66" s="159"/>
      <c r="J66" s="160">
        <f>J95</f>
        <v>0</v>
      </c>
      <c r="K66" s="161"/>
    </row>
    <row r="67" spans="2:11" s="9" customFormat="1" ht="19.95" customHeight="1">
      <c r="B67" s="155"/>
      <c r="C67" s="156"/>
      <c r="D67" s="157" t="s">
        <v>534</v>
      </c>
      <c r="E67" s="158"/>
      <c r="F67" s="158"/>
      <c r="G67" s="158"/>
      <c r="H67" s="158"/>
      <c r="I67" s="159"/>
      <c r="J67" s="160">
        <f>J106</f>
        <v>0</v>
      </c>
      <c r="K67" s="161"/>
    </row>
    <row r="68" spans="2:11" s="9" customFormat="1" ht="19.95" customHeight="1">
      <c r="B68" s="155"/>
      <c r="C68" s="156"/>
      <c r="D68" s="157" t="s">
        <v>391</v>
      </c>
      <c r="E68" s="158"/>
      <c r="F68" s="158"/>
      <c r="G68" s="158"/>
      <c r="H68" s="158"/>
      <c r="I68" s="159"/>
      <c r="J68" s="160">
        <f>J111</f>
        <v>0</v>
      </c>
      <c r="K68" s="161"/>
    </row>
    <row r="69" spans="2:11" s="9" customFormat="1" ht="19.95" customHeight="1">
      <c r="B69" s="155"/>
      <c r="C69" s="156"/>
      <c r="D69" s="157" t="s">
        <v>535</v>
      </c>
      <c r="E69" s="158"/>
      <c r="F69" s="158"/>
      <c r="G69" s="158"/>
      <c r="H69" s="158"/>
      <c r="I69" s="159"/>
      <c r="J69" s="160">
        <f>J114</f>
        <v>0</v>
      </c>
      <c r="K69" s="161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117"/>
      <c r="J70" s="36"/>
      <c r="K70" s="39"/>
    </row>
    <row r="71" spans="2:11" s="1" customFormat="1" ht="6.9" customHeight="1">
      <c r="B71" s="50"/>
      <c r="C71" s="51"/>
      <c r="D71" s="51"/>
      <c r="E71" s="51"/>
      <c r="F71" s="51"/>
      <c r="G71" s="51"/>
      <c r="H71" s="51"/>
      <c r="I71" s="138"/>
      <c r="J71" s="51"/>
      <c r="K71" s="52"/>
    </row>
    <row r="75" spans="2:12" s="1" customFormat="1" ht="6.9" customHeight="1">
      <c r="B75" s="53"/>
      <c r="C75" s="54"/>
      <c r="D75" s="54"/>
      <c r="E75" s="54"/>
      <c r="F75" s="54"/>
      <c r="G75" s="54"/>
      <c r="H75" s="54"/>
      <c r="I75" s="141"/>
      <c r="J75" s="54"/>
      <c r="K75" s="54"/>
      <c r="L75" s="55"/>
    </row>
    <row r="76" spans="2:12" s="1" customFormat="1" ht="36.9" customHeight="1">
      <c r="B76" s="35"/>
      <c r="C76" s="56" t="s">
        <v>127</v>
      </c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6.9" customHeight="1">
      <c r="B77" s="35"/>
      <c r="C77" s="57"/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14.4" customHeight="1">
      <c r="B78" s="35"/>
      <c r="C78" s="59" t="s">
        <v>16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2.5" customHeight="1">
      <c r="B79" s="35"/>
      <c r="C79" s="57"/>
      <c r="D79" s="57"/>
      <c r="E79" s="321" t="str">
        <f>E7</f>
        <v>Rekonstrukce zastávkového zálivu v Neborech u školy včetně nástupiště a chodníku</v>
      </c>
      <c r="F79" s="297"/>
      <c r="G79" s="297"/>
      <c r="H79" s="297"/>
      <c r="I79" s="162"/>
      <c r="J79" s="57"/>
      <c r="K79" s="57"/>
      <c r="L79" s="55"/>
    </row>
    <row r="80" spans="2:12" ht="13.2">
      <c r="B80" s="22"/>
      <c r="C80" s="59" t="s">
        <v>115</v>
      </c>
      <c r="D80" s="253"/>
      <c r="E80" s="253"/>
      <c r="F80" s="253"/>
      <c r="G80" s="253"/>
      <c r="H80" s="253"/>
      <c r="J80" s="253"/>
      <c r="K80" s="253"/>
      <c r="L80" s="254"/>
    </row>
    <row r="81" spans="2:12" ht="22.5" customHeight="1">
      <c r="B81" s="22"/>
      <c r="C81" s="253"/>
      <c r="D81" s="253"/>
      <c r="E81" s="321" t="s">
        <v>531</v>
      </c>
      <c r="F81" s="324"/>
      <c r="G81" s="324"/>
      <c r="H81" s="324"/>
      <c r="J81" s="253"/>
      <c r="K81" s="253"/>
      <c r="L81" s="254"/>
    </row>
    <row r="82" spans="2:12" ht="13.2">
      <c r="B82" s="22"/>
      <c r="C82" s="59" t="s">
        <v>532</v>
      </c>
      <c r="D82" s="253"/>
      <c r="E82" s="253"/>
      <c r="F82" s="253"/>
      <c r="G82" s="253"/>
      <c r="H82" s="253"/>
      <c r="J82" s="253"/>
      <c r="K82" s="253"/>
      <c r="L82" s="254"/>
    </row>
    <row r="83" spans="2:12" s="1" customFormat="1" ht="22.5" customHeight="1">
      <c r="B83" s="35"/>
      <c r="C83" s="57"/>
      <c r="D83" s="57"/>
      <c r="E83" s="323" t="s">
        <v>642</v>
      </c>
      <c r="F83" s="297"/>
      <c r="G83" s="297"/>
      <c r="H83" s="297"/>
      <c r="I83" s="162"/>
      <c r="J83" s="57"/>
      <c r="K83" s="57"/>
      <c r="L83" s="55"/>
    </row>
    <row r="84" spans="2:12" s="1" customFormat="1" ht="14.4" customHeight="1">
      <c r="B84" s="35"/>
      <c r="C84" s="59" t="s">
        <v>643</v>
      </c>
      <c r="D84" s="57"/>
      <c r="E84" s="57"/>
      <c r="F84" s="57"/>
      <c r="G84" s="57"/>
      <c r="H84" s="57"/>
      <c r="I84" s="162"/>
      <c r="J84" s="57"/>
      <c r="K84" s="57"/>
      <c r="L84" s="55"/>
    </row>
    <row r="85" spans="2:12" s="1" customFormat="1" ht="23.25" customHeight="1">
      <c r="B85" s="35"/>
      <c r="C85" s="57"/>
      <c r="D85" s="57"/>
      <c r="E85" s="294" t="str">
        <f>E13</f>
        <v>6 - SO 101.2 B - sanace pláně se souhlasem investora</v>
      </c>
      <c r="F85" s="297"/>
      <c r="G85" s="297"/>
      <c r="H85" s="297"/>
      <c r="I85" s="162"/>
      <c r="J85" s="57"/>
      <c r="K85" s="57"/>
      <c r="L85" s="55"/>
    </row>
    <row r="86" spans="2:12" s="1" customFormat="1" ht="6.9" customHeight="1">
      <c r="B86" s="35"/>
      <c r="C86" s="57"/>
      <c r="D86" s="57"/>
      <c r="E86" s="57"/>
      <c r="F86" s="57"/>
      <c r="G86" s="57"/>
      <c r="H86" s="57"/>
      <c r="I86" s="162"/>
      <c r="J86" s="57"/>
      <c r="K86" s="57"/>
      <c r="L86" s="55"/>
    </row>
    <row r="87" spans="2:12" s="1" customFormat="1" ht="18" customHeight="1">
      <c r="B87" s="35"/>
      <c r="C87" s="59" t="s">
        <v>23</v>
      </c>
      <c r="D87" s="57"/>
      <c r="E87" s="57"/>
      <c r="F87" s="163" t="str">
        <f>F16</f>
        <v>Třinec - Nebory</v>
      </c>
      <c r="G87" s="57"/>
      <c r="H87" s="57"/>
      <c r="I87" s="164" t="s">
        <v>25</v>
      </c>
      <c r="J87" s="67" t="str">
        <f>IF(J16="","",J16)</f>
        <v>4.1.2017</v>
      </c>
      <c r="K87" s="57"/>
      <c r="L87" s="55"/>
    </row>
    <row r="88" spans="2:12" s="1" customFormat="1" ht="6.9" customHeight="1">
      <c r="B88" s="35"/>
      <c r="C88" s="57"/>
      <c r="D88" s="57"/>
      <c r="E88" s="57"/>
      <c r="F88" s="57"/>
      <c r="G88" s="57"/>
      <c r="H88" s="57"/>
      <c r="I88" s="162"/>
      <c r="J88" s="57"/>
      <c r="K88" s="57"/>
      <c r="L88" s="55"/>
    </row>
    <row r="89" spans="2:12" s="1" customFormat="1" ht="13.2">
      <c r="B89" s="35"/>
      <c r="C89" s="59" t="s">
        <v>29</v>
      </c>
      <c r="D89" s="57"/>
      <c r="E89" s="57"/>
      <c r="F89" s="163" t="str">
        <f>E19</f>
        <v>Město Třinec</v>
      </c>
      <c r="G89" s="57"/>
      <c r="H89" s="57"/>
      <c r="I89" s="164" t="s">
        <v>37</v>
      </c>
      <c r="J89" s="163" t="str">
        <f>E25</f>
        <v>UDI MORAVA s.r.o.</v>
      </c>
      <c r="K89" s="57"/>
      <c r="L89" s="55"/>
    </row>
    <row r="90" spans="2:12" s="1" customFormat="1" ht="14.4" customHeight="1">
      <c r="B90" s="35"/>
      <c r="C90" s="59" t="s">
        <v>35</v>
      </c>
      <c r="D90" s="57"/>
      <c r="E90" s="57"/>
      <c r="F90" s="163" t="str">
        <f>IF(E22="","",E22)</f>
        <v/>
      </c>
      <c r="G90" s="57"/>
      <c r="H90" s="57"/>
      <c r="I90" s="162"/>
      <c r="J90" s="57"/>
      <c r="K90" s="57"/>
      <c r="L90" s="55"/>
    </row>
    <row r="91" spans="2:12" s="1" customFormat="1" ht="10.35" customHeight="1">
      <c r="B91" s="35"/>
      <c r="C91" s="57"/>
      <c r="D91" s="57"/>
      <c r="E91" s="57"/>
      <c r="F91" s="57"/>
      <c r="G91" s="57"/>
      <c r="H91" s="57"/>
      <c r="I91" s="162"/>
      <c r="J91" s="57"/>
      <c r="K91" s="57"/>
      <c r="L91" s="55"/>
    </row>
    <row r="92" spans="2:20" s="10" customFormat="1" ht="29.25" customHeight="1">
      <c r="B92" s="165"/>
      <c r="C92" s="166" t="s">
        <v>128</v>
      </c>
      <c r="D92" s="167" t="s">
        <v>62</v>
      </c>
      <c r="E92" s="167" t="s">
        <v>58</v>
      </c>
      <c r="F92" s="167" t="s">
        <v>129</v>
      </c>
      <c r="G92" s="167" t="s">
        <v>130</v>
      </c>
      <c r="H92" s="167" t="s">
        <v>131</v>
      </c>
      <c r="I92" s="168" t="s">
        <v>132</v>
      </c>
      <c r="J92" s="167" t="s">
        <v>119</v>
      </c>
      <c r="K92" s="169" t="s">
        <v>133</v>
      </c>
      <c r="L92" s="170"/>
      <c r="M92" s="76" t="s">
        <v>134</v>
      </c>
      <c r="N92" s="77" t="s">
        <v>47</v>
      </c>
      <c r="O92" s="77" t="s">
        <v>135</v>
      </c>
      <c r="P92" s="77" t="s">
        <v>136</v>
      </c>
      <c r="Q92" s="77" t="s">
        <v>137</v>
      </c>
      <c r="R92" s="77" t="s">
        <v>138</v>
      </c>
      <c r="S92" s="77" t="s">
        <v>139</v>
      </c>
      <c r="T92" s="78" t="s">
        <v>140</v>
      </c>
    </row>
    <row r="93" spans="2:63" s="1" customFormat="1" ht="29.25" customHeight="1">
      <c r="B93" s="35"/>
      <c r="C93" s="82" t="s">
        <v>120</v>
      </c>
      <c r="D93" s="57"/>
      <c r="E93" s="57"/>
      <c r="F93" s="57"/>
      <c r="G93" s="57"/>
      <c r="H93" s="57"/>
      <c r="I93" s="162"/>
      <c r="J93" s="171">
        <f>BK93</f>
        <v>0</v>
      </c>
      <c r="K93" s="57"/>
      <c r="L93" s="55"/>
      <c r="M93" s="79"/>
      <c r="N93" s="80"/>
      <c r="O93" s="80"/>
      <c r="P93" s="172">
        <f>P94</f>
        <v>0</v>
      </c>
      <c r="Q93" s="80"/>
      <c r="R93" s="172">
        <f>R94</f>
        <v>36.368945000000004</v>
      </c>
      <c r="S93" s="80"/>
      <c r="T93" s="173">
        <f>T94</f>
        <v>0</v>
      </c>
      <c r="AT93" s="18" t="s">
        <v>76</v>
      </c>
      <c r="AU93" s="18" t="s">
        <v>121</v>
      </c>
      <c r="BK93" s="174">
        <f>BK94</f>
        <v>0</v>
      </c>
    </row>
    <row r="94" spans="2:63" s="11" customFormat="1" ht="37.35" customHeight="1">
      <c r="B94" s="175"/>
      <c r="C94" s="176"/>
      <c r="D94" s="177" t="s">
        <v>76</v>
      </c>
      <c r="E94" s="178" t="s">
        <v>393</v>
      </c>
      <c r="F94" s="178" t="s">
        <v>394</v>
      </c>
      <c r="G94" s="176"/>
      <c r="H94" s="176"/>
      <c r="I94" s="179"/>
      <c r="J94" s="180">
        <f>BK94</f>
        <v>0</v>
      </c>
      <c r="K94" s="176"/>
      <c r="L94" s="181"/>
      <c r="M94" s="182"/>
      <c r="N94" s="183"/>
      <c r="O94" s="183"/>
      <c r="P94" s="184">
        <f>P95+P106+P111+P114</f>
        <v>0</v>
      </c>
      <c r="Q94" s="183"/>
      <c r="R94" s="184">
        <f>R95+R106+R111+R114</f>
        <v>36.368945000000004</v>
      </c>
      <c r="S94" s="183"/>
      <c r="T94" s="185">
        <f>T95+T106+T111+T114</f>
        <v>0</v>
      </c>
      <c r="AR94" s="186" t="s">
        <v>22</v>
      </c>
      <c r="AT94" s="187" t="s">
        <v>76</v>
      </c>
      <c r="AU94" s="187" t="s">
        <v>77</v>
      </c>
      <c r="AY94" s="186" t="s">
        <v>143</v>
      </c>
      <c r="BK94" s="188">
        <f>BK95+BK106+BK111+BK114</f>
        <v>0</v>
      </c>
    </row>
    <row r="95" spans="2:63" s="11" customFormat="1" ht="19.95" customHeight="1">
      <c r="B95" s="175"/>
      <c r="C95" s="176"/>
      <c r="D95" s="189" t="s">
        <v>76</v>
      </c>
      <c r="E95" s="190" t="s">
        <v>22</v>
      </c>
      <c r="F95" s="190" t="s">
        <v>395</v>
      </c>
      <c r="G95" s="176"/>
      <c r="H95" s="176"/>
      <c r="I95" s="179"/>
      <c r="J95" s="191">
        <f>BK95</f>
        <v>0</v>
      </c>
      <c r="K95" s="176"/>
      <c r="L95" s="181"/>
      <c r="M95" s="182"/>
      <c r="N95" s="183"/>
      <c r="O95" s="183"/>
      <c r="P95" s="184">
        <f>SUM(P96:P105)</f>
        <v>0</v>
      </c>
      <c r="Q95" s="183"/>
      <c r="R95" s="184">
        <f>SUM(R96:R105)</f>
        <v>0</v>
      </c>
      <c r="S95" s="183"/>
      <c r="T95" s="185">
        <f>SUM(T96:T105)</f>
        <v>0</v>
      </c>
      <c r="AR95" s="186" t="s">
        <v>22</v>
      </c>
      <c r="AT95" s="187" t="s">
        <v>76</v>
      </c>
      <c r="AU95" s="187" t="s">
        <v>22</v>
      </c>
      <c r="AY95" s="186" t="s">
        <v>143</v>
      </c>
      <c r="BK95" s="188">
        <f>SUM(BK96:BK105)</f>
        <v>0</v>
      </c>
    </row>
    <row r="96" spans="2:65" s="1" customFormat="1" ht="22.5" customHeight="1">
      <c r="B96" s="35"/>
      <c r="C96" s="192" t="s">
        <v>22</v>
      </c>
      <c r="D96" s="192" t="s">
        <v>146</v>
      </c>
      <c r="E96" s="193" t="s">
        <v>674</v>
      </c>
      <c r="F96" s="194" t="s">
        <v>675</v>
      </c>
      <c r="G96" s="195" t="s">
        <v>435</v>
      </c>
      <c r="H96" s="196">
        <v>18.7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676</v>
      </c>
    </row>
    <row r="97" spans="2:51" s="12" customFormat="1" ht="12">
      <c r="B97" s="208"/>
      <c r="C97" s="209"/>
      <c r="D97" s="204" t="s">
        <v>194</v>
      </c>
      <c r="E97" s="210" t="s">
        <v>20</v>
      </c>
      <c r="F97" s="211" t="s">
        <v>677</v>
      </c>
      <c r="G97" s="209"/>
      <c r="H97" s="212">
        <v>18.7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194</v>
      </c>
      <c r="AU97" s="218" t="s">
        <v>84</v>
      </c>
      <c r="AV97" s="12" t="s">
        <v>84</v>
      </c>
      <c r="AW97" s="12" t="s">
        <v>39</v>
      </c>
      <c r="AX97" s="12" t="s">
        <v>22</v>
      </c>
      <c r="AY97" s="218" t="s">
        <v>143</v>
      </c>
    </row>
    <row r="98" spans="2:65" s="1" customFormat="1" ht="22.5" customHeight="1">
      <c r="B98" s="35"/>
      <c r="C98" s="192" t="s">
        <v>84</v>
      </c>
      <c r="D98" s="192" t="s">
        <v>146</v>
      </c>
      <c r="E98" s="193" t="s">
        <v>678</v>
      </c>
      <c r="F98" s="194" t="s">
        <v>679</v>
      </c>
      <c r="G98" s="195" t="s">
        <v>435</v>
      </c>
      <c r="H98" s="196">
        <v>9.35</v>
      </c>
      <c r="I98" s="197"/>
      <c r="J98" s="198">
        <f>ROUND(I98*H98,2)</f>
        <v>0</v>
      </c>
      <c r="K98" s="194" t="s">
        <v>170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680</v>
      </c>
    </row>
    <row r="99" spans="2:51" s="12" customFormat="1" ht="12">
      <c r="B99" s="208"/>
      <c r="C99" s="209"/>
      <c r="D99" s="204" t="s">
        <v>194</v>
      </c>
      <c r="E99" s="210" t="s">
        <v>20</v>
      </c>
      <c r="F99" s="211" t="s">
        <v>681</v>
      </c>
      <c r="G99" s="209"/>
      <c r="H99" s="212">
        <v>9.35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194</v>
      </c>
      <c r="AU99" s="218" t="s">
        <v>84</v>
      </c>
      <c r="AV99" s="12" t="s">
        <v>84</v>
      </c>
      <c r="AW99" s="12" t="s">
        <v>39</v>
      </c>
      <c r="AX99" s="12" t="s">
        <v>22</v>
      </c>
      <c r="AY99" s="218" t="s">
        <v>143</v>
      </c>
    </row>
    <row r="100" spans="2:65" s="1" customFormat="1" ht="22.5" customHeight="1">
      <c r="B100" s="35"/>
      <c r="C100" s="192" t="s">
        <v>89</v>
      </c>
      <c r="D100" s="192" t="s">
        <v>146</v>
      </c>
      <c r="E100" s="193" t="s">
        <v>682</v>
      </c>
      <c r="F100" s="194" t="s">
        <v>683</v>
      </c>
      <c r="G100" s="195" t="s">
        <v>435</v>
      </c>
      <c r="H100" s="196">
        <v>18.7</v>
      </c>
      <c r="I100" s="197"/>
      <c r="J100" s="198">
        <f>ROUND(I100*H100,2)</f>
        <v>0</v>
      </c>
      <c r="K100" s="194" t="s">
        <v>150</v>
      </c>
      <c r="L100" s="55"/>
      <c r="M100" s="199" t="s">
        <v>20</v>
      </c>
      <c r="N100" s="200" t="s">
        <v>48</v>
      </c>
      <c r="O100" s="36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8" t="s">
        <v>93</v>
      </c>
      <c r="AT100" s="18" t="s">
        <v>146</v>
      </c>
      <c r="AU100" s="18" t="s">
        <v>84</v>
      </c>
      <c r="AY100" s="18" t="s">
        <v>143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8" t="s">
        <v>22</v>
      </c>
      <c r="BK100" s="203">
        <f>ROUND(I100*H100,2)</f>
        <v>0</v>
      </c>
      <c r="BL100" s="18" t="s">
        <v>93</v>
      </c>
      <c r="BM100" s="18" t="s">
        <v>684</v>
      </c>
    </row>
    <row r="101" spans="2:65" s="1" customFormat="1" ht="31.5" customHeight="1">
      <c r="B101" s="35"/>
      <c r="C101" s="192" t="s">
        <v>93</v>
      </c>
      <c r="D101" s="192" t="s">
        <v>146</v>
      </c>
      <c r="E101" s="193" t="s">
        <v>685</v>
      </c>
      <c r="F101" s="194" t="s">
        <v>686</v>
      </c>
      <c r="G101" s="195" t="s">
        <v>435</v>
      </c>
      <c r="H101" s="196">
        <v>93.5</v>
      </c>
      <c r="I101" s="197"/>
      <c r="J101" s="198">
        <f>ROUND(I101*H101,2)</f>
        <v>0</v>
      </c>
      <c r="K101" s="194" t="s">
        <v>150</v>
      </c>
      <c r="L101" s="55"/>
      <c r="M101" s="199" t="s">
        <v>20</v>
      </c>
      <c r="N101" s="200" t="s">
        <v>48</v>
      </c>
      <c r="O101" s="36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18" t="s">
        <v>93</v>
      </c>
      <c r="AT101" s="18" t="s">
        <v>146</v>
      </c>
      <c r="AU101" s="18" t="s">
        <v>84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687</v>
      </c>
    </row>
    <row r="102" spans="2:51" s="12" customFormat="1" ht="12">
      <c r="B102" s="208"/>
      <c r="C102" s="209"/>
      <c r="D102" s="204" t="s">
        <v>194</v>
      </c>
      <c r="E102" s="210" t="s">
        <v>20</v>
      </c>
      <c r="F102" s="211" t="s">
        <v>688</v>
      </c>
      <c r="G102" s="209"/>
      <c r="H102" s="212">
        <v>93.5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194</v>
      </c>
      <c r="AU102" s="218" t="s">
        <v>84</v>
      </c>
      <c r="AV102" s="12" t="s">
        <v>84</v>
      </c>
      <c r="AW102" s="12" t="s">
        <v>39</v>
      </c>
      <c r="AX102" s="12" t="s">
        <v>22</v>
      </c>
      <c r="AY102" s="218" t="s">
        <v>143</v>
      </c>
    </row>
    <row r="103" spans="2:65" s="1" customFormat="1" ht="22.5" customHeight="1">
      <c r="B103" s="35"/>
      <c r="C103" s="192" t="s">
        <v>96</v>
      </c>
      <c r="D103" s="192" t="s">
        <v>146</v>
      </c>
      <c r="E103" s="193" t="s">
        <v>689</v>
      </c>
      <c r="F103" s="194" t="s">
        <v>690</v>
      </c>
      <c r="G103" s="195" t="s">
        <v>480</v>
      </c>
      <c r="H103" s="196">
        <v>30.855</v>
      </c>
      <c r="I103" s="197"/>
      <c r="J103" s="198">
        <f>ROUND(I103*H103,2)</f>
        <v>0</v>
      </c>
      <c r="K103" s="194" t="s">
        <v>150</v>
      </c>
      <c r="L103" s="55"/>
      <c r="M103" s="199" t="s">
        <v>20</v>
      </c>
      <c r="N103" s="200" t="s">
        <v>48</v>
      </c>
      <c r="O103" s="36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18" t="s">
        <v>93</v>
      </c>
      <c r="AT103" s="18" t="s">
        <v>146</v>
      </c>
      <c r="AU103" s="18" t="s">
        <v>84</v>
      </c>
      <c r="AY103" s="18" t="s">
        <v>143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8" t="s">
        <v>22</v>
      </c>
      <c r="BK103" s="203">
        <f>ROUND(I103*H103,2)</f>
        <v>0</v>
      </c>
      <c r="BL103" s="18" t="s">
        <v>93</v>
      </c>
      <c r="BM103" s="18" t="s">
        <v>691</v>
      </c>
    </row>
    <row r="104" spans="2:51" s="12" customFormat="1" ht="12">
      <c r="B104" s="208"/>
      <c r="C104" s="209"/>
      <c r="D104" s="204" t="s">
        <v>194</v>
      </c>
      <c r="E104" s="210" t="s">
        <v>20</v>
      </c>
      <c r="F104" s="211" t="s">
        <v>692</v>
      </c>
      <c r="G104" s="209"/>
      <c r="H104" s="212">
        <v>30.855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194</v>
      </c>
      <c r="AU104" s="218" t="s">
        <v>84</v>
      </c>
      <c r="AV104" s="12" t="s">
        <v>84</v>
      </c>
      <c r="AW104" s="12" t="s">
        <v>39</v>
      </c>
      <c r="AX104" s="12" t="s">
        <v>22</v>
      </c>
      <c r="AY104" s="218" t="s">
        <v>143</v>
      </c>
    </row>
    <row r="105" spans="2:65" s="1" customFormat="1" ht="22.5" customHeight="1">
      <c r="B105" s="35"/>
      <c r="C105" s="192" t="s">
        <v>99</v>
      </c>
      <c r="D105" s="192" t="s">
        <v>146</v>
      </c>
      <c r="E105" s="193" t="s">
        <v>560</v>
      </c>
      <c r="F105" s="194" t="s">
        <v>561</v>
      </c>
      <c r="G105" s="195" t="s">
        <v>198</v>
      </c>
      <c r="H105" s="196">
        <v>93.5</v>
      </c>
      <c r="I105" s="197"/>
      <c r="J105" s="198">
        <f>ROUND(I105*H105,2)</f>
        <v>0</v>
      </c>
      <c r="K105" s="194" t="s">
        <v>150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84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693</v>
      </c>
    </row>
    <row r="106" spans="2:63" s="11" customFormat="1" ht="29.85" customHeight="1">
      <c r="B106" s="175"/>
      <c r="C106" s="176"/>
      <c r="D106" s="189" t="s">
        <v>76</v>
      </c>
      <c r="E106" s="190" t="s">
        <v>96</v>
      </c>
      <c r="F106" s="190" t="s">
        <v>574</v>
      </c>
      <c r="G106" s="176"/>
      <c r="H106" s="176"/>
      <c r="I106" s="179"/>
      <c r="J106" s="191">
        <f>BK106</f>
        <v>0</v>
      </c>
      <c r="K106" s="176"/>
      <c r="L106" s="181"/>
      <c r="M106" s="182"/>
      <c r="N106" s="183"/>
      <c r="O106" s="183"/>
      <c r="P106" s="184">
        <f>SUM(P107:P110)</f>
        <v>0</v>
      </c>
      <c r="Q106" s="183"/>
      <c r="R106" s="184">
        <f>SUM(R107:R110)</f>
        <v>36.325</v>
      </c>
      <c r="S106" s="183"/>
      <c r="T106" s="185">
        <f>SUM(T107:T110)</f>
        <v>0</v>
      </c>
      <c r="AR106" s="186" t="s">
        <v>22</v>
      </c>
      <c r="AT106" s="187" t="s">
        <v>76</v>
      </c>
      <c r="AU106" s="187" t="s">
        <v>22</v>
      </c>
      <c r="AY106" s="186" t="s">
        <v>143</v>
      </c>
      <c r="BK106" s="188">
        <f>SUM(BK107:BK110)</f>
        <v>0</v>
      </c>
    </row>
    <row r="107" spans="2:65" s="1" customFormat="1" ht="22.5" customHeight="1">
      <c r="B107" s="35"/>
      <c r="C107" s="192" t="s">
        <v>102</v>
      </c>
      <c r="D107" s="192" t="s">
        <v>146</v>
      </c>
      <c r="E107" s="193" t="s">
        <v>694</v>
      </c>
      <c r="F107" s="194" t="s">
        <v>695</v>
      </c>
      <c r="G107" s="195" t="s">
        <v>198</v>
      </c>
      <c r="H107" s="196">
        <v>93.5</v>
      </c>
      <c r="I107" s="197"/>
      <c r="J107" s="198">
        <f>ROUND(I107*H107,2)</f>
        <v>0</v>
      </c>
      <c r="K107" s="194" t="s">
        <v>150</v>
      </c>
      <c r="L107" s="55"/>
      <c r="M107" s="199" t="s">
        <v>20</v>
      </c>
      <c r="N107" s="200" t="s">
        <v>48</v>
      </c>
      <c r="O107" s="36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8" t="s">
        <v>93</v>
      </c>
      <c r="AT107" s="18" t="s">
        <v>146</v>
      </c>
      <c r="AU107" s="18" t="s">
        <v>84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696</v>
      </c>
    </row>
    <row r="108" spans="2:65" s="1" customFormat="1" ht="22.5" customHeight="1">
      <c r="B108" s="35"/>
      <c r="C108" s="255" t="s">
        <v>105</v>
      </c>
      <c r="D108" s="255" t="s">
        <v>554</v>
      </c>
      <c r="E108" s="256" t="s">
        <v>697</v>
      </c>
      <c r="F108" s="257" t="s">
        <v>698</v>
      </c>
      <c r="G108" s="258" t="s">
        <v>480</v>
      </c>
      <c r="H108" s="259">
        <v>36.325</v>
      </c>
      <c r="I108" s="260"/>
      <c r="J108" s="261">
        <f>ROUND(I108*H108,2)</f>
        <v>0</v>
      </c>
      <c r="K108" s="257" t="s">
        <v>150</v>
      </c>
      <c r="L108" s="262"/>
      <c r="M108" s="263" t="s">
        <v>20</v>
      </c>
      <c r="N108" s="264" t="s">
        <v>48</v>
      </c>
      <c r="O108" s="36"/>
      <c r="P108" s="201">
        <f>O108*H108</f>
        <v>0</v>
      </c>
      <c r="Q108" s="201">
        <v>1</v>
      </c>
      <c r="R108" s="201">
        <f>Q108*H108</f>
        <v>36.325</v>
      </c>
      <c r="S108" s="201">
        <v>0</v>
      </c>
      <c r="T108" s="202">
        <f>S108*H108</f>
        <v>0</v>
      </c>
      <c r="AR108" s="18" t="s">
        <v>105</v>
      </c>
      <c r="AT108" s="18" t="s">
        <v>554</v>
      </c>
      <c r="AU108" s="18" t="s">
        <v>84</v>
      </c>
      <c r="AY108" s="18" t="s">
        <v>143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22</v>
      </c>
      <c r="BK108" s="203">
        <f>ROUND(I108*H108,2)</f>
        <v>0</v>
      </c>
      <c r="BL108" s="18" t="s">
        <v>93</v>
      </c>
      <c r="BM108" s="18" t="s">
        <v>699</v>
      </c>
    </row>
    <row r="109" spans="2:47" s="1" customFormat="1" ht="24">
      <c r="B109" s="35"/>
      <c r="C109" s="57"/>
      <c r="D109" s="206" t="s">
        <v>153</v>
      </c>
      <c r="E109" s="57"/>
      <c r="F109" s="207" t="s">
        <v>700</v>
      </c>
      <c r="G109" s="57"/>
      <c r="H109" s="57"/>
      <c r="I109" s="162"/>
      <c r="J109" s="57"/>
      <c r="K109" s="57"/>
      <c r="L109" s="55"/>
      <c r="M109" s="72"/>
      <c r="N109" s="36"/>
      <c r="O109" s="36"/>
      <c r="P109" s="36"/>
      <c r="Q109" s="36"/>
      <c r="R109" s="36"/>
      <c r="S109" s="36"/>
      <c r="T109" s="73"/>
      <c r="AT109" s="18" t="s">
        <v>153</v>
      </c>
      <c r="AU109" s="18" t="s">
        <v>84</v>
      </c>
    </row>
    <row r="110" spans="2:51" s="12" customFormat="1" ht="12">
      <c r="B110" s="208"/>
      <c r="C110" s="209"/>
      <c r="D110" s="206" t="s">
        <v>194</v>
      </c>
      <c r="E110" s="219" t="s">
        <v>20</v>
      </c>
      <c r="F110" s="220" t="s">
        <v>701</v>
      </c>
      <c r="G110" s="209"/>
      <c r="H110" s="221">
        <v>36.325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22</v>
      </c>
      <c r="AY110" s="218" t="s">
        <v>143</v>
      </c>
    </row>
    <row r="111" spans="2:63" s="11" customFormat="1" ht="29.85" customHeight="1">
      <c r="B111" s="175"/>
      <c r="C111" s="176"/>
      <c r="D111" s="189" t="s">
        <v>76</v>
      </c>
      <c r="E111" s="190" t="s">
        <v>108</v>
      </c>
      <c r="F111" s="190" t="s">
        <v>453</v>
      </c>
      <c r="G111" s="176"/>
      <c r="H111" s="176"/>
      <c r="I111" s="179"/>
      <c r="J111" s="191">
        <f>BK111</f>
        <v>0</v>
      </c>
      <c r="K111" s="176"/>
      <c r="L111" s="181"/>
      <c r="M111" s="182"/>
      <c r="N111" s="183"/>
      <c r="O111" s="183"/>
      <c r="P111" s="184">
        <f>SUM(P112:P113)</f>
        <v>0</v>
      </c>
      <c r="Q111" s="183"/>
      <c r="R111" s="184">
        <f>SUM(R112:R113)</f>
        <v>0.043945</v>
      </c>
      <c r="S111" s="183"/>
      <c r="T111" s="185">
        <f>SUM(T112:T113)</f>
        <v>0</v>
      </c>
      <c r="AR111" s="186" t="s">
        <v>22</v>
      </c>
      <c r="AT111" s="187" t="s">
        <v>76</v>
      </c>
      <c r="AU111" s="187" t="s">
        <v>22</v>
      </c>
      <c r="AY111" s="186" t="s">
        <v>143</v>
      </c>
      <c r="BK111" s="188">
        <f>SUM(BK112:BK113)</f>
        <v>0</v>
      </c>
    </row>
    <row r="112" spans="2:65" s="1" customFormat="1" ht="22.5" customHeight="1">
      <c r="B112" s="35"/>
      <c r="C112" s="192" t="s">
        <v>108</v>
      </c>
      <c r="D112" s="192" t="s">
        <v>146</v>
      </c>
      <c r="E112" s="193" t="s">
        <v>702</v>
      </c>
      <c r="F112" s="194" t="s">
        <v>703</v>
      </c>
      <c r="G112" s="195" t="s">
        <v>198</v>
      </c>
      <c r="H112" s="196">
        <v>93.5</v>
      </c>
      <c r="I112" s="197"/>
      <c r="J112" s="198">
        <f>ROUND(I112*H112,2)</f>
        <v>0</v>
      </c>
      <c r="K112" s="194" t="s">
        <v>150</v>
      </c>
      <c r="L112" s="55"/>
      <c r="M112" s="199" t="s">
        <v>20</v>
      </c>
      <c r="N112" s="200" t="s">
        <v>48</v>
      </c>
      <c r="O112" s="36"/>
      <c r="P112" s="201">
        <f>O112*H112</f>
        <v>0</v>
      </c>
      <c r="Q112" s="201">
        <v>0.00047</v>
      </c>
      <c r="R112" s="201">
        <f>Q112*H112</f>
        <v>0.043945</v>
      </c>
      <c r="S112" s="201">
        <v>0</v>
      </c>
      <c r="T112" s="202">
        <f>S112*H112</f>
        <v>0</v>
      </c>
      <c r="AR112" s="18" t="s">
        <v>93</v>
      </c>
      <c r="AT112" s="18" t="s">
        <v>146</v>
      </c>
      <c r="AU112" s="18" t="s">
        <v>84</v>
      </c>
      <c r="AY112" s="18" t="s">
        <v>143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22</v>
      </c>
      <c r="BK112" s="203">
        <f>ROUND(I112*H112,2)</f>
        <v>0</v>
      </c>
      <c r="BL112" s="18" t="s">
        <v>93</v>
      </c>
      <c r="BM112" s="18" t="s">
        <v>704</v>
      </c>
    </row>
    <row r="113" spans="2:65" s="1" customFormat="1" ht="22.5" customHeight="1">
      <c r="B113" s="35"/>
      <c r="C113" s="192" t="s">
        <v>27</v>
      </c>
      <c r="D113" s="192" t="s">
        <v>146</v>
      </c>
      <c r="E113" s="193" t="s">
        <v>633</v>
      </c>
      <c r="F113" s="194" t="s">
        <v>634</v>
      </c>
      <c r="G113" s="195" t="s">
        <v>635</v>
      </c>
      <c r="H113" s="196">
        <v>1</v>
      </c>
      <c r="I113" s="197"/>
      <c r="J113" s="198">
        <f>ROUND(I113*H113,2)</f>
        <v>0</v>
      </c>
      <c r="K113" s="194" t="s">
        <v>170</v>
      </c>
      <c r="L113" s="55"/>
      <c r="M113" s="199" t="s">
        <v>20</v>
      </c>
      <c r="N113" s="200" t="s">
        <v>48</v>
      </c>
      <c r="O113" s="36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8" t="s">
        <v>93</v>
      </c>
      <c r="AT113" s="18" t="s">
        <v>146</v>
      </c>
      <c r="AU113" s="18" t="s">
        <v>84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93</v>
      </c>
      <c r="BM113" s="18" t="s">
        <v>705</v>
      </c>
    </row>
    <row r="114" spans="2:63" s="11" customFormat="1" ht="29.85" customHeight="1">
      <c r="B114" s="175"/>
      <c r="C114" s="176"/>
      <c r="D114" s="189" t="s">
        <v>76</v>
      </c>
      <c r="E114" s="190" t="s">
        <v>637</v>
      </c>
      <c r="F114" s="190" t="s">
        <v>638</v>
      </c>
      <c r="G114" s="176"/>
      <c r="H114" s="176"/>
      <c r="I114" s="179"/>
      <c r="J114" s="191">
        <f>BK114</f>
        <v>0</v>
      </c>
      <c r="K114" s="176"/>
      <c r="L114" s="181"/>
      <c r="M114" s="182"/>
      <c r="N114" s="183"/>
      <c r="O114" s="183"/>
      <c r="P114" s="184">
        <f>P115</f>
        <v>0</v>
      </c>
      <c r="Q114" s="183"/>
      <c r="R114" s="184">
        <f>R115</f>
        <v>0</v>
      </c>
      <c r="S114" s="183"/>
      <c r="T114" s="185">
        <f>T115</f>
        <v>0</v>
      </c>
      <c r="AR114" s="186" t="s">
        <v>22</v>
      </c>
      <c r="AT114" s="187" t="s">
        <v>76</v>
      </c>
      <c r="AU114" s="187" t="s">
        <v>22</v>
      </c>
      <c r="AY114" s="186" t="s">
        <v>143</v>
      </c>
      <c r="BK114" s="188">
        <f>BK115</f>
        <v>0</v>
      </c>
    </row>
    <row r="115" spans="2:65" s="1" customFormat="1" ht="22.5" customHeight="1">
      <c r="B115" s="35"/>
      <c r="C115" s="192" t="s">
        <v>201</v>
      </c>
      <c r="D115" s="192" t="s">
        <v>146</v>
      </c>
      <c r="E115" s="193" t="s">
        <v>639</v>
      </c>
      <c r="F115" s="194" t="s">
        <v>640</v>
      </c>
      <c r="G115" s="195" t="s">
        <v>480</v>
      </c>
      <c r="H115" s="196">
        <v>36.369</v>
      </c>
      <c r="I115" s="197"/>
      <c r="J115" s="198">
        <f>ROUND(I115*H115,2)</f>
        <v>0</v>
      </c>
      <c r="K115" s="194" t="s">
        <v>150</v>
      </c>
      <c r="L115" s="55"/>
      <c r="M115" s="199" t="s">
        <v>20</v>
      </c>
      <c r="N115" s="265" t="s">
        <v>48</v>
      </c>
      <c r="O115" s="266"/>
      <c r="P115" s="267">
        <f>O115*H115</f>
        <v>0</v>
      </c>
      <c r="Q115" s="267">
        <v>0</v>
      </c>
      <c r="R115" s="267">
        <f>Q115*H115</f>
        <v>0</v>
      </c>
      <c r="S115" s="267">
        <v>0</v>
      </c>
      <c r="T115" s="268">
        <f>S115*H115</f>
        <v>0</v>
      </c>
      <c r="AR115" s="18" t="s">
        <v>93</v>
      </c>
      <c r="AT115" s="18" t="s">
        <v>146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706</v>
      </c>
    </row>
    <row r="116" spans="2:12" s="1" customFormat="1" ht="6.9" customHeight="1">
      <c r="B116" s="50"/>
      <c r="C116" s="51"/>
      <c r="D116" s="51"/>
      <c r="E116" s="51"/>
      <c r="F116" s="51"/>
      <c r="G116" s="51"/>
      <c r="H116" s="51"/>
      <c r="I116" s="138"/>
      <c r="J116" s="51"/>
      <c r="K116" s="51"/>
      <c r="L116" s="55"/>
    </row>
  </sheetData>
  <sheetProtection password="CC35" sheet="1" objects="1" scenarios="1" formatColumns="0" formatRows="0" sort="0" autoFilter="0"/>
  <autoFilter ref="C92:K92"/>
  <mergeCells count="15">
    <mergeCell ref="E83:H83"/>
    <mergeCell ref="E81:H81"/>
    <mergeCell ref="E85:H85"/>
    <mergeCell ref="G1:H1"/>
    <mergeCell ref="L2:V2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104</v>
      </c>
    </row>
    <row r="3" spans="2:46" ht="6.9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" customHeight="1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2:11" ht="13.2">
      <c r="B8" s="22"/>
      <c r="C8" s="23"/>
      <c r="D8" s="31" t="s">
        <v>115</v>
      </c>
      <c r="E8" s="23"/>
      <c r="F8" s="23"/>
      <c r="G8" s="23"/>
      <c r="H8" s="23"/>
      <c r="I8" s="116"/>
      <c r="J8" s="23"/>
      <c r="K8" s="25"/>
    </row>
    <row r="9" spans="2:11" s="1" customFormat="1" ht="22.5" customHeight="1">
      <c r="B9" s="35"/>
      <c r="C9" s="36"/>
      <c r="D9" s="36"/>
      <c r="E9" s="318" t="s">
        <v>531</v>
      </c>
      <c r="F9" s="286"/>
      <c r="G9" s="286"/>
      <c r="H9" s="286"/>
      <c r="I9" s="117"/>
      <c r="J9" s="36"/>
      <c r="K9" s="39"/>
    </row>
    <row r="10" spans="2:11" s="1" customFormat="1" ht="13.2">
      <c r="B10" s="35"/>
      <c r="C10" s="36"/>
      <c r="D10" s="31" t="s">
        <v>532</v>
      </c>
      <c r="E10" s="36"/>
      <c r="F10" s="36"/>
      <c r="G10" s="36"/>
      <c r="H10" s="36"/>
      <c r="I10" s="117"/>
      <c r="J10" s="36"/>
      <c r="K10" s="39"/>
    </row>
    <row r="11" spans="2:11" s="1" customFormat="1" ht="36.9" customHeight="1">
      <c r="B11" s="35"/>
      <c r="C11" s="36"/>
      <c r="D11" s="36"/>
      <c r="E11" s="319" t="s">
        <v>707</v>
      </c>
      <c r="F11" s="286"/>
      <c r="G11" s="286"/>
      <c r="H11" s="286"/>
      <c r="I11" s="117"/>
      <c r="J11" s="36"/>
      <c r="K11" s="39"/>
    </row>
    <row r="12" spans="2:11" s="1" customFormat="1" ht="12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2:11" s="1" customFormat="1" ht="14.4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2:11" s="1" customFormat="1" ht="14.4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4.1.2017</v>
      </c>
      <c r="K14" s="39"/>
    </row>
    <row r="15" spans="2:11" s="1" customFormat="1" ht="10.8" customHeight="1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2:11" s="1" customFormat="1" ht="14.4" customHeight="1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8" t="s">
        <v>33</v>
      </c>
      <c r="J17" s="29" t="s">
        <v>34</v>
      </c>
      <c r="K17" s="39"/>
    </row>
    <row r="18" spans="2:11" s="1" customFormat="1" ht="6.9" customHeight="1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" customHeight="1">
      <c r="B19" s="35"/>
      <c r="C19" s="36"/>
      <c r="D19" s="31" t="s">
        <v>35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" customHeight="1">
      <c r="B22" s="35"/>
      <c r="C22" s="36"/>
      <c r="D22" s="31" t="s">
        <v>37</v>
      </c>
      <c r="E22" s="36"/>
      <c r="F22" s="36"/>
      <c r="G22" s="36"/>
      <c r="H22" s="36"/>
      <c r="I22" s="118" t="s">
        <v>30</v>
      </c>
      <c r="J22" s="29" t="s">
        <v>38</v>
      </c>
      <c r="K22" s="39"/>
    </row>
    <row r="23" spans="2:11" s="1" customFormat="1" ht="18" customHeight="1">
      <c r="B23" s="35"/>
      <c r="C23" s="36"/>
      <c r="D23" s="36"/>
      <c r="E23" s="29" t="s">
        <v>40</v>
      </c>
      <c r="F23" s="36"/>
      <c r="G23" s="36"/>
      <c r="H23" s="36"/>
      <c r="I23" s="118" t="s">
        <v>33</v>
      </c>
      <c r="J23" s="29" t="s">
        <v>41</v>
      </c>
      <c r="K23" s="39"/>
    </row>
    <row r="24" spans="2:11" s="1" customFormat="1" ht="6.9" customHeight="1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" customHeight="1">
      <c r="B25" s="35"/>
      <c r="C25" s="36"/>
      <c r="D25" s="31" t="s">
        <v>42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>
      <c r="B26" s="120"/>
      <c r="C26" s="121"/>
      <c r="D26" s="121"/>
      <c r="E26" s="282" t="s">
        <v>20</v>
      </c>
      <c r="F26" s="320"/>
      <c r="G26" s="320"/>
      <c r="H26" s="320"/>
      <c r="I26" s="122"/>
      <c r="J26" s="121"/>
      <c r="K26" s="123"/>
    </row>
    <row r="27" spans="2:11" s="1" customFormat="1" ht="6.9" customHeight="1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5"/>
      <c r="C29" s="36"/>
      <c r="D29" s="126" t="s">
        <v>43</v>
      </c>
      <c r="E29" s="36"/>
      <c r="F29" s="36"/>
      <c r="G29" s="36"/>
      <c r="H29" s="36"/>
      <c r="I29" s="117"/>
      <c r="J29" s="127">
        <f>ROUND(J89,2)</f>
        <v>0</v>
      </c>
      <c r="K29" s="39"/>
    </row>
    <row r="30" spans="2:11" s="1" customFormat="1" ht="6.9" customHeight="1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" customHeight="1">
      <c r="B31" s="35"/>
      <c r="C31" s="36"/>
      <c r="D31" s="36"/>
      <c r="E31" s="36"/>
      <c r="F31" s="40" t="s">
        <v>45</v>
      </c>
      <c r="G31" s="36"/>
      <c r="H31" s="36"/>
      <c r="I31" s="128" t="s">
        <v>44</v>
      </c>
      <c r="J31" s="40" t="s">
        <v>46</v>
      </c>
      <c r="K31" s="39"/>
    </row>
    <row r="32" spans="2:11" s="1" customFormat="1" ht="14.4" customHeight="1">
      <c r="B32" s="35"/>
      <c r="C32" s="36"/>
      <c r="D32" s="43" t="s">
        <v>47</v>
      </c>
      <c r="E32" s="43" t="s">
        <v>48</v>
      </c>
      <c r="F32" s="129">
        <f>ROUND(SUM(BE89:BE216),2)</f>
        <v>0</v>
      </c>
      <c r="G32" s="36"/>
      <c r="H32" s="36"/>
      <c r="I32" s="130">
        <v>0.21</v>
      </c>
      <c r="J32" s="129">
        <f>ROUND(ROUND((SUM(BE89:BE216)),2)*I32,2)</f>
        <v>0</v>
      </c>
      <c r="K32" s="39"/>
    </row>
    <row r="33" spans="2:11" s="1" customFormat="1" ht="14.4" customHeight="1">
      <c r="B33" s="35"/>
      <c r="C33" s="36"/>
      <c r="D33" s="36"/>
      <c r="E33" s="43" t="s">
        <v>49</v>
      </c>
      <c r="F33" s="129">
        <f>ROUND(SUM(BF89:BF216),2)</f>
        <v>0</v>
      </c>
      <c r="G33" s="36"/>
      <c r="H33" s="36"/>
      <c r="I33" s="130">
        <v>0.15</v>
      </c>
      <c r="J33" s="129">
        <f>ROUND(ROUND((SUM(BF89:BF216)),2)*I33,2)</f>
        <v>0</v>
      </c>
      <c r="K33" s="39"/>
    </row>
    <row r="34" spans="2:11" s="1" customFormat="1" ht="14.4" customHeight="1" hidden="1">
      <c r="B34" s="35"/>
      <c r="C34" s="36"/>
      <c r="D34" s="36"/>
      <c r="E34" s="43" t="s">
        <v>50</v>
      </c>
      <c r="F34" s="129">
        <f>ROUND(SUM(BG89:BG216),2)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" customHeight="1" hidden="1">
      <c r="B35" s="35"/>
      <c r="C35" s="36"/>
      <c r="D35" s="36"/>
      <c r="E35" s="43" t="s">
        <v>51</v>
      </c>
      <c r="F35" s="129">
        <f>ROUND(SUM(BH89:BH216),2)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" customHeight="1" hidden="1">
      <c r="B36" s="35"/>
      <c r="C36" s="36"/>
      <c r="D36" s="36"/>
      <c r="E36" s="43" t="s">
        <v>52</v>
      </c>
      <c r="F36" s="129">
        <f>ROUND(SUM(BI89:BI216),2)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" customHeight="1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>
      <c r="B38" s="35"/>
      <c r="C38" s="131"/>
      <c r="D38" s="132" t="s">
        <v>53</v>
      </c>
      <c r="E38" s="74"/>
      <c r="F38" s="74"/>
      <c r="G38" s="133" t="s">
        <v>54</v>
      </c>
      <c r="H38" s="134" t="s">
        <v>55</v>
      </c>
      <c r="I38" s="135"/>
      <c r="J38" s="136">
        <f>SUM(J29:J36)</f>
        <v>0</v>
      </c>
      <c r="K38" s="137"/>
    </row>
    <row r="39" spans="2:11" s="1" customFormat="1" ht="14.4" customHeight="1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" customHeight="1">
      <c r="B44" s="35"/>
      <c r="C44" s="24" t="s">
        <v>117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" customHeight="1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" customHeight="1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>
      <c r="B47" s="35"/>
      <c r="C47" s="36"/>
      <c r="D47" s="36"/>
      <c r="E47" s="318" t="str">
        <f>E7</f>
        <v>Rekonstrukce zastávkového zálivu v Neborech u školy včetně nástupiště a chodníku</v>
      </c>
      <c r="F47" s="286"/>
      <c r="G47" s="286"/>
      <c r="H47" s="286"/>
      <c r="I47" s="117"/>
      <c r="J47" s="36"/>
      <c r="K47" s="39"/>
    </row>
    <row r="48" spans="2:11" ht="13.2">
      <c r="B48" s="22"/>
      <c r="C48" s="31" t="s">
        <v>115</v>
      </c>
      <c r="D48" s="23"/>
      <c r="E48" s="23"/>
      <c r="F48" s="23"/>
      <c r="G48" s="23"/>
      <c r="H48" s="23"/>
      <c r="I48" s="116"/>
      <c r="J48" s="23"/>
      <c r="K48" s="25"/>
    </row>
    <row r="49" spans="2:11" s="1" customFormat="1" ht="22.5" customHeight="1">
      <c r="B49" s="35"/>
      <c r="C49" s="36"/>
      <c r="D49" s="36"/>
      <c r="E49" s="318" t="s">
        <v>531</v>
      </c>
      <c r="F49" s="286"/>
      <c r="G49" s="286"/>
      <c r="H49" s="286"/>
      <c r="I49" s="117"/>
      <c r="J49" s="36"/>
      <c r="K49" s="39"/>
    </row>
    <row r="50" spans="2:11" s="1" customFormat="1" ht="14.4" customHeight="1">
      <c r="B50" s="35"/>
      <c r="C50" s="31" t="s">
        <v>532</v>
      </c>
      <c r="D50" s="36"/>
      <c r="E50" s="36"/>
      <c r="F50" s="36"/>
      <c r="G50" s="36"/>
      <c r="H50" s="36"/>
      <c r="I50" s="117"/>
      <c r="J50" s="36"/>
      <c r="K50" s="39"/>
    </row>
    <row r="51" spans="2:11" s="1" customFormat="1" ht="23.25" customHeight="1">
      <c r="B51" s="35"/>
      <c r="C51" s="36"/>
      <c r="D51" s="36"/>
      <c r="E51" s="319" t="str">
        <f>E11</f>
        <v>7 - 101.3 Oprava povrchu stáv.autobusových zastávek</v>
      </c>
      <c r="F51" s="286"/>
      <c r="G51" s="286"/>
      <c r="H51" s="286"/>
      <c r="I51" s="117"/>
      <c r="J51" s="36"/>
      <c r="K51" s="39"/>
    </row>
    <row r="52" spans="2:11" s="1" customFormat="1" ht="6.9" customHeight="1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Třinec - Nebory</v>
      </c>
      <c r="G53" s="36"/>
      <c r="H53" s="36"/>
      <c r="I53" s="118" t="s">
        <v>25</v>
      </c>
      <c r="J53" s="119" t="str">
        <f>IF(J14="","",J14)</f>
        <v>4.1.2017</v>
      </c>
      <c r="K53" s="39"/>
    </row>
    <row r="54" spans="2:11" s="1" customFormat="1" ht="6.9" customHeight="1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11" s="1" customFormat="1" ht="13.2">
      <c r="B55" s="35"/>
      <c r="C55" s="31" t="s">
        <v>29</v>
      </c>
      <c r="D55" s="36"/>
      <c r="E55" s="36"/>
      <c r="F55" s="29" t="str">
        <f>E17</f>
        <v>Město Třinec</v>
      </c>
      <c r="G55" s="36"/>
      <c r="H55" s="36"/>
      <c r="I55" s="118" t="s">
        <v>37</v>
      </c>
      <c r="J55" s="29" t="str">
        <f>E23</f>
        <v>UDI MORAVA s.r.o.</v>
      </c>
      <c r="K55" s="39"/>
    </row>
    <row r="56" spans="2:11" s="1" customFormat="1" ht="14.4" customHeight="1">
      <c r="B56" s="35"/>
      <c r="C56" s="31" t="s">
        <v>35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11" s="1" customFormat="1" ht="29.25" customHeight="1">
      <c r="B58" s="35"/>
      <c r="C58" s="143" t="s">
        <v>118</v>
      </c>
      <c r="D58" s="131"/>
      <c r="E58" s="131"/>
      <c r="F58" s="131"/>
      <c r="G58" s="131"/>
      <c r="H58" s="131"/>
      <c r="I58" s="144"/>
      <c r="J58" s="145" t="s">
        <v>119</v>
      </c>
      <c r="K58" s="146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>
      <c r="B60" s="35"/>
      <c r="C60" s="147" t="s">
        <v>120</v>
      </c>
      <c r="D60" s="36"/>
      <c r="E60" s="36"/>
      <c r="F60" s="36"/>
      <c r="G60" s="36"/>
      <c r="H60" s="36"/>
      <c r="I60" s="117"/>
      <c r="J60" s="127">
        <f>J89</f>
        <v>0</v>
      </c>
      <c r="K60" s="39"/>
      <c r="AU60" s="18" t="s">
        <v>121</v>
      </c>
    </row>
    <row r="61" spans="2:11" s="8" customFormat="1" ht="24.9" customHeight="1">
      <c r="B61" s="148"/>
      <c r="C61" s="149"/>
      <c r="D61" s="150" t="s">
        <v>389</v>
      </c>
      <c r="E61" s="151"/>
      <c r="F61" s="151"/>
      <c r="G61" s="151"/>
      <c r="H61" s="151"/>
      <c r="I61" s="152"/>
      <c r="J61" s="153">
        <f>J90</f>
        <v>0</v>
      </c>
      <c r="K61" s="154"/>
    </row>
    <row r="62" spans="2:11" s="9" customFormat="1" ht="19.95" customHeight="1">
      <c r="B62" s="155"/>
      <c r="C62" s="156"/>
      <c r="D62" s="157" t="s">
        <v>390</v>
      </c>
      <c r="E62" s="158"/>
      <c r="F62" s="158"/>
      <c r="G62" s="158"/>
      <c r="H62" s="158"/>
      <c r="I62" s="159"/>
      <c r="J62" s="160">
        <f>J91</f>
        <v>0</v>
      </c>
      <c r="K62" s="161"/>
    </row>
    <row r="63" spans="2:11" s="9" customFormat="1" ht="19.95" customHeight="1">
      <c r="B63" s="155"/>
      <c r="C63" s="156"/>
      <c r="D63" s="157" t="s">
        <v>708</v>
      </c>
      <c r="E63" s="158"/>
      <c r="F63" s="158"/>
      <c r="G63" s="158"/>
      <c r="H63" s="158"/>
      <c r="I63" s="159"/>
      <c r="J63" s="160">
        <f>J114</f>
        <v>0</v>
      </c>
      <c r="K63" s="161"/>
    </row>
    <row r="64" spans="2:11" s="9" customFormat="1" ht="19.95" customHeight="1">
      <c r="B64" s="155"/>
      <c r="C64" s="156"/>
      <c r="D64" s="157" t="s">
        <v>534</v>
      </c>
      <c r="E64" s="158"/>
      <c r="F64" s="158"/>
      <c r="G64" s="158"/>
      <c r="H64" s="158"/>
      <c r="I64" s="159"/>
      <c r="J64" s="160">
        <f>J117</f>
        <v>0</v>
      </c>
      <c r="K64" s="161"/>
    </row>
    <row r="65" spans="2:11" s="9" customFormat="1" ht="19.95" customHeight="1">
      <c r="B65" s="155"/>
      <c r="C65" s="156"/>
      <c r="D65" s="157" t="s">
        <v>709</v>
      </c>
      <c r="E65" s="158"/>
      <c r="F65" s="158"/>
      <c r="G65" s="158"/>
      <c r="H65" s="158"/>
      <c r="I65" s="159"/>
      <c r="J65" s="160">
        <f>J140</f>
        <v>0</v>
      </c>
      <c r="K65" s="161"/>
    </row>
    <row r="66" spans="2:11" s="9" customFormat="1" ht="19.95" customHeight="1">
      <c r="B66" s="155"/>
      <c r="C66" s="156"/>
      <c r="D66" s="157" t="s">
        <v>391</v>
      </c>
      <c r="E66" s="158"/>
      <c r="F66" s="158"/>
      <c r="G66" s="158"/>
      <c r="H66" s="158"/>
      <c r="I66" s="159"/>
      <c r="J66" s="160">
        <f>J163</f>
        <v>0</v>
      </c>
      <c r="K66" s="161"/>
    </row>
    <row r="67" spans="2:11" s="9" customFormat="1" ht="19.95" customHeight="1">
      <c r="B67" s="155"/>
      <c r="C67" s="156"/>
      <c r="D67" s="157" t="s">
        <v>535</v>
      </c>
      <c r="E67" s="158"/>
      <c r="F67" s="158"/>
      <c r="G67" s="158"/>
      <c r="H67" s="158"/>
      <c r="I67" s="159"/>
      <c r="J67" s="160">
        <f>J215</f>
        <v>0</v>
      </c>
      <c r="K67" s="161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117"/>
      <c r="J68" s="36"/>
      <c r="K68" s="39"/>
    </row>
    <row r="69" spans="2:11" s="1" customFormat="1" ht="6.9" customHeight="1">
      <c r="B69" s="50"/>
      <c r="C69" s="51"/>
      <c r="D69" s="51"/>
      <c r="E69" s="51"/>
      <c r="F69" s="51"/>
      <c r="G69" s="51"/>
      <c r="H69" s="51"/>
      <c r="I69" s="138"/>
      <c r="J69" s="51"/>
      <c r="K69" s="52"/>
    </row>
    <row r="73" spans="2:12" s="1" customFormat="1" ht="6.9" customHeight="1">
      <c r="B73" s="53"/>
      <c r="C73" s="54"/>
      <c r="D73" s="54"/>
      <c r="E73" s="54"/>
      <c r="F73" s="54"/>
      <c r="G73" s="54"/>
      <c r="H73" s="54"/>
      <c r="I73" s="141"/>
      <c r="J73" s="54"/>
      <c r="K73" s="54"/>
      <c r="L73" s="55"/>
    </row>
    <row r="74" spans="2:12" s="1" customFormat="1" ht="36.9" customHeight="1">
      <c r="B74" s="35"/>
      <c r="C74" s="56" t="s">
        <v>127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6.9" customHeight="1">
      <c r="B75" s="35"/>
      <c r="C75" s="57"/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14.4" customHeight="1">
      <c r="B76" s="35"/>
      <c r="C76" s="59" t="s">
        <v>16</v>
      </c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22.5" customHeight="1">
      <c r="B77" s="35"/>
      <c r="C77" s="57"/>
      <c r="D77" s="57"/>
      <c r="E77" s="321" t="str">
        <f>E7</f>
        <v>Rekonstrukce zastávkového zálivu v Neborech u školy včetně nástupiště a chodníku</v>
      </c>
      <c r="F77" s="297"/>
      <c r="G77" s="297"/>
      <c r="H77" s="297"/>
      <c r="I77" s="162"/>
      <c r="J77" s="57"/>
      <c r="K77" s="57"/>
      <c r="L77" s="55"/>
    </row>
    <row r="78" spans="2:12" ht="13.2">
      <c r="B78" s="22"/>
      <c r="C78" s="59" t="s">
        <v>115</v>
      </c>
      <c r="D78" s="253"/>
      <c r="E78" s="253"/>
      <c r="F78" s="253"/>
      <c r="G78" s="253"/>
      <c r="H78" s="253"/>
      <c r="J78" s="253"/>
      <c r="K78" s="253"/>
      <c r="L78" s="254"/>
    </row>
    <row r="79" spans="2:12" s="1" customFormat="1" ht="22.5" customHeight="1">
      <c r="B79" s="35"/>
      <c r="C79" s="57"/>
      <c r="D79" s="57"/>
      <c r="E79" s="321" t="s">
        <v>531</v>
      </c>
      <c r="F79" s="297"/>
      <c r="G79" s="297"/>
      <c r="H79" s="297"/>
      <c r="I79" s="162"/>
      <c r="J79" s="57"/>
      <c r="K79" s="57"/>
      <c r="L79" s="55"/>
    </row>
    <row r="80" spans="2:12" s="1" customFormat="1" ht="14.4" customHeight="1">
      <c r="B80" s="35"/>
      <c r="C80" s="59" t="s">
        <v>532</v>
      </c>
      <c r="D80" s="57"/>
      <c r="E80" s="57"/>
      <c r="F80" s="57"/>
      <c r="G80" s="57"/>
      <c r="H80" s="57"/>
      <c r="I80" s="162"/>
      <c r="J80" s="57"/>
      <c r="K80" s="57"/>
      <c r="L80" s="55"/>
    </row>
    <row r="81" spans="2:12" s="1" customFormat="1" ht="23.25" customHeight="1">
      <c r="B81" s="35"/>
      <c r="C81" s="57"/>
      <c r="D81" s="57"/>
      <c r="E81" s="294" t="str">
        <f>E11</f>
        <v>7 - 101.3 Oprava povrchu stáv.autobusových zastávek</v>
      </c>
      <c r="F81" s="297"/>
      <c r="G81" s="297"/>
      <c r="H81" s="297"/>
      <c r="I81" s="162"/>
      <c r="J81" s="57"/>
      <c r="K81" s="57"/>
      <c r="L81" s="55"/>
    </row>
    <row r="82" spans="2:12" s="1" customFormat="1" ht="6.9" customHeight="1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12" s="1" customFormat="1" ht="18" customHeight="1">
      <c r="B83" s="35"/>
      <c r="C83" s="59" t="s">
        <v>23</v>
      </c>
      <c r="D83" s="57"/>
      <c r="E83" s="57"/>
      <c r="F83" s="163" t="str">
        <f>F14</f>
        <v>Třinec - Nebory</v>
      </c>
      <c r="G83" s="57"/>
      <c r="H83" s="57"/>
      <c r="I83" s="164" t="s">
        <v>25</v>
      </c>
      <c r="J83" s="67" t="str">
        <f>IF(J14="","",J14)</f>
        <v>4.1.2017</v>
      </c>
      <c r="K83" s="57"/>
      <c r="L83" s="55"/>
    </row>
    <row r="84" spans="2:12" s="1" customFormat="1" ht="6.9" customHeight="1">
      <c r="B84" s="35"/>
      <c r="C84" s="57"/>
      <c r="D84" s="57"/>
      <c r="E84" s="57"/>
      <c r="F84" s="57"/>
      <c r="G84" s="57"/>
      <c r="H84" s="57"/>
      <c r="I84" s="162"/>
      <c r="J84" s="57"/>
      <c r="K84" s="57"/>
      <c r="L84" s="55"/>
    </row>
    <row r="85" spans="2:12" s="1" customFormat="1" ht="13.2">
      <c r="B85" s="35"/>
      <c r="C85" s="59" t="s">
        <v>29</v>
      </c>
      <c r="D85" s="57"/>
      <c r="E85" s="57"/>
      <c r="F85" s="163" t="str">
        <f>E17</f>
        <v>Město Třinec</v>
      </c>
      <c r="G85" s="57"/>
      <c r="H85" s="57"/>
      <c r="I85" s="164" t="s">
        <v>37</v>
      </c>
      <c r="J85" s="163" t="str">
        <f>E23</f>
        <v>UDI MORAVA s.r.o.</v>
      </c>
      <c r="K85" s="57"/>
      <c r="L85" s="55"/>
    </row>
    <row r="86" spans="2:12" s="1" customFormat="1" ht="14.4" customHeight="1">
      <c r="B86" s="35"/>
      <c r="C86" s="59" t="s">
        <v>35</v>
      </c>
      <c r="D86" s="57"/>
      <c r="E86" s="57"/>
      <c r="F86" s="163" t="str">
        <f>IF(E20="","",E20)</f>
        <v/>
      </c>
      <c r="G86" s="57"/>
      <c r="H86" s="57"/>
      <c r="I86" s="162"/>
      <c r="J86" s="57"/>
      <c r="K86" s="57"/>
      <c r="L86" s="55"/>
    </row>
    <row r="87" spans="2:12" s="1" customFormat="1" ht="10.35" customHeight="1">
      <c r="B87" s="35"/>
      <c r="C87" s="57"/>
      <c r="D87" s="57"/>
      <c r="E87" s="57"/>
      <c r="F87" s="57"/>
      <c r="G87" s="57"/>
      <c r="H87" s="57"/>
      <c r="I87" s="162"/>
      <c r="J87" s="57"/>
      <c r="K87" s="57"/>
      <c r="L87" s="55"/>
    </row>
    <row r="88" spans="2:20" s="10" customFormat="1" ht="29.25" customHeight="1">
      <c r="B88" s="165"/>
      <c r="C88" s="166" t="s">
        <v>128</v>
      </c>
      <c r="D88" s="167" t="s">
        <v>62</v>
      </c>
      <c r="E88" s="167" t="s">
        <v>58</v>
      </c>
      <c r="F88" s="167" t="s">
        <v>129</v>
      </c>
      <c r="G88" s="167" t="s">
        <v>130</v>
      </c>
      <c r="H88" s="167" t="s">
        <v>131</v>
      </c>
      <c r="I88" s="168" t="s">
        <v>132</v>
      </c>
      <c r="J88" s="167" t="s">
        <v>119</v>
      </c>
      <c r="K88" s="169" t="s">
        <v>133</v>
      </c>
      <c r="L88" s="170"/>
      <c r="M88" s="76" t="s">
        <v>134</v>
      </c>
      <c r="N88" s="77" t="s">
        <v>47</v>
      </c>
      <c r="O88" s="77" t="s">
        <v>135</v>
      </c>
      <c r="P88" s="77" t="s">
        <v>136</v>
      </c>
      <c r="Q88" s="77" t="s">
        <v>137</v>
      </c>
      <c r="R88" s="77" t="s">
        <v>138</v>
      </c>
      <c r="S88" s="77" t="s">
        <v>139</v>
      </c>
      <c r="T88" s="78" t="s">
        <v>140</v>
      </c>
    </row>
    <row r="89" spans="2:63" s="1" customFormat="1" ht="29.25" customHeight="1">
      <c r="B89" s="35"/>
      <c r="C89" s="82" t="s">
        <v>120</v>
      </c>
      <c r="D89" s="57"/>
      <c r="E89" s="57"/>
      <c r="F89" s="57"/>
      <c r="G89" s="57"/>
      <c r="H89" s="57"/>
      <c r="I89" s="162"/>
      <c r="J89" s="171">
        <f>BK89</f>
        <v>0</v>
      </c>
      <c r="K89" s="57"/>
      <c r="L89" s="55"/>
      <c r="M89" s="79"/>
      <c r="N89" s="80"/>
      <c r="O89" s="80"/>
      <c r="P89" s="172">
        <f>P90</f>
        <v>0</v>
      </c>
      <c r="Q89" s="80"/>
      <c r="R89" s="172">
        <f>R90</f>
        <v>71.47375868</v>
      </c>
      <c r="S89" s="80"/>
      <c r="T89" s="173">
        <f>T90</f>
        <v>0.2</v>
      </c>
      <c r="AT89" s="18" t="s">
        <v>76</v>
      </c>
      <c r="AU89" s="18" t="s">
        <v>121</v>
      </c>
      <c r="BK89" s="174">
        <f>BK90</f>
        <v>0</v>
      </c>
    </row>
    <row r="90" spans="2:63" s="11" customFormat="1" ht="37.35" customHeight="1">
      <c r="B90" s="175"/>
      <c r="C90" s="176"/>
      <c r="D90" s="177" t="s">
        <v>76</v>
      </c>
      <c r="E90" s="178" t="s">
        <v>393</v>
      </c>
      <c r="F90" s="178" t="s">
        <v>394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P91+P114+P117+P140+P163+P215</f>
        <v>0</v>
      </c>
      <c r="Q90" s="183"/>
      <c r="R90" s="184">
        <f>R91+R114+R117+R140+R163+R215</f>
        <v>71.47375868</v>
      </c>
      <c r="S90" s="183"/>
      <c r="T90" s="185">
        <f>T91+T114+T117+T140+T163+T215</f>
        <v>0.2</v>
      </c>
      <c r="AR90" s="186" t="s">
        <v>22</v>
      </c>
      <c r="AT90" s="187" t="s">
        <v>76</v>
      </c>
      <c r="AU90" s="187" t="s">
        <v>77</v>
      </c>
      <c r="AY90" s="186" t="s">
        <v>143</v>
      </c>
      <c r="BK90" s="188">
        <f>BK91+BK114+BK117+BK140+BK163+BK215</f>
        <v>0</v>
      </c>
    </row>
    <row r="91" spans="2:63" s="11" customFormat="1" ht="19.95" customHeight="1">
      <c r="B91" s="175"/>
      <c r="C91" s="176"/>
      <c r="D91" s="189" t="s">
        <v>76</v>
      </c>
      <c r="E91" s="190" t="s">
        <v>22</v>
      </c>
      <c r="F91" s="190" t="s">
        <v>395</v>
      </c>
      <c r="G91" s="176"/>
      <c r="H91" s="176"/>
      <c r="I91" s="179"/>
      <c r="J91" s="191">
        <f>BK91</f>
        <v>0</v>
      </c>
      <c r="K91" s="176"/>
      <c r="L91" s="181"/>
      <c r="M91" s="182"/>
      <c r="N91" s="183"/>
      <c r="O91" s="183"/>
      <c r="P91" s="184">
        <f>SUM(P92:P113)</f>
        <v>0</v>
      </c>
      <c r="Q91" s="183"/>
      <c r="R91" s="184">
        <f>SUM(R92:R113)</f>
        <v>15.697849999999999</v>
      </c>
      <c r="S91" s="183"/>
      <c r="T91" s="185">
        <f>SUM(T92:T113)</f>
        <v>0</v>
      </c>
      <c r="AR91" s="186" t="s">
        <v>22</v>
      </c>
      <c r="AT91" s="187" t="s">
        <v>76</v>
      </c>
      <c r="AU91" s="187" t="s">
        <v>22</v>
      </c>
      <c r="AY91" s="186" t="s">
        <v>143</v>
      </c>
      <c r="BK91" s="188">
        <f>SUM(BK92:BK113)</f>
        <v>0</v>
      </c>
    </row>
    <row r="92" spans="2:65" s="1" customFormat="1" ht="22.5" customHeight="1">
      <c r="B92" s="35"/>
      <c r="C92" s="192" t="s">
        <v>22</v>
      </c>
      <c r="D92" s="192" t="s">
        <v>146</v>
      </c>
      <c r="E92" s="193" t="s">
        <v>678</v>
      </c>
      <c r="F92" s="194" t="s">
        <v>679</v>
      </c>
      <c r="G92" s="195" t="s">
        <v>435</v>
      </c>
      <c r="H92" s="196">
        <v>8.4</v>
      </c>
      <c r="I92" s="197"/>
      <c r="J92" s="198">
        <f>ROUND(I92*H92,2)</f>
        <v>0</v>
      </c>
      <c r="K92" s="194" t="s">
        <v>150</v>
      </c>
      <c r="L92" s="55"/>
      <c r="M92" s="199" t="s">
        <v>20</v>
      </c>
      <c r="N92" s="200" t="s">
        <v>48</v>
      </c>
      <c r="O92" s="36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8" t="s">
        <v>93</v>
      </c>
      <c r="AT92" s="18" t="s">
        <v>146</v>
      </c>
      <c r="AU92" s="18" t="s">
        <v>84</v>
      </c>
      <c r="AY92" s="18" t="s">
        <v>143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8" t="s">
        <v>22</v>
      </c>
      <c r="BK92" s="203">
        <f>ROUND(I92*H92,2)</f>
        <v>0</v>
      </c>
      <c r="BL92" s="18" t="s">
        <v>93</v>
      </c>
      <c r="BM92" s="18" t="s">
        <v>710</v>
      </c>
    </row>
    <row r="93" spans="2:51" s="12" customFormat="1" ht="12">
      <c r="B93" s="208"/>
      <c r="C93" s="209"/>
      <c r="D93" s="204" t="s">
        <v>194</v>
      </c>
      <c r="E93" s="210" t="s">
        <v>20</v>
      </c>
      <c r="F93" s="211" t="s">
        <v>711</v>
      </c>
      <c r="G93" s="209"/>
      <c r="H93" s="212">
        <v>8.4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194</v>
      </c>
      <c r="AU93" s="218" t="s">
        <v>84</v>
      </c>
      <c r="AV93" s="12" t="s">
        <v>84</v>
      </c>
      <c r="AW93" s="12" t="s">
        <v>39</v>
      </c>
      <c r="AX93" s="12" t="s">
        <v>22</v>
      </c>
      <c r="AY93" s="218" t="s">
        <v>143</v>
      </c>
    </row>
    <row r="94" spans="2:65" s="1" customFormat="1" ht="22.5" customHeight="1">
      <c r="B94" s="35"/>
      <c r="C94" s="192" t="s">
        <v>84</v>
      </c>
      <c r="D94" s="192" t="s">
        <v>146</v>
      </c>
      <c r="E94" s="193" t="s">
        <v>712</v>
      </c>
      <c r="F94" s="194" t="s">
        <v>713</v>
      </c>
      <c r="G94" s="195" t="s">
        <v>435</v>
      </c>
      <c r="H94" s="196">
        <v>8.4</v>
      </c>
      <c r="I94" s="197"/>
      <c r="J94" s="198">
        <f>ROUND(I94*H94,2)</f>
        <v>0</v>
      </c>
      <c r="K94" s="194" t="s">
        <v>150</v>
      </c>
      <c r="L94" s="55"/>
      <c r="M94" s="199" t="s">
        <v>20</v>
      </c>
      <c r="N94" s="200" t="s">
        <v>48</v>
      </c>
      <c r="O94" s="36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18" t="s">
        <v>93</v>
      </c>
      <c r="AT94" s="18" t="s">
        <v>146</v>
      </c>
      <c r="AU94" s="18" t="s">
        <v>84</v>
      </c>
      <c r="AY94" s="18" t="s">
        <v>143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8" t="s">
        <v>22</v>
      </c>
      <c r="BK94" s="203">
        <f>ROUND(I94*H94,2)</f>
        <v>0</v>
      </c>
      <c r="BL94" s="18" t="s">
        <v>93</v>
      </c>
      <c r="BM94" s="18" t="s">
        <v>714</v>
      </c>
    </row>
    <row r="95" spans="2:51" s="12" customFormat="1" ht="12">
      <c r="B95" s="208"/>
      <c r="C95" s="209"/>
      <c r="D95" s="204" t="s">
        <v>194</v>
      </c>
      <c r="E95" s="210" t="s">
        <v>20</v>
      </c>
      <c r="F95" s="211" t="s">
        <v>715</v>
      </c>
      <c r="G95" s="209"/>
      <c r="H95" s="212">
        <v>8.4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194</v>
      </c>
      <c r="AU95" s="218" t="s">
        <v>84</v>
      </c>
      <c r="AV95" s="12" t="s">
        <v>84</v>
      </c>
      <c r="AW95" s="12" t="s">
        <v>39</v>
      </c>
      <c r="AX95" s="12" t="s">
        <v>22</v>
      </c>
      <c r="AY95" s="218" t="s">
        <v>143</v>
      </c>
    </row>
    <row r="96" spans="2:65" s="1" customFormat="1" ht="22.5" customHeight="1">
      <c r="B96" s="35"/>
      <c r="C96" s="192" t="s">
        <v>89</v>
      </c>
      <c r="D96" s="192" t="s">
        <v>146</v>
      </c>
      <c r="E96" s="193" t="s">
        <v>716</v>
      </c>
      <c r="F96" s="194" t="s">
        <v>717</v>
      </c>
      <c r="G96" s="195" t="s">
        <v>198</v>
      </c>
      <c r="H96" s="196">
        <v>21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0.00085</v>
      </c>
      <c r="R96" s="201">
        <f>Q96*H96</f>
        <v>0.017849999999999998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718</v>
      </c>
    </row>
    <row r="97" spans="2:65" s="1" customFormat="1" ht="22.5" customHeight="1">
      <c r="B97" s="35"/>
      <c r="C97" s="192" t="s">
        <v>93</v>
      </c>
      <c r="D97" s="192" t="s">
        <v>146</v>
      </c>
      <c r="E97" s="193" t="s">
        <v>719</v>
      </c>
      <c r="F97" s="194" t="s">
        <v>720</v>
      </c>
      <c r="G97" s="195" t="s">
        <v>198</v>
      </c>
      <c r="H97" s="196">
        <v>21</v>
      </c>
      <c r="I97" s="197"/>
      <c r="J97" s="198">
        <f>ROUND(I97*H97,2)</f>
        <v>0</v>
      </c>
      <c r="K97" s="194" t="s">
        <v>150</v>
      </c>
      <c r="L97" s="55"/>
      <c r="M97" s="199" t="s">
        <v>20</v>
      </c>
      <c r="N97" s="200" t="s">
        <v>48</v>
      </c>
      <c r="O97" s="36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18" t="s">
        <v>93</v>
      </c>
      <c r="AT97" s="18" t="s">
        <v>146</v>
      </c>
      <c r="AU97" s="18" t="s">
        <v>84</v>
      </c>
      <c r="AY97" s="18" t="s">
        <v>143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8" t="s">
        <v>22</v>
      </c>
      <c r="BK97" s="203">
        <f>ROUND(I97*H97,2)</f>
        <v>0</v>
      </c>
      <c r="BL97" s="18" t="s">
        <v>93</v>
      </c>
      <c r="BM97" s="18" t="s">
        <v>721</v>
      </c>
    </row>
    <row r="98" spans="2:65" s="1" customFormat="1" ht="22.5" customHeight="1">
      <c r="B98" s="35"/>
      <c r="C98" s="192" t="s">
        <v>96</v>
      </c>
      <c r="D98" s="192" t="s">
        <v>146</v>
      </c>
      <c r="E98" s="193" t="s">
        <v>682</v>
      </c>
      <c r="F98" s="194" t="s">
        <v>683</v>
      </c>
      <c r="G98" s="195" t="s">
        <v>435</v>
      </c>
      <c r="H98" s="196">
        <v>8.4</v>
      </c>
      <c r="I98" s="197"/>
      <c r="J98" s="198">
        <f>ROUND(I98*H98,2)</f>
        <v>0</v>
      </c>
      <c r="K98" s="194" t="s">
        <v>150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722</v>
      </c>
    </row>
    <row r="99" spans="2:51" s="12" customFormat="1" ht="12">
      <c r="B99" s="208"/>
      <c r="C99" s="209"/>
      <c r="D99" s="204" t="s">
        <v>194</v>
      </c>
      <c r="E99" s="210" t="s">
        <v>20</v>
      </c>
      <c r="F99" s="211" t="s">
        <v>723</v>
      </c>
      <c r="G99" s="209"/>
      <c r="H99" s="212">
        <v>8.4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194</v>
      </c>
      <c r="AU99" s="218" t="s">
        <v>84</v>
      </c>
      <c r="AV99" s="12" t="s">
        <v>84</v>
      </c>
      <c r="AW99" s="12" t="s">
        <v>39</v>
      </c>
      <c r="AX99" s="12" t="s">
        <v>22</v>
      </c>
      <c r="AY99" s="218" t="s">
        <v>143</v>
      </c>
    </row>
    <row r="100" spans="2:65" s="1" customFormat="1" ht="31.5" customHeight="1">
      <c r="B100" s="35"/>
      <c r="C100" s="192" t="s">
        <v>99</v>
      </c>
      <c r="D100" s="192" t="s">
        <v>146</v>
      </c>
      <c r="E100" s="193" t="s">
        <v>685</v>
      </c>
      <c r="F100" s="194" t="s">
        <v>686</v>
      </c>
      <c r="G100" s="195" t="s">
        <v>435</v>
      </c>
      <c r="H100" s="196">
        <v>42</v>
      </c>
      <c r="I100" s="197"/>
      <c r="J100" s="198">
        <f>ROUND(I100*H100,2)</f>
        <v>0</v>
      </c>
      <c r="K100" s="194" t="s">
        <v>150</v>
      </c>
      <c r="L100" s="55"/>
      <c r="M100" s="199" t="s">
        <v>20</v>
      </c>
      <c r="N100" s="200" t="s">
        <v>48</v>
      </c>
      <c r="O100" s="36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8" t="s">
        <v>93</v>
      </c>
      <c r="AT100" s="18" t="s">
        <v>146</v>
      </c>
      <c r="AU100" s="18" t="s">
        <v>84</v>
      </c>
      <c r="AY100" s="18" t="s">
        <v>143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8" t="s">
        <v>22</v>
      </c>
      <c r="BK100" s="203">
        <f>ROUND(I100*H100,2)</f>
        <v>0</v>
      </c>
      <c r="BL100" s="18" t="s">
        <v>93</v>
      </c>
      <c r="BM100" s="18" t="s">
        <v>724</v>
      </c>
    </row>
    <row r="101" spans="2:51" s="14" customFormat="1" ht="12">
      <c r="B101" s="233"/>
      <c r="C101" s="234"/>
      <c r="D101" s="206" t="s">
        <v>194</v>
      </c>
      <c r="E101" s="235" t="s">
        <v>20</v>
      </c>
      <c r="F101" s="236" t="s">
        <v>487</v>
      </c>
      <c r="G101" s="234"/>
      <c r="H101" s="237" t="s">
        <v>20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194</v>
      </c>
      <c r="AU101" s="243" t="s">
        <v>84</v>
      </c>
      <c r="AV101" s="14" t="s">
        <v>22</v>
      </c>
      <c r="AW101" s="14" t="s">
        <v>39</v>
      </c>
      <c r="AX101" s="14" t="s">
        <v>77</v>
      </c>
      <c r="AY101" s="243" t="s">
        <v>143</v>
      </c>
    </row>
    <row r="102" spans="2:51" s="12" customFormat="1" ht="12">
      <c r="B102" s="208"/>
      <c r="C102" s="209"/>
      <c r="D102" s="204" t="s">
        <v>194</v>
      </c>
      <c r="E102" s="210" t="s">
        <v>20</v>
      </c>
      <c r="F102" s="211" t="s">
        <v>725</v>
      </c>
      <c r="G102" s="209"/>
      <c r="H102" s="212">
        <v>42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194</v>
      </c>
      <c r="AU102" s="218" t="s">
        <v>84</v>
      </c>
      <c r="AV102" s="12" t="s">
        <v>84</v>
      </c>
      <c r="AW102" s="12" t="s">
        <v>39</v>
      </c>
      <c r="AX102" s="12" t="s">
        <v>22</v>
      </c>
      <c r="AY102" s="218" t="s">
        <v>143</v>
      </c>
    </row>
    <row r="103" spans="2:65" s="1" customFormat="1" ht="22.5" customHeight="1">
      <c r="B103" s="35"/>
      <c r="C103" s="192" t="s">
        <v>102</v>
      </c>
      <c r="D103" s="192" t="s">
        <v>146</v>
      </c>
      <c r="E103" s="193" t="s">
        <v>689</v>
      </c>
      <c r="F103" s="194" t="s">
        <v>690</v>
      </c>
      <c r="G103" s="195" t="s">
        <v>480</v>
      </c>
      <c r="H103" s="196">
        <v>13.86</v>
      </c>
      <c r="I103" s="197"/>
      <c r="J103" s="198">
        <f>ROUND(I103*H103,2)</f>
        <v>0</v>
      </c>
      <c r="K103" s="194" t="s">
        <v>150</v>
      </c>
      <c r="L103" s="55"/>
      <c r="M103" s="199" t="s">
        <v>20</v>
      </c>
      <c r="N103" s="200" t="s">
        <v>48</v>
      </c>
      <c r="O103" s="36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18" t="s">
        <v>93</v>
      </c>
      <c r="AT103" s="18" t="s">
        <v>146</v>
      </c>
      <c r="AU103" s="18" t="s">
        <v>84</v>
      </c>
      <c r="AY103" s="18" t="s">
        <v>143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8" t="s">
        <v>22</v>
      </c>
      <c r="BK103" s="203">
        <f>ROUND(I103*H103,2)</f>
        <v>0</v>
      </c>
      <c r="BL103" s="18" t="s">
        <v>93</v>
      </c>
      <c r="BM103" s="18" t="s">
        <v>726</v>
      </c>
    </row>
    <row r="104" spans="2:51" s="12" customFormat="1" ht="12">
      <c r="B104" s="208"/>
      <c r="C104" s="209"/>
      <c r="D104" s="204" t="s">
        <v>194</v>
      </c>
      <c r="E104" s="210" t="s">
        <v>20</v>
      </c>
      <c r="F104" s="211" t="s">
        <v>727</v>
      </c>
      <c r="G104" s="209"/>
      <c r="H104" s="212">
        <v>13.86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194</v>
      </c>
      <c r="AU104" s="218" t="s">
        <v>84</v>
      </c>
      <c r="AV104" s="12" t="s">
        <v>84</v>
      </c>
      <c r="AW104" s="12" t="s">
        <v>39</v>
      </c>
      <c r="AX104" s="12" t="s">
        <v>22</v>
      </c>
      <c r="AY104" s="218" t="s">
        <v>143</v>
      </c>
    </row>
    <row r="105" spans="2:65" s="1" customFormat="1" ht="22.5" customHeight="1">
      <c r="B105" s="35"/>
      <c r="C105" s="192" t="s">
        <v>105</v>
      </c>
      <c r="D105" s="192" t="s">
        <v>146</v>
      </c>
      <c r="E105" s="193" t="s">
        <v>544</v>
      </c>
      <c r="F105" s="194" t="s">
        <v>545</v>
      </c>
      <c r="G105" s="195" t="s">
        <v>435</v>
      </c>
      <c r="H105" s="196">
        <v>5.32</v>
      </c>
      <c r="I105" s="197"/>
      <c r="J105" s="198">
        <f>ROUND(I105*H105,2)</f>
        <v>0</v>
      </c>
      <c r="K105" s="194" t="s">
        <v>150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84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728</v>
      </c>
    </row>
    <row r="106" spans="2:51" s="12" customFormat="1" ht="24">
      <c r="B106" s="208"/>
      <c r="C106" s="209"/>
      <c r="D106" s="204" t="s">
        <v>194</v>
      </c>
      <c r="E106" s="210" t="s">
        <v>20</v>
      </c>
      <c r="F106" s="211" t="s">
        <v>729</v>
      </c>
      <c r="G106" s="209"/>
      <c r="H106" s="212">
        <v>5.32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194</v>
      </c>
      <c r="AU106" s="218" t="s">
        <v>84</v>
      </c>
      <c r="AV106" s="12" t="s">
        <v>84</v>
      </c>
      <c r="AW106" s="12" t="s">
        <v>39</v>
      </c>
      <c r="AX106" s="12" t="s">
        <v>22</v>
      </c>
      <c r="AY106" s="218" t="s">
        <v>143</v>
      </c>
    </row>
    <row r="107" spans="2:65" s="1" customFormat="1" ht="22.5" customHeight="1">
      <c r="B107" s="35"/>
      <c r="C107" s="255" t="s">
        <v>108</v>
      </c>
      <c r="D107" s="255" t="s">
        <v>554</v>
      </c>
      <c r="E107" s="256" t="s">
        <v>730</v>
      </c>
      <c r="F107" s="257" t="s">
        <v>731</v>
      </c>
      <c r="G107" s="258" t="s">
        <v>480</v>
      </c>
      <c r="H107" s="259">
        <v>10.64</v>
      </c>
      <c r="I107" s="260"/>
      <c r="J107" s="261">
        <f>ROUND(I107*H107,2)</f>
        <v>0</v>
      </c>
      <c r="K107" s="257" t="s">
        <v>150</v>
      </c>
      <c r="L107" s="262"/>
      <c r="M107" s="263" t="s">
        <v>20</v>
      </c>
      <c r="N107" s="264" t="s">
        <v>48</v>
      </c>
      <c r="O107" s="36"/>
      <c r="P107" s="201">
        <f>O107*H107</f>
        <v>0</v>
      </c>
      <c r="Q107" s="201">
        <v>1</v>
      </c>
      <c r="R107" s="201">
        <f>Q107*H107</f>
        <v>10.64</v>
      </c>
      <c r="S107" s="201">
        <v>0</v>
      </c>
      <c r="T107" s="202">
        <f>S107*H107</f>
        <v>0</v>
      </c>
      <c r="AR107" s="18" t="s">
        <v>105</v>
      </c>
      <c r="AT107" s="18" t="s">
        <v>554</v>
      </c>
      <c r="AU107" s="18" t="s">
        <v>84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732</v>
      </c>
    </row>
    <row r="108" spans="2:51" s="12" customFormat="1" ht="12">
      <c r="B108" s="208"/>
      <c r="C108" s="209"/>
      <c r="D108" s="204" t="s">
        <v>194</v>
      </c>
      <c r="E108" s="210" t="s">
        <v>20</v>
      </c>
      <c r="F108" s="211" t="s">
        <v>733</v>
      </c>
      <c r="G108" s="209"/>
      <c r="H108" s="212">
        <v>10.64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194</v>
      </c>
      <c r="AU108" s="218" t="s">
        <v>84</v>
      </c>
      <c r="AV108" s="12" t="s">
        <v>84</v>
      </c>
      <c r="AW108" s="12" t="s">
        <v>39</v>
      </c>
      <c r="AX108" s="12" t="s">
        <v>22</v>
      </c>
      <c r="AY108" s="218" t="s">
        <v>143</v>
      </c>
    </row>
    <row r="109" spans="2:65" s="1" customFormat="1" ht="22.5" customHeight="1">
      <c r="B109" s="35"/>
      <c r="C109" s="192" t="s">
        <v>27</v>
      </c>
      <c r="D109" s="192" t="s">
        <v>146</v>
      </c>
      <c r="E109" s="193" t="s">
        <v>734</v>
      </c>
      <c r="F109" s="194" t="s">
        <v>735</v>
      </c>
      <c r="G109" s="195" t="s">
        <v>435</v>
      </c>
      <c r="H109" s="196">
        <v>2.52</v>
      </c>
      <c r="I109" s="197"/>
      <c r="J109" s="198">
        <f>ROUND(I109*H109,2)</f>
        <v>0</v>
      </c>
      <c r="K109" s="194" t="s">
        <v>150</v>
      </c>
      <c r="L109" s="55"/>
      <c r="M109" s="199" t="s">
        <v>20</v>
      </c>
      <c r="N109" s="200" t="s">
        <v>48</v>
      </c>
      <c r="O109" s="36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18" t="s">
        <v>93</v>
      </c>
      <c r="AT109" s="18" t="s">
        <v>146</v>
      </c>
      <c r="AU109" s="18" t="s">
        <v>84</v>
      </c>
      <c r="AY109" s="18" t="s">
        <v>143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22</v>
      </c>
      <c r="BK109" s="203">
        <f>ROUND(I109*H109,2)</f>
        <v>0</v>
      </c>
      <c r="BL109" s="18" t="s">
        <v>93</v>
      </c>
      <c r="BM109" s="18" t="s">
        <v>736</v>
      </c>
    </row>
    <row r="110" spans="2:51" s="12" customFormat="1" ht="12">
      <c r="B110" s="208"/>
      <c r="C110" s="209"/>
      <c r="D110" s="204" t="s">
        <v>194</v>
      </c>
      <c r="E110" s="210" t="s">
        <v>20</v>
      </c>
      <c r="F110" s="211" t="s">
        <v>737</v>
      </c>
      <c r="G110" s="209"/>
      <c r="H110" s="212">
        <v>2.52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22</v>
      </c>
      <c r="AY110" s="218" t="s">
        <v>143</v>
      </c>
    </row>
    <row r="111" spans="2:65" s="1" customFormat="1" ht="22.5" customHeight="1">
      <c r="B111" s="35"/>
      <c r="C111" s="255" t="s">
        <v>201</v>
      </c>
      <c r="D111" s="255" t="s">
        <v>554</v>
      </c>
      <c r="E111" s="256" t="s">
        <v>738</v>
      </c>
      <c r="F111" s="257" t="s">
        <v>739</v>
      </c>
      <c r="G111" s="258" t="s">
        <v>480</v>
      </c>
      <c r="H111" s="259">
        <v>5.04</v>
      </c>
      <c r="I111" s="260"/>
      <c r="J111" s="261">
        <f>ROUND(I111*H111,2)</f>
        <v>0</v>
      </c>
      <c r="K111" s="257" t="s">
        <v>150</v>
      </c>
      <c r="L111" s="262"/>
      <c r="M111" s="263" t="s">
        <v>20</v>
      </c>
      <c r="N111" s="264" t="s">
        <v>48</v>
      </c>
      <c r="O111" s="36"/>
      <c r="P111" s="201">
        <f>O111*H111</f>
        <v>0</v>
      </c>
      <c r="Q111" s="201">
        <v>1</v>
      </c>
      <c r="R111" s="201">
        <f>Q111*H111</f>
        <v>5.04</v>
      </c>
      <c r="S111" s="201">
        <v>0</v>
      </c>
      <c r="T111" s="202">
        <f>S111*H111</f>
        <v>0</v>
      </c>
      <c r="AR111" s="18" t="s">
        <v>105</v>
      </c>
      <c r="AT111" s="18" t="s">
        <v>554</v>
      </c>
      <c r="AU111" s="18" t="s">
        <v>84</v>
      </c>
      <c r="AY111" s="18" t="s">
        <v>143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22</v>
      </c>
      <c r="BK111" s="203">
        <f>ROUND(I111*H111,2)</f>
        <v>0</v>
      </c>
      <c r="BL111" s="18" t="s">
        <v>93</v>
      </c>
      <c r="BM111" s="18" t="s">
        <v>740</v>
      </c>
    </row>
    <row r="112" spans="2:51" s="14" customFormat="1" ht="12">
      <c r="B112" s="233"/>
      <c r="C112" s="234"/>
      <c r="D112" s="206" t="s">
        <v>194</v>
      </c>
      <c r="E112" s="235" t="s">
        <v>20</v>
      </c>
      <c r="F112" s="236" t="s">
        <v>741</v>
      </c>
      <c r="G112" s="234"/>
      <c r="H112" s="237" t="s">
        <v>20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194</v>
      </c>
      <c r="AU112" s="243" t="s">
        <v>84</v>
      </c>
      <c r="AV112" s="14" t="s">
        <v>22</v>
      </c>
      <c r="AW112" s="14" t="s">
        <v>39</v>
      </c>
      <c r="AX112" s="14" t="s">
        <v>77</v>
      </c>
      <c r="AY112" s="243" t="s">
        <v>143</v>
      </c>
    </row>
    <row r="113" spans="2:51" s="12" customFormat="1" ht="12">
      <c r="B113" s="208"/>
      <c r="C113" s="209"/>
      <c r="D113" s="206" t="s">
        <v>194</v>
      </c>
      <c r="E113" s="219" t="s">
        <v>20</v>
      </c>
      <c r="F113" s="220" t="s">
        <v>742</v>
      </c>
      <c r="G113" s="209"/>
      <c r="H113" s="221">
        <v>5.04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194</v>
      </c>
      <c r="AU113" s="218" t="s">
        <v>84</v>
      </c>
      <c r="AV113" s="12" t="s">
        <v>84</v>
      </c>
      <c r="AW113" s="12" t="s">
        <v>39</v>
      </c>
      <c r="AX113" s="12" t="s">
        <v>22</v>
      </c>
      <c r="AY113" s="218" t="s">
        <v>143</v>
      </c>
    </row>
    <row r="114" spans="2:63" s="11" customFormat="1" ht="29.85" customHeight="1">
      <c r="B114" s="175"/>
      <c r="C114" s="176"/>
      <c r="D114" s="189" t="s">
        <v>76</v>
      </c>
      <c r="E114" s="190" t="s">
        <v>93</v>
      </c>
      <c r="F114" s="190" t="s">
        <v>743</v>
      </c>
      <c r="G114" s="176"/>
      <c r="H114" s="176"/>
      <c r="I114" s="179"/>
      <c r="J114" s="191">
        <f>BK114</f>
        <v>0</v>
      </c>
      <c r="K114" s="176"/>
      <c r="L114" s="181"/>
      <c r="M114" s="182"/>
      <c r="N114" s="183"/>
      <c r="O114" s="183"/>
      <c r="P114" s="184">
        <f>SUM(P115:P116)</f>
        <v>0</v>
      </c>
      <c r="Q114" s="183"/>
      <c r="R114" s="184">
        <f>SUM(R115:R116)</f>
        <v>0</v>
      </c>
      <c r="S114" s="183"/>
      <c r="T114" s="185">
        <f>SUM(T115:T116)</f>
        <v>0</v>
      </c>
      <c r="AR114" s="186" t="s">
        <v>22</v>
      </c>
      <c r="AT114" s="187" t="s">
        <v>76</v>
      </c>
      <c r="AU114" s="187" t="s">
        <v>22</v>
      </c>
      <c r="AY114" s="186" t="s">
        <v>143</v>
      </c>
      <c r="BK114" s="188">
        <f>SUM(BK115:BK116)</f>
        <v>0</v>
      </c>
    </row>
    <row r="115" spans="2:65" s="1" customFormat="1" ht="22.5" customHeight="1">
      <c r="B115" s="35"/>
      <c r="C115" s="192" t="s">
        <v>205</v>
      </c>
      <c r="D115" s="192" t="s">
        <v>146</v>
      </c>
      <c r="E115" s="193" t="s">
        <v>744</v>
      </c>
      <c r="F115" s="194" t="s">
        <v>745</v>
      </c>
      <c r="G115" s="195" t="s">
        <v>435</v>
      </c>
      <c r="H115" s="196">
        <v>0.56</v>
      </c>
      <c r="I115" s="197"/>
      <c r="J115" s="198">
        <f>ROUND(I115*H115,2)</f>
        <v>0</v>
      </c>
      <c r="K115" s="194" t="s">
        <v>150</v>
      </c>
      <c r="L115" s="55"/>
      <c r="M115" s="199" t="s">
        <v>20</v>
      </c>
      <c r="N115" s="200" t="s">
        <v>48</v>
      </c>
      <c r="O115" s="36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8" t="s">
        <v>93</v>
      </c>
      <c r="AT115" s="18" t="s">
        <v>146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746</v>
      </c>
    </row>
    <row r="116" spans="2:51" s="12" customFormat="1" ht="12">
      <c r="B116" s="208"/>
      <c r="C116" s="209"/>
      <c r="D116" s="206" t="s">
        <v>194</v>
      </c>
      <c r="E116" s="219" t="s">
        <v>20</v>
      </c>
      <c r="F116" s="220" t="s">
        <v>747</v>
      </c>
      <c r="G116" s="209"/>
      <c r="H116" s="221">
        <v>0.56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194</v>
      </c>
      <c r="AU116" s="218" t="s">
        <v>84</v>
      </c>
      <c r="AV116" s="12" t="s">
        <v>84</v>
      </c>
      <c r="AW116" s="12" t="s">
        <v>39</v>
      </c>
      <c r="AX116" s="12" t="s">
        <v>22</v>
      </c>
      <c r="AY116" s="218" t="s">
        <v>143</v>
      </c>
    </row>
    <row r="117" spans="2:63" s="11" customFormat="1" ht="29.85" customHeight="1">
      <c r="B117" s="175"/>
      <c r="C117" s="176"/>
      <c r="D117" s="189" t="s">
        <v>76</v>
      </c>
      <c r="E117" s="190" t="s">
        <v>96</v>
      </c>
      <c r="F117" s="190" t="s">
        <v>574</v>
      </c>
      <c r="G117" s="176"/>
      <c r="H117" s="176"/>
      <c r="I117" s="179"/>
      <c r="J117" s="191">
        <f>BK117</f>
        <v>0</v>
      </c>
      <c r="K117" s="176"/>
      <c r="L117" s="181"/>
      <c r="M117" s="182"/>
      <c r="N117" s="183"/>
      <c r="O117" s="183"/>
      <c r="P117" s="184">
        <f>SUM(P118:P139)</f>
        <v>0</v>
      </c>
      <c r="Q117" s="183"/>
      <c r="R117" s="184">
        <f>SUM(R118:R139)</f>
        <v>0.40992000000000006</v>
      </c>
      <c r="S117" s="183"/>
      <c r="T117" s="185">
        <f>SUM(T118:T139)</f>
        <v>0</v>
      </c>
      <c r="AR117" s="186" t="s">
        <v>22</v>
      </c>
      <c r="AT117" s="187" t="s">
        <v>76</v>
      </c>
      <c r="AU117" s="187" t="s">
        <v>22</v>
      </c>
      <c r="AY117" s="186" t="s">
        <v>143</v>
      </c>
      <c r="BK117" s="188">
        <f>SUM(BK118:BK139)</f>
        <v>0</v>
      </c>
    </row>
    <row r="118" spans="2:65" s="1" customFormat="1" ht="22.5" customHeight="1">
      <c r="B118" s="35"/>
      <c r="C118" s="192" t="s">
        <v>209</v>
      </c>
      <c r="D118" s="192" t="s">
        <v>146</v>
      </c>
      <c r="E118" s="193" t="s">
        <v>748</v>
      </c>
      <c r="F118" s="194" t="s">
        <v>749</v>
      </c>
      <c r="G118" s="195" t="s">
        <v>198</v>
      </c>
      <c r="H118" s="196">
        <v>132</v>
      </c>
      <c r="I118" s="197"/>
      <c r="J118" s="198">
        <f>ROUND(I118*H118,2)</f>
        <v>0</v>
      </c>
      <c r="K118" s="194" t="s">
        <v>150</v>
      </c>
      <c r="L118" s="55"/>
      <c r="M118" s="199" t="s">
        <v>20</v>
      </c>
      <c r="N118" s="200" t="s">
        <v>48</v>
      </c>
      <c r="O118" s="36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8" t="s">
        <v>93</v>
      </c>
      <c r="AT118" s="18" t="s">
        <v>146</v>
      </c>
      <c r="AU118" s="18" t="s">
        <v>84</v>
      </c>
      <c r="AY118" s="18" t="s">
        <v>143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22</v>
      </c>
      <c r="BK118" s="203">
        <f>ROUND(I118*H118,2)</f>
        <v>0</v>
      </c>
      <c r="BL118" s="18" t="s">
        <v>93</v>
      </c>
      <c r="BM118" s="18" t="s">
        <v>750</v>
      </c>
    </row>
    <row r="119" spans="2:51" s="12" customFormat="1" ht="12">
      <c r="B119" s="208"/>
      <c r="C119" s="209"/>
      <c r="D119" s="204" t="s">
        <v>194</v>
      </c>
      <c r="E119" s="210" t="s">
        <v>20</v>
      </c>
      <c r="F119" s="211" t="s">
        <v>751</v>
      </c>
      <c r="G119" s="209"/>
      <c r="H119" s="212">
        <v>132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22</v>
      </c>
      <c r="AY119" s="218" t="s">
        <v>143</v>
      </c>
    </row>
    <row r="120" spans="2:65" s="1" customFormat="1" ht="22.5" customHeight="1">
      <c r="B120" s="35"/>
      <c r="C120" s="192" t="s">
        <v>218</v>
      </c>
      <c r="D120" s="192" t="s">
        <v>146</v>
      </c>
      <c r="E120" s="193" t="s">
        <v>752</v>
      </c>
      <c r="F120" s="194" t="s">
        <v>753</v>
      </c>
      <c r="G120" s="195" t="s">
        <v>198</v>
      </c>
      <c r="H120" s="196">
        <v>220</v>
      </c>
      <c r="I120" s="197"/>
      <c r="J120" s="198">
        <f>ROUND(I120*H120,2)</f>
        <v>0</v>
      </c>
      <c r="K120" s="194" t="s">
        <v>150</v>
      </c>
      <c r="L120" s="55"/>
      <c r="M120" s="199" t="s">
        <v>20</v>
      </c>
      <c r="N120" s="200" t="s">
        <v>48</v>
      </c>
      <c r="O120" s="36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8" t="s">
        <v>93</v>
      </c>
      <c r="AT120" s="18" t="s">
        <v>146</v>
      </c>
      <c r="AU120" s="18" t="s">
        <v>84</v>
      </c>
      <c r="AY120" s="18" t="s">
        <v>143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22</v>
      </c>
      <c r="BK120" s="203">
        <f>ROUND(I120*H120,2)</f>
        <v>0</v>
      </c>
      <c r="BL120" s="18" t="s">
        <v>93</v>
      </c>
      <c r="BM120" s="18" t="s">
        <v>754</v>
      </c>
    </row>
    <row r="121" spans="2:51" s="14" customFormat="1" ht="12">
      <c r="B121" s="233"/>
      <c r="C121" s="234"/>
      <c r="D121" s="206" t="s">
        <v>194</v>
      </c>
      <c r="E121" s="235" t="s">
        <v>20</v>
      </c>
      <c r="F121" s="236" t="s">
        <v>755</v>
      </c>
      <c r="G121" s="234"/>
      <c r="H121" s="237" t="s">
        <v>20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194</v>
      </c>
      <c r="AU121" s="243" t="s">
        <v>84</v>
      </c>
      <c r="AV121" s="14" t="s">
        <v>22</v>
      </c>
      <c r="AW121" s="14" t="s">
        <v>39</v>
      </c>
      <c r="AX121" s="14" t="s">
        <v>77</v>
      </c>
      <c r="AY121" s="243" t="s">
        <v>143</v>
      </c>
    </row>
    <row r="122" spans="2:51" s="12" customFormat="1" ht="12">
      <c r="B122" s="208"/>
      <c r="C122" s="209"/>
      <c r="D122" s="204" t="s">
        <v>194</v>
      </c>
      <c r="E122" s="210" t="s">
        <v>20</v>
      </c>
      <c r="F122" s="211" t="s">
        <v>756</v>
      </c>
      <c r="G122" s="209"/>
      <c r="H122" s="212">
        <v>220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194</v>
      </c>
      <c r="AU122" s="218" t="s">
        <v>84</v>
      </c>
      <c r="AV122" s="12" t="s">
        <v>84</v>
      </c>
      <c r="AW122" s="12" t="s">
        <v>39</v>
      </c>
      <c r="AX122" s="12" t="s">
        <v>22</v>
      </c>
      <c r="AY122" s="218" t="s">
        <v>143</v>
      </c>
    </row>
    <row r="123" spans="2:65" s="1" customFormat="1" ht="22.5" customHeight="1">
      <c r="B123" s="35"/>
      <c r="C123" s="192" t="s">
        <v>8</v>
      </c>
      <c r="D123" s="192" t="s">
        <v>146</v>
      </c>
      <c r="E123" s="193" t="s">
        <v>757</v>
      </c>
      <c r="F123" s="194" t="s">
        <v>758</v>
      </c>
      <c r="G123" s="195" t="s">
        <v>198</v>
      </c>
      <c r="H123" s="196">
        <v>220</v>
      </c>
      <c r="I123" s="197"/>
      <c r="J123" s="198">
        <f>ROUND(I123*H123,2)</f>
        <v>0</v>
      </c>
      <c r="K123" s="194" t="s">
        <v>150</v>
      </c>
      <c r="L123" s="55"/>
      <c r="M123" s="199" t="s">
        <v>20</v>
      </c>
      <c r="N123" s="200" t="s">
        <v>48</v>
      </c>
      <c r="O123" s="36"/>
      <c r="P123" s="201">
        <f>O123*H123</f>
        <v>0</v>
      </c>
      <c r="Q123" s="201">
        <v>0.00034</v>
      </c>
      <c r="R123" s="201">
        <f>Q123*H123</f>
        <v>0.0748</v>
      </c>
      <c r="S123" s="201">
        <v>0</v>
      </c>
      <c r="T123" s="202">
        <f>S123*H123</f>
        <v>0</v>
      </c>
      <c r="AR123" s="18" t="s">
        <v>93</v>
      </c>
      <c r="AT123" s="18" t="s">
        <v>146</v>
      </c>
      <c r="AU123" s="18" t="s">
        <v>84</v>
      </c>
      <c r="AY123" s="18" t="s">
        <v>143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22</v>
      </c>
      <c r="BK123" s="203">
        <f>ROUND(I123*H123,2)</f>
        <v>0</v>
      </c>
      <c r="BL123" s="18" t="s">
        <v>93</v>
      </c>
      <c r="BM123" s="18" t="s">
        <v>759</v>
      </c>
    </row>
    <row r="124" spans="2:51" s="12" customFormat="1" ht="12">
      <c r="B124" s="208"/>
      <c r="C124" s="209"/>
      <c r="D124" s="204" t="s">
        <v>194</v>
      </c>
      <c r="E124" s="210" t="s">
        <v>20</v>
      </c>
      <c r="F124" s="211" t="s">
        <v>756</v>
      </c>
      <c r="G124" s="209"/>
      <c r="H124" s="212">
        <v>220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194</v>
      </c>
      <c r="AU124" s="218" t="s">
        <v>84</v>
      </c>
      <c r="AV124" s="12" t="s">
        <v>84</v>
      </c>
      <c r="AW124" s="12" t="s">
        <v>39</v>
      </c>
      <c r="AX124" s="12" t="s">
        <v>22</v>
      </c>
      <c r="AY124" s="218" t="s">
        <v>143</v>
      </c>
    </row>
    <row r="125" spans="2:65" s="1" customFormat="1" ht="22.5" customHeight="1">
      <c r="B125" s="35"/>
      <c r="C125" s="192" t="s">
        <v>233</v>
      </c>
      <c r="D125" s="192" t="s">
        <v>146</v>
      </c>
      <c r="E125" s="193" t="s">
        <v>760</v>
      </c>
      <c r="F125" s="194" t="s">
        <v>761</v>
      </c>
      <c r="G125" s="195" t="s">
        <v>198</v>
      </c>
      <c r="H125" s="196">
        <v>472</v>
      </c>
      <c r="I125" s="197"/>
      <c r="J125" s="198">
        <f>ROUND(I125*H125,2)</f>
        <v>0</v>
      </c>
      <c r="K125" s="194" t="s">
        <v>150</v>
      </c>
      <c r="L125" s="55"/>
      <c r="M125" s="199" t="s">
        <v>20</v>
      </c>
      <c r="N125" s="200" t="s">
        <v>48</v>
      </c>
      <c r="O125" s="36"/>
      <c r="P125" s="201">
        <f>O125*H125</f>
        <v>0</v>
      </c>
      <c r="Q125" s="201">
        <v>0.00071</v>
      </c>
      <c r="R125" s="201">
        <f>Q125*H125</f>
        <v>0.33512000000000003</v>
      </c>
      <c r="S125" s="201">
        <v>0</v>
      </c>
      <c r="T125" s="202">
        <f>S125*H125</f>
        <v>0</v>
      </c>
      <c r="AR125" s="18" t="s">
        <v>93</v>
      </c>
      <c r="AT125" s="18" t="s">
        <v>146</v>
      </c>
      <c r="AU125" s="18" t="s">
        <v>84</v>
      </c>
      <c r="AY125" s="18" t="s">
        <v>143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8" t="s">
        <v>22</v>
      </c>
      <c r="BK125" s="203">
        <f>ROUND(I125*H125,2)</f>
        <v>0</v>
      </c>
      <c r="BL125" s="18" t="s">
        <v>93</v>
      </c>
      <c r="BM125" s="18" t="s">
        <v>762</v>
      </c>
    </row>
    <row r="126" spans="2:51" s="14" customFormat="1" ht="12">
      <c r="B126" s="233"/>
      <c r="C126" s="234"/>
      <c r="D126" s="206" t="s">
        <v>194</v>
      </c>
      <c r="E126" s="235" t="s">
        <v>20</v>
      </c>
      <c r="F126" s="236" t="s">
        <v>763</v>
      </c>
      <c r="G126" s="234"/>
      <c r="H126" s="237" t="s">
        <v>20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194</v>
      </c>
      <c r="AU126" s="243" t="s">
        <v>84</v>
      </c>
      <c r="AV126" s="14" t="s">
        <v>22</v>
      </c>
      <c r="AW126" s="14" t="s">
        <v>39</v>
      </c>
      <c r="AX126" s="14" t="s">
        <v>77</v>
      </c>
      <c r="AY126" s="243" t="s">
        <v>143</v>
      </c>
    </row>
    <row r="127" spans="2:51" s="12" customFormat="1" ht="12">
      <c r="B127" s="208"/>
      <c r="C127" s="209"/>
      <c r="D127" s="206" t="s">
        <v>194</v>
      </c>
      <c r="E127" s="219" t="s">
        <v>20</v>
      </c>
      <c r="F127" s="220" t="s">
        <v>764</v>
      </c>
      <c r="G127" s="209"/>
      <c r="H127" s="221">
        <v>220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194</v>
      </c>
      <c r="AU127" s="218" t="s">
        <v>84</v>
      </c>
      <c r="AV127" s="12" t="s">
        <v>84</v>
      </c>
      <c r="AW127" s="12" t="s">
        <v>39</v>
      </c>
      <c r="AX127" s="12" t="s">
        <v>77</v>
      </c>
      <c r="AY127" s="218" t="s">
        <v>143</v>
      </c>
    </row>
    <row r="128" spans="2:51" s="12" customFormat="1" ht="12">
      <c r="B128" s="208"/>
      <c r="C128" s="209"/>
      <c r="D128" s="206" t="s">
        <v>194</v>
      </c>
      <c r="E128" s="219" t="s">
        <v>20</v>
      </c>
      <c r="F128" s="220" t="s">
        <v>765</v>
      </c>
      <c r="G128" s="209"/>
      <c r="H128" s="221">
        <v>32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194</v>
      </c>
      <c r="AU128" s="218" t="s">
        <v>84</v>
      </c>
      <c r="AV128" s="12" t="s">
        <v>84</v>
      </c>
      <c r="AW128" s="12" t="s">
        <v>39</v>
      </c>
      <c r="AX128" s="12" t="s">
        <v>77</v>
      </c>
      <c r="AY128" s="218" t="s">
        <v>143</v>
      </c>
    </row>
    <row r="129" spans="2:51" s="14" customFormat="1" ht="12">
      <c r="B129" s="233"/>
      <c r="C129" s="234"/>
      <c r="D129" s="206" t="s">
        <v>194</v>
      </c>
      <c r="E129" s="235" t="s">
        <v>20</v>
      </c>
      <c r="F129" s="236" t="s">
        <v>766</v>
      </c>
      <c r="G129" s="234"/>
      <c r="H129" s="237" t="s">
        <v>20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194</v>
      </c>
      <c r="AU129" s="243" t="s">
        <v>84</v>
      </c>
      <c r="AV129" s="14" t="s">
        <v>22</v>
      </c>
      <c r="AW129" s="14" t="s">
        <v>39</v>
      </c>
      <c r="AX129" s="14" t="s">
        <v>77</v>
      </c>
      <c r="AY129" s="243" t="s">
        <v>143</v>
      </c>
    </row>
    <row r="130" spans="2:51" s="12" customFormat="1" ht="12">
      <c r="B130" s="208"/>
      <c r="C130" s="209"/>
      <c r="D130" s="206" t="s">
        <v>194</v>
      </c>
      <c r="E130" s="219" t="s">
        <v>20</v>
      </c>
      <c r="F130" s="220" t="s">
        <v>767</v>
      </c>
      <c r="G130" s="209"/>
      <c r="H130" s="221">
        <v>220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77</v>
      </c>
      <c r="AY130" s="218" t="s">
        <v>143</v>
      </c>
    </row>
    <row r="131" spans="2:51" s="13" customFormat="1" ht="12">
      <c r="B131" s="222"/>
      <c r="C131" s="223"/>
      <c r="D131" s="204" t="s">
        <v>194</v>
      </c>
      <c r="E131" s="224" t="s">
        <v>20</v>
      </c>
      <c r="F131" s="225" t="s">
        <v>217</v>
      </c>
      <c r="G131" s="223"/>
      <c r="H131" s="226">
        <v>472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194</v>
      </c>
      <c r="AU131" s="232" t="s">
        <v>84</v>
      </c>
      <c r="AV131" s="13" t="s">
        <v>93</v>
      </c>
      <c r="AW131" s="13" t="s">
        <v>39</v>
      </c>
      <c r="AX131" s="13" t="s">
        <v>22</v>
      </c>
      <c r="AY131" s="232" t="s">
        <v>143</v>
      </c>
    </row>
    <row r="132" spans="2:65" s="1" customFormat="1" ht="31.5" customHeight="1">
      <c r="B132" s="35"/>
      <c r="C132" s="192" t="s">
        <v>240</v>
      </c>
      <c r="D132" s="192" t="s">
        <v>146</v>
      </c>
      <c r="E132" s="193" t="s">
        <v>768</v>
      </c>
      <c r="F132" s="194" t="s">
        <v>769</v>
      </c>
      <c r="G132" s="195" t="s">
        <v>198</v>
      </c>
      <c r="H132" s="196">
        <v>252</v>
      </c>
      <c r="I132" s="197"/>
      <c r="J132" s="198">
        <f>ROUND(I132*H132,2)</f>
        <v>0</v>
      </c>
      <c r="K132" s="194" t="s">
        <v>150</v>
      </c>
      <c r="L132" s="55"/>
      <c r="M132" s="199" t="s">
        <v>20</v>
      </c>
      <c r="N132" s="200" t="s">
        <v>48</v>
      </c>
      <c r="O132" s="36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8" t="s">
        <v>93</v>
      </c>
      <c r="AT132" s="18" t="s">
        <v>146</v>
      </c>
      <c r="AU132" s="18" t="s">
        <v>84</v>
      </c>
      <c r="AY132" s="18" t="s">
        <v>143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22</v>
      </c>
      <c r="BK132" s="203">
        <f>ROUND(I132*H132,2)</f>
        <v>0</v>
      </c>
      <c r="BL132" s="18" t="s">
        <v>93</v>
      </c>
      <c r="BM132" s="18" t="s">
        <v>770</v>
      </c>
    </row>
    <row r="133" spans="2:51" s="14" customFormat="1" ht="12">
      <c r="B133" s="233"/>
      <c r="C133" s="234"/>
      <c r="D133" s="206" t="s">
        <v>194</v>
      </c>
      <c r="E133" s="235" t="s">
        <v>20</v>
      </c>
      <c r="F133" s="236" t="s">
        <v>771</v>
      </c>
      <c r="G133" s="234"/>
      <c r="H133" s="237" t="s">
        <v>20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194</v>
      </c>
      <c r="AU133" s="243" t="s">
        <v>84</v>
      </c>
      <c r="AV133" s="14" t="s">
        <v>22</v>
      </c>
      <c r="AW133" s="14" t="s">
        <v>39</v>
      </c>
      <c r="AX133" s="14" t="s">
        <v>77</v>
      </c>
      <c r="AY133" s="243" t="s">
        <v>143</v>
      </c>
    </row>
    <row r="134" spans="2:51" s="12" customFormat="1" ht="12">
      <c r="B134" s="208"/>
      <c r="C134" s="209"/>
      <c r="D134" s="206" t="s">
        <v>194</v>
      </c>
      <c r="E134" s="219" t="s">
        <v>20</v>
      </c>
      <c r="F134" s="220" t="s">
        <v>756</v>
      </c>
      <c r="G134" s="209"/>
      <c r="H134" s="221">
        <v>220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194</v>
      </c>
      <c r="AU134" s="218" t="s">
        <v>84</v>
      </c>
      <c r="AV134" s="12" t="s">
        <v>84</v>
      </c>
      <c r="AW134" s="12" t="s">
        <v>39</v>
      </c>
      <c r="AX134" s="12" t="s">
        <v>77</v>
      </c>
      <c r="AY134" s="218" t="s">
        <v>143</v>
      </c>
    </row>
    <row r="135" spans="2:51" s="12" customFormat="1" ht="12">
      <c r="B135" s="208"/>
      <c r="C135" s="209"/>
      <c r="D135" s="206" t="s">
        <v>194</v>
      </c>
      <c r="E135" s="219" t="s">
        <v>20</v>
      </c>
      <c r="F135" s="220" t="s">
        <v>772</v>
      </c>
      <c r="G135" s="209"/>
      <c r="H135" s="221">
        <v>32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194</v>
      </c>
      <c r="AU135" s="218" t="s">
        <v>84</v>
      </c>
      <c r="AV135" s="12" t="s">
        <v>84</v>
      </c>
      <c r="AW135" s="12" t="s">
        <v>39</v>
      </c>
      <c r="AX135" s="12" t="s">
        <v>77</v>
      </c>
      <c r="AY135" s="218" t="s">
        <v>143</v>
      </c>
    </row>
    <row r="136" spans="2:51" s="13" customFormat="1" ht="12">
      <c r="B136" s="222"/>
      <c r="C136" s="223"/>
      <c r="D136" s="204" t="s">
        <v>194</v>
      </c>
      <c r="E136" s="224" t="s">
        <v>20</v>
      </c>
      <c r="F136" s="225" t="s">
        <v>217</v>
      </c>
      <c r="G136" s="223"/>
      <c r="H136" s="226">
        <v>252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194</v>
      </c>
      <c r="AU136" s="232" t="s">
        <v>84</v>
      </c>
      <c r="AV136" s="13" t="s">
        <v>93</v>
      </c>
      <c r="AW136" s="13" t="s">
        <v>39</v>
      </c>
      <c r="AX136" s="13" t="s">
        <v>22</v>
      </c>
      <c r="AY136" s="232" t="s">
        <v>143</v>
      </c>
    </row>
    <row r="137" spans="2:65" s="1" customFormat="1" ht="22.5" customHeight="1">
      <c r="B137" s="35"/>
      <c r="C137" s="192" t="s">
        <v>245</v>
      </c>
      <c r="D137" s="192" t="s">
        <v>146</v>
      </c>
      <c r="E137" s="193" t="s">
        <v>773</v>
      </c>
      <c r="F137" s="194" t="s">
        <v>774</v>
      </c>
      <c r="G137" s="195" t="s">
        <v>198</v>
      </c>
      <c r="H137" s="196">
        <v>220</v>
      </c>
      <c r="I137" s="197"/>
      <c r="J137" s="198">
        <f>ROUND(I137*H137,2)</f>
        <v>0</v>
      </c>
      <c r="K137" s="194" t="s">
        <v>150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8" t="s">
        <v>93</v>
      </c>
      <c r="AT137" s="18" t="s">
        <v>146</v>
      </c>
      <c r="AU137" s="18" t="s">
        <v>84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93</v>
      </c>
      <c r="BM137" s="18" t="s">
        <v>775</v>
      </c>
    </row>
    <row r="138" spans="2:51" s="14" customFormat="1" ht="12">
      <c r="B138" s="233"/>
      <c r="C138" s="234"/>
      <c r="D138" s="206" t="s">
        <v>194</v>
      </c>
      <c r="E138" s="235" t="s">
        <v>20</v>
      </c>
      <c r="F138" s="236" t="s">
        <v>776</v>
      </c>
      <c r="G138" s="234"/>
      <c r="H138" s="237" t="s">
        <v>20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194</v>
      </c>
      <c r="AU138" s="243" t="s">
        <v>84</v>
      </c>
      <c r="AV138" s="14" t="s">
        <v>22</v>
      </c>
      <c r="AW138" s="14" t="s">
        <v>39</v>
      </c>
      <c r="AX138" s="14" t="s">
        <v>77</v>
      </c>
      <c r="AY138" s="243" t="s">
        <v>143</v>
      </c>
    </row>
    <row r="139" spans="2:51" s="12" customFormat="1" ht="12">
      <c r="B139" s="208"/>
      <c r="C139" s="209"/>
      <c r="D139" s="206" t="s">
        <v>194</v>
      </c>
      <c r="E139" s="219" t="s">
        <v>20</v>
      </c>
      <c r="F139" s="220" t="s">
        <v>756</v>
      </c>
      <c r="G139" s="209"/>
      <c r="H139" s="221">
        <v>220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194</v>
      </c>
      <c r="AU139" s="218" t="s">
        <v>84</v>
      </c>
      <c r="AV139" s="12" t="s">
        <v>84</v>
      </c>
      <c r="AW139" s="12" t="s">
        <v>39</v>
      </c>
      <c r="AX139" s="12" t="s">
        <v>22</v>
      </c>
      <c r="AY139" s="218" t="s">
        <v>143</v>
      </c>
    </row>
    <row r="140" spans="2:63" s="11" customFormat="1" ht="29.85" customHeight="1">
      <c r="B140" s="175"/>
      <c r="C140" s="176"/>
      <c r="D140" s="189" t="s">
        <v>76</v>
      </c>
      <c r="E140" s="190" t="s">
        <v>105</v>
      </c>
      <c r="F140" s="190" t="s">
        <v>777</v>
      </c>
      <c r="G140" s="176"/>
      <c r="H140" s="176"/>
      <c r="I140" s="179"/>
      <c r="J140" s="191">
        <f>BK140</f>
        <v>0</v>
      </c>
      <c r="K140" s="176"/>
      <c r="L140" s="181"/>
      <c r="M140" s="182"/>
      <c r="N140" s="183"/>
      <c r="O140" s="183"/>
      <c r="P140" s="184">
        <f>SUM(P141:P162)</f>
        <v>0</v>
      </c>
      <c r="Q140" s="183"/>
      <c r="R140" s="184">
        <f>SUM(R141:R162)</f>
        <v>2.78787</v>
      </c>
      <c r="S140" s="183"/>
      <c r="T140" s="185">
        <f>SUM(T141:T162)</f>
        <v>0.2</v>
      </c>
      <c r="AR140" s="186" t="s">
        <v>22</v>
      </c>
      <c r="AT140" s="187" t="s">
        <v>76</v>
      </c>
      <c r="AU140" s="187" t="s">
        <v>22</v>
      </c>
      <c r="AY140" s="186" t="s">
        <v>143</v>
      </c>
      <c r="BK140" s="188">
        <f>SUM(BK141:BK162)</f>
        <v>0</v>
      </c>
    </row>
    <row r="141" spans="2:65" s="1" customFormat="1" ht="22.5" customHeight="1">
      <c r="B141" s="35"/>
      <c r="C141" s="192" t="s">
        <v>250</v>
      </c>
      <c r="D141" s="192" t="s">
        <v>146</v>
      </c>
      <c r="E141" s="193" t="s">
        <v>778</v>
      </c>
      <c r="F141" s="194" t="s">
        <v>779</v>
      </c>
      <c r="G141" s="195" t="s">
        <v>192</v>
      </c>
      <c r="H141" s="196">
        <v>7</v>
      </c>
      <c r="I141" s="197"/>
      <c r="J141" s="198">
        <f>ROUND(I141*H141,2)</f>
        <v>0</v>
      </c>
      <c r="K141" s="194" t="s">
        <v>150</v>
      </c>
      <c r="L141" s="55"/>
      <c r="M141" s="199" t="s">
        <v>20</v>
      </c>
      <c r="N141" s="200" t="s">
        <v>48</v>
      </c>
      <c r="O141" s="36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18" t="s">
        <v>93</v>
      </c>
      <c r="AT141" s="18" t="s">
        <v>146</v>
      </c>
      <c r="AU141" s="18" t="s">
        <v>84</v>
      </c>
      <c r="AY141" s="18" t="s">
        <v>143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8" t="s">
        <v>22</v>
      </c>
      <c r="BK141" s="203">
        <f>ROUND(I141*H141,2)</f>
        <v>0</v>
      </c>
      <c r="BL141" s="18" t="s">
        <v>93</v>
      </c>
      <c r="BM141" s="18" t="s">
        <v>780</v>
      </c>
    </row>
    <row r="142" spans="2:51" s="12" customFormat="1" ht="12">
      <c r="B142" s="208"/>
      <c r="C142" s="209"/>
      <c r="D142" s="204" t="s">
        <v>194</v>
      </c>
      <c r="E142" s="210" t="s">
        <v>20</v>
      </c>
      <c r="F142" s="211" t="s">
        <v>781</v>
      </c>
      <c r="G142" s="209"/>
      <c r="H142" s="212">
        <v>7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194</v>
      </c>
      <c r="AU142" s="218" t="s">
        <v>84</v>
      </c>
      <c r="AV142" s="12" t="s">
        <v>84</v>
      </c>
      <c r="AW142" s="12" t="s">
        <v>39</v>
      </c>
      <c r="AX142" s="12" t="s">
        <v>22</v>
      </c>
      <c r="AY142" s="218" t="s">
        <v>143</v>
      </c>
    </row>
    <row r="143" spans="2:65" s="1" customFormat="1" ht="22.5" customHeight="1">
      <c r="B143" s="35"/>
      <c r="C143" s="255" t="s">
        <v>255</v>
      </c>
      <c r="D143" s="255" t="s">
        <v>554</v>
      </c>
      <c r="E143" s="256" t="s">
        <v>782</v>
      </c>
      <c r="F143" s="257" t="s">
        <v>783</v>
      </c>
      <c r="G143" s="258" t="s">
        <v>165</v>
      </c>
      <c r="H143" s="259">
        <v>1.4</v>
      </c>
      <c r="I143" s="260"/>
      <c r="J143" s="261">
        <f>ROUND(I143*H143,2)</f>
        <v>0</v>
      </c>
      <c r="K143" s="257" t="s">
        <v>150</v>
      </c>
      <c r="L143" s="262"/>
      <c r="M143" s="263" t="s">
        <v>20</v>
      </c>
      <c r="N143" s="264" t="s">
        <v>48</v>
      </c>
      <c r="O143" s="36"/>
      <c r="P143" s="201">
        <f>O143*H143</f>
        <v>0</v>
      </c>
      <c r="Q143" s="201">
        <v>0.01075</v>
      </c>
      <c r="R143" s="201">
        <f>Q143*H143</f>
        <v>0.015049999999999997</v>
      </c>
      <c r="S143" s="201">
        <v>0</v>
      </c>
      <c r="T143" s="202">
        <f>S143*H143</f>
        <v>0</v>
      </c>
      <c r="AR143" s="18" t="s">
        <v>105</v>
      </c>
      <c r="AT143" s="18" t="s">
        <v>554</v>
      </c>
      <c r="AU143" s="18" t="s">
        <v>84</v>
      </c>
      <c r="AY143" s="18" t="s">
        <v>143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8" t="s">
        <v>22</v>
      </c>
      <c r="BK143" s="203">
        <f>ROUND(I143*H143,2)</f>
        <v>0</v>
      </c>
      <c r="BL143" s="18" t="s">
        <v>93</v>
      </c>
      <c r="BM143" s="18" t="s">
        <v>784</v>
      </c>
    </row>
    <row r="144" spans="2:51" s="12" customFormat="1" ht="12">
      <c r="B144" s="208"/>
      <c r="C144" s="209"/>
      <c r="D144" s="204" t="s">
        <v>194</v>
      </c>
      <c r="E144" s="210" t="s">
        <v>20</v>
      </c>
      <c r="F144" s="211" t="s">
        <v>785</v>
      </c>
      <c r="G144" s="209"/>
      <c r="H144" s="212">
        <v>1.4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194</v>
      </c>
      <c r="AU144" s="218" t="s">
        <v>84</v>
      </c>
      <c r="AV144" s="12" t="s">
        <v>84</v>
      </c>
      <c r="AW144" s="12" t="s">
        <v>39</v>
      </c>
      <c r="AX144" s="12" t="s">
        <v>22</v>
      </c>
      <c r="AY144" s="218" t="s">
        <v>143</v>
      </c>
    </row>
    <row r="145" spans="2:65" s="1" customFormat="1" ht="31.5" customHeight="1">
      <c r="B145" s="35"/>
      <c r="C145" s="192" t="s">
        <v>7</v>
      </c>
      <c r="D145" s="192" t="s">
        <v>146</v>
      </c>
      <c r="E145" s="193" t="s">
        <v>786</v>
      </c>
      <c r="F145" s="194" t="s">
        <v>787</v>
      </c>
      <c r="G145" s="195" t="s">
        <v>165</v>
      </c>
      <c r="H145" s="196">
        <v>1</v>
      </c>
      <c r="I145" s="197"/>
      <c r="J145" s="198">
        <f>ROUND(I145*H145,2)</f>
        <v>0</v>
      </c>
      <c r="K145" s="194" t="s">
        <v>150</v>
      </c>
      <c r="L145" s="55"/>
      <c r="M145" s="199" t="s">
        <v>20</v>
      </c>
      <c r="N145" s="200" t="s">
        <v>48</v>
      </c>
      <c r="O145" s="36"/>
      <c r="P145" s="201">
        <f>O145*H145</f>
        <v>0</v>
      </c>
      <c r="Q145" s="201">
        <v>0.05198</v>
      </c>
      <c r="R145" s="201">
        <f>Q145*H145</f>
        <v>0.05198</v>
      </c>
      <c r="S145" s="201">
        <v>0</v>
      </c>
      <c r="T145" s="202">
        <f>S145*H145</f>
        <v>0</v>
      </c>
      <c r="AR145" s="18" t="s">
        <v>93</v>
      </c>
      <c r="AT145" s="18" t="s">
        <v>146</v>
      </c>
      <c r="AU145" s="18" t="s">
        <v>84</v>
      </c>
      <c r="AY145" s="18" t="s">
        <v>143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8" t="s">
        <v>22</v>
      </c>
      <c r="BK145" s="203">
        <f>ROUND(I145*H145,2)</f>
        <v>0</v>
      </c>
      <c r="BL145" s="18" t="s">
        <v>93</v>
      </c>
      <c r="BM145" s="18" t="s">
        <v>788</v>
      </c>
    </row>
    <row r="146" spans="2:65" s="1" customFormat="1" ht="22.5" customHeight="1">
      <c r="B146" s="35"/>
      <c r="C146" s="192" t="s">
        <v>263</v>
      </c>
      <c r="D146" s="192" t="s">
        <v>146</v>
      </c>
      <c r="E146" s="193" t="s">
        <v>789</v>
      </c>
      <c r="F146" s="194" t="s">
        <v>790</v>
      </c>
      <c r="G146" s="195" t="s">
        <v>165</v>
      </c>
      <c r="H146" s="196">
        <v>2</v>
      </c>
      <c r="I146" s="197"/>
      <c r="J146" s="198">
        <f>ROUND(I146*H146,2)</f>
        <v>0</v>
      </c>
      <c r="K146" s="194" t="s">
        <v>150</v>
      </c>
      <c r="L146" s="55"/>
      <c r="M146" s="199" t="s">
        <v>20</v>
      </c>
      <c r="N146" s="200" t="s">
        <v>48</v>
      </c>
      <c r="O146" s="36"/>
      <c r="P146" s="201">
        <f>O146*H146</f>
        <v>0</v>
      </c>
      <c r="Q146" s="201">
        <v>0.3409</v>
      </c>
      <c r="R146" s="201">
        <f>Q146*H146</f>
        <v>0.6818</v>
      </c>
      <c r="S146" s="201">
        <v>0</v>
      </c>
      <c r="T146" s="202">
        <f>S146*H146</f>
        <v>0</v>
      </c>
      <c r="AR146" s="18" t="s">
        <v>93</v>
      </c>
      <c r="AT146" s="18" t="s">
        <v>146</v>
      </c>
      <c r="AU146" s="18" t="s">
        <v>84</v>
      </c>
      <c r="AY146" s="18" t="s">
        <v>143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22</v>
      </c>
      <c r="BK146" s="203">
        <f>ROUND(I146*H146,2)</f>
        <v>0</v>
      </c>
      <c r="BL146" s="18" t="s">
        <v>93</v>
      </c>
      <c r="BM146" s="18" t="s">
        <v>791</v>
      </c>
    </row>
    <row r="147" spans="2:51" s="12" customFormat="1" ht="12">
      <c r="B147" s="208"/>
      <c r="C147" s="209"/>
      <c r="D147" s="204" t="s">
        <v>194</v>
      </c>
      <c r="E147" s="210" t="s">
        <v>20</v>
      </c>
      <c r="F147" s="211" t="s">
        <v>792</v>
      </c>
      <c r="G147" s="209"/>
      <c r="H147" s="212">
        <v>2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194</v>
      </c>
      <c r="AU147" s="218" t="s">
        <v>84</v>
      </c>
      <c r="AV147" s="12" t="s">
        <v>84</v>
      </c>
      <c r="AW147" s="12" t="s">
        <v>39</v>
      </c>
      <c r="AX147" s="12" t="s">
        <v>22</v>
      </c>
      <c r="AY147" s="218" t="s">
        <v>143</v>
      </c>
    </row>
    <row r="148" spans="2:65" s="1" customFormat="1" ht="22.5" customHeight="1">
      <c r="B148" s="35"/>
      <c r="C148" s="255" t="s">
        <v>268</v>
      </c>
      <c r="D148" s="255" t="s">
        <v>554</v>
      </c>
      <c r="E148" s="256" t="s">
        <v>793</v>
      </c>
      <c r="F148" s="257" t="s">
        <v>794</v>
      </c>
      <c r="G148" s="258" t="s">
        <v>165</v>
      </c>
      <c r="H148" s="259">
        <v>2</v>
      </c>
      <c r="I148" s="260"/>
      <c r="J148" s="261">
        <f aca="true" t="shared" si="0" ref="J148:J154">ROUND(I148*H148,2)</f>
        <v>0</v>
      </c>
      <c r="K148" s="257" t="s">
        <v>150</v>
      </c>
      <c r="L148" s="262"/>
      <c r="M148" s="263" t="s">
        <v>20</v>
      </c>
      <c r="N148" s="264" t="s">
        <v>48</v>
      </c>
      <c r="O148" s="36"/>
      <c r="P148" s="201">
        <f aca="true" t="shared" si="1" ref="P148:P154">O148*H148</f>
        <v>0</v>
      </c>
      <c r="Q148" s="201">
        <v>0.103</v>
      </c>
      <c r="R148" s="201">
        <f aca="true" t="shared" si="2" ref="R148:R154">Q148*H148</f>
        <v>0.206</v>
      </c>
      <c r="S148" s="201">
        <v>0</v>
      </c>
      <c r="T148" s="202">
        <f aca="true" t="shared" si="3" ref="T148:T154">S148*H148</f>
        <v>0</v>
      </c>
      <c r="AR148" s="18" t="s">
        <v>105</v>
      </c>
      <c r="AT148" s="18" t="s">
        <v>554</v>
      </c>
      <c r="AU148" s="18" t="s">
        <v>84</v>
      </c>
      <c r="AY148" s="18" t="s">
        <v>143</v>
      </c>
      <c r="BE148" s="203">
        <f aca="true" t="shared" si="4" ref="BE148:BE154">IF(N148="základní",J148,0)</f>
        <v>0</v>
      </c>
      <c r="BF148" s="203">
        <f aca="true" t="shared" si="5" ref="BF148:BF154">IF(N148="snížená",J148,0)</f>
        <v>0</v>
      </c>
      <c r="BG148" s="203">
        <f aca="true" t="shared" si="6" ref="BG148:BG154">IF(N148="zákl. přenesená",J148,0)</f>
        <v>0</v>
      </c>
      <c r="BH148" s="203">
        <f aca="true" t="shared" si="7" ref="BH148:BH154">IF(N148="sníž. přenesená",J148,0)</f>
        <v>0</v>
      </c>
      <c r="BI148" s="203">
        <f aca="true" t="shared" si="8" ref="BI148:BI154">IF(N148="nulová",J148,0)</f>
        <v>0</v>
      </c>
      <c r="BJ148" s="18" t="s">
        <v>22</v>
      </c>
      <c r="BK148" s="203">
        <f aca="true" t="shared" si="9" ref="BK148:BK154">ROUND(I148*H148,2)</f>
        <v>0</v>
      </c>
      <c r="BL148" s="18" t="s">
        <v>93</v>
      </c>
      <c r="BM148" s="18" t="s">
        <v>795</v>
      </c>
    </row>
    <row r="149" spans="2:65" s="1" customFormat="1" ht="22.5" customHeight="1">
      <c r="B149" s="35"/>
      <c r="C149" s="255" t="s">
        <v>273</v>
      </c>
      <c r="D149" s="255" t="s">
        <v>554</v>
      </c>
      <c r="E149" s="256" t="s">
        <v>796</v>
      </c>
      <c r="F149" s="257" t="s">
        <v>797</v>
      </c>
      <c r="G149" s="258" t="s">
        <v>165</v>
      </c>
      <c r="H149" s="259">
        <v>2</v>
      </c>
      <c r="I149" s="260"/>
      <c r="J149" s="261">
        <f t="shared" si="0"/>
        <v>0</v>
      </c>
      <c r="K149" s="257" t="s">
        <v>150</v>
      </c>
      <c r="L149" s="262"/>
      <c r="M149" s="263" t="s">
        <v>20</v>
      </c>
      <c r="N149" s="264" t="s">
        <v>48</v>
      </c>
      <c r="O149" s="36"/>
      <c r="P149" s="201">
        <f t="shared" si="1"/>
        <v>0</v>
      </c>
      <c r="Q149" s="201">
        <v>0.145</v>
      </c>
      <c r="R149" s="201">
        <f t="shared" si="2"/>
        <v>0.29</v>
      </c>
      <c r="S149" s="201">
        <v>0</v>
      </c>
      <c r="T149" s="202">
        <f t="shared" si="3"/>
        <v>0</v>
      </c>
      <c r="AR149" s="18" t="s">
        <v>105</v>
      </c>
      <c r="AT149" s="18" t="s">
        <v>554</v>
      </c>
      <c r="AU149" s="18" t="s">
        <v>84</v>
      </c>
      <c r="AY149" s="18" t="s">
        <v>143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8" t="s">
        <v>22</v>
      </c>
      <c r="BK149" s="203">
        <f t="shared" si="9"/>
        <v>0</v>
      </c>
      <c r="BL149" s="18" t="s">
        <v>93</v>
      </c>
      <c r="BM149" s="18" t="s">
        <v>798</v>
      </c>
    </row>
    <row r="150" spans="2:65" s="1" customFormat="1" ht="22.5" customHeight="1">
      <c r="B150" s="35"/>
      <c r="C150" s="255" t="s">
        <v>278</v>
      </c>
      <c r="D150" s="255" t="s">
        <v>554</v>
      </c>
      <c r="E150" s="256" t="s">
        <v>799</v>
      </c>
      <c r="F150" s="257" t="s">
        <v>800</v>
      </c>
      <c r="G150" s="258" t="s">
        <v>165</v>
      </c>
      <c r="H150" s="259">
        <v>2</v>
      </c>
      <c r="I150" s="260"/>
      <c r="J150" s="261">
        <f t="shared" si="0"/>
        <v>0</v>
      </c>
      <c r="K150" s="257" t="s">
        <v>150</v>
      </c>
      <c r="L150" s="262"/>
      <c r="M150" s="263" t="s">
        <v>20</v>
      </c>
      <c r="N150" s="264" t="s">
        <v>48</v>
      </c>
      <c r="O150" s="36"/>
      <c r="P150" s="201">
        <f t="shared" si="1"/>
        <v>0</v>
      </c>
      <c r="Q150" s="201">
        <v>0.072</v>
      </c>
      <c r="R150" s="201">
        <f t="shared" si="2"/>
        <v>0.144</v>
      </c>
      <c r="S150" s="201">
        <v>0</v>
      </c>
      <c r="T150" s="202">
        <f t="shared" si="3"/>
        <v>0</v>
      </c>
      <c r="AR150" s="18" t="s">
        <v>105</v>
      </c>
      <c r="AT150" s="18" t="s">
        <v>554</v>
      </c>
      <c r="AU150" s="18" t="s">
        <v>84</v>
      </c>
      <c r="AY150" s="18" t="s">
        <v>143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8" t="s">
        <v>22</v>
      </c>
      <c r="BK150" s="203">
        <f t="shared" si="9"/>
        <v>0</v>
      </c>
      <c r="BL150" s="18" t="s">
        <v>93</v>
      </c>
      <c r="BM150" s="18" t="s">
        <v>801</v>
      </c>
    </row>
    <row r="151" spans="2:65" s="1" customFormat="1" ht="22.5" customHeight="1">
      <c r="B151" s="35"/>
      <c r="C151" s="255" t="s">
        <v>283</v>
      </c>
      <c r="D151" s="255" t="s">
        <v>554</v>
      </c>
      <c r="E151" s="256" t="s">
        <v>802</v>
      </c>
      <c r="F151" s="257" t="s">
        <v>803</v>
      </c>
      <c r="G151" s="258" t="s">
        <v>165</v>
      </c>
      <c r="H151" s="259">
        <v>2</v>
      </c>
      <c r="I151" s="260"/>
      <c r="J151" s="261">
        <f t="shared" si="0"/>
        <v>0</v>
      </c>
      <c r="K151" s="257" t="s">
        <v>150</v>
      </c>
      <c r="L151" s="262"/>
      <c r="M151" s="263" t="s">
        <v>20</v>
      </c>
      <c r="N151" s="264" t="s">
        <v>48</v>
      </c>
      <c r="O151" s="36"/>
      <c r="P151" s="201">
        <f t="shared" si="1"/>
        <v>0</v>
      </c>
      <c r="Q151" s="201">
        <v>0.058</v>
      </c>
      <c r="R151" s="201">
        <f t="shared" si="2"/>
        <v>0.116</v>
      </c>
      <c r="S151" s="201">
        <v>0</v>
      </c>
      <c r="T151" s="202">
        <f t="shared" si="3"/>
        <v>0</v>
      </c>
      <c r="AR151" s="18" t="s">
        <v>105</v>
      </c>
      <c r="AT151" s="18" t="s">
        <v>554</v>
      </c>
      <c r="AU151" s="18" t="s">
        <v>84</v>
      </c>
      <c r="AY151" s="18" t="s">
        <v>143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8" t="s">
        <v>22</v>
      </c>
      <c r="BK151" s="203">
        <f t="shared" si="9"/>
        <v>0</v>
      </c>
      <c r="BL151" s="18" t="s">
        <v>93</v>
      </c>
      <c r="BM151" s="18" t="s">
        <v>804</v>
      </c>
    </row>
    <row r="152" spans="2:65" s="1" customFormat="1" ht="22.5" customHeight="1">
      <c r="B152" s="35"/>
      <c r="C152" s="255" t="s">
        <v>288</v>
      </c>
      <c r="D152" s="255" t="s">
        <v>554</v>
      </c>
      <c r="E152" s="256" t="s">
        <v>805</v>
      </c>
      <c r="F152" s="257" t="s">
        <v>806</v>
      </c>
      <c r="G152" s="258" t="s">
        <v>165</v>
      </c>
      <c r="H152" s="259">
        <v>2</v>
      </c>
      <c r="I152" s="260"/>
      <c r="J152" s="261">
        <f t="shared" si="0"/>
        <v>0</v>
      </c>
      <c r="K152" s="257" t="s">
        <v>150</v>
      </c>
      <c r="L152" s="262"/>
      <c r="M152" s="263" t="s">
        <v>20</v>
      </c>
      <c r="N152" s="264" t="s">
        <v>48</v>
      </c>
      <c r="O152" s="36"/>
      <c r="P152" s="201">
        <f t="shared" si="1"/>
        <v>0</v>
      </c>
      <c r="Q152" s="201">
        <v>0.04</v>
      </c>
      <c r="R152" s="201">
        <f t="shared" si="2"/>
        <v>0.08</v>
      </c>
      <c r="S152" s="201">
        <v>0</v>
      </c>
      <c r="T152" s="202">
        <f t="shared" si="3"/>
        <v>0</v>
      </c>
      <c r="AR152" s="18" t="s">
        <v>105</v>
      </c>
      <c r="AT152" s="18" t="s">
        <v>554</v>
      </c>
      <c r="AU152" s="18" t="s">
        <v>84</v>
      </c>
      <c r="AY152" s="18" t="s">
        <v>143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8" t="s">
        <v>22</v>
      </c>
      <c r="BK152" s="203">
        <f t="shared" si="9"/>
        <v>0</v>
      </c>
      <c r="BL152" s="18" t="s">
        <v>93</v>
      </c>
      <c r="BM152" s="18" t="s">
        <v>807</v>
      </c>
    </row>
    <row r="153" spans="2:65" s="1" customFormat="1" ht="22.5" customHeight="1">
      <c r="B153" s="35"/>
      <c r="C153" s="255" t="s">
        <v>293</v>
      </c>
      <c r="D153" s="255" t="s">
        <v>554</v>
      </c>
      <c r="E153" s="256" t="s">
        <v>808</v>
      </c>
      <c r="F153" s="257" t="s">
        <v>809</v>
      </c>
      <c r="G153" s="258" t="s">
        <v>165</v>
      </c>
      <c r="H153" s="259">
        <v>2</v>
      </c>
      <c r="I153" s="260"/>
      <c r="J153" s="261">
        <f t="shared" si="0"/>
        <v>0</v>
      </c>
      <c r="K153" s="257" t="s">
        <v>150</v>
      </c>
      <c r="L153" s="262"/>
      <c r="M153" s="263" t="s">
        <v>20</v>
      </c>
      <c r="N153" s="264" t="s">
        <v>48</v>
      </c>
      <c r="O153" s="36"/>
      <c r="P153" s="201">
        <f t="shared" si="1"/>
        <v>0</v>
      </c>
      <c r="Q153" s="201">
        <v>0.027</v>
      </c>
      <c r="R153" s="201">
        <f t="shared" si="2"/>
        <v>0.054</v>
      </c>
      <c r="S153" s="201">
        <v>0</v>
      </c>
      <c r="T153" s="202">
        <f t="shared" si="3"/>
        <v>0</v>
      </c>
      <c r="AR153" s="18" t="s">
        <v>105</v>
      </c>
      <c r="AT153" s="18" t="s">
        <v>554</v>
      </c>
      <c r="AU153" s="18" t="s">
        <v>84</v>
      </c>
      <c r="AY153" s="18" t="s">
        <v>143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8" t="s">
        <v>22</v>
      </c>
      <c r="BK153" s="203">
        <f t="shared" si="9"/>
        <v>0</v>
      </c>
      <c r="BL153" s="18" t="s">
        <v>93</v>
      </c>
      <c r="BM153" s="18" t="s">
        <v>810</v>
      </c>
    </row>
    <row r="154" spans="2:65" s="1" customFormat="1" ht="22.5" customHeight="1">
      <c r="B154" s="35"/>
      <c r="C154" s="192" t="s">
        <v>297</v>
      </c>
      <c r="D154" s="192" t="s">
        <v>146</v>
      </c>
      <c r="E154" s="193" t="s">
        <v>811</v>
      </c>
      <c r="F154" s="194" t="s">
        <v>812</v>
      </c>
      <c r="G154" s="195" t="s">
        <v>165</v>
      </c>
      <c r="H154" s="196">
        <v>4</v>
      </c>
      <c r="I154" s="197"/>
      <c r="J154" s="198">
        <f t="shared" si="0"/>
        <v>0</v>
      </c>
      <c r="K154" s="194" t="s">
        <v>150</v>
      </c>
      <c r="L154" s="55"/>
      <c r="M154" s="199" t="s">
        <v>20</v>
      </c>
      <c r="N154" s="200" t="s">
        <v>48</v>
      </c>
      <c r="O154" s="36"/>
      <c r="P154" s="201">
        <f t="shared" si="1"/>
        <v>0</v>
      </c>
      <c r="Q154" s="201">
        <v>0.00936</v>
      </c>
      <c r="R154" s="201">
        <f t="shared" si="2"/>
        <v>0.03744</v>
      </c>
      <c r="S154" s="201">
        <v>0</v>
      </c>
      <c r="T154" s="202">
        <f t="shared" si="3"/>
        <v>0</v>
      </c>
      <c r="AR154" s="18" t="s">
        <v>93</v>
      </c>
      <c r="AT154" s="18" t="s">
        <v>146</v>
      </c>
      <c r="AU154" s="18" t="s">
        <v>84</v>
      </c>
      <c r="AY154" s="18" t="s">
        <v>143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8" t="s">
        <v>22</v>
      </c>
      <c r="BK154" s="203">
        <f t="shared" si="9"/>
        <v>0</v>
      </c>
      <c r="BL154" s="18" t="s">
        <v>93</v>
      </c>
      <c r="BM154" s="18" t="s">
        <v>813</v>
      </c>
    </row>
    <row r="155" spans="2:51" s="12" customFormat="1" ht="12">
      <c r="B155" s="208"/>
      <c r="C155" s="209"/>
      <c r="D155" s="206" t="s">
        <v>194</v>
      </c>
      <c r="E155" s="219" t="s">
        <v>20</v>
      </c>
      <c r="F155" s="220" t="s">
        <v>814</v>
      </c>
      <c r="G155" s="209"/>
      <c r="H155" s="221">
        <v>2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194</v>
      </c>
      <c r="AU155" s="218" t="s">
        <v>84</v>
      </c>
      <c r="AV155" s="12" t="s">
        <v>84</v>
      </c>
      <c r="AW155" s="12" t="s">
        <v>39</v>
      </c>
      <c r="AX155" s="12" t="s">
        <v>77</v>
      </c>
      <c r="AY155" s="218" t="s">
        <v>143</v>
      </c>
    </row>
    <row r="156" spans="2:51" s="12" customFormat="1" ht="12">
      <c r="B156" s="208"/>
      <c r="C156" s="209"/>
      <c r="D156" s="206" t="s">
        <v>194</v>
      </c>
      <c r="E156" s="219" t="s">
        <v>20</v>
      </c>
      <c r="F156" s="220" t="s">
        <v>815</v>
      </c>
      <c r="G156" s="209"/>
      <c r="H156" s="221">
        <v>2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194</v>
      </c>
      <c r="AU156" s="218" t="s">
        <v>84</v>
      </c>
      <c r="AV156" s="12" t="s">
        <v>84</v>
      </c>
      <c r="AW156" s="12" t="s">
        <v>39</v>
      </c>
      <c r="AX156" s="12" t="s">
        <v>77</v>
      </c>
      <c r="AY156" s="218" t="s">
        <v>143</v>
      </c>
    </row>
    <row r="157" spans="2:51" s="13" customFormat="1" ht="12">
      <c r="B157" s="222"/>
      <c r="C157" s="223"/>
      <c r="D157" s="204" t="s">
        <v>194</v>
      </c>
      <c r="E157" s="224" t="s">
        <v>20</v>
      </c>
      <c r="F157" s="225" t="s">
        <v>217</v>
      </c>
      <c r="G157" s="223"/>
      <c r="H157" s="226">
        <v>4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194</v>
      </c>
      <c r="AU157" s="232" t="s">
        <v>84</v>
      </c>
      <c r="AV157" s="13" t="s">
        <v>93</v>
      </c>
      <c r="AW157" s="13" t="s">
        <v>39</v>
      </c>
      <c r="AX157" s="13" t="s">
        <v>22</v>
      </c>
      <c r="AY157" s="232" t="s">
        <v>143</v>
      </c>
    </row>
    <row r="158" spans="2:65" s="1" customFormat="1" ht="22.5" customHeight="1">
      <c r="B158" s="35"/>
      <c r="C158" s="255" t="s">
        <v>301</v>
      </c>
      <c r="D158" s="255" t="s">
        <v>554</v>
      </c>
      <c r="E158" s="256" t="s">
        <v>816</v>
      </c>
      <c r="F158" s="257" t="s">
        <v>817</v>
      </c>
      <c r="G158" s="258" t="s">
        <v>165</v>
      </c>
      <c r="H158" s="259">
        <v>4</v>
      </c>
      <c r="I158" s="260"/>
      <c r="J158" s="261">
        <f>ROUND(I158*H158,2)</f>
        <v>0</v>
      </c>
      <c r="K158" s="257" t="s">
        <v>170</v>
      </c>
      <c r="L158" s="262"/>
      <c r="M158" s="263" t="s">
        <v>20</v>
      </c>
      <c r="N158" s="264" t="s">
        <v>48</v>
      </c>
      <c r="O158" s="36"/>
      <c r="P158" s="201">
        <f>O158*H158</f>
        <v>0</v>
      </c>
      <c r="Q158" s="201">
        <v>0.0035</v>
      </c>
      <c r="R158" s="201">
        <f>Q158*H158</f>
        <v>0.014</v>
      </c>
      <c r="S158" s="201">
        <v>0</v>
      </c>
      <c r="T158" s="202">
        <f>S158*H158</f>
        <v>0</v>
      </c>
      <c r="AR158" s="18" t="s">
        <v>105</v>
      </c>
      <c r="AT158" s="18" t="s">
        <v>554</v>
      </c>
      <c r="AU158" s="18" t="s">
        <v>84</v>
      </c>
      <c r="AY158" s="18" t="s">
        <v>143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8" t="s">
        <v>22</v>
      </c>
      <c r="BK158" s="203">
        <f>ROUND(I158*H158,2)</f>
        <v>0</v>
      </c>
      <c r="BL158" s="18" t="s">
        <v>93</v>
      </c>
      <c r="BM158" s="18" t="s">
        <v>818</v>
      </c>
    </row>
    <row r="159" spans="2:65" s="1" customFormat="1" ht="22.5" customHeight="1">
      <c r="B159" s="35"/>
      <c r="C159" s="255" t="s">
        <v>307</v>
      </c>
      <c r="D159" s="255" t="s">
        <v>554</v>
      </c>
      <c r="E159" s="256" t="s">
        <v>819</v>
      </c>
      <c r="F159" s="257" t="s">
        <v>820</v>
      </c>
      <c r="G159" s="258" t="s">
        <v>165</v>
      </c>
      <c r="H159" s="259">
        <v>4</v>
      </c>
      <c r="I159" s="260"/>
      <c r="J159" s="261">
        <f>ROUND(I159*H159,2)</f>
        <v>0</v>
      </c>
      <c r="K159" s="257" t="s">
        <v>170</v>
      </c>
      <c r="L159" s="262"/>
      <c r="M159" s="263" t="s">
        <v>20</v>
      </c>
      <c r="N159" s="264" t="s">
        <v>48</v>
      </c>
      <c r="O159" s="36"/>
      <c r="P159" s="201">
        <f>O159*H159</f>
        <v>0</v>
      </c>
      <c r="Q159" s="201">
        <v>0.064</v>
      </c>
      <c r="R159" s="201">
        <f>Q159*H159</f>
        <v>0.256</v>
      </c>
      <c r="S159" s="201">
        <v>0</v>
      </c>
      <c r="T159" s="202">
        <f>S159*H159</f>
        <v>0</v>
      </c>
      <c r="AR159" s="18" t="s">
        <v>105</v>
      </c>
      <c r="AT159" s="18" t="s">
        <v>554</v>
      </c>
      <c r="AU159" s="18" t="s">
        <v>84</v>
      </c>
      <c r="AY159" s="18" t="s">
        <v>143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8" t="s">
        <v>22</v>
      </c>
      <c r="BK159" s="203">
        <f>ROUND(I159*H159,2)</f>
        <v>0</v>
      </c>
      <c r="BL159" s="18" t="s">
        <v>93</v>
      </c>
      <c r="BM159" s="18" t="s">
        <v>821</v>
      </c>
    </row>
    <row r="160" spans="2:65" s="1" customFormat="1" ht="22.5" customHeight="1">
      <c r="B160" s="35"/>
      <c r="C160" s="192" t="s">
        <v>313</v>
      </c>
      <c r="D160" s="192" t="s">
        <v>146</v>
      </c>
      <c r="E160" s="193" t="s">
        <v>822</v>
      </c>
      <c r="F160" s="194" t="s">
        <v>823</v>
      </c>
      <c r="G160" s="195" t="s">
        <v>165</v>
      </c>
      <c r="H160" s="196">
        <v>2</v>
      </c>
      <c r="I160" s="197"/>
      <c r="J160" s="198">
        <f>ROUND(I160*H160,2)</f>
        <v>0</v>
      </c>
      <c r="K160" s="194" t="s">
        <v>150</v>
      </c>
      <c r="L160" s="55"/>
      <c r="M160" s="199" t="s">
        <v>20</v>
      </c>
      <c r="N160" s="200" t="s">
        <v>48</v>
      </c>
      <c r="O160" s="36"/>
      <c r="P160" s="201">
        <f>O160*H160</f>
        <v>0</v>
      </c>
      <c r="Q160" s="201">
        <v>0</v>
      </c>
      <c r="R160" s="201">
        <f>Q160*H160</f>
        <v>0</v>
      </c>
      <c r="S160" s="201">
        <v>0.1</v>
      </c>
      <c r="T160" s="202">
        <f>S160*H160</f>
        <v>0.2</v>
      </c>
      <c r="AR160" s="18" t="s">
        <v>93</v>
      </c>
      <c r="AT160" s="18" t="s">
        <v>146</v>
      </c>
      <c r="AU160" s="18" t="s">
        <v>84</v>
      </c>
      <c r="AY160" s="18" t="s">
        <v>143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8" t="s">
        <v>22</v>
      </c>
      <c r="BK160" s="203">
        <f>ROUND(I160*H160,2)</f>
        <v>0</v>
      </c>
      <c r="BL160" s="18" t="s">
        <v>93</v>
      </c>
      <c r="BM160" s="18" t="s">
        <v>824</v>
      </c>
    </row>
    <row r="161" spans="2:51" s="12" customFormat="1" ht="12">
      <c r="B161" s="208"/>
      <c r="C161" s="209"/>
      <c r="D161" s="204" t="s">
        <v>194</v>
      </c>
      <c r="E161" s="210" t="s">
        <v>20</v>
      </c>
      <c r="F161" s="211" t="s">
        <v>814</v>
      </c>
      <c r="G161" s="209"/>
      <c r="H161" s="212">
        <v>2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194</v>
      </c>
      <c r="AU161" s="218" t="s">
        <v>84</v>
      </c>
      <c r="AV161" s="12" t="s">
        <v>84</v>
      </c>
      <c r="AW161" s="12" t="s">
        <v>39</v>
      </c>
      <c r="AX161" s="12" t="s">
        <v>22</v>
      </c>
      <c r="AY161" s="218" t="s">
        <v>143</v>
      </c>
    </row>
    <row r="162" spans="2:65" s="1" customFormat="1" ht="22.5" customHeight="1">
      <c r="B162" s="35"/>
      <c r="C162" s="192" t="s">
        <v>318</v>
      </c>
      <c r="D162" s="192" t="s">
        <v>146</v>
      </c>
      <c r="E162" s="193" t="s">
        <v>825</v>
      </c>
      <c r="F162" s="194" t="s">
        <v>826</v>
      </c>
      <c r="G162" s="195" t="s">
        <v>165</v>
      </c>
      <c r="H162" s="196">
        <v>2</v>
      </c>
      <c r="I162" s="197"/>
      <c r="J162" s="198">
        <f>ROUND(I162*H162,2)</f>
        <v>0</v>
      </c>
      <c r="K162" s="194" t="s">
        <v>150</v>
      </c>
      <c r="L162" s="55"/>
      <c r="M162" s="199" t="s">
        <v>20</v>
      </c>
      <c r="N162" s="200" t="s">
        <v>48</v>
      </c>
      <c r="O162" s="36"/>
      <c r="P162" s="201">
        <f>O162*H162</f>
        <v>0</v>
      </c>
      <c r="Q162" s="201">
        <v>0.4208</v>
      </c>
      <c r="R162" s="201">
        <f>Q162*H162</f>
        <v>0.8416</v>
      </c>
      <c r="S162" s="201">
        <v>0</v>
      </c>
      <c r="T162" s="202">
        <f>S162*H162</f>
        <v>0</v>
      </c>
      <c r="AR162" s="18" t="s">
        <v>93</v>
      </c>
      <c r="AT162" s="18" t="s">
        <v>146</v>
      </c>
      <c r="AU162" s="18" t="s">
        <v>84</v>
      </c>
      <c r="AY162" s="18" t="s">
        <v>143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8" t="s">
        <v>22</v>
      </c>
      <c r="BK162" s="203">
        <f>ROUND(I162*H162,2)</f>
        <v>0</v>
      </c>
      <c r="BL162" s="18" t="s">
        <v>93</v>
      </c>
      <c r="BM162" s="18" t="s">
        <v>827</v>
      </c>
    </row>
    <row r="163" spans="2:63" s="11" customFormat="1" ht="29.85" customHeight="1">
      <c r="B163" s="175"/>
      <c r="C163" s="176"/>
      <c r="D163" s="189" t="s">
        <v>76</v>
      </c>
      <c r="E163" s="190" t="s">
        <v>108</v>
      </c>
      <c r="F163" s="190" t="s">
        <v>453</v>
      </c>
      <c r="G163" s="176"/>
      <c r="H163" s="176"/>
      <c r="I163" s="179"/>
      <c r="J163" s="191">
        <f>BK163</f>
        <v>0</v>
      </c>
      <c r="K163" s="176"/>
      <c r="L163" s="181"/>
      <c r="M163" s="182"/>
      <c r="N163" s="183"/>
      <c r="O163" s="183"/>
      <c r="P163" s="184">
        <f>SUM(P164:P214)</f>
        <v>0</v>
      </c>
      <c r="Q163" s="183"/>
      <c r="R163" s="184">
        <f>SUM(R164:R214)</f>
        <v>52.57811868</v>
      </c>
      <c r="S163" s="183"/>
      <c r="T163" s="185">
        <f>SUM(T164:T214)</f>
        <v>0</v>
      </c>
      <c r="AR163" s="186" t="s">
        <v>22</v>
      </c>
      <c r="AT163" s="187" t="s">
        <v>76</v>
      </c>
      <c r="AU163" s="187" t="s">
        <v>22</v>
      </c>
      <c r="AY163" s="186" t="s">
        <v>143</v>
      </c>
      <c r="BK163" s="188">
        <f>SUM(BK164:BK214)</f>
        <v>0</v>
      </c>
    </row>
    <row r="164" spans="2:65" s="1" customFormat="1" ht="22.5" customHeight="1">
      <c r="B164" s="35"/>
      <c r="C164" s="192" t="s">
        <v>322</v>
      </c>
      <c r="D164" s="192" t="s">
        <v>146</v>
      </c>
      <c r="E164" s="193" t="s">
        <v>828</v>
      </c>
      <c r="F164" s="194" t="s">
        <v>829</v>
      </c>
      <c r="G164" s="195" t="s">
        <v>165</v>
      </c>
      <c r="H164" s="196">
        <v>2</v>
      </c>
      <c r="I164" s="197"/>
      <c r="J164" s="198">
        <f>ROUND(I164*H164,2)</f>
        <v>0</v>
      </c>
      <c r="K164" s="194" t="s">
        <v>150</v>
      </c>
      <c r="L164" s="55"/>
      <c r="M164" s="199" t="s">
        <v>20</v>
      </c>
      <c r="N164" s="200" t="s">
        <v>48</v>
      </c>
      <c r="O164" s="36"/>
      <c r="P164" s="201">
        <f>O164*H164</f>
        <v>0</v>
      </c>
      <c r="Q164" s="201">
        <v>0.0007</v>
      </c>
      <c r="R164" s="201">
        <f>Q164*H164</f>
        <v>0.0014</v>
      </c>
      <c r="S164" s="201">
        <v>0</v>
      </c>
      <c r="T164" s="202">
        <f>S164*H164</f>
        <v>0</v>
      </c>
      <c r="AR164" s="18" t="s">
        <v>93</v>
      </c>
      <c r="AT164" s="18" t="s">
        <v>146</v>
      </c>
      <c r="AU164" s="18" t="s">
        <v>84</v>
      </c>
      <c r="AY164" s="18" t="s">
        <v>143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8" t="s">
        <v>22</v>
      </c>
      <c r="BK164" s="203">
        <f>ROUND(I164*H164,2)</f>
        <v>0</v>
      </c>
      <c r="BL164" s="18" t="s">
        <v>93</v>
      </c>
      <c r="BM164" s="18" t="s">
        <v>830</v>
      </c>
    </row>
    <row r="165" spans="2:51" s="12" customFormat="1" ht="12">
      <c r="B165" s="208"/>
      <c r="C165" s="209"/>
      <c r="D165" s="204" t="s">
        <v>194</v>
      </c>
      <c r="E165" s="210" t="s">
        <v>20</v>
      </c>
      <c r="F165" s="211" t="s">
        <v>831</v>
      </c>
      <c r="G165" s="209"/>
      <c r="H165" s="212">
        <v>2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194</v>
      </c>
      <c r="AU165" s="218" t="s">
        <v>84</v>
      </c>
      <c r="AV165" s="12" t="s">
        <v>84</v>
      </c>
      <c r="AW165" s="12" t="s">
        <v>39</v>
      </c>
      <c r="AX165" s="12" t="s">
        <v>22</v>
      </c>
      <c r="AY165" s="218" t="s">
        <v>143</v>
      </c>
    </row>
    <row r="166" spans="2:65" s="1" customFormat="1" ht="22.5" customHeight="1">
      <c r="B166" s="35"/>
      <c r="C166" s="255" t="s">
        <v>326</v>
      </c>
      <c r="D166" s="255" t="s">
        <v>554</v>
      </c>
      <c r="E166" s="256" t="s">
        <v>832</v>
      </c>
      <c r="F166" s="257" t="s">
        <v>833</v>
      </c>
      <c r="G166" s="258" t="s">
        <v>165</v>
      </c>
      <c r="H166" s="259">
        <v>2</v>
      </c>
      <c r="I166" s="260"/>
      <c r="J166" s="261">
        <f>ROUND(I166*H166,2)</f>
        <v>0</v>
      </c>
      <c r="K166" s="257" t="s">
        <v>150</v>
      </c>
      <c r="L166" s="262"/>
      <c r="M166" s="263" t="s">
        <v>20</v>
      </c>
      <c r="N166" s="264" t="s">
        <v>48</v>
      </c>
      <c r="O166" s="36"/>
      <c r="P166" s="201">
        <f>O166*H166</f>
        <v>0</v>
      </c>
      <c r="Q166" s="201">
        <v>0.0014</v>
      </c>
      <c r="R166" s="201">
        <f>Q166*H166</f>
        <v>0.0028</v>
      </c>
      <c r="S166" s="201">
        <v>0</v>
      </c>
      <c r="T166" s="202">
        <f>S166*H166</f>
        <v>0</v>
      </c>
      <c r="AR166" s="18" t="s">
        <v>105</v>
      </c>
      <c r="AT166" s="18" t="s">
        <v>554</v>
      </c>
      <c r="AU166" s="18" t="s">
        <v>84</v>
      </c>
      <c r="AY166" s="18" t="s">
        <v>143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8" t="s">
        <v>22</v>
      </c>
      <c r="BK166" s="203">
        <f>ROUND(I166*H166,2)</f>
        <v>0</v>
      </c>
      <c r="BL166" s="18" t="s">
        <v>93</v>
      </c>
      <c r="BM166" s="18" t="s">
        <v>834</v>
      </c>
    </row>
    <row r="167" spans="2:51" s="12" customFormat="1" ht="12">
      <c r="B167" s="208"/>
      <c r="C167" s="209"/>
      <c r="D167" s="204" t="s">
        <v>194</v>
      </c>
      <c r="E167" s="210" t="s">
        <v>20</v>
      </c>
      <c r="F167" s="211" t="s">
        <v>831</v>
      </c>
      <c r="G167" s="209"/>
      <c r="H167" s="212">
        <v>2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194</v>
      </c>
      <c r="AU167" s="218" t="s">
        <v>84</v>
      </c>
      <c r="AV167" s="12" t="s">
        <v>84</v>
      </c>
      <c r="AW167" s="12" t="s">
        <v>39</v>
      </c>
      <c r="AX167" s="12" t="s">
        <v>22</v>
      </c>
      <c r="AY167" s="218" t="s">
        <v>143</v>
      </c>
    </row>
    <row r="168" spans="2:65" s="1" customFormat="1" ht="22.5" customHeight="1">
      <c r="B168" s="35"/>
      <c r="C168" s="192" t="s">
        <v>329</v>
      </c>
      <c r="D168" s="192" t="s">
        <v>146</v>
      </c>
      <c r="E168" s="193" t="s">
        <v>835</v>
      </c>
      <c r="F168" s="194" t="s">
        <v>836</v>
      </c>
      <c r="G168" s="195" t="s">
        <v>165</v>
      </c>
      <c r="H168" s="196">
        <v>2</v>
      </c>
      <c r="I168" s="197"/>
      <c r="J168" s="198">
        <f>ROUND(I168*H168,2)</f>
        <v>0</v>
      </c>
      <c r="K168" s="194" t="s">
        <v>150</v>
      </c>
      <c r="L168" s="55"/>
      <c r="M168" s="199" t="s">
        <v>20</v>
      </c>
      <c r="N168" s="200" t="s">
        <v>48</v>
      </c>
      <c r="O168" s="36"/>
      <c r="P168" s="201">
        <f>O168*H168</f>
        <v>0</v>
      </c>
      <c r="Q168" s="201">
        <v>0.11241</v>
      </c>
      <c r="R168" s="201">
        <f>Q168*H168</f>
        <v>0.22482</v>
      </c>
      <c r="S168" s="201">
        <v>0</v>
      </c>
      <c r="T168" s="202">
        <f>S168*H168</f>
        <v>0</v>
      </c>
      <c r="AR168" s="18" t="s">
        <v>93</v>
      </c>
      <c r="AT168" s="18" t="s">
        <v>146</v>
      </c>
      <c r="AU168" s="18" t="s">
        <v>84</v>
      </c>
      <c r="AY168" s="18" t="s">
        <v>143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22</v>
      </c>
      <c r="BK168" s="203">
        <f>ROUND(I168*H168,2)</f>
        <v>0</v>
      </c>
      <c r="BL168" s="18" t="s">
        <v>93</v>
      </c>
      <c r="BM168" s="18" t="s">
        <v>837</v>
      </c>
    </row>
    <row r="169" spans="2:51" s="12" customFormat="1" ht="12">
      <c r="B169" s="208"/>
      <c r="C169" s="209"/>
      <c r="D169" s="204" t="s">
        <v>194</v>
      </c>
      <c r="E169" s="210" t="s">
        <v>20</v>
      </c>
      <c r="F169" s="211" t="s">
        <v>838</v>
      </c>
      <c r="G169" s="209"/>
      <c r="H169" s="212">
        <v>2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194</v>
      </c>
      <c r="AU169" s="218" t="s">
        <v>84</v>
      </c>
      <c r="AV169" s="12" t="s">
        <v>84</v>
      </c>
      <c r="AW169" s="12" t="s">
        <v>39</v>
      </c>
      <c r="AX169" s="12" t="s">
        <v>22</v>
      </c>
      <c r="AY169" s="218" t="s">
        <v>143</v>
      </c>
    </row>
    <row r="170" spans="2:65" s="1" customFormat="1" ht="22.5" customHeight="1">
      <c r="B170" s="35"/>
      <c r="C170" s="255" t="s">
        <v>331</v>
      </c>
      <c r="D170" s="255" t="s">
        <v>554</v>
      </c>
      <c r="E170" s="256" t="s">
        <v>839</v>
      </c>
      <c r="F170" s="257" t="s">
        <v>840</v>
      </c>
      <c r="G170" s="258" t="s">
        <v>165</v>
      </c>
      <c r="H170" s="259">
        <v>2</v>
      </c>
      <c r="I170" s="260"/>
      <c r="J170" s="261">
        <f>ROUND(I170*H170,2)</f>
        <v>0</v>
      </c>
      <c r="K170" s="257" t="s">
        <v>150</v>
      </c>
      <c r="L170" s="262"/>
      <c r="M170" s="263" t="s">
        <v>20</v>
      </c>
      <c r="N170" s="264" t="s">
        <v>48</v>
      </c>
      <c r="O170" s="36"/>
      <c r="P170" s="201">
        <f>O170*H170</f>
        <v>0</v>
      </c>
      <c r="Q170" s="201">
        <v>0.0061</v>
      </c>
      <c r="R170" s="201">
        <f>Q170*H170</f>
        <v>0.0122</v>
      </c>
      <c r="S170" s="201">
        <v>0</v>
      </c>
      <c r="T170" s="202">
        <f>S170*H170</f>
        <v>0</v>
      </c>
      <c r="AR170" s="18" t="s">
        <v>105</v>
      </c>
      <c r="AT170" s="18" t="s">
        <v>554</v>
      </c>
      <c r="AU170" s="18" t="s">
        <v>84</v>
      </c>
      <c r="AY170" s="18" t="s">
        <v>143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8" t="s">
        <v>22</v>
      </c>
      <c r="BK170" s="203">
        <f>ROUND(I170*H170,2)</f>
        <v>0</v>
      </c>
      <c r="BL170" s="18" t="s">
        <v>93</v>
      </c>
      <c r="BM170" s="18" t="s">
        <v>841</v>
      </c>
    </row>
    <row r="171" spans="2:65" s="1" customFormat="1" ht="22.5" customHeight="1">
      <c r="B171" s="35"/>
      <c r="C171" s="255" t="s">
        <v>333</v>
      </c>
      <c r="D171" s="255" t="s">
        <v>554</v>
      </c>
      <c r="E171" s="256" t="s">
        <v>842</v>
      </c>
      <c r="F171" s="257" t="s">
        <v>843</v>
      </c>
      <c r="G171" s="258" t="s">
        <v>165</v>
      </c>
      <c r="H171" s="259">
        <v>2</v>
      </c>
      <c r="I171" s="260"/>
      <c r="J171" s="261">
        <f>ROUND(I171*H171,2)</f>
        <v>0</v>
      </c>
      <c r="K171" s="257" t="s">
        <v>150</v>
      </c>
      <c r="L171" s="262"/>
      <c r="M171" s="263" t="s">
        <v>20</v>
      </c>
      <c r="N171" s="264" t="s">
        <v>48</v>
      </c>
      <c r="O171" s="36"/>
      <c r="P171" s="201">
        <f>O171*H171</f>
        <v>0</v>
      </c>
      <c r="Q171" s="201">
        <v>0.0001</v>
      </c>
      <c r="R171" s="201">
        <f>Q171*H171</f>
        <v>0.0002</v>
      </c>
      <c r="S171" s="201">
        <v>0</v>
      </c>
      <c r="T171" s="202">
        <f>S171*H171</f>
        <v>0</v>
      </c>
      <c r="AR171" s="18" t="s">
        <v>105</v>
      </c>
      <c r="AT171" s="18" t="s">
        <v>554</v>
      </c>
      <c r="AU171" s="18" t="s">
        <v>84</v>
      </c>
      <c r="AY171" s="18" t="s">
        <v>143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22</v>
      </c>
      <c r="BK171" s="203">
        <f>ROUND(I171*H171,2)</f>
        <v>0</v>
      </c>
      <c r="BL171" s="18" t="s">
        <v>93</v>
      </c>
      <c r="BM171" s="18" t="s">
        <v>844</v>
      </c>
    </row>
    <row r="172" spans="2:65" s="1" customFormat="1" ht="31.5" customHeight="1">
      <c r="B172" s="35"/>
      <c r="C172" s="192" t="s">
        <v>335</v>
      </c>
      <c r="D172" s="192" t="s">
        <v>146</v>
      </c>
      <c r="E172" s="193" t="s">
        <v>845</v>
      </c>
      <c r="F172" s="194" t="s">
        <v>846</v>
      </c>
      <c r="G172" s="195" t="s">
        <v>192</v>
      </c>
      <c r="H172" s="196">
        <v>110</v>
      </c>
      <c r="I172" s="197"/>
      <c r="J172" s="198">
        <f>ROUND(I172*H172,2)</f>
        <v>0</v>
      </c>
      <c r="K172" s="194" t="s">
        <v>150</v>
      </c>
      <c r="L172" s="55"/>
      <c r="M172" s="199" t="s">
        <v>20</v>
      </c>
      <c r="N172" s="200" t="s">
        <v>48</v>
      </c>
      <c r="O172" s="36"/>
      <c r="P172" s="201">
        <f>O172*H172</f>
        <v>0</v>
      </c>
      <c r="Q172" s="201">
        <v>0.00033</v>
      </c>
      <c r="R172" s="201">
        <f>Q172*H172</f>
        <v>0.0363</v>
      </c>
      <c r="S172" s="201">
        <v>0</v>
      </c>
      <c r="T172" s="202">
        <f>S172*H172</f>
        <v>0</v>
      </c>
      <c r="AR172" s="18" t="s">
        <v>93</v>
      </c>
      <c r="AT172" s="18" t="s">
        <v>146</v>
      </c>
      <c r="AU172" s="18" t="s">
        <v>84</v>
      </c>
      <c r="AY172" s="18" t="s">
        <v>143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8" t="s">
        <v>22</v>
      </c>
      <c r="BK172" s="203">
        <f>ROUND(I172*H172,2)</f>
        <v>0</v>
      </c>
      <c r="BL172" s="18" t="s">
        <v>93</v>
      </c>
      <c r="BM172" s="18" t="s">
        <v>847</v>
      </c>
    </row>
    <row r="173" spans="2:51" s="12" customFormat="1" ht="12">
      <c r="B173" s="208"/>
      <c r="C173" s="209"/>
      <c r="D173" s="204" t="s">
        <v>194</v>
      </c>
      <c r="E173" s="210" t="s">
        <v>20</v>
      </c>
      <c r="F173" s="211" t="s">
        <v>848</v>
      </c>
      <c r="G173" s="209"/>
      <c r="H173" s="212">
        <v>110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194</v>
      </c>
      <c r="AU173" s="218" t="s">
        <v>84</v>
      </c>
      <c r="AV173" s="12" t="s">
        <v>84</v>
      </c>
      <c r="AW173" s="12" t="s">
        <v>39</v>
      </c>
      <c r="AX173" s="12" t="s">
        <v>22</v>
      </c>
      <c r="AY173" s="218" t="s">
        <v>143</v>
      </c>
    </row>
    <row r="174" spans="2:65" s="1" customFormat="1" ht="31.5" customHeight="1">
      <c r="B174" s="35"/>
      <c r="C174" s="192" t="s">
        <v>340</v>
      </c>
      <c r="D174" s="192" t="s">
        <v>146</v>
      </c>
      <c r="E174" s="193" t="s">
        <v>849</v>
      </c>
      <c r="F174" s="194" t="s">
        <v>850</v>
      </c>
      <c r="G174" s="195" t="s">
        <v>192</v>
      </c>
      <c r="H174" s="196">
        <v>81</v>
      </c>
      <c r="I174" s="197"/>
      <c r="J174" s="198">
        <f>ROUND(I174*H174,2)</f>
        <v>0</v>
      </c>
      <c r="K174" s="194" t="s">
        <v>150</v>
      </c>
      <c r="L174" s="55"/>
      <c r="M174" s="199" t="s">
        <v>20</v>
      </c>
      <c r="N174" s="200" t="s">
        <v>48</v>
      </c>
      <c r="O174" s="36"/>
      <c r="P174" s="201">
        <f>O174*H174</f>
        <v>0</v>
      </c>
      <c r="Q174" s="201">
        <v>0.00033</v>
      </c>
      <c r="R174" s="201">
        <f>Q174*H174</f>
        <v>0.02673</v>
      </c>
      <c r="S174" s="201">
        <v>0</v>
      </c>
      <c r="T174" s="202">
        <f>S174*H174</f>
        <v>0</v>
      </c>
      <c r="AR174" s="18" t="s">
        <v>93</v>
      </c>
      <c r="AT174" s="18" t="s">
        <v>146</v>
      </c>
      <c r="AU174" s="18" t="s">
        <v>84</v>
      </c>
      <c r="AY174" s="18" t="s">
        <v>143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22</v>
      </c>
      <c r="BK174" s="203">
        <f>ROUND(I174*H174,2)</f>
        <v>0</v>
      </c>
      <c r="BL174" s="18" t="s">
        <v>93</v>
      </c>
      <c r="BM174" s="18" t="s">
        <v>851</v>
      </c>
    </row>
    <row r="175" spans="2:51" s="12" customFormat="1" ht="12">
      <c r="B175" s="208"/>
      <c r="C175" s="209"/>
      <c r="D175" s="204" t="s">
        <v>194</v>
      </c>
      <c r="E175" s="210" t="s">
        <v>20</v>
      </c>
      <c r="F175" s="211" t="s">
        <v>852</v>
      </c>
      <c r="G175" s="209"/>
      <c r="H175" s="212">
        <v>81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194</v>
      </c>
      <c r="AU175" s="218" t="s">
        <v>84</v>
      </c>
      <c r="AV175" s="12" t="s">
        <v>84</v>
      </c>
      <c r="AW175" s="12" t="s">
        <v>39</v>
      </c>
      <c r="AX175" s="12" t="s">
        <v>22</v>
      </c>
      <c r="AY175" s="218" t="s">
        <v>143</v>
      </c>
    </row>
    <row r="176" spans="2:65" s="1" customFormat="1" ht="22.5" customHeight="1">
      <c r="B176" s="35"/>
      <c r="C176" s="192" t="s">
        <v>343</v>
      </c>
      <c r="D176" s="192" t="s">
        <v>146</v>
      </c>
      <c r="E176" s="193" t="s">
        <v>853</v>
      </c>
      <c r="F176" s="194" t="s">
        <v>854</v>
      </c>
      <c r="G176" s="195" t="s">
        <v>554</v>
      </c>
      <c r="H176" s="196">
        <v>73</v>
      </c>
      <c r="I176" s="197"/>
      <c r="J176" s="198">
        <f>ROUND(I176*H176,2)</f>
        <v>0</v>
      </c>
      <c r="K176" s="194" t="s">
        <v>170</v>
      </c>
      <c r="L176" s="55"/>
      <c r="M176" s="199" t="s">
        <v>20</v>
      </c>
      <c r="N176" s="200" t="s">
        <v>48</v>
      </c>
      <c r="O176" s="36"/>
      <c r="P176" s="201">
        <f>O176*H176</f>
        <v>0</v>
      </c>
      <c r="Q176" s="201">
        <v>0.00034</v>
      </c>
      <c r="R176" s="201">
        <f>Q176*H176</f>
        <v>0.024820000000000002</v>
      </c>
      <c r="S176" s="201">
        <v>0</v>
      </c>
      <c r="T176" s="202">
        <f>S176*H176</f>
        <v>0</v>
      </c>
      <c r="AR176" s="18" t="s">
        <v>93</v>
      </c>
      <c r="AT176" s="18" t="s">
        <v>146</v>
      </c>
      <c r="AU176" s="18" t="s">
        <v>84</v>
      </c>
      <c r="AY176" s="18" t="s">
        <v>143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22</v>
      </c>
      <c r="BK176" s="203">
        <f>ROUND(I176*H176,2)</f>
        <v>0</v>
      </c>
      <c r="BL176" s="18" t="s">
        <v>93</v>
      </c>
      <c r="BM176" s="18" t="s">
        <v>855</v>
      </c>
    </row>
    <row r="177" spans="2:51" s="12" customFormat="1" ht="12">
      <c r="B177" s="208"/>
      <c r="C177" s="209"/>
      <c r="D177" s="204" t="s">
        <v>194</v>
      </c>
      <c r="E177" s="210" t="s">
        <v>20</v>
      </c>
      <c r="F177" s="211" t="s">
        <v>856</v>
      </c>
      <c r="G177" s="209"/>
      <c r="H177" s="212">
        <v>73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194</v>
      </c>
      <c r="AU177" s="218" t="s">
        <v>84</v>
      </c>
      <c r="AV177" s="12" t="s">
        <v>84</v>
      </c>
      <c r="AW177" s="12" t="s">
        <v>39</v>
      </c>
      <c r="AX177" s="12" t="s">
        <v>22</v>
      </c>
      <c r="AY177" s="218" t="s">
        <v>143</v>
      </c>
    </row>
    <row r="178" spans="2:65" s="1" customFormat="1" ht="22.5" customHeight="1">
      <c r="B178" s="35"/>
      <c r="C178" s="192" t="s">
        <v>350</v>
      </c>
      <c r="D178" s="192" t="s">
        <v>146</v>
      </c>
      <c r="E178" s="193" t="s">
        <v>857</v>
      </c>
      <c r="F178" s="194" t="s">
        <v>858</v>
      </c>
      <c r="G178" s="195" t="s">
        <v>192</v>
      </c>
      <c r="H178" s="196">
        <v>56</v>
      </c>
      <c r="I178" s="197"/>
      <c r="J178" s="198">
        <f>ROUND(I178*H178,2)</f>
        <v>0</v>
      </c>
      <c r="K178" s="194" t="s">
        <v>150</v>
      </c>
      <c r="L178" s="55"/>
      <c r="M178" s="199" t="s">
        <v>20</v>
      </c>
      <c r="N178" s="200" t="s">
        <v>48</v>
      </c>
      <c r="O178" s="36"/>
      <c r="P178" s="201">
        <f>O178*H178</f>
        <v>0</v>
      </c>
      <c r="Q178" s="201">
        <v>0.00065</v>
      </c>
      <c r="R178" s="201">
        <f>Q178*H178</f>
        <v>0.0364</v>
      </c>
      <c r="S178" s="201">
        <v>0</v>
      </c>
      <c r="T178" s="202">
        <f>S178*H178</f>
        <v>0</v>
      </c>
      <c r="AR178" s="18" t="s">
        <v>93</v>
      </c>
      <c r="AT178" s="18" t="s">
        <v>146</v>
      </c>
      <c r="AU178" s="18" t="s">
        <v>84</v>
      </c>
      <c r="AY178" s="18" t="s">
        <v>143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8" t="s">
        <v>22</v>
      </c>
      <c r="BK178" s="203">
        <f>ROUND(I178*H178,2)</f>
        <v>0</v>
      </c>
      <c r="BL178" s="18" t="s">
        <v>93</v>
      </c>
      <c r="BM178" s="18" t="s">
        <v>859</v>
      </c>
    </row>
    <row r="179" spans="2:51" s="12" customFormat="1" ht="12">
      <c r="B179" s="208"/>
      <c r="C179" s="209"/>
      <c r="D179" s="204" t="s">
        <v>194</v>
      </c>
      <c r="E179" s="210" t="s">
        <v>20</v>
      </c>
      <c r="F179" s="211" t="s">
        <v>860</v>
      </c>
      <c r="G179" s="209"/>
      <c r="H179" s="212">
        <v>56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194</v>
      </c>
      <c r="AU179" s="218" t="s">
        <v>84</v>
      </c>
      <c r="AV179" s="12" t="s">
        <v>84</v>
      </c>
      <c r="AW179" s="12" t="s">
        <v>39</v>
      </c>
      <c r="AX179" s="12" t="s">
        <v>22</v>
      </c>
      <c r="AY179" s="218" t="s">
        <v>143</v>
      </c>
    </row>
    <row r="180" spans="2:65" s="1" customFormat="1" ht="31.5" customHeight="1">
      <c r="B180" s="35"/>
      <c r="C180" s="192" t="s">
        <v>352</v>
      </c>
      <c r="D180" s="192" t="s">
        <v>146</v>
      </c>
      <c r="E180" s="193" t="s">
        <v>861</v>
      </c>
      <c r="F180" s="194" t="s">
        <v>862</v>
      </c>
      <c r="G180" s="195" t="s">
        <v>198</v>
      </c>
      <c r="H180" s="196">
        <v>12</v>
      </c>
      <c r="I180" s="197"/>
      <c r="J180" s="198">
        <f>ROUND(I180*H180,2)</f>
        <v>0</v>
      </c>
      <c r="K180" s="194" t="s">
        <v>150</v>
      </c>
      <c r="L180" s="55"/>
      <c r="M180" s="199" t="s">
        <v>20</v>
      </c>
      <c r="N180" s="200" t="s">
        <v>48</v>
      </c>
      <c r="O180" s="36"/>
      <c r="P180" s="201">
        <f>O180*H180</f>
        <v>0</v>
      </c>
      <c r="Q180" s="201">
        <v>0.0026</v>
      </c>
      <c r="R180" s="201">
        <f>Q180*H180</f>
        <v>0.0312</v>
      </c>
      <c r="S180" s="201">
        <v>0</v>
      </c>
      <c r="T180" s="202">
        <f>S180*H180</f>
        <v>0</v>
      </c>
      <c r="AR180" s="18" t="s">
        <v>93</v>
      </c>
      <c r="AT180" s="18" t="s">
        <v>146</v>
      </c>
      <c r="AU180" s="18" t="s">
        <v>84</v>
      </c>
      <c r="AY180" s="18" t="s">
        <v>143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8" t="s">
        <v>22</v>
      </c>
      <c r="BK180" s="203">
        <f>ROUND(I180*H180,2)</f>
        <v>0</v>
      </c>
      <c r="BL180" s="18" t="s">
        <v>93</v>
      </c>
      <c r="BM180" s="18" t="s">
        <v>863</v>
      </c>
    </row>
    <row r="181" spans="2:51" s="12" customFormat="1" ht="12">
      <c r="B181" s="208"/>
      <c r="C181" s="209"/>
      <c r="D181" s="204" t="s">
        <v>194</v>
      </c>
      <c r="E181" s="210" t="s">
        <v>20</v>
      </c>
      <c r="F181" s="211" t="s">
        <v>864</v>
      </c>
      <c r="G181" s="209"/>
      <c r="H181" s="212">
        <v>12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194</v>
      </c>
      <c r="AU181" s="218" t="s">
        <v>84</v>
      </c>
      <c r="AV181" s="12" t="s">
        <v>84</v>
      </c>
      <c r="AW181" s="12" t="s">
        <v>39</v>
      </c>
      <c r="AX181" s="12" t="s">
        <v>22</v>
      </c>
      <c r="AY181" s="218" t="s">
        <v>143</v>
      </c>
    </row>
    <row r="182" spans="2:65" s="1" customFormat="1" ht="22.5" customHeight="1">
      <c r="B182" s="35"/>
      <c r="C182" s="192" t="s">
        <v>355</v>
      </c>
      <c r="D182" s="192" t="s">
        <v>146</v>
      </c>
      <c r="E182" s="193" t="s">
        <v>865</v>
      </c>
      <c r="F182" s="194" t="s">
        <v>866</v>
      </c>
      <c r="G182" s="195" t="s">
        <v>192</v>
      </c>
      <c r="H182" s="196">
        <v>320</v>
      </c>
      <c r="I182" s="197"/>
      <c r="J182" s="198">
        <f>ROUND(I182*H182,2)</f>
        <v>0</v>
      </c>
      <c r="K182" s="194" t="s">
        <v>150</v>
      </c>
      <c r="L182" s="55"/>
      <c r="M182" s="199" t="s">
        <v>20</v>
      </c>
      <c r="N182" s="200" t="s">
        <v>48</v>
      </c>
      <c r="O182" s="36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18" t="s">
        <v>93</v>
      </c>
      <c r="AT182" s="18" t="s">
        <v>146</v>
      </c>
      <c r="AU182" s="18" t="s">
        <v>84</v>
      </c>
      <c r="AY182" s="18" t="s">
        <v>143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8" t="s">
        <v>22</v>
      </c>
      <c r="BK182" s="203">
        <f>ROUND(I182*H182,2)</f>
        <v>0</v>
      </c>
      <c r="BL182" s="18" t="s">
        <v>93</v>
      </c>
      <c r="BM182" s="18" t="s">
        <v>867</v>
      </c>
    </row>
    <row r="183" spans="2:51" s="12" customFormat="1" ht="12">
      <c r="B183" s="208"/>
      <c r="C183" s="209"/>
      <c r="D183" s="204" t="s">
        <v>194</v>
      </c>
      <c r="E183" s="210" t="s">
        <v>20</v>
      </c>
      <c r="F183" s="211" t="s">
        <v>868</v>
      </c>
      <c r="G183" s="209"/>
      <c r="H183" s="212">
        <v>320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194</v>
      </c>
      <c r="AU183" s="218" t="s">
        <v>84</v>
      </c>
      <c r="AV183" s="12" t="s">
        <v>84</v>
      </c>
      <c r="AW183" s="12" t="s">
        <v>39</v>
      </c>
      <c r="AX183" s="12" t="s">
        <v>22</v>
      </c>
      <c r="AY183" s="218" t="s">
        <v>143</v>
      </c>
    </row>
    <row r="184" spans="2:65" s="1" customFormat="1" ht="22.5" customHeight="1">
      <c r="B184" s="35"/>
      <c r="C184" s="192" t="s">
        <v>358</v>
      </c>
      <c r="D184" s="192" t="s">
        <v>146</v>
      </c>
      <c r="E184" s="193" t="s">
        <v>869</v>
      </c>
      <c r="F184" s="194" t="s">
        <v>870</v>
      </c>
      <c r="G184" s="195" t="s">
        <v>198</v>
      </c>
      <c r="H184" s="196">
        <v>12</v>
      </c>
      <c r="I184" s="197"/>
      <c r="J184" s="198">
        <f>ROUND(I184*H184,2)</f>
        <v>0</v>
      </c>
      <c r="K184" s="194" t="s">
        <v>150</v>
      </c>
      <c r="L184" s="55"/>
      <c r="M184" s="199" t="s">
        <v>20</v>
      </c>
      <c r="N184" s="200" t="s">
        <v>48</v>
      </c>
      <c r="O184" s="36"/>
      <c r="P184" s="201">
        <f>O184*H184</f>
        <v>0</v>
      </c>
      <c r="Q184" s="201">
        <v>1E-05</v>
      </c>
      <c r="R184" s="201">
        <f>Q184*H184</f>
        <v>0.00012000000000000002</v>
      </c>
      <c r="S184" s="201">
        <v>0</v>
      </c>
      <c r="T184" s="202">
        <f>S184*H184</f>
        <v>0</v>
      </c>
      <c r="AR184" s="18" t="s">
        <v>93</v>
      </c>
      <c r="AT184" s="18" t="s">
        <v>146</v>
      </c>
      <c r="AU184" s="18" t="s">
        <v>84</v>
      </c>
      <c r="AY184" s="18" t="s">
        <v>143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8" t="s">
        <v>22</v>
      </c>
      <c r="BK184" s="203">
        <f>ROUND(I184*H184,2)</f>
        <v>0</v>
      </c>
      <c r="BL184" s="18" t="s">
        <v>93</v>
      </c>
      <c r="BM184" s="18" t="s">
        <v>871</v>
      </c>
    </row>
    <row r="185" spans="2:65" s="1" customFormat="1" ht="22.5" customHeight="1">
      <c r="B185" s="35"/>
      <c r="C185" s="192" t="s">
        <v>360</v>
      </c>
      <c r="D185" s="192" t="s">
        <v>146</v>
      </c>
      <c r="E185" s="193" t="s">
        <v>872</v>
      </c>
      <c r="F185" s="194" t="s">
        <v>873</v>
      </c>
      <c r="G185" s="195" t="s">
        <v>192</v>
      </c>
      <c r="H185" s="196">
        <v>147</v>
      </c>
      <c r="I185" s="197"/>
      <c r="J185" s="198">
        <f>ROUND(I185*H185,2)</f>
        <v>0</v>
      </c>
      <c r="K185" s="194" t="s">
        <v>170</v>
      </c>
      <c r="L185" s="55"/>
      <c r="M185" s="199" t="s">
        <v>20</v>
      </c>
      <c r="N185" s="200" t="s">
        <v>48</v>
      </c>
      <c r="O185" s="36"/>
      <c r="P185" s="201">
        <f>O185*H185</f>
        <v>0</v>
      </c>
      <c r="Q185" s="201">
        <v>0.089776</v>
      </c>
      <c r="R185" s="201">
        <f>Q185*H185</f>
        <v>13.197071999999999</v>
      </c>
      <c r="S185" s="201">
        <v>0</v>
      </c>
      <c r="T185" s="202">
        <f>S185*H185</f>
        <v>0</v>
      </c>
      <c r="AR185" s="18" t="s">
        <v>93</v>
      </c>
      <c r="AT185" s="18" t="s">
        <v>146</v>
      </c>
      <c r="AU185" s="18" t="s">
        <v>84</v>
      </c>
      <c r="AY185" s="18" t="s">
        <v>143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8" t="s">
        <v>22</v>
      </c>
      <c r="BK185" s="203">
        <f>ROUND(I185*H185,2)</f>
        <v>0</v>
      </c>
      <c r="BL185" s="18" t="s">
        <v>93</v>
      </c>
      <c r="BM185" s="18" t="s">
        <v>874</v>
      </c>
    </row>
    <row r="186" spans="2:47" s="1" customFormat="1" ht="24">
      <c r="B186" s="35"/>
      <c r="C186" s="57"/>
      <c r="D186" s="206" t="s">
        <v>153</v>
      </c>
      <c r="E186" s="57"/>
      <c r="F186" s="207" t="s">
        <v>875</v>
      </c>
      <c r="G186" s="57"/>
      <c r="H186" s="57"/>
      <c r="I186" s="162"/>
      <c r="J186" s="57"/>
      <c r="K186" s="57"/>
      <c r="L186" s="55"/>
      <c r="M186" s="72"/>
      <c r="N186" s="36"/>
      <c r="O186" s="36"/>
      <c r="P186" s="36"/>
      <c r="Q186" s="36"/>
      <c r="R186" s="36"/>
      <c r="S186" s="36"/>
      <c r="T186" s="73"/>
      <c r="AT186" s="18" t="s">
        <v>153</v>
      </c>
      <c r="AU186" s="18" t="s">
        <v>84</v>
      </c>
    </row>
    <row r="187" spans="2:51" s="12" customFormat="1" ht="12">
      <c r="B187" s="208"/>
      <c r="C187" s="209"/>
      <c r="D187" s="204" t="s">
        <v>194</v>
      </c>
      <c r="E187" s="210" t="s">
        <v>20</v>
      </c>
      <c r="F187" s="211" t="s">
        <v>876</v>
      </c>
      <c r="G187" s="209"/>
      <c r="H187" s="212">
        <v>147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194</v>
      </c>
      <c r="AU187" s="218" t="s">
        <v>84</v>
      </c>
      <c r="AV187" s="12" t="s">
        <v>84</v>
      </c>
      <c r="AW187" s="12" t="s">
        <v>39</v>
      </c>
      <c r="AX187" s="12" t="s">
        <v>22</v>
      </c>
      <c r="AY187" s="218" t="s">
        <v>143</v>
      </c>
    </row>
    <row r="188" spans="2:65" s="1" customFormat="1" ht="22.5" customHeight="1">
      <c r="B188" s="35"/>
      <c r="C188" s="255" t="s">
        <v>363</v>
      </c>
      <c r="D188" s="255" t="s">
        <v>554</v>
      </c>
      <c r="E188" s="256" t="s">
        <v>877</v>
      </c>
      <c r="F188" s="257" t="s">
        <v>878</v>
      </c>
      <c r="G188" s="258" t="s">
        <v>480</v>
      </c>
      <c r="H188" s="259">
        <v>3.563</v>
      </c>
      <c r="I188" s="260"/>
      <c r="J188" s="261">
        <f>ROUND(I188*H188,2)</f>
        <v>0</v>
      </c>
      <c r="K188" s="257" t="s">
        <v>150</v>
      </c>
      <c r="L188" s="262"/>
      <c r="M188" s="263" t="s">
        <v>20</v>
      </c>
      <c r="N188" s="264" t="s">
        <v>48</v>
      </c>
      <c r="O188" s="36"/>
      <c r="P188" s="201">
        <f>O188*H188</f>
        <v>0</v>
      </c>
      <c r="Q188" s="201">
        <v>1</v>
      </c>
      <c r="R188" s="201">
        <f>Q188*H188</f>
        <v>3.563</v>
      </c>
      <c r="S188" s="201">
        <v>0</v>
      </c>
      <c r="T188" s="202">
        <f>S188*H188</f>
        <v>0</v>
      </c>
      <c r="AR188" s="18" t="s">
        <v>105</v>
      </c>
      <c r="AT188" s="18" t="s">
        <v>554</v>
      </c>
      <c r="AU188" s="18" t="s">
        <v>84</v>
      </c>
      <c r="AY188" s="18" t="s">
        <v>143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8" t="s">
        <v>22</v>
      </c>
      <c r="BK188" s="203">
        <f>ROUND(I188*H188,2)</f>
        <v>0</v>
      </c>
      <c r="BL188" s="18" t="s">
        <v>93</v>
      </c>
      <c r="BM188" s="18" t="s">
        <v>879</v>
      </c>
    </row>
    <row r="189" spans="2:51" s="12" customFormat="1" ht="12">
      <c r="B189" s="208"/>
      <c r="C189" s="209"/>
      <c r="D189" s="204" t="s">
        <v>194</v>
      </c>
      <c r="E189" s="210" t="s">
        <v>20</v>
      </c>
      <c r="F189" s="211" t="s">
        <v>880</v>
      </c>
      <c r="G189" s="209"/>
      <c r="H189" s="212">
        <v>3.563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194</v>
      </c>
      <c r="AU189" s="218" t="s">
        <v>84</v>
      </c>
      <c r="AV189" s="12" t="s">
        <v>84</v>
      </c>
      <c r="AW189" s="12" t="s">
        <v>39</v>
      </c>
      <c r="AX189" s="12" t="s">
        <v>22</v>
      </c>
      <c r="AY189" s="218" t="s">
        <v>143</v>
      </c>
    </row>
    <row r="190" spans="2:65" s="1" customFormat="1" ht="31.5" customHeight="1">
      <c r="B190" s="35"/>
      <c r="C190" s="192" t="s">
        <v>365</v>
      </c>
      <c r="D190" s="192" t="s">
        <v>146</v>
      </c>
      <c r="E190" s="193" t="s">
        <v>626</v>
      </c>
      <c r="F190" s="194" t="s">
        <v>627</v>
      </c>
      <c r="G190" s="195" t="s">
        <v>192</v>
      </c>
      <c r="H190" s="196">
        <v>146.5</v>
      </c>
      <c r="I190" s="197"/>
      <c r="J190" s="198">
        <f>ROUND(I190*H190,2)</f>
        <v>0</v>
      </c>
      <c r="K190" s="194" t="s">
        <v>170</v>
      </c>
      <c r="L190" s="55"/>
      <c r="M190" s="199" t="s">
        <v>20</v>
      </c>
      <c r="N190" s="200" t="s">
        <v>48</v>
      </c>
      <c r="O190" s="36"/>
      <c r="P190" s="201">
        <f>O190*H190</f>
        <v>0</v>
      </c>
      <c r="Q190" s="201">
        <v>0.15539952</v>
      </c>
      <c r="R190" s="201">
        <f>Q190*H190</f>
        <v>22.766029680000003</v>
      </c>
      <c r="S190" s="201">
        <v>0</v>
      </c>
      <c r="T190" s="202">
        <f>S190*H190</f>
        <v>0</v>
      </c>
      <c r="AR190" s="18" t="s">
        <v>93</v>
      </c>
      <c r="AT190" s="18" t="s">
        <v>146</v>
      </c>
      <c r="AU190" s="18" t="s">
        <v>84</v>
      </c>
      <c r="AY190" s="18" t="s">
        <v>143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8" t="s">
        <v>22</v>
      </c>
      <c r="BK190" s="203">
        <f>ROUND(I190*H190,2)</f>
        <v>0</v>
      </c>
      <c r="BL190" s="18" t="s">
        <v>93</v>
      </c>
      <c r="BM190" s="18" t="s">
        <v>881</v>
      </c>
    </row>
    <row r="191" spans="2:51" s="12" customFormat="1" ht="12">
      <c r="B191" s="208"/>
      <c r="C191" s="209"/>
      <c r="D191" s="206" t="s">
        <v>194</v>
      </c>
      <c r="E191" s="219" t="s">
        <v>20</v>
      </c>
      <c r="F191" s="220" t="s">
        <v>882</v>
      </c>
      <c r="G191" s="209"/>
      <c r="H191" s="221">
        <v>37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194</v>
      </c>
      <c r="AU191" s="218" t="s">
        <v>84</v>
      </c>
      <c r="AV191" s="12" t="s">
        <v>84</v>
      </c>
      <c r="AW191" s="12" t="s">
        <v>39</v>
      </c>
      <c r="AX191" s="12" t="s">
        <v>77</v>
      </c>
      <c r="AY191" s="218" t="s">
        <v>143</v>
      </c>
    </row>
    <row r="192" spans="2:51" s="12" customFormat="1" ht="12">
      <c r="B192" s="208"/>
      <c r="C192" s="209"/>
      <c r="D192" s="206" t="s">
        <v>194</v>
      </c>
      <c r="E192" s="219" t="s">
        <v>20</v>
      </c>
      <c r="F192" s="220" t="s">
        <v>883</v>
      </c>
      <c r="G192" s="209"/>
      <c r="H192" s="221">
        <v>82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194</v>
      </c>
      <c r="AU192" s="218" t="s">
        <v>84</v>
      </c>
      <c r="AV192" s="12" t="s">
        <v>84</v>
      </c>
      <c r="AW192" s="12" t="s">
        <v>39</v>
      </c>
      <c r="AX192" s="12" t="s">
        <v>77</v>
      </c>
      <c r="AY192" s="218" t="s">
        <v>143</v>
      </c>
    </row>
    <row r="193" spans="2:51" s="12" customFormat="1" ht="12">
      <c r="B193" s="208"/>
      <c r="C193" s="209"/>
      <c r="D193" s="206" t="s">
        <v>194</v>
      </c>
      <c r="E193" s="219" t="s">
        <v>20</v>
      </c>
      <c r="F193" s="220" t="s">
        <v>884</v>
      </c>
      <c r="G193" s="209"/>
      <c r="H193" s="221">
        <v>17.5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194</v>
      </c>
      <c r="AU193" s="218" t="s">
        <v>84</v>
      </c>
      <c r="AV193" s="12" t="s">
        <v>84</v>
      </c>
      <c r="AW193" s="12" t="s">
        <v>39</v>
      </c>
      <c r="AX193" s="12" t="s">
        <v>77</v>
      </c>
      <c r="AY193" s="218" t="s">
        <v>143</v>
      </c>
    </row>
    <row r="194" spans="2:51" s="12" customFormat="1" ht="12">
      <c r="B194" s="208"/>
      <c r="C194" s="209"/>
      <c r="D194" s="206" t="s">
        <v>194</v>
      </c>
      <c r="E194" s="219" t="s">
        <v>20</v>
      </c>
      <c r="F194" s="220" t="s">
        <v>885</v>
      </c>
      <c r="G194" s="209"/>
      <c r="H194" s="221">
        <v>10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194</v>
      </c>
      <c r="AU194" s="218" t="s">
        <v>84</v>
      </c>
      <c r="AV194" s="12" t="s">
        <v>84</v>
      </c>
      <c r="AW194" s="12" t="s">
        <v>39</v>
      </c>
      <c r="AX194" s="12" t="s">
        <v>77</v>
      </c>
      <c r="AY194" s="218" t="s">
        <v>143</v>
      </c>
    </row>
    <row r="195" spans="2:51" s="13" customFormat="1" ht="12">
      <c r="B195" s="222"/>
      <c r="C195" s="223"/>
      <c r="D195" s="204" t="s">
        <v>194</v>
      </c>
      <c r="E195" s="224" t="s">
        <v>20</v>
      </c>
      <c r="F195" s="225" t="s">
        <v>217</v>
      </c>
      <c r="G195" s="223"/>
      <c r="H195" s="226">
        <v>146.5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194</v>
      </c>
      <c r="AU195" s="232" t="s">
        <v>84</v>
      </c>
      <c r="AV195" s="13" t="s">
        <v>93</v>
      </c>
      <c r="AW195" s="13" t="s">
        <v>39</v>
      </c>
      <c r="AX195" s="13" t="s">
        <v>22</v>
      </c>
      <c r="AY195" s="232" t="s">
        <v>143</v>
      </c>
    </row>
    <row r="196" spans="2:65" s="1" customFormat="1" ht="22.5" customHeight="1">
      <c r="B196" s="35"/>
      <c r="C196" s="255" t="s">
        <v>368</v>
      </c>
      <c r="D196" s="255" t="s">
        <v>554</v>
      </c>
      <c r="E196" s="256" t="s">
        <v>886</v>
      </c>
      <c r="F196" s="257" t="s">
        <v>887</v>
      </c>
      <c r="G196" s="258" t="s">
        <v>165</v>
      </c>
      <c r="H196" s="259">
        <v>37.37</v>
      </c>
      <c r="I196" s="260"/>
      <c r="J196" s="261">
        <f>ROUND(I196*H196,2)</f>
        <v>0</v>
      </c>
      <c r="K196" s="257" t="s">
        <v>150</v>
      </c>
      <c r="L196" s="262"/>
      <c r="M196" s="263" t="s">
        <v>20</v>
      </c>
      <c r="N196" s="264" t="s">
        <v>48</v>
      </c>
      <c r="O196" s="36"/>
      <c r="P196" s="201">
        <f>O196*H196</f>
        <v>0</v>
      </c>
      <c r="Q196" s="201">
        <v>0.108</v>
      </c>
      <c r="R196" s="201">
        <f>Q196*H196</f>
        <v>4.035959999999999</v>
      </c>
      <c r="S196" s="201">
        <v>0</v>
      </c>
      <c r="T196" s="202">
        <f>S196*H196</f>
        <v>0</v>
      </c>
      <c r="AR196" s="18" t="s">
        <v>105</v>
      </c>
      <c r="AT196" s="18" t="s">
        <v>554</v>
      </c>
      <c r="AU196" s="18" t="s">
        <v>84</v>
      </c>
      <c r="AY196" s="18" t="s">
        <v>143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8" t="s">
        <v>22</v>
      </c>
      <c r="BK196" s="203">
        <f>ROUND(I196*H196,2)</f>
        <v>0</v>
      </c>
      <c r="BL196" s="18" t="s">
        <v>93</v>
      </c>
      <c r="BM196" s="18" t="s">
        <v>888</v>
      </c>
    </row>
    <row r="197" spans="2:51" s="12" customFormat="1" ht="12">
      <c r="B197" s="208"/>
      <c r="C197" s="209"/>
      <c r="D197" s="204" t="s">
        <v>194</v>
      </c>
      <c r="E197" s="210" t="s">
        <v>20</v>
      </c>
      <c r="F197" s="211" t="s">
        <v>889</v>
      </c>
      <c r="G197" s="209"/>
      <c r="H197" s="212">
        <v>37.37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194</v>
      </c>
      <c r="AU197" s="218" t="s">
        <v>84</v>
      </c>
      <c r="AV197" s="12" t="s">
        <v>84</v>
      </c>
      <c r="AW197" s="12" t="s">
        <v>39</v>
      </c>
      <c r="AX197" s="12" t="s">
        <v>22</v>
      </c>
      <c r="AY197" s="218" t="s">
        <v>143</v>
      </c>
    </row>
    <row r="198" spans="2:65" s="1" customFormat="1" ht="22.5" customHeight="1">
      <c r="B198" s="35"/>
      <c r="C198" s="255" t="s">
        <v>372</v>
      </c>
      <c r="D198" s="255" t="s">
        <v>554</v>
      </c>
      <c r="E198" s="256" t="s">
        <v>629</v>
      </c>
      <c r="F198" s="257" t="s">
        <v>630</v>
      </c>
      <c r="G198" s="258" t="s">
        <v>165</v>
      </c>
      <c r="H198" s="259">
        <v>82.82</v>
      </c>
      <c r="I198" s="260"/>
      <c r="J198" s="261">
        <f>ROUND(I198*H198,2)</f>
        <v>0</v>
      </c>
      <c r="K198" s="257" t="s">
        <v>150</v>
      </c>
      <c r="L198" s="262"/>
      <c r="M198" s="263" t="s">
        <v>20</v>
      </c>
      <c r="N198" s="264" t="s">
        <v>48</v>
      </c>
      <c r="O198" s="36"/>
      <c r="P198" s="201">
        <f>O198*H198</f>
        <v>0</v>
      </c>
      <c r="Q198" s="201">
        <v>0.0821</v>
      </c>
      <c r="R198" s="201">
        <f>Q198*H198</f>
        <v>6.799522</v>
      </c>
      <c r="S198" s="201">
        <v>0</v>
      </c>
      <c r="T198" s="202">
        <f>S198*H198</f>
        <v>0</v>
      </c>
      <c r="AR198" s="18" t="s">
        <v>105</v>
      </c>
      <c r="AT198" s="18" t="s">
        <v>554</v>
      </c>
      <c r="AU198" s="18" t="s">
        <v>84</v>
      </c>
      <c r="AY198" s="18" t="s">
        <v>143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8" t="s">
        <v>22</v>
      </c>
      <c r="BK198" s="203">
        <f>ROUND(I198*H198,2)</f>
        <v>0</v>
      </c>
      <c r="BL198" s="18" t="s">
        <v>93</v>
      </c>
      <c r="BM198" s="18" t="s">
        <v>890</v>
      </c>
    </row>
    <row r="199" spans="2:51" s="12" customFormat="1" ht="12">
      <c r="B199" s="208"/>
      <c r="C199" s="209"/>
      <c r="D199" s="204" t="s">
        <v>194</v>
      </c>
      <c r="E199" s="210" t="s">
        <v>20</v>
      </c>
      <c r="F199" s="211" t="s">
        <v>891</v>
      </c>
      <c r="G199" s="209"/>
      <c r="H199" s="212">
        <v>82.82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194</v>
      </c>
      <c r="AU199" s="218" t="s">
        <v>84</v>
      </c>
      <c r="AV199" s="12" t="s">
        <v>84</v>
      </c>
      <c r="AW199" s="12" t="s">
        <v>39</v>
      </c>
      <c r="AX199" s="12" t="s">
        <v>22</v>
      </c>
      <c r="AY199" s="218" t="s">
        <v>143</v>
      </c>
    </row>
    <row r="200" spans="2:65" s="1" customFormat="1" ht="22.5" customHeight="1">
      <c r="B200" s="35"/>
      <c r="C200" s="255" t="s">
        <v>374</v>
      </c>
      <c r="D200" s="255" t="s">
        <v>554</v>
      </c>
      <c r="E200" s="256" t="s">
        <v>892</v>
      </c>
      <c r="F200" s="257" t="s">
        <v>893</v>
      </c>
      <c r="G200" s="258" t="s">
        <v>165</v>
      </c>
      <c r="H200" s="259">
        <v>10.1</v>
      </c>
      <c r="I200" s="260"/>
      <c r="J200" s="261">
        <f>ROUND(I200*H200,2)</f>
        <v>0</v>
      </c>
      <c r="K200" s="257" t="s">
        <v>150</v>
      </c>
      <c r="L200" s="262"/>
      <c r="M200" s="263" t="s">
        <v>20</v>
      </c>
      <c r="N200" s="264" t="s">
        <v>48</v>
      </c>
      <c r="O200" s="36"/>
      <c r="P200" s="201">
        <f>O200*H200</f>
        <v>0</v>
      </c>
      <c r="Q200" s="201">
        <v>0.064</v>
      </c>
      <c r="R200" s="201">
        <f>Q200*H200</f>
        <v>0.6464</v>
      </c>
      <c r="S200" s="201">
        <v>0</v>
      </c>
      <c r="T200" s="202">
        <f>S200*H200</f>
        <v>0</v>
      </c>
      <c r="AR200" s="18" t="s">
        <v>105</v>
      </c>
      <c r="AT200" s="18" t="s">
        <v>554</v>
      </c>
      <c r="AU200" s="18" t="s">
        <v>84</v>
      </c>
      <c r="AY200" s="18" t="s">
        <v>143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8" t="s">
        <v>22</v>
      </c>
      <c r="BK200" s="203">
        <f>ROUND(I200*H200,2)</f>
        <v>0</v>
      </c>
      <c r="BL200" s="18" t="s">
        <v>93</v>
      </c>
      <c r="BM200" s="18" t="s">
        <v>894</v>
      </c>
    </row>
    <row r="201" spans="2:51" s="12" customFormat="1" ht="12">
      <c r="B201" s="208"/>
      <c r="C201" s="209"/>
      <c r="D201" s="204" t="s">
        <v>194</v>
      </c>
      <c r="E201" s="210" t="s">
        <v>20</v>
      </c>
      <c r="F201" s="211" t="s">
        <v>895</v>
      </c>
      <c r="G201" s="209"/>
      <c r="H201" s="212">
        <v>10.1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194</v>
      </c>
      <c r="AU201" s="218" t="s">
        <v>84</v>
      </c>
      <c r="AV201" s="12" t="s">
        <v>84</v>
      </c>
      <c r="AW201" s="12" t="s">
        <v>39</v>
      </c>
      <c r="AX201" s="12" t="s">
        <v>22</v>
      </c>
      <c r="AY201" s="218" t="s">
        <v>143</v>
      </c>
    </row>
    <row r="202" spans="2:65" s="1" customFormat="1" ht="22.5" customHeight="1">
      <c r="B202" s="35"/>
      <c r="C202" s="255" t="s">
        <v>377</v>
      </c>
      <c r="D202" s="255" t="s">
        <v>554</v>
      </c>
      <c r="E202" s="256" t="s">
        <v>896</v>
      </c>
      <c r="F202" s="257" t="s">
        <v>897</v>
      </c>
      <c r="G202" s="258" t="s">
        <v>165</v>
      </c>
      <c r="H202" s="259">
        <v>17.675</v>
      </c>
      <c r="I202" s="260"/>
      <c r="J202" s="261">
        <f>ROUND(I202*H202,2)</f>
        <v>0</v>
      </c>
      <c r="K202" s="257" t="s">
        <v>150</v>
      </c>
      <c r="L202" s="262"/>
      <c r="M202" s="263" t="s">
        <v>20</v>
      </c>
      <c r="N202" s="264" t="s">
        <v>48</v>
      </c>
      <c r="O202" s="36"/>
      <c r="P202" s="201">
        <f>O202*H202</f>
        <v>0</v>
      </c>
      <c r="Q202" s="201">
        <v>0.063</v>
      </c>
      <c r="R202" s="201">
        <f>Q202*H202</f>
        <v>1.113525</v>
      </c>
      <c r="S202" s="201">
        <v>0</v>
      </c>
      <c r="T202" s="202">
        <f>S202*H202</f>
        <v>0</v>
      </c>
      <c r="AR202" s="18" t="s">
        <v>105</v>
      </c>
      <c r="AT202" s="18" t="s">
        <v>554</v>
      </c>
      <c r="AU202" s="18" t="s">
        <v>84</v>
      </c>
      <c r="AY202" s="18" t="s">
        <v>143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8" t="s">
        <v>22</v>
      </c>
      <c r="BK202" s="203">
        <f>ROUND(I202*H202,2)</f>
        <v>0</v>
      </c>
      <c r="BL202" s="18" t="s">
        <v>93</v>
      </c>
      <c r="BM202" s="18" t="s">
        <v>898</v>
      </c>
    </row>
    <row r="203" spans="2:51" s="12" customFormat="1" ht="12">
      <c r="B203" s="208"/>
      <c r="C203" s="209"/>
      <c r="D203" s="204" t="s">
        <v>194</v>
      </c>
      <c r="E203" s="210" t="s">
        <v>20</v>
      </c>
      <c r="F203" s="211" t="s">
        <v>899</v>
      </c>
      <c r="G203" s="209"/>
      <c r="H203" s="212">
        <v>17.675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194</v>
      </c>
      <c r="AU203" s="218" t="s">
        <v>84</v>
      </c>
      <c r="AV203" s="12" t="s">
        <v>84</v>
      </c>
      <c r="AW203" s="12" t="s">
        <v>39</v>
      </c>
      <c r="AX203" s="12" t="s">
        <v>22</v>
      </c>
      <c r="AY203" s="218" t="s">
        <v>143</v>
      </c>
    </row>
    <row r="204" spans="2:65" s="1" customFormat="1" ht="31.5" customHeight="1">
      <c r="B204" s="35"/>
      <c r="C204" s="192" t="s">
        <v>380</v>
      </c>
      <c r="D204" s="192" t="s">
        <v>146</v>
      </c>
      <c r="E204" s="193" t="s">
        <v>900</v>
      </c>
      <c r="F204" s="194" t="s">
        <v>901</v>
      </c>
      <c r="G204" s="195" t="s">
        <v>192</v>
      </c>
      <c r="H204" s="196">
        <v>271</v>
      </c>
      <c r="I204" s="197"/>
      <c r="J204" s="198">
        <f>ROUND(I204*H204,2)</f>
        <v>0</v>
      </c>
      <c r="K204" s="194" t="s">
        <v>150</v>
      </c>
      <c r="L204" s="55"/>
      <c r="M204" s="199" t="s">
        <v>20</v>
      </c>
      <c r="N204" s="200" t="s">
        <v>48</v>
      </c>
      <c r="O204" s="36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18" t="s">
        <v>93</v>
      </c>
      <c r="AT204" s="18" t="s">
        <v>146</v>
      </c>
      <c r="AU204" s="18" t="s">
        <v>84</v>
      </c>
      <c r="AY204" s="18" t="s">
        <v>143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8" t="s">
        <v>22</v>
      </c>
      <c r="BK204" s="203">
        <f>ROUND(I204*H204,2)</f>
        <v>0</v>
      </c>
      <c r="BL204" s="18" t="s">
        <v>93</v>
      </c>
      <c r="BM204" s="18" t="s">
        <v>902</v>
      </c>
    </row>
    <row r="205" spans="2:51" s="12" customFormat="1" ht="12">
      <c r="B205" s="208"/>
      <c r="C205" s="209"/>
      <c r="D205" s="206" t="s">
        <v>194</v>
      </c>
      <c r="E205" s="219" t="s">
        <v>20</v>
      </c>
      <c r="F205" s="220" t="s">
        <v>903</v>
      </c>
      <c r="G205" s="209"/>
      <c r="H205" s="221">
        <v>124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194</v>
      </c>
      <c r="AU205" s="218" t="s">
        <v>84</v>
      </c>
      <c r="AV205" s="12" t="s">
        <v>84</v>
      </c>
      <c r="AW205" s="12" t="s">
        <v>39</v>
      </c>
      <c r="AX205" s="12" t="s">
        <v>77</v>
      </c>
      <c r="AY205" s="218" t="s">
        <v>143</v>
      </c>
    </row>
    <row r="206" spans="2:51" s="12" customFormat="1" ht="12">
      <c r="B206" s="208"/>
      <c r="C206" s="209"/>
      <c r="D206" s="206" t="s">
        <v>194</v>
      </c>
      <c r="E206" s="219" t="s">
        <v>20</v>
      </c>
      <c r="F206" s="220" t="s">
        <v>904</v>
      </c>
      <c r="G206" s="209"/>
      <c r="H206" s="221">
        <v>147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194</v>
      </c>
      <c r="AU206" s="218" t="s">
        <v>84</v>
      </c>
      <c r="AV206" s="12" t="s">
        <v>84</v>
      </c>
      <c r="AW206" s="12" t="s">
        <v>39</v>
      </c>
      <c r="AX206" s="12" t="s">
        <v>77</v>
      </c>
      <c r="AY206" s="218" t="s">
        <v>143</v>
      </c>
    </row>
    <row r="207" spans="2:51" s="13" customFormat="1" ht="12">
      <c r="B207" s="222"/>
      <c r="C207" s="223"/>
      <c r="D207" s="204" t="s">
        <v>194</v>
      </c>
      <c r="E207" s="224" t="s">
        <v>20</v>
      </c>
      <c r="F207" s="225" t="s">
        <v>217</v>
      </c>
      <c r="G207" s="223"/>
      <c r="H207" s="226">
        <v>271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194</v>
      </c>
      <c r="AU207" s="232" t="s">
        <v>84</v>
      </c>
      <c r="AV207" s="13" t="s">
        <v>93</v>
      </c>
      <c r="AW207" s="13" t="s">
        <v>39</v>
      </c>
      <c r="AX207" s="13" t="s">
        <v>22</v>
      </c>
      <c r="AY207" s="232" t="s">
        <v>143</v>
      </c>
    </row>
    <row r="208" spans="2:65" s="1" customFormat="1" ht="22.5" customHeight="1">
      <c r="B208" s="35"/>
      <c r="C208" s="192" t="s">
        <v>382</v>
      </c>
      <c r="D208" s="192" t="s">
        <v>146</v>
      </c>
      <c r="E208" s="193" t="s">
        <v>905</v>
      </c>
      <c r="F208" s="194" t="s">
        <v>906</v>
      </c>
      <c r="G208" s="195" t="s">
        <v>192</v>
      </c>
      <c r="H208" s="196">
        <v>271</v>
      </c>
      <c r="I208" s="197"/>
      <c r="J208" s="198">
        <f>ROUND(I208*H208,2)</f>
        <v>0</v>
      </c>
      <c r="K208" s="194" t="s">
        <v>150</v>
      </c>
      <c r="L208" s="55"/>
      <c r="M208" s="199" t="s">
        <v>20</v>
      </c>
      <c r="N208" s="200" t="s">
        <v>48</v>
      </c>
      <c r="O208" s="36"/>
      <c r="P208" s="201">
        <f>O208*H208</f>
        <v>0</v>
      </c>
      <c r="Q208" s="201">
        <v>0.00022</v>
      </c>
      <c r="R208" s="201">
        <f>Q208*H208</f>
        <v>0.05962</v>
      </c>
      <c r="S208" s="201">
        <v>0</v>
      </c>
      <c r="T208" s="202">
        <f>S208*H208</f>
        <v>0</v>
      </c>
      <c r="AR208" s="18" t="s">
        <v>93</v>
      </c>
      <c r="AT208" s="18" t="s">
        <v>146</v>
      </c>
      <c r="AU208" s="18" t="s">
        <v>84</v>
      </c>
      <c r="AY208" s="18" t="s">
        <v>143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8" t="s">
        <v>22</v>
      </c>
      <c r="BK208" s="203">
        <f>ROUND(I208*H208,2)</f>
        <v>0</v>
      </c>
      <c r="BL208" s="18" t="s">
        <v>93</v>
      </c>
      <c r="BM208" s="18" t="s">
        <v>907</v>
      </c>
    </row>
    <row r="209" spans="2:51" s="12" customFormat="1" ht="12">
      <c r="B209" s="208"/>
      <c r="C209" s="209"/>
      <c r="D209" s="206" t="s">
        <v>194</v>
      </c>
      <c r="E209" s="219" t="s">
        <v>20</v>
      </c>
      <c r="F209" s="220" t="s">
        <v>903</v>
      </c>
      <c r="G209" s="209"/>
      <c r="H209" s="221">
        <v>124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194</v>
      </c>
      <c r="AU209" s="218" t="s">
        <v>84</v>
      </c>
      <c r="AV209" s="12" t="s">
        <v>84</v>
      </c>
      <c r="AW209" s="12" t="s">
        <v>39</v>
      </c>
      <c r="AX209" s="12" t="s">
        <v>77</v>
      </c>
      <c r="AY209" s="218" t="s">
        <v>143</v>
      </c>
    </row>
    <row r="210" spans="2:51" s="12" customFormat="1" ht="12">
      <c r="B210" s="208"/>
      <c r="C210" s="209"/>
      <c r="D210" s="206" t="s">
        <v>194</v>
      </c>
      <c r="E210" s="219" t="s">
        <v>20</v>
      </c>
      <c r="F210" s="220" t="s">
        <v>904</v>
      </c>
      <c r="G210" s="209"/>
      <c r="H210" s="221">
        <v>147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194</v>
      </c>
      <c r="AU210" s="218" t="s">
        <v>84</v>
      </c>
      <c r="AV210" s="12" t="s">
        <v>84</v>
      </c>
      <c r="AW210" s="12" t="s">
        <v>39</v>
      </c>
      <c r="AX210" s="12" t="s">
        <v>77</v>
      </c>
      <c r="AY210" s="218" t="s">
        <v>143</v>
      </c>
    </row>
    <row r="211" spans="2:51" s="13" customFormat="1" ht="12">
      <c r="B211" s="222"/>
      <c r="C211" s="223"/>
      <c r="D211" s="204" t="s">
        <v>194</v>
      </c>
      <c r="E211" s="224" t="s">
        <v>20</v>
      </c>
      <c r="F211" s="225" t="s">
        <v>217</v>
      </c>
      <c r="G211" s="223"/>
      <c r="H211" s="226">
        <v>271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194</v>
      </c>
      <c r="AU211" s="232" t="s">
        <v>84</v>
      </c>
      <c r="AV211" s="13" t="s">
        <v>93</v>
      </c>
      <c r="AW211" s="13" t="s">
        <v>39</v>
      </c>
      <c r="AX211" s="13" t="s">
        <v>22</v>
      </c>
      <c r="AY211" s="232" t="s">
        <v>143</v>
      </c>
    </row>
    <row r="212" spans="2:65" s="1" customFormat="1" ht="22.5" customHeight="1">
      <c r="B212" s="35"/>
      <c r="C212" s="192" t="s">
        <v>384</v>
      </c>
      <c r="D212" s="192" t="s">
        <v>146</v>
      </c>
      <c r="E212" s="193" t="s">
        <v>908</v>
      </c>
      <c r="F212" s="194" t="s">
        <v>909</v>
      </c>
      <c r="G212" s="195" t="s">
        <v>192</v>
      </c>
      <c r="H212" s="196">
        <v>147</v>
      </c>
      <c r="I212" s="197"/>
      <c r="J212" s="198">
        <f>ROUND(I212*H212,2)</f>
        <v>0</v>
      </c>
      <c r="K212" s="194" t="s">
        <v>150</v>
      </c>
      <c r="L212" s="55"/>
      <c r="M212" s="199" t="s">
        <v>20</v>
      </c>
      <c r="N212" s="200" t="s">
        <v>48</v>
      </c>
      <c r="O212" s="36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18" t="s">
        <v>93</v>
      </c>
      <c r="AT212" s="18" t="s">
        <v>146</v>
      </c>
      <c r="AU212" s="18" t="s">
        <v>84</v>
      </c>
      <c r="AY212" s="18" t="s">
        <v>143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8" t="s">
        <v>22</v>
      </c>
      <c r="BK212" s="203">
        <f>ROUND(I212*H212,2)</f>
        <v>0</v>
      </c>
      <c r="BL212" s="18" t="s">
        <v>93</v>
      </c>
      <c r="BM212" s="18" t="s">
        <v>910</v>
      </c>
    </row>
    <row r="213" spans="2:51" s="12" customFormat="1" ht="12">
      <c r="B213" s="208"/>
      <c r="C213" s="209"/>
      <c r="D213" s="204" t="s">
        <v>194</v>
      </c>
      <c r="E213" s="210" t="s">
        <v>20</v>
      </c>
      <c r="F213" s="211" t="s">
        <v>911</v>
      </c>
      <c r="G213" s="209"/>
      <c r="H213" s="212">
        <v>147</v>
      </c>
      <c r="I213" s="213"/>
      <c r="J213" s="209"/>
      <c r="K213" s="2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194</v>
      </c>
      <c r="AU213" s="218" t="s">
        <v>84</v>
      </c>
      <c r="AV213" s="12" t="s">
        <v>84</v>
      </c>
      <c r="AW213" s="12" t="s">
        <v>39</v>
      </c>
      <c r="AX213" s="12" t="s">
        <v>22</v>
      </c>
      <c r="AY213" s="218" t="s">
        <v>143</v>
      </c>
    </row>
    <row r="214" spans="2:65" s="1" customFormat="1" ht="22.5" customHeight="1">
      <c r="B214" s="35"/>
      <c r="C214" s="192" t="s">
        <v>386</v>
      </c>
      <c r="D214" s="192" t="s">
        <v>146</v>
      </c>
      <c r="E214" s="193" t="s">
        <v>912</v>
      </c>
      <c r="F214" s="194" t="s">
        <v>913</v>
      </c>
      <c r="G214" s="195" t="s">
        <v>165</v>
      </c>
      <c r="H214" s="196">
        <v>1</v>
      </c>
      <c r="I214" s="197"/>
      <c r="J214" s="198">
        <f>ROUND(I214*H214,2)</f>
        <v>0</v>
      </c>
      <c r="K214" s="194" t="s">
        <v>170</v>
      </c>
      <c r="L214" s="55"/>
      <c r="M214" s="199" t="s">
        <v>20</v>
      </c>
      <c r="N214" s="200" t="s">
        <v>48</v>
      </c>
      <c r="O214" s="36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18" t="s">
        <v>93</v>
      </c>
      <c r="AT214" s="18" t="s">
        <v>146</v>
      </c>
      <c r="AU214" s="18" t="s">
        <v>84</v>
      </c>
      <c r="AY214" s="18" t="s">
        <v>143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8" t="s">
        <v>22</v>
      </c>
      <c r="BK214" s="203">
        <f>ROUND(I214*H214,2)</f>
        <v>0</v>
      </c>
      <c r="BL214" s="18" t="s">
        <v>93</v>
      </c>
      <c r="BM214" s="18" t="s">
        <v>914</v>
      </c>
    </row>
    <row r="215" spans="2:63" s="11" customFormat="1" ht="29.85" customHeight="1">
      <c r="B215" s="175"/>
      <c r="C215" s="176"/>
      <c r="D215" s="189" t="s">
        <v>76</v>
      </c>
      <c r="E215" s="190" t="s">
        <v>637</v>
      </c>
      <c r="F215" s="190" t="s">
        <v>638</v>
      </c>
      <c r="G215" s="176"/>
      <c r="H215" s="176"/>
      <c r="I215" s="179"/>
      <c r="J215" s="191">
        <f>BK215</f>
        <v>0</v>
      </c>
      <c r="K215" s="176"/>
      <c r="L215" s="181"/>
      <c r="M215" s="182"/>
      <c r="N215" s="183"/>
      <c r="O215" s="183"/>
      <c r="P215" s="184">
        <f>P216</f>
        <v>0</v>
      </c>
      <c r="Q215" s="183"/>
      <c r="R215" s="184">
        <f>R216</f>
        <v>0</v>
      </c>
      <c r="S215" s="183"/>
      <c r="T215" s="185">
        <f>T216</f>
        <v>0</v>
      </c>
      <c r="AR215" s="186" t="s">
        <v>22</v>
      </c>
      <c r="AT215" s="187" t="s">
        <v>76</v>
      </c>
      <c r="AU215" s="187" t="s">
        <v>22</v>
      </c>
      <c r="AY215" s="186" t="s">
        <v>143</v>
      </c>
      <c r="BK215" s="188">
        <f>BK216</f>
        <v>0</v>
      </c>
    </row>
    <row r="216" spans="2:65" s="1" customFormat="1" ht="31.5" customHeight="1">
      <c r="B216" s="35"/>
      <c r="C216" s="192" t="s">
        <v>915</v>
      </c>
      <c r="D216" s="192" t="s">
        <v>146</v>
      </c>
      <c r="E216" s="193" t="s">
        <v>916</v>
      </c>
      <c r="F216" s="194" t="s">
        <v>917</v>
      </c>
      <c r="G216" s="195" t="s">
        <v>480</v>
      </c>
      <c r="H216" s="196">
        <v>71.474</v>
      </c>
      <c r="I216" s="197"/>
      <c r="J216" s="198">
        <f>ROUND(I216*H216,2)</f>
        <v>0</v>
      </c>
      <c r="K216" s="194" t="s">
        <v>150</v>
      </c>
      <c r="L216" s="55"/>
      <c r="M216" s="199" t="s">
        <v>20</v>
      </c>
      <c r="N216" s="265" t="s">
        <v>48</v>
      </c>
      <c r="O216" s="266"/>
      <c r="P216" s="267">
        <f>O216*H216</f>
        <v>0</v>
      </c>
      <c r="Q216" s="267">
        <v>0</v>
      </c>
      <c r="R216" s="267">
        <f>Q216*H216</f>
        <v>0</v>
      </c>
      <c r="S216" s="267">
        <v>0</v>
      </c>
      <c r="T216" s="268">
        <f>S216*H216</f>
        <v>0</v>
      </c>
      <c r="AR216" s="18" t="s">
        <v>93</v>
      </c>
      <c r="AT216" s="18" t="s">
        <v>146</v>
      </c>
      <c r="AU216" s="18" t="s">
        <v>84</v>
      </c>
      <c r="AY216" s="18" t="s">
        <v>143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8" t="s">
        <v>22</v>
      </c>
      <c r="BK216" s="203">
        <f>ROUND(I216*H216,2)</f>
        <v>0</v>
      </c>
      <c r="BL216" s="18" t="s">
        <v>93</v>
      </c>
      <c r="BM216" s="18" t="s">
        <v>918</v>
      </c>
    </row>
    <row r="217" spans="2:12" s="1" customFormat="1" ht="6.9" customHeight="1">
      <c r="B217" s="50"/>
      <c r="C217" s="51"/>
      <c r="D217" s="51"/>
      <c r="E217" s="51"/>
      <c r="F217" s="51"/>
      <c r="G217" s="51"/>
      <c r="H217" s="51"/>
      <c r="I217" s="138"/>
      <c r="J217" s="51"/>
      <c r="K217" s="51"/>
      <c r="L217" s="55"/>
    </row>
  </sheetData>
  <sheetProtection password="CC35" sheet="1" objects="1" scenarios="1" formatColumns="0" formatRows="0" sort="0" autoFilter="0"/>
  <autoFilter ref="C88:K88"/>
  <mergeCells count="12">
    <mergeCell ref="G1:H1"/>
    <mergeCell ref="L2:V2"/>
    <mergeCell ref="E49:H49"/>
    <mergeCell ref="E51:H51"/>
    <mergeCell ref="E77:H77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107</v>
      </c>
    </row>
    <row r="3" spans="2:46" ht="6.9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" customHeight="1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2:11" s="1" customFormat="1" ht="13.2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2:11" s="1" customFormat="1" ht="36.9" customHeight="1">
      <c r="B9" s="35"/>
      <c r="C9" s="36"/>
      <c r="D9" s="36"/>
      <c r="E9" s="319" t="s">
        <v>919</v>
      </c>
      <c r="F9" s="286"/>
      <c r="G9" s="286"/>
      <c r="H9" s="286"/>
      <c r="I9" s="117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2:11" s="1" customFormat="1" ht="10.8" customHeight="1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2:11" s="1" customFormat="1" ht="14.4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2:11" s="1" customFormat="1" ht="6.9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ROUND(J79,2)</f>
        <v>0</v>
      </c>
      <c r="K27" s="39"/>
    </row>
    <row r="28" spans="2:11" s="1" customFormat="1" ht="6.9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>
      <c r="B30" s="35"/>
      <c r="C30" s="36"/>
      <c r="D30" s="43" t="s">
        <v>47</v>
      </c>
      <c r="E30" s="43" t="s">
        <v>48</v>
      </c>
      <c r="F30" s="129">
        <f>ROUND(SUM(BE79:BE158),2)</f>
        <v>0</v>
      </c>
      <c r="G30" s="36"/>
      <c r="H30" s="36"/>
      <c r="I30" s="130">
        <v>0.21</v>
      </c>
      <c r="J30" s="129">
        <f>ROUND(ROUND((SUM(BE79:BE158)),2)*I30,2)</f>
        <v>0</v>
      </c>
      <c r="K30" s="39"/>
    </row>
    <row r="31" spans="2:11" s="1" customFormat="1" ht="14.4" customHeight="1">
      <c r="B31" s="35"/>
      <c r="C31" s="36"/>
      <c r="D31" s="36"/>
      <c r="E31" s="43" t="s">
        <v>49</v>
      </c>
      <c r="F31" s="129">
        <f>ROUND(SUM(BF79:BF158),2)</f>
        <v>0</v>
      </c>
      <c r="G31" s="36"/>
      <c r="H31" s="36"/>
      <c r="I31" s="130">
        <v>0.15</v>
      </c>
      <c r="J31" s="129">
        <f>ROUND(ROUND((SUM(BF79:BF158)),2)*I31,2)</f>
        <v>0</v>
      </c>
      <c r="K31" s="39"/>
    </row>
    <row r="32" spans="2:11" s="1" customFormat="1" ht="14.4" customHeight="1" hidden="1">
      <c r="B32" s="35"/>
      <c r="C32" s="36"/>
      <c r="D32" s="36"/>
      <c r="E32" s="43" t="s">
        <v>50</v>
      </c>
      <c r="F32" s="129">
        <f>ROUND(SUM(BG79:BG158),2)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customHeight="1" hidden="1">
      <c r="B33" s="35"/>
      <c r="C33" s="36"/>
      <c r="D33" s="36"/>
      <c r="E33" s="43" t="s">
        <v>51</v>
      </c>
      <c r="F33" s="129">
        <f>ROUND(SUM(BH79:BH158),2)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customHeight="1" hidden="1">
      <c r="B34" s="35"/>
      <c r="C34" s="36"/>
      <c r="D34" s="36"/>
      <c r="E34" s="43" t="s">
        <v>52</v>
      </c>
      <c r="F34" s="129">
        <f>ROUND(SUM(BI79:BI158),2)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9" t="str">
        <f>E9</f>
        <v>8 - SO 401 - Stožár VO</v>
      </c>
      <c r="F47" s="286"/>
      <c r="G47" s="286"/>
      <c r="H47" s="286"/>
      <c r="I47" s="117"/>
      <c r="J47" s="36"/>
      <c r="K47" s="39"/>
    </row>
    <row r="48" spans="2:11" s="1" customFormat="1" ht="6.9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11" s="1" customFormat="1" ht="6.9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2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11" s="1" customFormat="1" ht="14.4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J79</f>
        <v>0</v>
      </c>
      <c r="K56" s="39"/>
      <c r="AU56" s="18" t="s">
        <v>121</v>
      </c>
    </row>
    <row r="57" spans="2:11" s="8" customFormat="1" ht="24.9" customHeight="1">
      <c r="B57" s="148"/>
      <c r="C57" s="149"/>
      <c r="D57" s="150" t="s">
        <v>920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8" customFormat="1" ht="24.9" customHeight="1">
      <c r="B58" s="148"/>
      <c r="C58" s="149"/>
      <c r="D58" s="150" t="s">
        <v>921</v>
      </c>
      <c r="E58" s="151"/>
      <c r="F58" s="151"/>
      <c r="G58" s="151"/>
      <c r="H58" s="151"/>
      <c r="I58" s="152"/>
      <c r="J58" s="153">
        <f>J121</f>
        <v>0</v>
      </c>
      <c r="K58" s="154"/>
    </row>
    <row r="59" spans="2:11" s="8" customFormat="1" ht="24.9" customHeight="1">
      <c r="B59" s="148"/>
      <c r="C59" s="149"/>
      <c r="D59" s="150" t="s">
        <v>922</v>
      </c>
      <c r="E59" s="151"/>
      <c r="F59" s="151"/>
      <c r="G59" s="151"/>
      <c r="H59" s="151"/>
      <c r="I59" s="152"/>
      <c r="J59" s="153">
        <f>J128</f>
        <v>0</v>
      </c>
      <c r="K59" s="154"/>
    </row>
    <row r="60" spans="2:11" s="1" customFormat="1" ht="21.75" customHeight="1">
      <c r="B60" s="35"/>
      <c r="C60" s="36"/>
      <c r="D60" s="36"/>
      <c r="E60" s="36"/>
      <c r="F60" s="36"/>
      <c r="G60" s="36"/>
      <c r="H60" s="36"/>
      <c r="I60" s="117"/>
      <c r="J60" s="36"/>
      <c r="K60" s="39"/>
    </row>
    <row r="61" spans="2:11" s="1" customFormat="1" ht="6.9" customHeight="1">
      <c r="B61" s="50"/>
      <c r="C61" s="51"/>
      <c r="D61" s="51"/>
      <c r="E61" s="51"/>
      <c r="F61" s="51"/>
      <c r="G61" s="51"/>
      <c r="H61" s="51"/>
      <c r="I61" s="138"/>
      <c r="J61" s="51"/>
      <c r="K61" s="52"/>
    </row>
    <row r="65" spans="2:12" s="1" customFormat="1" ht="6.9" customHeight="1">
      <c r="B65" s="53"/>
      <c r="C65" s="54"/>
      <c r="D65" s="54"/>
      <c r="E65" s="54"/>
      <c r="F65" s="54"/>
      <c r="G65" s="54"/>
      <c r="H65" s="54"/>
      <c r="I65" s="141"/>
      <c r="J65" s="54"/>
      <c r="K65" s="54"/>
      <c r="L65" s="55"/>
    </row>
    <row r="66" spans="2:12" s="1" customFormat="1" ht="36.9" customHeight="1">
      <c r="B66" s="35"/>
      <c r="C66" s="56" t="s">
        <v>127</v>
      </c>
      <c r="D66" s="57"/>
      <c r="E66" s="57"/>
      <c r="F66" s="57"/>
      <c r="G66" s="57"/>
      <c r="H66" s="57"/>
      <c r="I66" s="162"/>
      <c r="J66" s="57"/>
      <c r="K66" s="57"/>
      <c r="L66" s="55"/>
    </row>
    <row r="67" spans="2:12" s="1" customFormat="1" ht="6.9" customHeight="1">
      <c r="B67" s="35"/>
      <c r="C67" s="57"/>
      <c r="D67" s="57"/>
      <c r="E67" s="57"/>
      <c r="F67" s="57"/>
      <c r="G67" s="57"/>
      <c r="H67" s="57"/>
      <c r="I67" s="162"/>
      <c r="J67" s="57"/>
      <c r="K67" s="57"/>
      <c r="L67" s="55"/>
    </row>
    <row r="68" spans="2:12" s="1" customFormat="1" ht="14.4" customHeight="1">
      <c r="B68" s="35"/>
      <c r="C68" s="59" t="s">
        <v>16</v>
      </c>
      <c r="D68" s="57"/>
      <c r="E68" s="57"/>
      <c r="F68" s="57"/>
      <c r="G68" s="57"/>
      <c r="H68" s="57"/>
      <c r="I68" s="162"/>
      <c r="J68" s="57"/>
      <c r="K68" s="57"/>
      <c r="L68" s="55"/>
    </row>
    <row r="69" spans="2:12" s="1" customFormat="1" ht="22.5" customHeight="1">
      <c r="B69" s="35"/>
      <c r="C69" s="57"/>
      <c r="D69" s="57"/>
      <c r="E69" s="321" t="str">
        <f>E7</f>
        <v>Rekonstrukce zastávkového zálivu v Neborech u školy včetně nástupiště a chodníku</v>
      </c>
      <c r="F69" s="297"/>
      <c r="G69" s="297"/>
      <c r="H69" s="297"/>
      <c r="I69" s="162"/>
      <c r="J69" s="57"/>
      <c r="K69" s="57"/>
      <c r="L69" s="55"/>
    </row>
    <row r="70" spans="2:12" s="1" customFormat="1" ht="14.4" customHeight="1">
      <c r="B70" s="35"/>
      <c r="C70" s="59" t="s">
        <v>115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12" s="1" customFormat="1" ht="23.25" customHeight="1">
      <c r="B71" s="35"/>
      <c r="C71" s="57"/>
      <c r="D71" s="57"/>
      <c r="E71" s="294" t="str">
        <f>E9</f>
        <v>8 - SO 401 - Stožár VO</v>
      </c>
      <c r="F71" s="297"/>
      <c r="G71" s="297"/>
      <c r="H71" s="297"/>
      <c r="I71" s="162"/>
      <c r="J71" s="57"/>
      <c r="K71" s="57"/>
      <c r="L71" s="55"/>
    </row>
    <row r="72" spans="2:12" s="1" customFormat="1" ht="6.9" customHeight="1">
      <c r="B72" s="35"/>
      <c r="C72" s="57"/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18" customHeight="1">
      <c r="B73" s="35"/>
      <c r="C73" s="59" t="s">
        <v>23</v>
      </c>
      <c r="D73" s="57"/>
      <c r="E73" s="57"/>
      <c r="F73" s="163" t="str">
        <f>F12</f>
        <v>Třinec - Nebory</v>
      </c>
      <c r="G73" s="57"/>
      <c r="H73" s="57"/>
      <c r="I73" s="164" t="s">
        <v>25</v>
      </c>
      <c r="J73" s="67" t="str">
        <f>IF(J12="","",J12)</f>
        <v>4.1.2017</v>
      </c>
      <c r="K73" s="57"/>
      <c r="L73" s="55"/>
    </row>
    <row r="74" spans="2:12" s="1" customFormat="1" ht="6.9" customHeight="1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13.2">
      <c r="B75" s="35"/>
      <c r="C75" s="59" t="s">
        <v>29</v>
      </c>
      <c r="D75" s="57"/>
      <c r="E75" s="57"/>
      <c r="F75" s="163" t="str">
        <f>E15</f>
        <v>Město Třinec</v>
      </c>
      <c r="G75" s="57"/>
      <c r="H75" s="57"/>
      <c r="I75" s="164" t="s">
        <v>37</v>
      </c>
      <c r="J75" s="163" t="str">
        <f>E21</f>
        <v>UDI MORAVA s.r.o.</v>
      </c>
      <c r="K75" s="57"/>
      <c r="L75" s="55"/>
    </row>
    <row r="76" spans="2:12" s="1" customFormat="1" ht="14.4" customHeight="1">
      <c r="B76" s="35"/>
      <c r="C76" s="59" t="s">
        <v>35</v>
      </c>
      <c r="D76" s="57"/>
      <c r="E76" s="57"/>
      <c r="F76" s="163" t="str">
        <f>IF(E18="","",E18)</f>
        <v/>
      </c>
      <c r="G76" s="57"/>
      <c r="H76" s="57"/>
      <c r="I76" s="162"/>
      <c r="J76" s="57"/>
      <c r="K76" s="57"/>
      <c r="L76" s="55"/>
    </row>
    <row r="77" spans="2:12" s="1" customFormat="1" ht="10.35" customHeight="1">
      <c r="B77" s="35"/>
      <c r="C77" s="57"/>
      <c r="D77" s="57"/>
      <c r="E77" s="57"/>
      <c r="F77" s="57"/>
      <c r="G77" s="57"/>
      <c r="H77" s="57"/>
      <c r="I77" s="162"/>
      <c r="J77" s="57"/>
      <c r="K77" s="57"/>
      <c r="L77" s="55"/>
    </row>
    <row r="78" spans="2:20" s="10" customFormat="1" ht="29.25" customHeight="1">
      <c r="B78" s="165"/>
      <c r="C78" s="166" t="s">
        <v>128</v>
      </c>
      <c r="D78" s="167" t="s">
        <v>62</v>
      </c>
      <c r="E78" s="167" t="s">
        <v>58</v>
      </c>
      <c r="F78" s="167" t="s">
        <v>129</v>
      </c>
      <c r="G78" s="167" t="s">
        <v>130</v>
      </c>
      <c r="H78" s="167" t="s">
        <v>131</v>
      </c>
      <c r="I78" s="168" t="s">
        <v>132</v>
      </c>
      <c r="J78" s="167" t="s">
        <v>119</v>
      </c>
      <c r="K78" s="169" t="s">
        <v>133</v>
      </c>
      <c r="L78" s="170"/>
      <c r="M78" s="76" t="s">
        <v>134</v>
      </c>
      <c r="N78" s="77" t="s">
        <v>47</v>
      </c>
      <c r="O78" s="77" t="s">
        <v>135</v>
      </c>
      <c r="P78" s="77" t="s">
        <v>136</v>
      </c>
      <c r="Q78" s="77" t="s">
        <v>137</v>
      </c>
      <c r="R78" s="77" t="s">
        <v>138</v>
      </c>
      <c r="S78" s="77" t="s">
        <v>139</v>
      </c>
      <c r="T78" s="78" t="s">
        <v>140</v>
      </c>
    </row>
    <row r="79" spans="2:63" s="1" customFormat="1" ht="29.25" customHeight="1">
      <c r="B79" s="35"/>
      <c r="C79" s="82" t="s">
        <v>120</v>
      </c>
      <c r="D79" s="57"/>
      <c r="E79" s="57"/>
      <c r="F79" s="57"/>
      <c r="G79" s="57"/>
      <c r="H79" s="57"/>
      <c r="I79" s="162"/>
      <c r="J79" s="171">
        <f>BK79</f>
        <v>0</v>
      </c>
      <c r="K79" s="57"/>
      <c r="L79" s="55"/>
      <c r="M79" s="79"/>
      <c r="N79" s="80"/>
      <c r="O79" s="80"/>
      <c r="P79" s="172">
        <f>P80+P121+P128</f>
        <v>0</v>
      </c>
      <c r="Q79" s="80"/>
      <c r="R79" s="172">
        <f>R80+R121+R128</f>
        <v>0</v>
      </c>
      <c r="S79" s="80"/>
      <c r="T79" s="173">
        <f>T80+T121+T128</f>
        <v>0</v>
      </c>
      <c r="AT79" s="18" t="s">
        <v>76</v>
      </c>
      <c r="AU79" s="18" t="s">
        <v>121</v>
      </c>
      <c r="BK79" s="174">
        <f>BK80+BK121+BK128</f>
        <v>0</v>
      </c>
    </row>
    <row r="80" spans="2:63" s="11" customFormat="1" ht="37.35" customHeight="1">
      <c r="B80" s="175"/>
      <c r="C80" s="176"/>
      <c r="D80" s="189" t="s">
        <v>76</v>
      </c>
      <c r="E80" s="269" t="s">
        <v>923</v>
      </c>
      <c r="F80" s="269" t="s">
        <v>924</v>
      </c>
      <c r="G80" s="176"/>
      <c r="H80" s="176"/>
      <c r="I80" s="179"/>
      <c r="J80" s="270">
        <f>BK80</f>
        <v>0</v>
      </c>
      <c r="K80" s="176"/>
      <c r="L80" s="181"/>
      <c r="M80" s="182"/>
      <c r="N80" s="183"/>
      <c r="O80" s="183"/>
      <c r="P80" s="184">
        <f>SUM(P81:P120)</f>
        <v>0</v>
      </c>
      <c r="Q80" s="183"/>
      <c r="R80" s="184">
        <f>SUM(R81:R120)</f>
        <v>0</v>
      </c>
      <c r="S80" s="183"/>
      <c r="T80" s="185">
        <f>SUM(T81:T120)</f>
        <v>0</v>
      </c>
      <c r="AR80" s="186" t="s">
        <v>22</v>
      </c>
      <c r="AT80" s="187" t="s">
        <v>76</v>
      </c>
      <c r="AU80" s="187" t="s">
        <v>77</v>
      </c>
      <c r="AY80" s="186" t="s">
        <v>143</v>
      </c>
      <c r="BK80" s="188">
        <f>SUM(BK81:BK120)</f>
        <v>0</v>
      </c>
    </row>
    <row r="81" spans="2:65" s="1" customFormat="1" ht="22.5" customHeight="1">
      <c r="B81" s="35"/>
      <c r="C81" s="192" t="s">
        <v>22</v>
      </c>
      <c r="D81" s="192" t="s">
        <v>146</v>
      </c>
      <c r="E81" s="193" t="s">
        <v>925</v>
      </c>
      <c r="F81" s="194" t="s">
        <v>926</v>
      </c>
      <c r="G81" s="195" t="s">
        <v>927</v>
      </c>
      <c r="H81" s="196">
        <v>1</v>
      </c>
      <c r="I81" s="197"/>
      <c r="J81" s="198">
        <f>ROUND(I81*H81,2)</f>
        <v>0</v>
      </c>
      <c r="K81" s="194" t="s">
        <v>20</v>
      </c>
      <c r="L81" s="55"/>
      <c r="M81" s="199" t="s">
        <v>20</v>
      </c>
      <c r="N81" s="200" t="s">
        <v>48</v>
      </c>
      <c r="O81" s="36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18" t="s">
        <v>93</v>
      </c>
      <c r="AT81" s="18" t="s">
        <v>146</v>
      </c>
      <c r="AU81" s="18" t="s">
        <v>22</v>
      </c>
      <c r="AY81" s="18" t="s">
        <v>143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18" t="s">
        <v>22</v>
      </c>
      <c r="BK81" s="203">
        <f>ROUND(I81*H81,2)</f>
        <v>0</v>
      </c>
      <c r="BL81" s="18" t="s">
        <v>93</v>
      </c>
      <c r="BM81" s="18" t="s">
        <v>84</v>
      </c>
    </row>
    <row r="82" spans="2:47" s="1" customFormat="1" ht="24">
      <c r="B82" s="35"/>
      <c r="C82" s="57"/>
      <c r="D82" s="204" t="s">
        <v>153</v>
      </c>
      <c r="E82" s="57"/>
      <c r="F82" s="205" t="s">
        <v>928</v>
      </c>
      <c r="G82" s="57"/>
      <c r="H82" s="57"/>
      <c r="I82" s="162"/>
      <c r="J82" s="57"/>
      <c r="K82" s="57"/>
      <c r="L82" s="55"/>
      <c r="M82" s="72"/>
      <c r="N82" s="36"/>
      <c r="O82" s="36"/>
      <c r="P82" s="36"/>
      <c r="Q82" s="36"/>
      <c r="R82" s="36"/>
      <c r="S82" s="36"/>
      <c r="T82" s="73"/>
      <c r="AT82" s="18" t="s">
        <v>153</v>
      </c>
      <c r="AU82" s="18" t="s">
        <v>22</v>
      </c>
    </row>
    <row r="83" spans="2:65" s="1" customFormat="1" ht="31.5" customHeight="1">
      <c r="B83" s="35"/>
      <c r="C83" s="192" t="s">
        <v>84</v>
      </c>
      <c r="D83" s="192" t="s">
        <v>146</v>
      </c>
      <c r="E83" s="193" t="s">
        <v>929</v>
      </c>
      <c r="F83" s="194" t="s">
        <v>930</v>
      </c>
      <c r="G83" s="195" t="s">
        <v>927</v>
      </c>
      <c r="H83" s="196">
        <v>1</v>
      </c>
      <c r="I83" s="197"/>
      <c r="J83" s="198">
        <f>ROUND(I83*H83,2)</f>
        <v>0</v>
      </c>
      <c r="K83" s="194" t="s">
        <v>20</v>
      </c>
      <c r="L83" s="55"/>
      <c r="M83" s="199" t="s">
        <v>20</v>
      </c>
      <c r="N83" s="200" t="s">
        <v>48</v>
      </c>
      <c r="O83" s="36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18" t="s">
        <v>93</v>
      </c>
      <c r="AT83" s="18" t="s">
        <v>146</v>
      </c>
      <c r="AU83" s="18" t="s">
        <v>22</v>
      </c>
      <c r="AY83" s="18" t="s">
        <v>143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18" t="s">
        <v>22</v>
      </c>
      <c r="BK83" s="203">
        <f>ROUND(I83*H83,2)</f>
        <v>0</v>
      </c>
      <c r="BL83" s="18" t="s">
        <v>93</v>
      </c>
      <c r="BM83" s="18" t="s">
        <v>93</v>
      </c>
    </row>
    <row r="84" spans="2:47" s="1" customFormat="1" ht="24">
      <c r="B84" s="35"/>
      <c r="C84" s="57"/>
      <c r="D84" s="204" t="s">
        <v>153</v>
      </c>
      <c r="E84" s="57"/>
      <c r="F84" s="205" t="s">
        <v>928</v>
      </c>
      <c r="G84" s="57"/>
      <c r="H84" s="57"/>
      <c r="I84" s="162"/>
      <c r="J84" s="57"/>
      <c r="K84" s="57"/>
      <c r="L84" s="55"/>
      <c r="M84" s="72"/>
      <c r="N84" s="36"/>
      <c r="O84" s="36"/>
      <c r="P84" s="36"/>
      <c r="Q84" s="36"/>
      <c r="R84" s="36"/>
      <c r="S84" s="36"/>
      <c r="T84" s="73"/>
      <c r="AT84" s="18" t="s">
        <v>153</v>
      </c>
      <c r="AU84" s="18" t="s">
        <v>22</v>
      </c>
    </row>
    <row r="85" spans="2:65" s="1" customFormat="1" ht="31.5" customHeight="1">
      <c r="B85" s="35"/>
      <c r="C85" s="192" t="s">
        <v>89</v>
      </c>
      <c r="D85" s="192" t="s">
        <v>146</v>
      </c>
      <c r="E85" s="193" t="s">
        <v>931</v>
      </c>
      <c r="F85" s="194" t="s">
        <v>932</v>
      </c>
      <c r="G85" s="195" t="s">
        <v>927</v>
      </c>
      <c r="H85" s="196">
        <v>2</v>
      </c>
      <c r="I85" s="197"/>
      <c r="J85" s="198">
        <f>ROUND(I85*H85,2)</f>
        <v>0</v>
      </c>
      <c r="K85" s="194" t="s">
        <v>20</v>
      </c>
      <c r="L85" s="55"/>
      <c r="M85" s="199" t="s">
        <v>20</v>
      </c>
      <c r="N85" s="200" t="s">
        <v>48</v>
      </c>
      <c r="O85" s="36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18" t="s">
        <v>93</v>
      </c>
      <c r="AT85" s="18" t="s">
        <v>146</v>
      </c>
      <c r="AU85" s="18" t="s">
        <v>22</v>
      </c>
      <c r="AY85" s="18" t="s">
        <v>143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8" t="s">
        <v>22</v>
      </c>
      <c r="BK85" s="203">
        <f>ROUND(I85*H85,2)</f>
        <v>0</v>
      </c>
      <c r="BL85" s="18" t="s">
        <v>93</v>
      </c>
      <c r="BM85" s="18" t="s">
        <v>99</v>
      </c>
    </row>
    <row r="86" spans="2:47" s="1" customFormat="1" ht="24">
      <c r="B86" s="35"/>
      <c r="C86" s="57"/>
      <c r="D86" s="204" t="s">
        <v>153</v>
      </c>
      <c r="E86" s="57"/>
      <c r="F86" s="205" t="s">
        <v>928</v>
      </c>
      <c r="G86" s="57"/>
      <c r="H86" s="57"/>
      <c r="I86" s="162"/>
      <c r="J86" s="57"/>
      <c r="K86" s="57"/>
      <c r="L86" s="55"/>
      <c r="M86" s="72"/>
      <c r="N86" s="36"/>
      <c r="O86" s="36"/>
      <c r="P86" s="36"/>
      <c r="Q86" s="36"/>
      <c r="R86" s="36"/>
      <c r="S86" s="36"/>
      <c r="T86" s="73"/>
      <c r="AT86" s="18" t="s">
        <v>153</v>
      </c>
      <c r="AU86" s="18" t="s">
        <v>22</v>
      </c>
    </row>
    <row r="87" spans="2:65" s="1" customFormat="1" ht="31.5" customHeight="1">
      <c r="B87" s="35"/>
      <c r="C87" s="192" t="s">
        <v>93</v>
      </c>
      <c r="D87" s="192" t="s">
        <v>146</v>
      </c>
      <c r="E87" s="193" t="s">
        <v>933</v>
      </c>
      <c r="F87" s="194" t="s">
        <v>934</v>
      </c>
      <c r="G87" s="195" t="s">
        <v>927</v>
      </c>
      <c r="H87" s="196">
        <v>1</v>
      </c>
      <c r="I87" s="197"/>
      <c r="J87" s="198">
        <f>ROUND(I87*H87,2)</f>
        <v>0</v>
      </c>
      <c r="K87" s="194" t="s">
        <v>20</v>
      </c>
      <c r="L87" s="55"/>
      <c r="M87" s="199" t="s">
        <v>20</v>
      </c>
      <c r="N87" s="200" t="s">
        <v>48</v>
      </c>
      <c r="O87" s="36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18" t="s">
        <v>93</v>
      </c>
      <c r="AT87" s="18" t="s">
        <v>146</v>
      </c>
      <c r="AU87" s="18" t="s">
        <v>22</v>
      </c>
      <c r="AY87" s="18" t="s">
        <v>143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8" t="s">
        <v>22</v>
      </c>
      <c r="BK87" s="203">
        <f>ROUND(I87*H87,2)</f>
        <v>0</v>
      </c>
      <c r="BL87" s="18" t="s">
        <v>93</v>
      </c>
      <c r="BM87" s="18" t="s">
        <v>105</v>
      </c>
    </row>
    <row r="88" spans="2:47" s="1" customFormat="1" ht="24">
      <c r="B88" s="35"/>
      <c r="C88" s="57"/>
      <c r="D88" s="204" t="s">
        <v>153</v>
      </c>
      <c r="E88" s="57"/>
      <c r="F88" s="205" t="s">
        <v>935</v>
      </c>
      <c r="G88" s="57"/>
      <c r="H88" s="57"/>
      <c r="I88" s="162"/>
      <c r="J88" s="57"/>
      <c r="K88" s="57"/>
      <c r="L88" s="55"/>
      <c r="M88" s="72"/>
      <c r="N88" s="36"/>
      <c r="O88" s="36"/>
      <c r="P88" s="36"/>
      <c r="Q88" s="36"/>
      <c r="R88" s="36"/>
      <c r="S88" s="36"/>
      <c r="T88" s="73"/>
      <c r="AT88" s="18" t="s">
        <v>153</v>
      </c>
      <c r="AU88" s="18" t="s">
        <v>22</v>
      </c>
    </row>
    <row r="89" spans="2:65" s="1" customFormat="1" ht="31.5" customHeight="1">
      <c r="B89" s="35"/>
      <c r="C89" s="192" t="s">
        <v>96</v>
      </c>
      <c r="D89" s="192" t="s">
        <v>146</v>
      </c>
      <c r="E89" s="193" t="s">
        <v>936</v>
      </c>
      <c r="F89" s="194" t="s">
        <v>937</v>
      </c>
      <c r="G89" s="195" t="s">
        <v>192</v>
      </c>
      <c r="H89" s="196">
        <v>10</v>
      </c>
      <c r="I89" s="197"/>
      <c r="J89" s="198">
        <f>ROUND(I89*H89,2)</f>
        <v>0</v>
      </c>
      <c r="K89" s="194" t="s">
        <v>20</v>
      </c>
      <c r="L89" s="55"/>
      <c r="M89" s="199" t="s">
        <v>20</v>
      </c>
      <c r="N89" s="200" t="s">
        <v>48</v>
      </c>
      <c r="O89" s="36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8" t="s">
        <v>93</v>
      </c>
      <c r="AT89" s="18" t="s">
        <v>146</v>
      </c>
      <c r="AU89" s="18" t="s">
        <v>22</v>
      </c>
      <c r="AY89" s="18" t="s">
        <v>143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22</v>
      </c>
      <c r="BK89" s="203">
        <f>ROUND(I89*H89,2)</f>
        <v>0</v>
      </c>
      <c r="BL89" s="18" t="s">
        <v>93</v>
      </c>
      <c r="BM89" s="18" t="s">
        <v>27</v>
      </c>
    </row>
    <row r="90" spans="2:47" s="1" customFormat="1" ht="24">
      <c r="B90" s="35"/>
      <c r="C90" s="57"/>
      <c r="D90" s="204" t="s">
        <v>153</v>
      </c>
      <c r="E90" s="57"/>
      <c r="F90" s="205" t="s">
        <v>935</v>
      </c>
      <c r="G90" s="57"/>
      <c r="H90" s="57"/>
      <c r="I90" s="162"/>
      <c r="J90" s="57"/>
      <c r="K90" s="57"/>
      <c r="L90" s="55"/>
      <c r="M90" s="72"/>
      <c r="N90" s="36"/>
      <c r="O90" s="36"/>
      <c r="P90" s="36"/>
      <c r="Q90" s="36"/>
      <c r="R90" s="36"/>
      <c r="S90" s="36"/>
      <c r="T90" s="73"/>
      <c r="AT90" s="18" t="s">
        <v>153</v>
      </c>
      <c r="AU90" s="18" t="s">
        <v>22</v>
      </c>
    </row>
    <row r="91" spans="2:65" s="1" customFormat="1" ht="31.5" customHeight="1">
      <c r="B91" s="35"/>
      <c r="C91" s="192" t="s">
        <v>99</v>
      </c>
      <c r="D91" s="192" t="s">
        <v>146</v>
      </c>
      <c r="E91" s="193" t="s">
        <v>938</v>
      </c>
      <c r="F91" s="194" t="s">
        <v>939</v>
      </c>
      <c r="G91" s="195" t="s">
        <v>192</v>
      </c>
      <c r="H91" s="196">
        <v>5</v>
      </c>
      <c r="I91" s="197"/>
      <c r="J91" s="198">
        <f>ROUND(I91*H91,2)</f>
        <v>0</v>
      </c>
      <c r="K91" s="194" t="s">
        <v>20</v>
      </c>
      <c r="L91" s="55"/>
      <c r="M91" s="199" t="s">
        <v>20</v>
      </c>
      <c r="N91" s="200" t="s">
        <v>48</v>
      </c>
      <c r="O91" s="36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18" t="s">
        <v>93</v>
      </c>
      <c r="AT91" s="18" t="s">
        <v>146</v>
      </c>
      <c r="AU91" s="18" t="s">
        <v>22</v>
      </c>
      <c r="AY91" s="18" t="s">
        <v>143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22</v>
      </c>
      <c r="BK91" s="203">
        <f>ROUND(I91*H91,2)</f>
        <v>0</v>
      </c>
      <c r="BL91" s="18" t="s">
        <v>93</v>
      </c>
      <c r="BM91" s="18" t="s">
        <v>205</v>
      </c>
    </row>
    <row r="92" spans="2:47" s="1" customFormat="1" ht="24">
      <c r="B92" s="35"/>
      <c r="C92" s="57"/>
      <c r="D92" s="204" t="s">
        <v>153</v>
      </c>
      <c r="E92" s="57"/>
      <c r="F92" s="205" t="s">
        <v>928</v>
      </c>
      <c r="G92" s="57"/>
      <c r="H92" s="57"/>
      <c r="I92" s="162"/>
      <c r="J92" s="57"/>
      <c r="K92" s="57"/>
      <c r="L92" s="55"/>
      <c r="M92" s="72"/>
      <c r="N92" s="36"/>
      <c r="O92" s="36"/>
      <c r="P92" s="36"/>
      <c r="Q92" s="36"/>
      <c r="R92" s="36"/>
      <c r="S92" s="36"/>
      <c r="T92" s="73"/>
      <c r="AT92" s="18" t="s">
        <v>153</v>
      </c>
      <c r="AU92" s="18" t="s">
        <v>22</v>
      </c>
    </row>
    <row r="93" spans="2:65" s="1" customFormat="1" ht="22.5" customHeight="1">
      <c r="B93" s="35"/>
      <c r="C93" s="192" t="s">
        <v>102</v>
      </c>
      <c r="D93" s="192" t="s">
        <v>146</v>
      </c>
      <c r="E93" s="193" t="s">
        <v>940</v>
      </c>
      <c r="F93" s="194" t="s">
        <v>941</v>
      </c>
      <c r="G93" s="195" t="s">
        <v>927</v>
      </c>
      <c r="H93" s="196">
        <v>1</v>
      </c>
      <c r="I93" s="197"/>
      <c r="J93" s="198">
        <f>ROUND(I93*H93,2)</f>
        <v>0</v>
      </c>
      <c r="K93" s="194" t="s">
        <v>20</v>
      </c>
      <c r="L93" s="55"/>
      <c r="M93" s="199" t="s">
        <v>20</v>
      </c>
      <c r="N93" s="200" t="s">
        <v>48</v>
      </c>
      <c r="O93" s="36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18" t="s">
        <v>93</v>
      </c>
      <c r="AT93" s="18" t="s">
        <v>146</v>
      </c>
      <c r="AU93" s="18" t="s">
        <v>22</v>
      </c>
      <c r="AY93" s="18" t="s">
        <v>143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22</v>
      </c>
      <c r="BK93" s="203">
        <f>ROUND(I93*H93,2)</f>
        <v>0</v>
      </c>
      <c r="BL93" s="18" t="s">
        <v>93</v>
      </c>
      <c r="BM93" s="18" t="s">
        <v>218</v>
      </c>
    </row>
    <row r="94" spans="2:47" s="1" customFormat="1" ht="24">
      <c r="B94" s="35"/>
      <c r="C94" s="57"/>
      <c r="D94" s="204" t="s">
        <v>153</v>
      </c>
      <c r="E94" s="57"/>
      <c r="F94" s="205" t="s">
        <v>935</v>
      </c>
      <c r="G94" s="57"/>
      <c r="H94" s="57"/>
      <c r="I94" s="162"/>
      <c r="J94" s="57"/>
      <c r="K94" s="57"/>
      <c r="L94" s="55"/>
      <c r="M94" s="72"/>
      <c r="N94" s="36"/>
      <c r="O94" s="36"/>
      <c r="P94" s="36"/>
      <c r="Q94" s="36"/>
      <c r="R94" s="36"/>
      <c r="S94" s="36"/>
      <c r="T94" s="73"/>
      <c r="AT94" s="18" t="s">
        <v>153</v>
      </c>
      <c r="AU94" s="18" t="s">
        <v>22</v>
      </c>
    </row>
    <row r="95" spans="2:65" s="1" customFormat="1" ht="22.5" customHeight="1">
      <c r="B95" s="35"/>
      <c r="C95" s="192" t="s">
        <v>105</v>
      </c>
      <c r="D95" s="192" t="s">
        <v>146</v>
      </c>
      <c r="E95" s="193" t="s">
        <v>942</v>
      </c>
      <c r="F95" s="194" t="s">
        <v>943</v>
      </c>
      <c r="G95" s="195" t="s">
        <v>927</v>
      </c>
      <c r="H95" s="196">
        <v>3</v>
      </c>
      <c r="I95" s="197"/>
      <c r="J95" s="198">
        <f>ROUND(I95*H95,2)</f>
        <v>0</v>
      </c>
      <c r="K95" s="194" t="s">
        <v>20</v>
      </c>
      <c r="L95" s="55"/>
      <c r="M95" s="199" t="s">
        <v>20</v>
      </c>
      <c r="N95" s="200" t="s">
        <v>48</v>
      </c>
      <c r="O95" s="36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18" t="s">
        <v>93</v>
      </c>
      <c r="AT95" s="18" t="s">
        <v>146</v>
      </c>
      <c r="AU95" s="18" t="s">
        <v>22</v>
      </c>
      <c r="AY95" s="18" t="s">
        <v>143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8" t="s">
        <v>22</v>
      </c>
      <c r="BK95" s="203">
        <f>ROUND(I95*H95,2)</f>
        <v>0</v>
      </c>
      <c r="BL95" s="18" t="s">
        <v>93</v>
      </c>
      <c r="BM95" s="18" t="s">
        <v>233</v>
      </c>
    </row>
    <row r="96" spans="2:47" s="1" customFormat="1" ht="24">
      <c r="B96" s="35"/>
      <c r="C96" s="57"/>
      <c r="D96" s="204" t="s">
        <v>153</v>
      </c>
      <c r="E96" s="57"/>
      <c r="F96" s="205" t="s">
        <v>935</v>
      </c>
      <c r="G96" s="57"/>
      <c r="H96" s="57"/>
      <c r="I96" s="162"/>
      <c r="J96" s="57"/>
      <c r="K96" s="57"/>
      <c r="L96" s="55"/>
      <c r="M96" s="72"/>
      <c r="N96" s="36"/>
      <c r="O96" s="36"/>
      <c r="P96" s="36"/>
      <c r="Q96" s="36"/>
      <c r="R96" s="36"/>
      <c r="S96" s="36"/>
      <c r="T96" s="73"/>
      <c r="AT96" s="18" t="s">
        <v>153</v>
      </c>
      <c r="AU96" s="18" t="s">
        <v>22</v>
      </c>
    </row>
    <row r="97" spans="2:65" s="1" customFormat="1" ht="22.5" customHeight="1">
      <c r="B97" s="35"/>
      <c r="C97" s="192" t="s">
        <v>108</v>
      </c>
      <c r="D97" s="192" t="s">
        <v>146</v>
      </c>
      <c r="E97" s="193" t="s">
        <v>944</v>
      </c>
      <c r="F97" s="194" t="s">
        <v>945</v>
      </c>
      <c r="G97" s="195" t="s">
        <v>927</v>
      </c>
      <c r="H97" s="196">
        <v>6</v>
      </c>
      <c r="I97" s="197"/>
      <c r="J97" s="198">
        <f>ROUND(I97*H97,2)</f>
        <v>0</v>
      </c>
      <c r="K97" s="194" t="s">
        <v>20</v>
      </c>
      <c r="L97" s="55"/>
      <c r="M97" s="199" t="s">
        <v>20</v>
      </c>
      <c r="N97" s="200" t="s">
        <v>48</v>
      </c>
      <c r="O97" s="36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18" t="s">
        <v>93</v>
      </c>
      <c r="AT97" s="18" t="s">
        <v>146</v>
      </c>
      <c r="AU97" s="18" t="s">
        <v>22</v>
      </c>
      <c r="AY97" s="18" t="s">
        <v>143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8" t="s">
        <v>22</v>
      </c>
      <c r="BK97" s="203">
        <f>ROUND(I97*H97,2)</f>
        <v>0</v>
      </c>
      <c r="BL97" s="18" t="s">
        <v>93</v>
      </c>
      <c r="BM97" s="18" t="s">
        <v>245</v>
      </c>
    </row>
    <row r="98" spans="2:47" s="1" customFormat="1" ht="24">
      <c r="B98" s="35"/>
      <c r="C98" s="57"/>
      <c r="D98" s="204" t="s">
        <v>153</v>
      </c>
      <c r="E98" s="57"/>
      <c r="F98" s="205" t="s">
        <v>935</v>
      </c>
      <c r="G98" s="57"/>
      <c r="H98" s="57"/>
      <c r="I98" s="162"/>
      <c r="J98" s="57"/>
      <c r="K98" s="57"/>
      <c r="L98" s="55"/>
      <c r="M98" s="72"/>
      <c r="N98" s="36"/>
      <c r="O98" s="36"/>
      <c r="P98" s="36"/>
      <c r="Q98" s="36"/>
      <c r="R98" s="36"/>
      <c r="S98" s="36"/>
      <c r="T98" s="73"/>
      <c r="AT98" s="18" t="s">
        <v>153</v>
      </c>
      <c r="AU98" s="18" t="s">
        <v>22</v>
      </c>
    </row>
    <row r="99" spans="2:65" s="1" customFormat="1" ht="22.5" customHeight="1">
      <c r="B99" s="35"/>
      <c r="C99" s="192" t="s">
        <v>27</v>
      </c>
      <c r="D99" s="192" t="s">
        <v>146</v>
      </c>
      <c r="E99" s="193" t="s">
        <v>946</v>
      </c>
      <c r="F99" s="194" t="s">
        <v>947</v>
      </c>
      <c r="G99" s="195" t="s">
        <v>927</v>
      </c>
      <c r="H99" s="196">
        <v>3</v>
      </c>
      <c r="I99" s="197"/>
      <c r="J99" s="198">
        <f>ROUND(I99*H99,2)</f>
        <v>0</v>
      </c>
      <c r="K99" s="194" t="s">
        <v>20</v>
      </c>
      <c r="L99" s="55"/>
      <c r="M99" s="199" t="s">
        <v>20</v>
      </c>
      <c r="N99" s="200" t="s">
        <v>48</v>
      </c>
      <c r="O99" s="36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18" t="s">
        <v>93</v>
      </c>
      <c r="AT99" s="18" t="s">
        <v>146</v>
      </c>
      <c r="AU99" s="18" t="s">
        <v>22</v>
      </c>
      <c r="AY99" s="18" t="s">
        <v>143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8" t="s">
        <v>22</v>
      </c>
      <c r="BK99" s="203">
        <f>ROUND(I99*H99,2)</f>
        <v>0</v>
      </c>
      <c r="BL99" s="18" t="s">
        <v>93</v>
      </c>
      <c r="BM99" s="18" t="s">
        <v>255</v>
      </c>
    </row>
    <row r="100" spans="2:47" s="1" customFormat="1" ht="24">
      <c r="B100" s="35"/>
      <c r="C100" s="57"/>
      <c r="D100" s="204" t="s">
        <v>153</v>
      </c>
      <c r="E100" s="57"/>
      <c r="F100" s="205" t="s">
        <v>948</v>
      </c>
      <c r="G100" s="57"/>
      <c r="H100" s="57"/>
      <c r="I100" s="162"/>
      <c r="J100" s="57"/>
      <c r="K100" s="57"/>
      <c r="L100" s="55"/>
      <c r="M100" s="72"/>
      <c r="N100" s="36"/>
      <c r="O100" s="36"/>
      <c r="P100" s="36"/>
      <c r="Q100" s="36"/>
      <c r="R100" s="36"/>
      <c r="S100" s="36"/>
      <c r="T100" s="73"/>
      <c r="AT100" s="18" t="s">
        <v>153</v>
      </c>
      <c r="AU100" s="18" t="s">
        <v>22</v>
      </c>
    </row>
    <row r="101" spans="2:65" s="1" customFormat="1" ht="31.5" customHeight="1">
      <c r="B101" s="35"/>
      <c r="C101" s="192" t="s">
        <v>201</v>
      </c>
      <c r="D101" s="192" t="s">
        <v>146</v>
      </c>
      <c r="E101" s="193" t="s">
        <v>949</v>
      </c>
      <c r="F101" s="194" t="s">
        <v>950</v>
      </c>
      <c r="G101" s="195" t="s">
        <v>192</v>
      </c>
      <c r="H101" s="196">
        <v>10</v>
      </c>
      <c r="I101" s="197"/>
      <c r="J101" s="198">
        <f>ROUND(I101*H101,2)</f>
        <v>0</v>
      </c>
      <c r="K101" s="194" t="s">
        <v>20</v>
      </c>
      <c r="L101" s="55"/>
      <c r="M101" s="199" t="s">
        <v>20</v>
      </c>
      <c r="N101" s="200" t="s">
        <v>48</v>
      </c>
      <c r="O101" s="36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18" t="s">
        <v>93</v>
      </c>
      <c r="AT101" s="18" t="s">
        <v>146</v>
      </c>
      <c r="AU101" s="18" t="s">
        <v>22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263</v>
      </c>
    </row>
    <row r="102" spans="2:47" s="1" customFormat="1" ht="24">
      <c r="B102" s="35"/>
      <c r="C102" s="57"/>
      <c r="D102" s="204" t="s">
        <v>153</v>
      </c>
      <c r="E102" s="57"/>
      <c r="F102" s="205" t="s">
        <v>935</v>
      </c>
      <c r="G102" s="57"/>
      <c r="H102" s="57"/>
      <c r="I102" s="162"/>
      <c r="J102" s="57"/>
      <c r="K102" s="57"/>
      <c r="L102" s="55"/>
      <c r="M102" s="72"/>
      <c r="N102" s="36"/>
      <c r="O102" s="36"/>
      <c r="P102" s="36"/>
      <c r="Q102" s="36"/>
      <c r="R102" s="36"/>
      <c r="S102" s="36"/>
      <c r="T102" s="73"/>
      <c r="AT102" s="18" t="s">
        <v>153</v>
      </c>
      <c r="AU102" s="18" t="s">
        <v>22</v>
      </c>
    </row>
    <row r="103" spans="2:65" s="1" customFormat="1" ht="22.5" customHeight="1">
      <c r="B103" s="35"/>
      <c r="C103" s="192" t="s">
        <v>205</v>
      </c>
      <c r="D103" s="192" t="s">
        <v>146</v>
      </c>
      <c r="E103" s="193" t="s">
        <v>951</v>
      </c>
      <c r="F103" s="194" t="s">
        <v>952</v>
      </c>
      <c r="G103" s="195" t="s">
        <v>927</v>
      </c>
      <c r="H103" s="196">
        <v>1</v>
      </c>
      <c r="I103" s="197"/>
      <c r="J103" s="198">
        <f>ROUND(I103*H103,2)</f>
        <v>0</v>
      </c>
      <c r="K103" s="194" t="s">
        <v>20</v>
      </c>
      <c r="L103" s="55"/>
      <c r="M103" s="199" t="s">
        <v>20</v>
      </c>
      <c r="N103" s="200" t="s">
        <v>48</v>
      </c>
      <c r="O103" s="36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18" t="s">
        <v>93</v>
      </c>
      <c r="AT103" s="18" t="s">
        <v>146</v>
      </c>
      <c r="AU103" s="18" t="s">
        <v>22</v>
      </c>
      <c r="AY103" s="18" t="s">
        <v>143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8" t="s">
        <v>22</v>
      </c>
      <c r="BK103" s="203">
        <f>ROUND(I103*H103,2)</f>
        <v>0</v>
      </c>
      <c r="BL103" s="18" t="s">
        <v>93</v>
      </c>
      <c r="BM103" s="18" t="s">
        <v>273</v>
      </c>
    </row>
    <row r="104" spans="2:47" s="1" customFormat="1" ht="24">
      <c r="B104" s="35"/>
      <c r="C104" s="57"/>
      <c r="D104" s="204" t="s">
        <v>153</v>
      </c>
      <c r="E104" s="57"/>
      <c r="F104" s="205" t="s">
        <v>935</v>
      </c>
      <c r="G104" s="57"/>
      <c r="H104" s="57"/>
      <c r="I104" s="162"/>
      <c r="J104" s="57"/>
      <c r="K104" s="57"/>
      <c r="L104" s="55"/>
      <c r="M104" s="72"/>
      <c r="N104" s="36"/>
      <c r="O104" s="36"/>
      <c r="P104" s="36"/>
      <c r="Q104" s="36"/>
      <c r="R104" s="36"/>
      <c r="S104" s="36"/>
      <c r="T104" s="73"/>
      <c r="AT104" s="18" t="s">
        <v>153</v>
      </c>
      <c r="AU104" s="18" t="s">
        <v>22</v>
      </c>
    </row>
    <row r="105" spans="2:65" s="1" customFormat="1" ht="22.5" customHeight="1">
      <c r="B105" s="35"/>
      <c r="C105" s="192" t="s">
        <v>209</v>
      </c>
      <c r="D105" s="192" t="s">
        <v>146</v>
      </c>
      <c r="E105" s="193" t="s">
        <v>953</v>
      </c>
      <c r="F105" s="194" t="s">
        <v>954</v>
      </c>
      <c r="G105" s="195" t="s">
        <v>192</v>
      </c>
      <c r="H105" s="196">
        <v>1</v>
      </c>
      <c r="I105" s="197"/>
      <c r="J105" s="198">
        <f>ROUND(I105*H105,2)</f>
        <v>0</v>
      </c>
      <c r="K105" s="194" t="s">
        <v>20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22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283</v>
      </c>
    </row>
    <row r="106" spans="2:47" s="1" customFormat="1" ht="24">
      <c r="B106" s="35"/>
      <c r="C106" s="57"/>
      <c r="D106" s="204" t="s">
        <v>153</v>
      </c>
      <c r="E106" s="57"/>
      <c r="F106" s="205" t="s">
        <v>935</v>
      </c>
      <c r="G106" s="57"/>
      <c r="H106" s="57"/>
      <c r="I106" s="162"/>
      <c r="J106" s="57"/>
      <c r="K106" s="57"/>
      <c r="L106" s="55"/>
      <c r="M106" s="72"/>
      <c r="N106" s="36"/>
      <c r="O106" s="36"/>
      <c r="P106" s="36"/>
      <c r="Q106" s="36"/>
      <c r="R106" s="36"/>
      <c r="S106" s="36"/>
      <c r="T106" s="73"/>
      <c r="AT106" s="18" t="s">
        <v>153</v>
      </c>
      <c r="AU106" s="18" t="s">
        <v>22</v>
      </c>
    </row>
    <row r="107" spans="2:65" s="1" customFormat="1" ht="22.5" customHeight="1">
      <c r="B107" s="35"/>
      <c r="C107" s="192" t="s">
        <v>218</v>
      </c>
      <c r="D107" s="192" t="s">
        <v>146</v>
      </c>
      <c r="E107" s="193" t="s">
        <v>955</v>
      </c>
      <c r="F107" s="194" t="s">
        <v>956</v>
      </c>
      <c r="G107" s="195" t="s">
        <v>927</v>
      </c>
      <c r="H107" s="196">
        <v>1</v>
      </c>
      <c r="I107" s="197"/>
      <c r="J107" s="198">
        <f>ROUND(I107*H107,2)</f>
        <v>0</v>
      </c>
      <c r="K107" s="194" t="s">
        <v>20</v>
      </c>
      <c r="L107" s="55"/>
      <c r="M107" s="199" t="s">
        <v>20</v>
      </c>
      <c r="N107" s="200" t="s">
        <v>48</v>
      </c>
      <c r="O107" s="36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8" t="s">
        <v>93</v>
      </c>
      <c r="AT107" s="18" t="s">
        <v>146</v>
      </c>
      <c r="AU107" s="18" t="s">
        <v>22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293</v>
      </c>
    </row>
    <row r="108" spans="2:47" s="1" customFormat="1" ht="24">
      <c r="B108" s="35"/>
      <c r="C108" s="57"/>
      <c r="D108" s="204" t="s">
        <v>153</v>
      </c>
      <c r="E108" s="57"/>
      <c r="F108" s="205" t="s">
        <v>935</v>
      </c>
      <c r="G108" s="57"/>
      <c r="H108" s="57"/>
      <c r="I108" s="162"/>
      <c r="J108" s="57"/>
      <c r="K108" s="57"/>
      <c r="L108" s="55"/>
      <c r="M108" s="72"/>
      <c r="N108" s="36"/>
      <c r="O108" s="36"/>
      <c r="P108" s="36"/>
      <c r="Q108" s="36"/>
      <c r="R108" s="36"/>
      <c r="S108" s="36"/>
      <c r="T108" s="73"/>
      <c r="AT108" s="18" t="s">
        <v>153</v>
      </c>
      <c r="AU108" s="18" t="s">
        <v>22</v>
      </c>
    </row>
    <row r="109" spans="2:65" s="1" customFormat="1" ht="22.5" customHeight="1">
      <c r="B109" s="35"/>
      <c r="C109" s="192" t="s">
        <v>8</v>
      </c>
      <c r="D109" s="192" t="s">
        <v>146</v>
      </c>
      <c r="E109" s="193" t="s">
        <v>957</v>
      </c>
      <c r="F109" s="194" t="s">
        <v>958</v>
      </c>
      <c r="G109" s="195" t="s">
        <v>927</v>
      </c>
      <c r="H109" s="196">
        <v>6</v>
      </c>
      <c r="I109" s="197"/>
      <c r="J109" s="198">
        <f>ROUND(I109*H109,2)</f>
        <v>0</v>
      </c>
      <c r="K109" s="194" t="s">
        <v>20</v>
      </c>
      <c r="L109" s="55"/>
      <c r="M109" s="199" t="s">
        <v>20</v>
      </c>
      <c r="N109" s="200" t="s">
        <v>48</v>
      </c>
      <c r="O109" s="36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18" t="s">
        <v>93</v>
      </c>
      <c r="AT109" s="18" t="s">
        <v>146</v>
      </c>
      <c r="AU109" s="18" t="s">
        <v>22</v>
      </c>
      <c r="AY109" s="18" t="s">
        <v>143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22</v>
      </c>
      <c r="BK109" s="203">
        <f>ROUND(I109*H109,2)</f>
        <v>0</v>
      </c>
      <c r="BL109" s="18" t="s">
        <v>93</v>
      </c>
      <c r="BM109" s="18" t="s">
        <v>301</v>
      </c>
    </row>
    <row r="110" spans="2:47" s="1" customFormat="1" ht="36">
      <c r="B110" s="35"/>
      <c r="C110" s="57"/>
      <c r="D110" s="204" t="s">
        <v>153</v>
      </c>
      <c r="E110" s="57"/>
      <c r="F110" s="205" t="s">
        <v>959</v>
      </c>
      <c r="G110" s="57"/>
      <c r="H110" s="57"/>
      <c r="I110" s="162"/>
      <c r="J110" s="57"/>
      <c r="K110" s="57"/>
      <c r="L110" s="55"/>
      <c r="M110" s="72"/>
      <c r="N110" s="36"/>
      <c r="O110" s="36"/>
      <c r="P110" s="36"/>
      <c r="Q110" s="36"/>
      <c r="R110" s="36"/>
      <c r="S110" s="36"/>
      <c r="T110" s="73"/>
      <c r="AT110" s="18" t="s">
        <v>153</v>
      </c>
      <c r="AU110" s="18" t="s">
        <v>22</v>
      </c>
    </row>
    <row r="111" spans="2:65" s="1" customFormat="1" ht="31.5" customHeight="1">
      <c r="B111" s="35"/>
      <c r="C111" s="192" t="s">
        <v>233</v>
      </c>
      <c r="D111" s="192" t="s">
        <v>146</v>
      </c>
      <c r="E111" s="193" t="s">
        <v>960</v>
      </c>
      <c r="F111" s="194" t="s">
        <v>961</v>
      </c>
      <c r="G111" s="195" t="s">
        <v>962</v>
      </c>
      <c r="H111" s="196">
        <v>2</v>
      </c>
      <c r="I111" s="197"/>
      <c r="J111" s="198">
        <f>ROUND(I111*H111,2)</f>
        <v>0</v>
      </c>
      <c r="K111" s="194" t="s">
        <v>20</v>
      </c>
      <c r="L111" s="55"/>
      <c r="M111" s="199" t="s">
        <v>20</v>
      </c>
      <c r="N111" s="200" t="s">
        <v>48</v>
      </c>
      <c r="O111" s="36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18" t="s">
        <v>93</v>
      </c>
      <c r="AT111" s="18" t="s">
        <v>146</v>
      </c>
      <c r="AU111" s="18" t="s">
        <v>22</v>
      </c>
      <c r="AY111" s="18" t="s">
        <v>143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22</v>
      </c>
      <c r="BK111" s="203">
        <f>ROUND(I111*H111,2)</f>
        <v>0</v>
      </c>
      <c r="BL111" s="18" t="s">
        <v>93</v>
      </c>
      <c r="BM111" s="18" t="s">
        <v>313</v>
      </c>
    </row>
    <row r="112" spans="2:47" s="1" customFormat="1" ht="24">
      <c r="B112" s="35"/>
      <c r="C112" s="57"/>
      <c r="D112" s="204" t="s">
        <v>153</v>
      </c>
      <c r="E112" s="57"/>
      <c r="F112" s="205" t="s">
        <v>963</v>
      </c>
      <c r="G112" s="57"/>
      <c r="H112" s="57"/>
      <c r="I112" s="162"/>
      <c r="J112" s="57"/>
      <c r="K112" s="57"/>
      <c r="L112" s="55"/>
      <c r="M112" s="72"/>
      <c r="N112" s="36"/>
      <c r="O112" s="36"/>
      <c r="P112" s="36"/>
      <c r="Q112" s="36"/>
      <c r="R112" s="36"/>
      <c r="S112" s="36"/>
      <c r="T112" s="73"/>
      <c r="AT112" s="18" t="s">
        <v>153</v>
      </c>
      <c r="AU112" s="18" t="s">
        <v>22</v>
      </c>
    </row>
    <row r="113" spans="2:65" s="1" customFormat="1" ht="22.5" customHeight="1">
      <c r="B113" s="35"/>
      <c r="C113" s="192" t="s">
        <v>240</v>
      </c>
      <c r="D113" s="192" t="s">
        <v>146</v>
      </c>
      <c r="E113" s="193" t="s">
        <v>964</v>
      </c>
      <c r="F113" s="194" t="s">
        <v>965</v>
      </c>
      <c r="G113" s="195" t="s">
        <v>962</v>
      </c>
      <c r="H113" s="196">
        <v>1</v>
      </c>
      <c r="I113" s="197"/>
      <c r="J113" s="198">
        <f>ROUND(I113*H113,2)</f>
        <v>0</v>
      </c>
      <c r="K113" s="194" t="s">
        <v>20</v>
      </c>
      <c r="L113" s="55"/>
      <c r="M113" s="199" t="s">
        <v>20</v>
      </c>
      <c r="N113" s="200" t="s">
        <v>48</v>
      </c>
      <c r="O113" s="36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8" t="s">
        <v>93</v>
      </c>
      <c r="AT113" s="18" t="s">
        <v>146</v>
      </c>
      <c r="AU113" s="18" t="s">
        <v>22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93</v>
      </c>
      <c r="BM113" s="18" t="s">
        <v>322</v>
      </c>
    </row>
    <row r="114" spans="2:47" s="1" customFormat="1" ht="24">
      <c r="B114" s="35"/>
      <c r="C114" s="57"/>
      <c r="D114" s="204" t="s">
        <v>153</v>
      </c>
      <c r="E114" s="57"/>
      <c r="F114" s="205" t="s">
        <v>963</v>
      </c>
      <c r="G114" s="57"/>
      <c r="H114" s="57"/>
      <c r="I114" s="162"/>
      <c r="J114" s="57"/>
      <c r="K114" s="57"/>
      <c r="L114" s="55"/>
      <c r="M114" s="72"/>
      <c r="N114" s="36"/>
      <c r="O114" s="36"/>
      <c r="P114" s="36"/>
      <c r="Q114" s="36"/>
      <c r="R114" s="36"/>
      <c r="S114" s="36"/>
      <c r="T114" s="73"/>
      <c r="AT114" s="18" t="s">
        <v>153</v>
      </c>
      <c r="AU114" s="18" t="s">
        <v>22</v>
      </c>
    </row>
    <row r="115" spans="2:65" s="1" customFormat="1" ht="22.5" customHeight="1">
      <c r="B115" s="35"/>
      <c r="C115" s="192" t="s">
        <v>245</v>
      </c>
      <c r="D115" s="192" t="s">
        <v>146</v>
      </c>
      <c r="E115" s="193" t="s">
        <v>966</v>
      </c>
      <c r="F115" s="194" t="s">
        <v>967</v>
      </c>
      <c r="G115" s="195" t="s">
        <v>962</v>
      </c>
      <c r="H115" s="196">
        <v>0.5</v>
      </c>
      <c r="I115" s="197"/>
      <c r="J115" s="198">
        <f>ROUND(I115*H115,2)</f>
        <v>0</v>
      </c>
      <c r="K115" s="194" t="s">
        <v>20</v>
      </c>
      <c r="L115" s="55"/>
      <c r="M115" s="199" t="s">
        <v>20</v>
      </c>
      <c r="N115" s="200" t="s">
        <v>48</v>
      </c>
      <c r="O115" s="36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8" t="s">
        <v>93</v>
      </c>
      <c r="AT115" s="18" t="s">
        <v>146</v>
      </c>
      <c r="AU115" s="18" t="s">
        <v>22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329</v>
      </c>
    </row>
    <row r="116" spans="2:47" s="1" customFormat="1" ht="24">
      <c r="B116" s="35"/>
      <c r="C116" s="57"/>
      <c r="D116" s="204" t="s">
        <v>153</v>
      </c>
      <c r="E116" s="57"/>
      <c r="F116" s="205" t="s">
        <v>963</v>
      </c>
      <c r="G116" s="57"/>
      <c r="H116" s="57"/>
      <c r="I116" s="162"/>
      <c r="J116" s="57"/>
      <c r="K116" s="57"/>
      <c r="L116" s="55"/>
      <c r="M116" s="72"/>
      <c r="N116" s="36"/>
      <c r="O116" s="36"/>
      <c r="P116" s="36"/>
      <c r="Q116" s="36"/>
      <c r="R116" s="36"/>
      <c r="S116" s="36"/>
      <c r="T116" s="73"/>
      <c r="AT116" s="18" t="s">
        <v>153</v>
      </c>
      <c r="AU116" s="18" t="s">
        <v>22</v>
      </c>
    </row>
    <row r="117" spans="2:65" s="1" customFormat="1" ht="22.5" customHeight="1">
      <c r="B117" s="35"/>
      <c r="C117" s="192" t="s">
        <v>250</v>
      </c>
      <c r="D117" s="192" t="s">
        <v>146</v>
      </c>
      <c r="E117" s="193" t="s">
        <v>968</v>
      </c>
      <c r="F117" s="194" t="s">
        <v>969</v>
      </c>
      <c r="G117" s="195" t="s">
        <v>962</v>
      </c>
      <c r="H117" s="196">
        <v>1</v>
      </c>
      <c r="I117" s="197"/>
      <c r="J117" s="198">
        <f>ROUND(I117*H117,2)</f>
        <v>0</v>
      </c>
      <c r="K117" s="194" t="s">
        <v>20</v>
      </c>
      <c r="L117" s="55"/>
      <c r="M117" s="199" t="s">
        <v>20</v>
      </c>
      <c r="N117" s="200" t="s">
        <v>48</v>
      </c>
      <c r="O117" s="36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18" t="s">
        <v>93</v>
      </c>
      <c r="AT117" s="18" t="s">
        <v>146</v>
      </c>
      <c r="AU117" s="18" t="s">
        <v>22</v>
      </c>
      <c r="AY117" s="18" t="s">
        <v>143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8" t="s">
        <v>22</v>
      </c>
      <c r="BK117" s="203">
        <f>ROUND(I117*H117,2)</f>
        <v>0</v>
      </c>
      <c r="BL117" s="18" t="s">
        <v>93</v>
      </c>
      <c r="BM117" s="18" t="s">
        <v>333</v>
      </c>
    </row>
    <row r="118" spans="2:47" s="1" customFormat="1" ht="24">
      <c r="B118" s="35"/>
      <c r="C118" s="57"/>
      <c r="D118" s="204" t="s">
        <v>153</v>
      </c>
      <c r="E118" s="57"/>
      <c r="F118" s="205" t="s">
        <v>963</v>
      </c>
      <c r="G118" s="57"/>
      <c r="H118" s="57"/>
      <c r="I118" s="162"/>
      <c r="J118" s="57"/>
      <c r="K118" s="57"/>
      <c r="L118" s="55"/>
      <c r="M118" s="72"/>
      <c r="N118" s="36"/>
      <c r="O118" s="36"/>
      <c r="P118" s="36"/>
      <c r="Q118" s="36"/>
      <c r="R118" s="36"/>
      <c r="S118" s="36"/>
      <c r="T118" s="73"/>
      <c r="AT118" s="18" t="s">
        <v>153</v>
      </c>
      <c r="AU118" s="18" t="s">
        <v>22</v>
      </c>
    </row>
    <row r="119" spans="2:65" s="1" customFormat="1" ht="22.5" customHeight="1">
      <c r="B119" s="35"/>
      <c r="C119" s="192" t="s">
        <v>255</v>
      </c>
      <c r="D119" s="192" t="s">
        <v>146</v>
      </c>
      <c r="E119" s="193" t="s">
        <v>970</v>
      </c>
      <c r="F119" s="194" t="s">
        <v>971</v>
      </c>
      <c r="G119" s="195" t="s">
        <v>962</v>
      </c>
      <c r="H119" s="196">
        <v>1</v>
      </c>
      <c r="I119" s="197"/>
      <c r="J119" s="198">
        <f>ROUND(I119*H119,2)</f>
        <v>0</v>
      </c>
      <c r="K119" s="194" t="s">
        <v>20</v>
      </c>
      <c r="L119" s="55"/>
      <c r="M119" s="199" t="s">
        <v>20</v>
      </c>
      <c r="N119" s="200" t="s">
        <v>48</v>
      </c>
      <c r="O119" s="36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18" t="s">
        <v>93</v>
      </c>
      <c r="AT119" s="18" t="s">
        <v>146</v>
      </c>
      <c r="AU119" s="18" t="s">
        <v>22</v>
      </c>
      <c r="AY119" s="18" t="s">
        <v>143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8" t="s">
        <v>22</v>
      </c>
      <c r="BK119" s="203">
        <f>ROUND(I119*H119,2)</f>
        <v>0</v>
      </c>
      <c r="BL119" s="18" t="s">
        <v>93</v>
      </c>
      <c r="BM119" s="18" t="s">
        <v>340</v>
      </c>
    </row>
    <row r="120" spans="2:65" s="1" customFormat="1" ht="22.5" customHeight="1">
      <c r="B120" s="35"/>
      <c r="C120" s="192" t="s">
        <v>7</v>
      </c>
      <c r="D120" s="192" t="s">
        <v>146</v>
      </c>
      <c r="E120" s="193" t="s">
        <v>972</v>
      </c>
      <c r="F120" s="194" t="s">
        <v>973</v>
      </c>
      <c r="G120" s="195" t="s">
        <v>974</v>
      </c>
      <c r="H120" s="271"/>
      <c r="I120" s="197"/>
      <c r="J120" s="198">
        <f>ROUND(I120*H120,2)</f>
        <v>0</v>
      </c>
      <c r="K120" s="194" t="s">
        <v>20</v>
      </c>
      <c r="L120" s="55"/>
      <c r="M120" s="199" t="s">
        <v>20</v>
      </c>
      <c r="N120" s="200" t="s">
        <v>48</v>
      </c>
      <c r="O120" s="36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8" t="s">
        <v>93</v>
      </c>
      <c r="AT120" s="18" t="s">
        <v>146</v>
      </c>
      <c r="AU120" s="18" t="s">
        <v>22</v>
      </c>
      <c r="AY120" s="18" t="s">
        <v>143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22</v>
      </c>
      <c r="BK120" s="203">
        <f>ROUND(I120*H120,2)</f>
        <v>0</v>
      </c>
      <c r="BL120" s="18" t="s">
        <v>93</v>
      </c>
      <c r="BM120" s="18" t="s">
        <v>975</v>
      </c>
    </row>
    <row r="121" spans="2:63" s="11" customFormat="1" ht="37.35" customHeight="1">
      <c r="B121" s="175"/>
      <c r="C121" s="176"/>
      <c r="D121" s="189" t="s">
        <v>76</v>
      </c>
      <c r="E121" s="269" t="s">
        <v>976</v>
      </c>
      <c r="F121" s="269" t="s">
        <v>977</v>
      </c>
      <c r="G121" s="176"/>
      <c r="H121" s="176"/>
      <c r="I121" s="179"/>
      <c r="J121" s="270">
        <f>BK121</f>
        <v>0</v>
      </c>
      <c r="K121" s="176"/>
      <c r="L121" s="181"/>
      <c r="M121" s="182"/>
      <c r="N121" s="183"/>
      <c r="O121" s="183"/>
      <c r="P121" s="184">
        <f>SUM(P122:P127)</f>
        <v>0</v>
      </c>
      <c r="Q121" s="183"/>
      <c r="R121" s="184">
        <f>SUM(R122:R127)</f>
        <v>0</v>
      </c>
      <c r="S121" s="183"/>
      <c r="T121" s="185">
        <f>SUM(T122:T127)</f>
        <v>0</v>
      </c>
      <c r="AR121" s="186" t="s">
        <v>22</v>
      </c>
      <c r="AT121" s="187" t="s">
        <v>76</v>
      </c>
      <c r="AU121" s="187" t="s">
        <v>77</v>
      </c>
      <c r="AY121" s="186" t="s">
        <v>143</v>
      </c>
      <c r="BK121" s="188">
        <f>SUM(BK122:BK127)</f>
        <v>0</v>
      </c>
    </row>
    <row r="122" spans="2:65" s="1" customFormat="1" ht="22.5" customHeight="1">
      <c r="B122" s="35"/>
      <c r="C122" s="192" t="s">
        <v>263</v>
      </c>
      <c r="D122" s="192" t="s">
        <v>146</v>
      </c>
      <c r="E122" s="193" t="s">
        <v>978</v>
      </c>
      <c r="F122" s="194" t="s">
        <v>979</v>
      </c>
      <c r="G122" s="195" t="s">
        <v>927</v>
      </c>
      <c r="H122" s="196">
        <v>3</v>
      </c>
      <c r="I122" s="197"/>
      <c r="J122" s="198">
        <f>ROUND(I122*H122,2)</f>
        <v>0</v>
      </c>
      <c r="K122" s="194" t="s">
        <v>20</v>
      </c>
      <c r="L122" s="55"/>
      <c r="M122" s="199" t="s">
        <v>20</v>
      </c>
      <c r="N122" s="200" t="s">
        <v>48</v>
      </c>
      <c r="O122" s="36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8" t="s">
        <v>93</v>
      </c>
      <c r="AT122" s="18" t="s">
        <v>146</v>
      </c>
      <c r="AU122" s="18" t="s">
        <v>22</v>
      </c>
      <c r="AY122" s="18" t="s">
        <v>143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22</v>
      </c>
      <c r="BK122" s="203">
        <f>ROUND(I122*H122,2)</f>
        <v>0</v>
      </c>
      <c r="BL122" s="18" t="s">
        <v>93</v>
      </c>
      <c r="BM122" s="18" t="s">
        <v>350</v>
      </c>
    </row>
    <row r="123" spans="2:47" s="1" customFormat="1" ht="24">
      <c r="B123" s="35"/>
      <c r="C123" s="57"/>
      <c r="D123" s="204" t="s">
        <v>153</v>
      </c>
      <c r="E123" s="57"/>
      <c r="F123" s="205" t="s">
        <v>935</v>
      </c>
      <c r="G123" s="57"/>
      <c r="H123" s="57"/>
      <c r="I123" s="162"/>
      <c r="J123" s="57"/>
      <c r="K123" s="57"/>
      <c r="L123" s="55"/>
      <c r="M123" s="72"/>
      <c r="N123" s="36"/>
      <c r="O123" s="36"/>
      <c r="P123" s="36"/>
      <c r="Q123" s="36"/>
      <c r="R123" s="36"/>
      <c r="S123" s="36"/>
      <c r="T123" s="73"/>
      <c r="AT123" s="18" t="s">
        <v>153</v>
      </c>
      <c r="AU123" s="18" t="s">
        <v>22</v>
      </c>
    </row>
    <row r="124" spans="2:65" s="1" customFormat="1" ht="22.5" customHeight="1">
      <c r="B124" s="35"/>
      <c r="C124" s="192" t="s">
        <v>268</v>
      </c>
      <c r="D124" s="192" t="s">
        <v>146</v>
      </c>
      <c r="E124" s="193" t="s">
        <v>980</v>
      </c>
      <c r="F124" s="194" t="s">
        <v>981</v>
      </c>
      <c r="G124" s="195" t="s">
        <v>557</v>
      </c>
      <c r="H124" s="196">
        <v>0.5</v>
      </c>
      <c r="I124" s="197"/>
      <c r="J124" s="198">
        <f>ROUND(I124*H124,2)</f>
        <v>0</v>
      </c>
      <c r="K124" s="194" t="s">
        <v>20</v>
      </c>
      <c r="L124" s="55"/>
      <c r="M124" s="199" t="s">
        <v>20</v>
      </c>
      <c r="N124" s="200" t="s">
        <v>48</v>
      </c>
      <c r="O124" s="36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8" t="s">
        <v>93</v>
      </c>
      <c r="AT124" s="18" t="s">
        <v>146</v>
      </c>
      <c r="AU124" s="18" t="s">
        <v>22</v>
      </c>
      <c r="AY124" s="18" t="s">
        <v>143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22</v>
      </c>
      <c r="BK124" s="203">
        <f>ROUND(I124*H124,2)</f>
        <v>0</v>
      </c>
      <c r="BL124" s="18" t="s">
        <v>93</v>
      </c>
      <c r="BM124" s="18" t="s">
        <v>355</v>
      </c>
    </row>
    <row r="125" spans="2:47" s="1" customFormat="1" ht="24">
      <c r="B125" s="35"/>
      <c r="C125" s="57"/>
      <c r="D125" s="204" t="s">
        <v>153</v>
      </c>
      <c r="E125" s="57"/>
      <c r="F125" s="205" t="s">
        <v>963</v>
      </c>
      <c r="G125" s="57"/>
      <c r="H125" s="57"/>
      <c r="I125" s="162"/>
      <c r="J125" s="57"/>
      <c r="K125" s="57"/>
      <c r="L125" s="55"/>
      <c r="M125" s="72"/>
      <c r="N125" s="36"/>
      <c r="O125" s="36"/>
      <c r="P125" s="36"/>
      <c r="Q125" s="36"/>
      <c r="R125" s="36"/>
      <c r="S125" s="36"/>
      <c r="T125" s="73"/>
      <c r="AT125" s="18" t="s">
        <v>153</v>
      </c>
      <c r="AU125" s="18" t="s">
        <v>22</v>
      </c>
    </row>
    <row r="126" spans="2:65" s="1" customFormat="1" ht="22.5" customHeight="1">
      <c r="B126" s="35"/>
      <c r="C126" s="192" t="s">
        <v>273</v>
      </c>
      <c r="D126" s="192" t="s">
        <v>146</v>
      </c>
      <c r="E126" s="193" t="s">
        <v>982</v>
      </c>
      <c r="F126" s="194" t="s">
        <v>983</v>
      </c>
      <c r="G126" s="195" t="s">
        <v>557</v>
      </c>
      <c r="H126" s="196">
        <v>0.5</v>
      </c>
      <c r="I126" s="197"/>
      <c r="J126" s="198">
        <f>ROUND(I126*H126,2)</f>
        <v>0</v>
      </c>
      <c r="K126" s="194" t="s">
        <v>20</v>
      </c>
      <c r="L126" s="55"/>
      <c r="M126" s="199" t="s">
        <v>20</v>
      </c>
      <c r="N126" s="200" t="s">
        <v>48</v>
      </c>
      <c r="O126" s="36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18" t="s">
        <v>93</v>
      </c>
      <c r="AT126" s="18" t="s">
        <v>146</v>
      </c>
      <c r="AU126" s="18" t="s">
        <v>22</v>
      </c>
      <c r="AY126" s="18" t="s">
        <v>143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22</v>
      </c>
      <c r="BK126" s="203">
        <f>ROUND(I126*H126,2)</f>
        <v>0</v>
      </c>
      <c r="BL126" s="18" t="s">
        <v>93</v>
      </c>
      <c r="BM126" s="18" t="s">
        <v>360</v>
      </c>
    </row>
    <row r="127" spans="2:47" s="1" customFormat="1" ht="24">
      <c r="B127" s="35"/>
      <c r="C127" s="57"/>
      <c r="D127" s="206" t="s">
        <v>153</v>
      </c>
      <c r="E127" s="57"/>
      <c r="F127" s="207" t="s">
        <v>963</v>
      </c>
      <c r="G127" s="57"/>
      <c r="H127" s="57"/>
      <c r="I127" s="162"/>
      <c r="J127" s="57"/>
      <c r="K127" s="57"/>
      <c r="L127" s="55"/>
      <c r="M127" s="72"/>
      <c r="N127" s="36"/>
      <c r="O127" s="36"/>
      <c r="P127" s="36"/>
      <c r="Q127" s="36"/>
      <c r="R127" s="36"/>
      <c r="S127" s="36"/>
      <c r="T127" s="73"/>
      <c r="AT127" s="18" t="s">
        <v>153</v>
      </c>
      <c r="AU127" s="18" t="s">
        <v>22</v>
      </c>
    </row>
    <row r="128" spans="2:63" s="11" customFormat="1" ht="37.35" customHeight="1">
      <c r="B128" s="175"/>
      <c r="C128" s="176"/>
      <c r="D128" s="189" t="s">
        <v>76</v>
      </c>
      <c r="E128" s="269" t="s">
        <v>984</v>
      </c>
      <c r="F128" s="269" t="s">
        <v>395</v>
      </c>
      <c r="G128" s="176"/>
      <c r="H128" s="176"/>
      <c r="I128" s="179"/>
      <c r="J128" s="270">
        <f>BK128</f>
        <v>0</v>
      </c>
      <c r="K128" s="176"/>
      <c r="L128" s="181"/>
      <c r="M128" s="182"/>
      <c r="N128" s="183"/>
      <c r="O128" s="183"/>
      <c r="P128" s="184">
        <f>SUM(P129:P158)</f>
        <v>0</v>
      </c>
      <c r="Q128" s="183"/>
      <c r="R128" s="184">
        <f>SUM(R129:R158)</f>
        <v>0</v>
      </c>
      <c r="S128" s="183"/>
      <c r="T128" s="185">
        <f>SUM(T129:T158)</f>
        <v>0</v>
      </c>
      <c r="AR128" s="186" t="s">
        <v>22</v>
      </c>
      <c r="AT128" s="187" t="s">
        <v>76</v>
      </c>
      <c r="AU128" s="187" t="s">
        <v>77</v>
      </c>
      <c r="AY128" s="186" t="s">
        <v>143</v>
      </c>
      <c r="BK128" s="188">
        <f>SUM(BK129:BK158)</f>
        <v>0</v>
      </c>
    </row>
    <row r="129" spans="2:65" s="1" customFormat="1" ht="22.5" customHeight="1">
      <c r="B129" s="35"/>
      <c r="C129" s="192" t="s">
        <v>278</v>
      </c>
      <c r="D129" s="192" t="s">
        <v>146</v>
      </c>
      <c r="E129" s="193" t="s">
        <v>985</v>
      </c>
      <c r="F129" s="194" t="s">
        <v>986</v>
      </c>
      <c r="G129" s="195" t="s">
        <v>987</v>
      </c>
      <c r="H129" s="196">
        <v>0.01</v>
      </c>
      <c r="I129" s="197"/>
      <c r="J129" s="198">
        <f>ROUND(I129*H129,2)</f>
        <v>0</v>
      </c>
      <c r="K129" s="194" t="s">
        <v>20</v>
      </c>
      <c r="L129" s="55"/>
      <c r="M129" s="199" t="s">
        <v>20</v>
      </c>
      <c r="N129" s="200" t="s">
        <v>48</v>
      </c>
      <c r="O129" s="3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8" t="s">
        <v>93</v>
      </c>
      <c r="AT129" s="18" t="s">
        <v>146</v>
      </c>
      <c r="AU129" s="18" t="s">
        <v>22</v>
      </c>
      <c r="AY129" s="18" t="s">
        <v>143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22</v>
      </c>
      <c r="BK129" s="203">
        <f>ROUND(I129*H129,2)</f>
        <v>0</v>
      </c>
      <c r="BL129" s="18" t="s">
        <v>93</v>
      </c>
      <c r="BM129" s="18" t="s">
        <v>365</v>
      </c>
    </row>
    <row r="130" spans="2:47" s="1" customFormat="1" ht="24">
      <c r="B130" s="35"/>
      <c r="C130" s="57"/>
      <c r="D130" s="204" t="s">
        <v>153</v>
      </c>
      <c r="E130" s="57"/>
      <c r="F130" s="205" t="s">
        <v>928</v>
      </c>
      <c r="G130" s="57"/>
      <c r="H130" s="57"/>
      <c r="I130" s="162"/>
      <c r="J130" s="57"/>
      <c r="K130" s="57"/>
      <c r="L130" s="55"/>
      <c r="M130" s="72"/>
      <c r="N130" s="36"/>
      <c r="O130" s="36"/>
      <c r="P130" s="36"/>
      <c r="Q130" s="36"/>
      <c r="R130" s="36"/>
      <c r="S130" s="36"/>
      <c r="T130" s="73"/>
      <c r="AT130" s="18" t="s">
        <v>153</v>
      </c>
      <c r="AU130" s="18" t="s">
        <v>22</v>
      </c>
    </row>
    <row r="131" spans="2:65" s="1" customFormat="1" ht="22.5" customHeight="1">
      <c r="B131" s="35"/>
      <c r="C131" s="192" t="s">
        <v>283</v>
      </c>
      <c r="D131" s="192" t="s">
        <v>146</v>
      </c>
      <c r="E131" s="193" t="s">
        <v>988</v>
      </c>
      <c r="F131" s="194" t="s">
        <v>989</v>
      </c>
      <c r="G131" s="195" t="s">
        <v>192</v>
      </c>
      <c r="H131" s="196">
        <v>8</v>
      </c>
      <c r="I131" s="197"/>
      <c r="J131" s="198">
        <f>ROUND(I131*H131,2)</f>
        <v>0</v>
      </c>
      <c r="K131" s="194" t="s">
        <v>20</v>
      </c>
      <c r="L131" s="55"/>
      <c r="M131" s="199" t="s">
        <v>20</v>
      </c>
      <c r="N131" s="200" t="s">
        <v>48</v>
      </c>
      <c r="O131" s="36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18" t="s">
        <v>93</v>
      </c>
      <c r="AT131" s="18" t="s">
        <v>146</v>
      </c>
      <c r="AU131" s="18" t="s">
        <v>22</v>
      </c>
      <c r="AY131" s="18" t="s">
        <v>143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22</v>
      </c>
      <c r="BK131" s="203">
        <f>ROUND(I131*H131,2)</f>
        <v>0</v>
      </c>
      <c r="BL131" s="18" t="s">
        <v>93</v>
      </c>
      <c r="BM131" s="18" t="s">
        <v>372</v>
      </c>
    </row>
    <row r="132" spans="2:47" s="1" customFormat="1" ht="24">
      <c r="B132" s="35"/>
      <c r="C132" s="57"/>
      <c r="D132" s="204" t="s">
        <v>153</v>
      </c>
      <c r="E132" s="57"/>
      <c r="F132" s="205" t="s">
        <v>928</v>
      </c>
      <c r="G132" s="57"/>
      <c r="H132" s="57"/>
      <c r="I132" s="162"/>
      <c r="J132" s="57"/>
      <c r="K132" s="57"/>
      <c r="L132" s="55"/>
      <c r="M132" s="72"/>
      <c r="N132" s="36"/>
      <c r="O132" s="36"/>
      <c r="P132" s="36"/>
      <c r="Q132" s="36"/>
      <c r="R132" s="36"/>
      <c r="S132" s="36"/>
      <c r="T132" s="73"/>
      <c r="AT132" s="18" t="s">
        <v>153</v>
      </c>
      <c r="AU132" s="18" t="s">
        <v>22</v>
      </c>
    </row>
    <row r="133" spans="2:65" s="1" customFormat="1" ht="22.5" customHeight="1">
      <c r="B133" s="35"/>
      <c r="C133" s="192" t="s">
        <v>288</v>
      </c>
      <c r="D133" s="192" t="s">
        <v>146</v>
      </c>
      <c r="E133" s="193" t="s">
        <v>990</v>
      </c>
      <c r="F133" s="194" t="s">
        <v>991</v>
      </c>
      <c r="G133" s="195" t="s">
        <v>435</v>
      </c>
      <c r="H133" s="196">
        <v>1.9</v>
      </c>
      <c r="I133" s="197"/>
      <c r="J133" s="198">
        <f>ROUND(I133*H133,2)</f>
        <v>0</v>
      </c>
      <c r="K133" s="194" t="s">
        <v>20</v>
      </c>
      <c r="L133" s="55"/>
      <c r="M133" s="199" t="s">
        <v>20</v>
      </c>
      <c r="N133" s="200" t="s">
        <v>48</v>
      </c>
      <c r="O133" s="36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18" t="s">
        <v>93</v>
      </c>
      <c r="AT133" s="18" t="s">
        <v>146</v>
      </c>
      <c r="AU133" s="18" t="s">
        <v>22</v>
      </c>
      <c r="AY133" s="18" t="s">
        <v>143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22</v>
      </c>
      <c r="BK133" s="203">
        <f>ROUND(I133*H133,2)</f>
        <v>0</v>
      </c>
      <c r="BL133" s="18" t="s">
        <v>93</v>
      </c>
      <c r="BM133" s="18" t="s">
        <v>377</v>
      </c>
    </row>
    <row r="134" spans="2:47" s="1" customFormat="1" ht="24">
      <c r="B134" s="35"/>
      <c r="C134" s="57"/>
      <c r="D134" s="204" t="s">
        <v>153</v>
      </c>
      <c r="E134" s="57"/>
      <c r="F134" s="205" t="s">
        <v>992</v>
      </c>
      <c r="G134" s="57"/>
      <c r="H134" s="57"/>
      <c r="I134" s="162"/>
      <c r="J134" s="57"/>
      <c r="K134" s="57"/>
      <c r="L134" s="55"/>
      <c r="M134" s="72"/>
      <c r="N134" s="36"/>
      <c r="O134" s="36"/>
      <c r="P134" s="36"/>
      <c r="Q134" s="36"/>
      <c r="R134" s="36"/>
      <c r="S134" s="36"/>
      <c r="T134" s="73"/>
      <c r="AT134" s="18" t="s">
        <v>153</v>
      </c>
      <c r="AU134" s="18" t="s">
        <v>22</v>
      </c>
    </row>
    <row r="135" spans="2:65" s="1" customFormat="1" ht="31.5" customHeight="1">
      <c r="B135" s="35"/>
      <c r="C135" s="192" t="s">
        <v>293</v>
      </c>
      <c r="D135" s="192" t="s">
        <v>146</v>
      </c>
      <c r="E135" s="193" t="s">
        <v>993</v>
      </c>
      <c r="F135" s="194" t="s">
        <v>994</v>
      </c>
      <c r="G135" s="195" t="s">
        <v>927</v>
      </c>
      <c r="H135" s="196">
        <v>1</v>
      </c>
      <c r="I135" s="197"/>
      <c r="J135" s="198">
        <f>ROUND(I135*H135,2)</f>
        <v>0</v>
      </c>
      <c r="K135" s="194" t="s">
        <v>20</v>
      </c>
      <c r="L135" s="55"/>
      <c r="M135" s="199" t="s">
        <v>20</v>
      </c>
      <c r="N135" s="200" t="s">
        <v>48</v>
      </c>
      <c r="O135" s="36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18" t="s">
        <v>93</v>
      </c>
      <c r="AT135" s="18" t="s">
        <v>146</v>
      </c>
      <c r="AU135" s="18" t="s">
        <v>22</v>
      </c>
      <c r="AY135" s="18" t="s">
        <v>143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8" t="s">
        <v>22</v>
      </c>
      <c r="BK135" s="203">
        <f>ROUND(I135*H135,2)</f>
        <v>0</v>
      </c>
      <c r="BL135" s="18" t="s">
        <v>93</v>
      </c>
      <c r="BM135" s="18" t="s">
        <v>382</v>
      </c>
    </row>
    <row r="136" spans="2:47" s="1" customFormat="1" ht="24">
      <c r="B136" s="35"/>
      <c r="C136" s="57"/>
      <c r="D136" s="204" t="s">
        <v>153</v>
      </c>
      <c r="E136" s="57"/>
      <c r="F136" s="205" t="s">
        <v>992</v>
      </c>
      <c r="G136" s="57"/>
      <c r="H136" s="57"/>
      <c r="I136" s="162"/>
      <c r="J136" s="57"/>
      <c r="K136" s="57"/>
      <c r="L136" s="55"/>
      <c r="M136" s="72"/>
      <c r="N136" s="36"/>
      <c r="O136" s="36"/>
      <c r="P136" s="36"/>
      <c r="Q136" s="36"/>
      <c r="R136" s="36"/>
      <c r="S136" s="36"/>
      <c r="T136" s="73"/>
      <c r="AT136" s="18" t="s">
        <v>153</v>
      </c>
      <c r="AU136" s="18" t="s">
        <v>22</v>
      </c>
    </row>
    <row r="137" spans="2:65" s="1" customFormat="1" ht="22.5" customHeight="1">
      <c r="B137" s="35"/>
      <c r="C137" s="192" t="s">
        <v>297</v>
      </c>
      <c r="D137" s="192" t="s">
        <v>146</v>
      </c>
      <c r="E137" s="193" t="s">
        <v>995</v>
      </c>
      <c r="F137" s="194" t="s">
        <v>996</v>
      </c>
      <c r="G137" s="195" t="s">
        <v>435</v>
      </c>
      <c r="H137" s="196">
        <v>1.6</v>
      </c>
      <c r="I137" s="197"/>
      <c r="J137" s="198">
        <f>ROUND(I137*H137,2)</f>
        <v>0</v>
      </c>
      <c r="K137" s="194" t="s">
        <v>20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8" t="s">
        <v>93</v>
      </c>
      <c r="AT137" s="18" t="s">
        <v>146</v>
      </c>
      <c r="AU137" s="18" t="s">
        <v>22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93</v>
      </c>
      <c r="BM137" s="18" t="s">
        <v>386</v>
      </c>
    </row>
    <row r="138" spans="2:47" s="1" customFormat="1" ht="24">
      <c r="B138" s="35"/>
      <c r="C138" s="57"/>
      <c r="D138" s="204" t="s">
        <v>153</v>
      </c>
      <c r="E138" s="57"/>
      <c r="F138" s="205" t="s">
        <v>992</v>
      </c>
      <c r="G138" s="57"/>
      <c r="H138" s="57"/>
      <c r="I138" s="162"/>
      <c r="J138" s="57"/>
      <c r="K138" s="57"/>
      <c r="L138" s="55"/>
      <c r="M138" s="72"/>
      <c r="N138" s="36"/>
      <c r="O138" s="36"/>
      <c r="P138" s="36"/>
      <c r="Q138" s="36"/>
      <c r="R138" s="36"/>
      <c r="S138" s="36"/>
      <c r="T138" s="73"/>
      <c r="AT138" s="18" t="s">
        <v>153</v>
      </c>
      <c r="AU138" s="18" t="s">
        <v>22</v>
      </c>
    </row>
    <row r="139" spans="2:65" s="1" customFormat="1" ht="31.5" customHeight="1">
      <c r="B139" s="35"/>
      <c r="C139" s="192" t="s">
        <v>301</v>
      </c>
      <c r="D139" s="192" t="s">
        <v>146</v>
      </c>
      <c r="E139" s="193" t="s">
        <v>997</v>
      </c>
      <c r="F139" s="194" t="s">
        <v>998</v>
      </c>
      <c r="G139" s="195" t="s">
        <v>192</v>
      </c>
      <c r="H139" s="196">
        <v>8</v>
      </c>
      <c r="I139" s="197"/>
      <c r="J139" s="198">
        <f>ROUND(I139*H139,2)</f>
        <v>0</v>
      </c>
      <c r="K139" s="194" t="s">
        <v>20</v>
      </c>
      <c r="L139" s="55"/>
      <c r="M139" s="199" t="s">
        <v>20</v>
      </c>
      <c r="N139" s="200" t="s">
        <v>48</v>
      </c>
      <c r="O139" s="36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18" t="s">
        <v>93</v>
      </c>
      <c r="AT139" s="18" t="s">
        <v>146</v>
      </c>
      <c r="AU139" s="18" t="s">
        <v>22</v>
      </c>
      <c r="AY139" s="18" t="s">
        <v>143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22</v>
      </c>
      <c r="BK139" s="203">
        <f>ROUND(I139*H139,2)</f>
        <v>0</v>
      </c>
      <c r="BL139" s="18" t="s">
        <v>93</v>
      </c>
      <c r="BM139" s="18" t="s">
        <v>999</v>
      </c>
    </row>
    <row r="140" spans="2:47" s="1" customFormat="1" ht="24">
      <c r="B140" s="35"/>
      <c r="C140" s="57"/>
      <c r="D140" s="204" t="s">
        <v>153</v>
      </c>
      <c r="E140" s="57"/>
      <c r="F140" s="205" t="s">
        <v>928</v>
      </c>
      <c r="G140" s="57"/>
      <c r="H140" s="57"/>
      <c r="I140" s="162"/>
      <c r="J140" s="57"/>
      <c r="K140" s="57"/>
      <c r="L140" s="55"/>
      <c r="M140" s="72"/>
      <c r="N140" s="36"/>
      <c r="O140" s="36"/>
      <c r="P140" s="36"/>
      <c r="Q140" s="36"/>
      <c r="R140" s="36"/>
      <c r="S140" s="36"/>
      <c r="T140" s="73"/>
      <c r="AT140" s="18" t="s">
        <v>153</v>
      </c>
      <c r="AU140" s="18" t="s">
        <v>22</v>
      </c>
    </row>
    <row r="141" spans="2:65" s="1" customFormat="1" ht="22.5" customHeight="1">
      <c r="B141" s="35"/>
      <c r="C141" s="192" t="s">
        <v>307</v>
      </c>
      <c r="D141" s="192" t="s">
        <v>146</v>
      </c>
      <c r="E141" s="193" t="s">
        <v>1000</v>
      </c>
      <c r="F141" s="194" t="s">
        <v>1001</v>
      </c>
      <c r="G141" s="195" t="s">
        <v>192</v>
      </c>
      <c r="H141" s="196">
        <v>3</v>
      </c>
      <c r="I141" s="197"/>
      <c r="J141" s="198">
        <f>ROUND(I141*H141,2)</f>
        <v>0</v>
      </c>
      <c r="K141" s="194" t="s">
        <v>20</v>
      </c>
      <c r="L141" s="55"/>
      <c r="M141" s="199" t="s">
        <v>20</v>
      </c>
      <c r="N141" s="200" t="s">
        <v>48</v>
      </c>
      <c r="O141" s="36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18" t="s">
        <v>93</v>
      </c>
      <c r="AT141" s="18" t="s">
        <v>146</v>
      </c>
      <c r="AU141" s="18" t="s">
        <v>22</v>
      </c>
      <c r="AY141" s="18" t="s">
        <v>143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8" t="s">
        <v>22</v>
      </c>
      <c r="BK141" s="203">
        <f>ROUND(I141*H141,2)</f>
        <v>0</v>
      </c>
      <c r="BL141" s="18" t="s">
        <v>93</v>
      </c>
      <c r="BM141" s="18" t="s">
        <v>1002</v>
      </c>
    </row>
    <row r="142" spans="2:47" s="1" customFormat="1" ht="24">
      <c r="B142" s="35"/>
      <c r="C142" s="57"/>
      <c r="D142" s="204" t="s">
        <v>153</v>
      </c>
      <c r="E142" s="57"/>
      <c r="F142" s="205" t="s">
        <v>1003</v>
      </c>
      <c r="G142" s="57"/>
      <c r="H142" s="57"/>
      <c r="I142" s="162"/>
      <c r="J142" s="57"/>
      <c r="K142" s="57"/>
      <c r="L142" s="55"/>
      <c r="M142" s="72"/>
      <c r="N142" s="36"/>
      <c r="O142" s="36"/>
      <c r="P142" s="36"/>
      <c r="Q142" s="36"/>
      <c r="R142" s="36"/>
      <c r="S142" s="36"/>
      <c r="T142" s="73"/>
      <c r="AT142" s="18" t="s">
        <v>153</v>
      </c>
      <c r="AU142" s="18" t="s">
        <v>22</v>
      </c>
    </row>
    <row r="143" spans="2:65" s="1" customFormat="1" ht="31.5" customHeight="1">
      <c r="B143" s="35"/>
      <c r="C143" s="192" t="s">
        <v>313</v>
      </c>
      <c r="D143" s="192" t="s">
        <v>146</v>
      </c>
      <c r="E143" s="193" t="s">
        <v>1004</v>
      </c>
      <c r="F143" s="194" t="s">
        <v>1005</v>
      </c>
      <c r="G143" s="195" t="s">
        <v>192</v>
      </c>
      <c r="H143" s="196">
        <v>4</v>
      </c>
      <c r="I143" s="197"/>
      <c r="J143" s="198">
        <f>ROUND(I143*H143,2)</f>
        <v>0</v>
      </c>
      <c r="K143" s="194" t="s">
        <v>20</v>
      </c>
      <c r="L143" s="55"/>
      <c r="M143" s="199" t="s">
        <v>20</v>
      </c>
      <c r="N143" s="200" t="s">
        <v>48</v>
      </c>
      <c r="O143" s="3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18" t="s">
        <v>93</v>
      </c>
      <c r="AT143" s="18" t="s">
        <v>146</v>
      </c>
      <c r="AU143" s="18" t="s">
        <v>22</v>
      </c>
      <c r="AY143" s="18" t="s">
        <v>143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8" t="s">
        <v>22</v>
      </c>
      <c r="BK143" s="203">
        <f>ROUND(I143*H143,2)</f>
        <v>0</v>
      </c>
      <c r="BL143" s="18" t="s">
        <v>93</v>
      </c>
      <c r="BM143" s="18" t="s">
        <v>1006</v>
      </c>
    </row>
    <row r="144" spans="2:47" s="1" customFormat="1" ht="24">
      <c r="B144" s="35"/>
      <c r="C144" s="57"/>
      <c r="D144" s="204" t="s">
        <v>153</v>
      </c>
      <c r="E144" s="57"/>
      <c r="F144" s="205" t="s">
        <v>992</v>
      </c>
      <c r="G144" s="57"/>
      <c r="H144" s="57"/>
      <c r="I144" s="162"/>
      <c r="J144" s="57"/>
      <c r="K144" s="57"/>
      <c r="L144" s="55"/>
      <c r="M144" s="72"/>
      <c r="N144" s="36"/>
      <c r="O144" s="36"/>
      <c r="P144" s="36"/>
      <c r="Q144" s="36"/>
      <c r="R144" s="36"/>
      <c r="S144" s="36"/>
      <c r="T144" s="73"/>
      <c r="AT144" s="18" t="s">
        <v>153</v>
      </c>
      <c r="AU144" s="18" t="s">
        <v>22</v>
      </c>
    </row>
    <row r="145" spans="2:65" s="1" customFormat="1" ht="22.5" customHeight="1">
      <c r="B145" s="35"/>
      <c r="C145" s="192" t="s">
        <v>318</v>
      </c>
      <c r="D145" s="192" t="s">
        <v>146</v>
      </c>
      <c r="E145" s="193" t="s">
        <v>1007</v>
      </c>
      <c r="F145" s="194" t="s">
        <v>1008</v>
      </c>
      <c r="G145" s="195" t="s">
        <v>192</v>
      </c>
      <c r="H145" s="196">
        <v>3</v>
      </c>
      <c r="I145" s="197"/>
      <c r="J145" s="198">
        <f>ROUND(I145*H145,2)</f>
        <v>0</v>
      </c>
      <c r="K145" s="194" t="s">
        <v>20</v>
      </c>
      <c r="L145" s="55"/>
      <c r="M145" s="199" t="s">
        <v>20</v>
      </c>
      <c r="N145" s="200" t="s">
        <v>48</v>
      </c>
      <c r="O145" s="36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18" t="s">
        <v>93</v>
      </c>
      <c r="AT145" s="18" t="s">
        <v>146</v>
      </c>
      <c r="AU145" s="18" t="s">
        <v>22</v>
      </c>
      <c r="AY145" s="18" t="s">
        <v>143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8" t="s">
        <v>22</v>
      </c>
      <c r="BK145" s="203">
        <f>ROUND(I145*H145,2)</f>
        <v>0</v>
      </c>
      <c r="BL145" s="18" t="s">
        <v>93</v>
      </c>
      <c r="BM145" s="18" t="s">
        <v>1009</v>
      </c>
    </row>
    <row r="146" spans="2:47" s="1" customFormat="1" ht="24">
      <c r="B146" s="35"/>
      <c r="C146" s="57"/>
      <c r="D146" s="204" t="s">
        <v>153</v>
      </c>
      <c r="E146" s="57"/>
      <c r="F146" s="205" t="s">
        <v>1003</v>
      </c>
      <c r="G146" s="57"/>
      <c r="H146" s="57"/>
      <c r="I146" s="162"/>
      <c r="J146" s="57"/>
      <c r="K146" s="57"/>
      <c r="L146" s="55"/>
      <c r="M146" s="72"/>
      <c r="N146" s="36"/>
      <c r="O146" s="36"/>
      <c r="P146" s="36"/>
      <c r="Q146" s="36"/>
      <c r="R146" s="36"/>
      <c r="S146" s="36"/>
      <c r="T146" s="73"/>
      <c r="AT146" s="18" t="s">
        <v>153</v>
      </c>
      <c r="AU146" s="18" t="s">
        <v>22</v>
      </c>
    </row>
    <row r="147" spans="2:65" s="1" customFormat="1" ht="22.5" customHeight="1">
      <c r="B147" s="35"/>
      <c r="C147" s="192" t="s">
        <v>322</v>
      </c>
      <c r="D147" s="192" t="s">
        <v>146</v>
      </c>
      <c r="E147" s="193" t="s">
        <v>1010</v>
      </c>
      <c r="F147" s="194" t="s">
        <v>1011</v>
      </c>
      <c r="G147" s="195" t="s">
        <v>192</v>
      </c>
      <c r="H147" s="196">
        <v>8</v>
      </c>
      <c r="I147" s="197"/>
      <c r="J147" s="198">
        <f>ROUND(I147*H147,2)</f>
        <v>0</v>
      </c>
      <c r="K147" s="194" t="s">
        <v>20</v>
      </c>
      <c r="L147" s="55"/>
      <c r="M147" s="199" t="s">
        <v>20</v>
      </c>
      <c r="N147" s="200" t="s">
        <v>48</v>
      </c>
      <c r="O147" s="36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18" t="s">
        <v>93</v>
      </c>
      <c r="AT147" s="18" t="s">
        <v>146</v>
      </c>
      <c r="AU147" s="18" t="s">
        <v>22</v>
      </c>
      <c r="AY147" s="18" t="s">
        <v>143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8" t="s">
        <v>22</v>
      </c>
      <c r="BK147" s="203">
        <f>ROUND(I147*H147,2)</f>
        <v>0</v>
      </c>
      <c r="BL147" s="18" t="s">
        <v>93</v>
      </c>
      <c r="BM147" s="18" t="s">
        <v>1012</v>
      </c>
    </row>
    <row r="148" spans="2:47" s="1" customFormat="1" ht="24">
      <c r="B148" s="35"/>
      <c r="C148" s="57"/>
      <c r="D148" s="204" t="s">
        <v>153</v>
      </c>
      <c r="E148" s="57"/>
      <c r="F148" s="205" t="s">
        <v>928</v>
      </c>
      <c r="G148" s="57"/>
      <c r="H148" s="57"/>
      <c r="I148" s="162"/>
      <c r="J148" s="57"/>
      <c r="K148" s="57"/>
      <c r="L148" s="55"/>
      <c r="M148" s="72"/>
      <c r="N148" s="36"/>
      <c r="O148" s="36"/>
      <c r="P148" s="36"/>
      <c r="Q148" s="36"/>
      <c r="R148" s="36"/>
      <c r="S148" s="36"/>
      <c r="T148" s="73"/>
      <c r="AT148" s="18" t="s">
        <v>153</v>
      </c>
      <c r="AU148" s="18" t="s">
        <v>22</v>
      </c>
    </row>
    <row r="149" spans="2:65" s="1" customFormat="1" ht="31.5" customHeight="1">
      <c r="B149" s="35"/>
      <c r="C149" s="192" t="s">
        <v>326</v>
      </c>
      <c r="D149" s="192" t="s">
        <v>146</v>
      </c>
      <c r="E149" s="193" t="s">
        <v>1013</v>
      </c>
      <c r="F149" s="194" t="s">
        <v>1014</v>
      </c>
      <c r="G149" s="195" t="s">
        <v>198</v>
      </c>
      <c r="H149" s="196">
        <v>5.05</v>
      </c>
      <c r="I149" s="197"/>
      <c r="J149" s="198">
        <f>ROUND(I149*H149,2)</f>
        <v>0</v>
      </c>
      <c r="K149" s="194" t="s">
        <v>20</v>
      </c>
      <c r="L149" s="55"/>
      <c r="M149" s="199" t="s">
        <v>20</v>
      </c>
      <c r="N149" s="200" t="s">
        <v>48</v>
      </c>
      <c r="O149" s="36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18" t="s">
        <v>93</v>
      </c>
      <c r="AT149" s="18" t="s">
        <v>146</v>
      </c>
      <c r="AU149" s="18" t="s">
        <v>22</v>
      </c>
      <c r="AY149" s="18" t="s">
        <v>143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8" t="s">
        <v>22</v>
      </c>
      <c r="BK149" s="203">
        <f>ROUND(I149*H149,2)</f>
        <v>0</v>
      </c>
      <c r="BL149" s="18" t="s">
        <v>93</v>
      </c>
      <c r="BM149" s="18" t="s">
        <v>1015</v>
      </c>
    </row>
    <row r="150" spans="2:47" s="1" customFormat="1" ht="24">
      <c r="B150" s="35"/>
      <c r="C150" s="57"/>
      <c r="D150" s="204" t="s">
        <v>153</v>
      </c>
      <c r="E150" s="57"/>
      <c r="F150" s="205" t="s">
        <v>928</v>
      </c>
      <c r="G150" s="57"/>
      <c r="H150" s="57"/>
      <c r="I150" s="162"/>
      <c r="J150" s="57"/>
      <c r="K150" s="57"/>
      <c r="L150" s="55"/>
      <c r="M150" s="72"/>
      <c r="N150" s="36"/>
      <c r="O150" s="36"/>
      <c r="P150" s="36"/>
      <c r="Q150" s="36"/>
      <c r="R150" s="36"/>
      <c r="S150" s="36"/>
      <c r="T150" s="73"/>
      <c r="AT150" s="18" t="s">
        <v>153</v>
      </c>
      <c r="AU150" s="18" t="s">
        <v>22</v>
      </c>
    </row>
    <row r="151" spans="2:65" s="1" customFormat="1" ht="22.5" customHeight="1">
      <c r="B151" s="35"/>
      <c r="C151" s="192" t="s">
        <v>329</v>
      </c>
      <c r="D151" s="192" t="s">
        <v>146</v>
      </c>
      <c r="E151" s="193" t="s">
        <v>1016</v>
      </c>
      <c r="F151" s="194" t="s">
        <v>1017</v>
      </c>
      <c r="G151" s="195" t="s">
        <v>435</v>
      </c>
      <c r="H151" s="196">
        <v>0.3</v>
      </c>
      <c r="I151" s="197"/>
      <c r="J151" s="198">
        <f>ROUND(I151*H151,2)</f>
        <v>0</v>
      </c>
      <c r="K151" s="194" t="s">
        <v>20</v>
      </c>
      <c r="L151" s="55"/>
      <c r="M151" s="199" t="s">
        <v>20</v>
      </c>
      <c r="N151" s="200" t="s">
        <v>48</v>
      </c>
      <c r="O151" s="36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8" t="s">
        <v>93</v>
      </c>
      <c r="AT151" s="18" t="s">
        <v>146</v>
      </c>
      <c r="AU151" s="18" t="s">
        <v>22</v>
      </c>
      <c r="AY151" s="18" t="s">
        <v>143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8" t="s">
        <v>22</v>
      </c>
      <c r="BK151" s="203">
        <f>ROUND(I151*H151,2)</f>
        <v>0</v>
      </c>
      <c r="BL151" s="18" t="s">
        <v>93</v>
      </c>
      <c r="BM151" s="18" t="s">
        <v>1018</v>
      </c>
    </row>
    <row r="152" spans="2:47" s="1" customFormat="1" ht="24">
      <c r="B152" s="35"/>
      <c r="C152" s="57"/>
      <c r="D152" s="204" t="s">
        <v>153</v>
      </c>
      <c r="E152" s="57"/>
      <c r="F152" s="205" t="s">
        <v>992</v>
      </c>
      <c r="G152" s="57"/>
      <c r="H152" s="57"/>
      <c r="I152" s="162"/>
      <c r="J152" s="57"/>
      <c r="K152" s="57"/>
      <c r="L152" s="55"/>
      <c r="M152" s="72"/>
      <c r="N152" s="36"/>
      <c r="O152" s="36"/>
      <c r="P152" s="36"/>
      <c r="Q152" s="36"/>
      <c r="R152" s="36"/>
      <c r="S152" s="36"/>
      <c r="T152" s="73"/>
      <c r="AT152" s="18" t="s">
        <v>153</v>
      </c>
      <c r="AU152" s="18" t="s">
        <v>22</v>
      </c>
    </row>
    <row r="153" spans="2:65" s="1" customFormat="1" ht="22.5" customHeight="1">
      <c r="B153" s="35"/>
      <c r="C153" s="192" t="s">
        <v>331</v>
      </c>
      <c r="D153" s="192" t="s">
        <v>146</v>
      </c>
      <c r="E153" s="193" t="s">
        <v>1019</v>
      </c>
      <c r="F153" s="194" t="s">
        <v>1020</v>
      </c>
      <c r="G153" s="195" t="s">
        <v>435</v>
      </c>
      <c r="H153" s="196">
        <v>0.3</v>
      </c>
      <c r="I153" s="197"/>
      <c r="J153" s="198">
        <f>ROUND(I153*H153,2)</f>
        <v>0</v>
      </c>
      <c r="K153" s="194" t="s">
        <v>20</v>
      </c>
      <c r="L153" s="55"/>
      <c r="M153" s="199" t="s">
        <v>20</v>
      </c>
      <c r="N153" s="200" t="s">
        <v>48</v>
      </c>
      <c r="O153" s="36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18" t="s">
        <v>93</v>
      </c>
      <c r="AT153" s="18" t="s">
        <v>146</v>
      </c>
      <c r="AU153" s="18" t="s">
        <v>22</v>
      </c>
      <c r="AY153" s="18" t="s">
        <v>143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22</v>
      </c>
      <c r="BK153" s="203">
        <f>ROUND(I153*H153,2)</f>
        <v>0</v>
      </c>
      <c r="BL153" s="18" t="s">
        <v>93</v>
      </c>
      <c r="BM153" s="18" t="s">
        <v>1021</v>
      </c>
    </row>
    <row r="154" spans="2:47" s="1" customFormat="1" ht="24">
      <c r="B154" s="35"/>
      <c r="C154" s="57"/>
      <c r="D154" s="204" t="s">
        <v>153</v>
      </c>
      <c r="E154" s="57"/>
      <c r="F154" s="205" t="s">
        <v>992</v>
      </c>
      <c r="G154" s="57"/>
      <c r="H154" s="57"/>
      <c r="I154" s="162"/>
      <c r="J154" s="57"/>
      <c r="K154" s="57"/>
      <c r="L154" s="55"/>
      <c r="M154" s="72"/>
      <c r="N154" s="36"/>
      <c r="O154" s="36"/>
      <c r="P154" s="36"/>
      <c r="Q154" s="36"/>
      <c r="R154" s="36"/>
      <c r="S154" s="36"/>
      <c r="T154" s="73"/>
      <c r="AT154" s="18" t="s">
        <v>153</v>
      </c>
      <c r="AU154" s="18" t="s">
        <v>22</v>
      </c>
    </row>
    <row r="155" spans="2:65" s="1" customFormat="1" ht="22.5" customHeight="1">
      <c r="B155" s="35"/>
      <c r="C155" s="192" t="s">
        <v>333</v>
      </c>
      <c r="D155" s="192" t="s">
        <v>146</v>
      </c>
      <c r="E155" s="193" t="s">
        <v>1022</v>
      </c>
      <c r="F155" s="194" t="s">
        <v>1023</v>
      </c>
      <c r="G155" s="195" t="s">
        <v>435</v>
      </c>
      <c r="H155" s="196">
        <v>0.3</v>
      </c>
      <c r="I155" s="197"/>
      <c r="J155" s="198">
        <f>ROUND(I155*H155,2)</f>
        <v>0</v>
      </c>
      <c r="K155" s="194" t="s">
        <v>20</v>
      </c>
      <c r="L155" s="55"/>
      <c r="M155" s="199" t="s">
        <v>20</v>
      </c>
      <c r="N155" s="200" t="s">
        <v>48</v>
      </c>
      <c r="O155" s="36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18" t="s">
        <v>93</v>
      </c>
      <c r="AT155" s="18" t="s">
        <v>146</v>
      </c>
      <c r="AU155" s="18" t="s">
        <v>22</v>
      </c>
      <c r="AY155" s="18" t="s">
        <v>143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8" t="s">
        <v>22</v>
      </c>
      <c r="BK155" s="203">
        <f>ROUND(I155*H155,2)</f>
        <v>0</v>
      </c>
      <c r="BL155" s="18" t="s">
        <v>93</v>
      </c>
      <c r="BM155" s="18" t="s">
        <v>1024</v>
      </c>
    </row>
    <row r="156" spans="2:47" s="1" customFormat="1" ht="24">
      <c r="B156" s="35"/>
      <c r="C156" s="57"/>
      <c r="D156" s="204" t="s">
        <v>153</v>
      </c>
      <c r="E156" s="57"/>
      <c r="F156" s="205" t="s">
        <v>992</v>
      </c>
      <c r="G156" s="57"/>
      <c r="H156" s="57"/>
      <c r="I156" s="162"/>
      <c r="J156" s="57"/>
      <c r="K156" s="57"/>
      <c r="L156" s="55"/>
      <c r="M156" s="72"/>
      <c r="N156" s="36"/>
      <c r="O156" s="36"/>
      <c r="P156" s="36"/>
      <c r="Q156" s="36"/>
      <c r="R156" s="36"/>
      <c r="S156" s="36"/>
      <c r="T156" s="73"/>
      <c r="AT156" s="18" t="s">
        <v>153</v>
      </c>
      <c r="AU156" s="18" t="s">
        <v>22</v>
      </c>
    </row>
    <row r="157" spans="2:65" s="1" customFormat="1" ht="22.5" customHeight="1">
      <c r="B157" s="35"/>
      <c r="C157" s="192" t="s">
        <v>335</v>
      </c>
      <c r="D157" s="192" t="s">
        <v>146</v>
      </c>
      <c r="E157" s="193" t="s">
        <v>1025</v>
      </c>
      <c r="F157" s="194" t="s">
        <v>1026</v>
      </c>
      <c r="G157" s="195" t="s">
        <v>435</v>
      </c>
      <c r="H157" s="196">
        <v>4.5</v>
      </c>
      <c r="I157" s="197"/>
      <c r="J157" s="198">
        <f>ROUND(I157*H157,2)</f>
        <v>0</v>
      </c>
      <c r="K157" s="194" t="s">
        <v>20</v>
      </c>
      <c r="L157" s="55"/>
      <c r="M157" s="199" t="s">
        <v>20</v>
      </c>
      <c r="N157" s="200" t="s">
        <v>48</v>
      </c>
      <c r="O157" s="36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18" t="s">
        <v>93</v>
      </c>
      <c r="AT157" s="18" t="s">
        <v>146</v>
      </c>
      <c r="AU157" s="18" t="s">
        <v>22</v>
      </c>
      <c r="AY157" s="18" t="s">
        <v>143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8" t="s">
        <v>22</v>
      </c>
      <c r="BK157" s="203">
        <f>ROUND(I157*H157,2)</f>
        <v>0</v>
      </c>
      <c r="BL157" s="18" t="s">
        <v>93</v>
      </c>
      <c r="BM157" s="18" t="s">
        <v>1027</v>
      </c>
    </row>
    <row r="158" spans="2:47" s="1" customFormat="1" ht="24">
      <c r="B158" s="35"/>
      <c r="C158" s="57"/>
      <c r="D158" s="206" t="s">
        <v>153</v>
      </c>
      <c r="E158" s="57"/>
      <c r="F158" s="207" t="s">
        <v>992</v>
      </c>
      <c r="G158" s="57"/>
      <c r="H158" s="57"/>
      <c r="I158" s="162"/>
      <c r="J158" s="57"/>
      <c r="K158" s="57"/>
      <c r="L158" s="55"/>
      <c r="M158" s="272"/>
      <c r="N158" s="266"/>
      <c r="O158" s="266"/>
      <c r="P158" s="266"/>
      <c r="Q158" s="266"/>
      <c r="R158" s="266"/>
      <c r="S158" s="266"/>
      <c r="T158" s="273"/>
      <c r="AT158" s="18" t="s">
        <v>153</v>
      </c>
      <c r="AU158" s="18" t="s">
        <v>22</v>
      </c>
    </row>
    <row r="159" spans="2:12" s="1" customFormat="1" ht="6.9" customHeight="1">
      <c r="B159" s="50"/>
      <c r="C159" s="51"/>
      <c r="D159" s="51"/>
      <c r="E159" s="51"/>
      <c r="F159" s="51"/>
      <c r="G159" s="51"/>
      <c r="H159" s="51"/>
      <c r="I159" s="138"/>
      <c r="J159" s="51"/>
      <c r="K159" s="51"/>
      <c r="L159" s="55"/>
    </row>
  </sheetData>
  <sheetProtection password="CC35" sheet="1" objects="1" scenarios="1" formatColumns="0" formatRows="0" sort="0" autoFilter="0"/>
  <autoFilter ref="C78:K78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110</v>
      </c>
    </row>
    <row r="3" spans="2:46" ht="6.9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" customHeight="1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2:11" s="1" customFormat="1" ht="13.2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2:11" s="1" customFormat="1" ht="36.9" customHeight="1">
      <c r="B9" s="35"/>
      <c r="C9" s="36"/>
      <c r="D9" s="36"/>
      <c r="E9" s="319" t="s">
        <v>1028</v>
      </c>
      <c r="F9" s="286"/>
      <c r="G9" s="286"/>
      <c r="H9" s="286"/>
      <c r="I9" s="117"/>
      <c r="J9" s="36"/>
      <c r="K9" s="39"/>
    </row>
    <row r="10" spans="2:11" s="1" customFormat="1" ht="12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2:11" s="1" customFormat="1" ht="10.8" customHeight="1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2:11" s="1" customFormat="1" ht="14.4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2:11" s="1" customFormat="1" ht="6.9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ROUND(J86,2)</f>
        <v>0</v>
      </c>
      <c r="K27" s="39"/>
    </row>
    <row r="28" spans="2:11" s="1" customFormat="1" ht="6.9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>
      <c r="B30" s="35"/>
      <c r="C30" s="36"/>
      <c r="D30" s="43" t="s">
        <v>47</v>
      </c>
      <c r="E30" s="43" t="s">
        <v>48</v>
      </c>
      <c r="F30" s="129">
        <f>ROUND(SUM(BE86:BE146),2)</f>
        <v>0</v>
      </c>
      <c r="G30" s="36"/>
      <c r="H30" s="36"/>
      <c r="I30" s="130">
        <v>0.21</v>
      </c>
      <c r="J30" s="129">
        <f>ROUND(ROUND((SUM(BE86:BE146)),2)*I30,2)</f>
        <v>0</v>
      </c>
      <c r="K30" s="39"/>
    </row>
    <row r="31" spans="2:11" s="1" customFormat="1" ht="14.4" customHeight="1">
      <c r="B31" s="35"/>
      <c r="C31" s="36"/>
      <c r="D31" s="36"/>
      <c r="E31" s="43" t="s">
        <v>49</v>
      </c>
      <c r="F31" s="129">
        <f>ROUND(SUM(BF86:BF146),2)</f>
        <v>0</v>
      </c>
      <c r="G31" s="36"/>
      <c r="H31" s="36"/>
      <c r="I31" s="130">
        <v>0.15</v>
      </c>
      <c r="J31" s="129">
        <f>ROUND(ROUND((SUM(BF86:BF146)),2)*I31,2)</f>
        <v>0</v>
      </c>
      <c r="K31" s="39"/>
    </row>
    <row r="32" spans="2:11" s="1" customFormat="1" ht="14.4" customHeight="1" hidden="1">
      <c r="B32" s="35"/>
      <c r="C32" s="36"/>
      <c r="D32" s="36"/>
      <c r="E32" s="43" t="s">
        <v>50</v>
      </c>
      <c r="F32" s="129">
        <f>ROUND(SUM(BG86:BG146),2)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customHeight="1" hidden="1">
      <c r="B33" s="35"/>
      <c r="C33" s="36"/>
      <c r="D33" s="36"/>
      <c r="E33" s="43" t="s">
        <v>51</v>
      </c>
      <c r="F33" s="129">
        <f>ROUND(SUM(BH86:BH146),2)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customHeight="1" hidden="1">
      <c r="B34" s="35"/>
      <c r="C34" s="36"/>
      <c r="D34" s="36"/>
      <c r="E34" s="43" t="s">
        <v>52</v>
      </c>
      <c r="F34" s="129">
        <f>ROUND(SUM(BI86:BI146),2)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9" t="str">
        <f>E9</f>
        <v>9 - SO 901 - Opěrná zeď včetně oplocení</v>
      </c>
      <c r="F47" s="286"/>
      <c r="G47" s="286"/>
      <c r="H47" s="286"/>
      <c r="I47" s="117"/>
      <c r="J47" s="36"/>
      <c r="K47" s="39"/>
    </row>
    <row r="48" spans="2:11" s="1" customFormat="1" ht="6.9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11" s="1" customFormat="1" ht="6.9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2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11" s="1" customFormat="1" ht="14.4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J86</f>
        <v>0</v>
      </c>
      <c r="K56" s="39"/>
      <c r="AU56" s="18" t="s">
        <v>121</v>
      </c>
    </row>
    <row r="57" spans="2:11" s="8" customFormat="1" ht="24.9" customHeight="1">
      <c r="B57" s="148"/>
      <c r="C57" s="149"/>
      <c r="D57" s="150" t="s">
        <v>389</v>
      </c>
      <c r="E57" s="151"/>
      <c r="F57" s="151"/>
      <c r="G57" s="151"/>
      <c r="H57" s="151"/>
      <c r="I57" s="152"/>
      <c r="J57" s="153">
        <f>J87</f>
        <v>0</v>
      </c>
      <c r="K57" s="154"/>
    </row>
    <row r="58" spans="2:11" s="9" customFormat="1" ht="19.95" customHeight="1">
      <c r="B58" s="155"/>
      <c r="C58" s="156"/>
      <c r="D58" s="157" t="s">
        <v>390</v>
      </c>
      <c r="E58" s="158"/>
      <c r="F58" s="158"/>
      <c r="G58" s="158"/>
      <c r="H58" s="158"/>
      <c r="I58" s="159"/>
      <c r="J58" s="160">
        <f>J88</f>
        <v>0</v>
      </c>
      <c r="K58" s="161"/>
    </row>
    <row r="59" spans="2:11" s="9" customFormat="1" ht="19.95" customHeight="1">
      <c r="B59" s="155"/>
      <c r="C59" s="156"/>
      <c r="D59" s="157" t="s">
        <v>1029</v>
      </c>
      <c r="E59" s="158"/>
      <c r="F59" s="158"/>
      <c r="G59" s="158"/>
      <c r="H59" s="158"/>
      <c r="I59" s="159"/>
      <c r="J59" s="160">
        <f>J104</f>
        <v>0</v>
      </c>
      <c r="K59" s="161"/>
    </row>
    <row r="60" spans="2:11" s="9" customFormat="1" ht="19.95" customHeight="1">
      <c r="B60" s="155"/>
      <c r="C60" s="156"/>
      <c r="D60" s="157" t="s">
        <v>1030</v>
      </c>
      <c r="E60" s="158"/>
      <c r="F60" s="158"/>
      <c r="G60" s="158"/>
      <c r="H60" s="158"/>
      <c r="I60" s="159"/>
      <c r="J60" s="160">
        <f>J107</f>
        <v>0</v>
      </c>
      <c r="K60" s="161"/>
    </row>
    <row r="61" spans="2:11" s="9" customFormat="1" ht="19.95" customHeight="1">
      <c r="B61" s="155"/>
      <c r="C61" s="156"/>
      <c r="D61" s="157" t="s">
        <v>708</v>
      </c>
      <c r="E61" s="158"/>
      <c r="F61" s="158"/>
      <c r="G61" s="158"/>
      <c r="H61" s="158"/>
      <c r="I61" s="159"/>
      <c r="J61" s="160">
        <f>J131</f>
        <v>0</v>
      </c>
      <c r="K61" s="161"/>
    </row>
    <row r="62" spans="2:11" s="9" customFormat="1" ht="19.95" customHeight="1">
      <c r="B62" s="155"/>
      <c r="C62" s="156"/>
      <c r="D62" s="157" t="s">
        <v>391</v>
      </c>
      <c r="E62" s="158"/>
      <c r="F62" s="158"/>
      <c r="G62" s="158"/>
      <c r="H62" s="158"/>
      <c r="I62" s="159"/>
      <c r="J62" s="160">
        <f>J136</f>
        <v>0</v>
      </c>
      <c r="K62" s="161"/>
    </row>
    <row r="63" spans="2:11" s="9" customFormat="1" ht="19.95" customHeight="1">
      <c r="B63" s="155"/>
      <c r="C63" s="156"/>
      <c r="D63" s="157" t="s">
        <v>535</v>
      </c>
      <c r="E63" s="158"/>
      <c r="F63" s="158"/>
      <c r="G63" s="158"/>
      <c r="H63" s="158"/>
      <c r="I63" s="159"/>
      <c r="J63" s="160">
        <f>J139</f>
        <v>0</v>
      </c>
      <c r="K63" s="161"/>
    </row>
    <row r="64" spans="2:11" s="8" customFormat="1" ht="24.9" customHeight="1">
      <c r="B64" s="148"/>
      <c r="C64" s="149"/>
      <c r="D64" s="150" t="s">
        <v>1031</v>
      </c>
      <c r="E64" s="151"/>
      <c r="F64" s="151"/>
      <c r="G64" s="151"/>
      <c r="H64" s="151"/>
      <c r="I64" s="152"/>
      <c r="J64" s="153">
        <f>J141</f>
        <v>0</v>
      </c>
      <c r="K64" s="154"/>
    </row>
    <row r="65" spans="2:11" s="9" customFormat="1" ht="19.95" customHeight="1">
      <c r="B65" s="155"/>
      <c r="C65" s="156"/>
      <c r="D65" s="157" t="s">
        <v>1032</v>
      </c>
      <c r="E65" s="158"/>
      <c r="F65" s="158"/>
      <c r="G65" s="158"/>
      <c r="H65" s="158"/>
      <c r="I65" s="159"/>
      <c r="J65" s="160">
        <f>J142</f>
        <v>0</v>
      </c>
      <c r="K65" s="161"/>
    </row>
    <row r="66" spans="2:11" s="9" customFormat="1" ht="19.95" customHeight="1">
      <c r="B66" s="155"/>
      <c r="C66" s="156"/>
      <c r="D66" s="157" t="s">
        <v>1033</v>
      </c>
      <c r="E66" s="158"/>
      <c r="F66" s="158"/>
      <c r="G66" s="158"/>
      <c r="H66" s="158"/>
      <c r="I66" s="159"/>
      <c r="J66" s="160">
        <f>J145</f>
        <v>0</v>
      </c>
      <c r="K66" s="161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117"/>
      <c r="J67" s="36"/>
      <c r="K67" s="39"/>
    </row>
    <row r="68" spans="2:11" s="1" customFormat="1" ht="6.9" customHeight="1">
      <c r="B68" s="50"/>
      <c r="C68" s="51"/>
      <c r="D68" s="51"/>
      <c r="E68" s="51"/>
      <c r="F68" s="51"/>
      <c r="G68" s="51"/>
      <c r="H68" s="51"/>
      <c r="I68" s="138"/>
      <c r="J68" s="51"/>
      <c r="K68" s="52"/>
    </row>
    <row r="72" spans="2:12" s="1" customFormat="1" ht="6.9" customHeight="1">
      <c r="B72" s="53"/>
      <c r="C72" s="54"/>
      <c r="D72" s="54"/>
      <c r="E72" s="54"/>
      <c r="F72" s="54"/>
      <c r="G72" s="54"/>
      <c r="H72" s="54"/>
      <c r="I72" s="141"/>
      <c r="J72" s="54"/>
      <c r="K72" s="54"/>
      <c r="L72" s="55"/>
    </row>
    <row r="73" spans="2:12" s="1" customFormat="1" ht="36.9" customHeight="1">
      <c r="B73" s="35"/>
      <c r="C73" s="56" t="s">
        <v>127</v>
      </c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6.9" customHeight="1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14.4" customHeight="1">
      <c r="B75" s="35"/>
      <c r="C75" s="59" t="s">
        <v>16</v>
      </c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22.5" customHeight="1">
      <c r="B76" s="35"/>
      <c r="C76" s="57"/>
      <c r="D76" s="57"/>
      <c r="E76" s="321" t="str">
        <f>E7</f>
        <v>Rekonstrukce zastávkového zálivu v Neborech u školy včetně nástupiště a chodníku</v>
      </c>
      <c r="F76" s="297"/>
      <c r="G76" s="297"/>
      <c r="H76" s="297"/>
      <c r="I76" s="162"/>
      <c r="J76" s="57"/>
      <c r="K76" s="57"/>
      <c r="L76" s="55"/>
    </row>
    <row r="77" spans="2:12" s="1" customFormat="1" ht="14.4" customHeight="1">
      <c r="B77" s="35"/>
      <c r="C77" s="59" t="s">
        <v>115</v>
      </c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23.25" customHeight="1">
      <c r="B78" s="35"/>
      <c r="C78" s="57"/>
      <c r="D78" s="57"/>
      <c r="E78" s="294" t="str">
        <f>E9</f>
        <v>9 - SO 901 - Opěrná zeď včetně oplocení</v>
      </c>
      <c r="F78" s="297"/>
      <c r="G78" s="297"/>
      <c r="H78" s="297"/>
      <c r="I78" s="162"/>
      <c r="J78" s="57"/>
      <c r="K78" s="57"/>
      <c r="L78" s="55"/>
    </row>
    <row r="79" spans="2:12" s="1" customFormat="1" ht="6.9" customHeight="1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12" s="1" customFormat="1" ht="18" customHeight="1">
      <c r="B80" s="35"/>
      <c r="C80" s="59" t="s">
        <v>23</v>
      </c>
      <c r="D80" s="57"/>
      <c r="E80" s="57"/>
      <c r="F80" s="163" t="str">
        <f>F12</f>
        <v>Třinec - Nebory</v>
      </c>
      <c r="G80" s="57"/>
      <c r="H80" s="57"/>
      <c r="I80" s="164" t="s">
        <v>25</v>
      </c>
      <c r="J80" s="67" t="str">
        <f>IF(J12="","",J12)</f>
        <v>4.1.2017</v>
      </c>
      <c r="K80" s="57"/>
      <c r="L80" s="55"/>
    </row>
    <row r="81" spans="2:12" s="1" customFormat="1" ht="6.9" customHeight="1">
      <c r="B81" s="35"/>
      <c r="C81" s="57"/>
      <c r="D81" s="57"/>
      <c r="E81" s="57"/>
      <c r="F81" s="57"/>
      <c r="G81" s="57"/>
      <c r="H81" s="57"/>
      <c r="I81" s="162"/>
      <c r="J81" s="57"/>
      <c r="K81" s="57"/>
      <c r="L81" s="55"/>
    </row>
    <row r="82" spans="2:12" s="1" customFormat="1" ht="13.2">
      <c r="B82" s="35"/>
      <c r="C82" s="59" t="s">
        <v>29</v>
      </c>
      <c r="D82" s="57"/>
      <c r="E82" s="57"/>
      <c r="F82" s="163" t="str">
        <f>E15</f>
        <v>Město Třinec</v>
      </c>
      <c r="G82" s="57"/>
      <c r="H82" s="57"/>
      <c r="I82" s="164" t="s">
        <v>37</v>
      </c>
      <c r="J82" s="163" t="str">
        <f>E21</f>
        <v>UDI MORAVA s.r.o.</v>
      </c>
      <c r="K82" s="57"/>
      <c r="L82" s="55"/>
    </row>
    <row r="83" spans="2:12" s="1" customFormat="1" ht="14.4" customHeight="1">
      <c r="B83" s="35"/>
      <c r="C83" s="59" t="s">
        <v>35</v>
      </c>
      <c r="D83" s="57"/>
      <c r="E83" s="57"/>
      <c r="F83" s="163" t="str">
        <f>IF(E18="","",E18)</f>
        <v/>
      </c>
      <c r="G83" s="57"/>
      <c r="H83" s="57"/>
      <c r="I83" s="162"/>
      <c r="J83" s="57"/>
      <c r="K83" s="57"/>
      <c r="L83" s="55"/>
    </row>
    <row r="84" spans="2:12" s="1" customFormat="1" ht="10.35" customHeight="1">
      <c r="B84" s="35"/>
      <c r="C84" s="57"/>
      <c r="D84" s="57"/>
      <c r="E84" s="57"/>
      <c r="F84" s="57"/>
      <c r="G84" s="57"/>
      <c r="H84" s="57"/>
      <c r="I84" s="162"/>
      <c r="J84" s="57"/>
      <c r="K84" s="57"/>
      <c r="L84" s="55"/>
    </row>
    <row r="85" spans="2:20" s="10" customFormat="1" ht="29.25" customHeight="1">
      <c r="B85" s="165"/>
      <c r="C85" s="166" t="s">
        <v>128</v>
      </c>
      <c r="D85" s="167" t="s">
        <v>62</v>
      </c>
      <c r="E85" s="167" t="s">
        <v>58</v>
      </c>
      <c r="F85" s="167" t="s">
        <v>129</v>
      </c>
      <c r="G85" s="167" t="s">
        <v>130</v>
      </c>
      <c r="H85" s="167" t="s">
        <v>131</v>
      </c>
      <c r="I85" s="168" t="s">
        <v>132</v>
      </c>
      <c r="J85" s="167" t="s">
        <v>119</v>
      </c>
      <c r="K85" s="169" t="s">
        <v>133</v>
      </c>
      <c r="L85" s="170"/>
      <c r="M85" s="76" t="s">
        <v>134</v>
      </c>
      <c r="N85" s="77" t="s">
        <v>47</v>
      </c>
      <c r="O85" s="77" t="s">
        <v>135</v>
      </c>
      <c r="P85" s="77" t="s">
        <v>136</v>
      </c>
      <c r="Q85" s="77" t="s">
        <v>137</v>
      </c>
      <c r="R85" s="77" t="s">
        <v>138</v>
      </c>
      <c r="S85" s="77" t="s">
        <v>139</v>
      </c>
      <c r="T85" s="78" t="s">
        <v>140</v>
      </c>
    </row>
    <row r="86" spans="2:63" s="1" customFormat="1" ht="29.25" customHeight="1">
      <c r="B86" s="35"/>
      <c r="C86" s="82" t="s">
        <v>120</v>
      </c>
      <c r="D86" s="57"/>
      <c r="E86" s="57"/>
      <c r="F86" s="57"/>
      <c r="G86" s="57"/>
      <c r="H86" s="57"/>
      <c r="I86" s="162"/>
      <c r="J86" s="171">
        <f>BK86</f>
        <v>0</v>
      </c>
      <c r="K86" s="57"/>
      <c r="L86" s="55"/>
      <c r="M86" s="79"/>
      <c r="N86" s="80"/>
      <c r="O86" s="80"/>
      <c r="P86" s="172">
        <f>P87+P141</f>
        <v>0</v>
      </c>
      <c r="Q86" s="80"/>
      <c r="R86" s="172">
        <f>R87+R141</f>
        <v>105.03559904000001</v>
      </c>
      <c r="S86" s="80"/>
      <c r="T86" s="173">
        <f>T87+T141</f>
        <v>0</v>
      </c>
      <c r="AT86" s="18" t="s">
        <v>76</v>
      </c>
      <c r="AU86" s="18" t="s">
        <v>121</v>
      </c>
      <c r="BK86" s="174">
        <f>BK87+BK141</f>
        <v>0</v>
      </c>
    </row>
    <row r="87" spans="2:63" s="11" customFormat="1" ht="37.35" customHeight="1">
      <c r="B87" s="175"/>
      <c r="C87" s="176"/>
      <c r="D87" s="177" t="s">
        <v>76</v>
      </c>
      <c r="E87" s="178" t="s">
        <v>393</v>
      </c>
      <c r="F87" s="178" t="s">
        <v>394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P88+P104+P107+P131+P136+P139</f>
        <v>0</v>
      </c>
      <c r="Q87" s="183"/>
      <c r="R87" s="184">
        <f>R88+R104+R107+R131+R136+R139</f>
        <v>104.98177904</v>
      </c>
      <c r="S87" s="183"/>
      <c r="T87" s="185">
        <f>T88+T104+T107+T131+T136+T139</f>
        <v>0</v>
      </c>
      <c r="AR87" s="186" t="s">
        <v>22</v>
      </c>
      <c r="AT87" s="187" t="s">
        <v>76</v>
      </c>
      <c r="AU87" s="187" t="s">
        <v>77</v>
      </c>
      <c r="AY87" s="186" t="s">
        <v>143</v>
      </c>
      <c r="BK87" s="188">
        <f>BK88+BK104+BK107+BK131+BK136+BK139</f>
        <v>0</v>
      </c>
    </row>
    <row r="88" spans="2:63" s="11" customFormat="1" ht="19.95" customHeight="1">
      <c r="B88" s="175"/>
      <c r="C88" s="176"/>
      <c r="D88" s="189" t="s">
        <v>76</v>
      </c>
      <c r="E88" s="190" t="s">
        <v>22</v>
      </c>
      <c r="F88" s="190" t="s">
        <v>395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SUM(P89:P103)</f>
        <v>0</v>
      </c>
      <c r="Q88" s="183"/>
      <c r="R88" s="184">
        <f>SUM(R89:R103)</f>
        <v>80</v>
      </c>
      <c r="S88" s="183"/>
      <c r="T88" s="185">
        <f>SUM(T89:T103)</f>
        <v>0</v>
      </c>
      <c r="AR88" s="186" t="s">
        <v>22</v>
      </c>
      <c r="AT88" s="187" t="s">
        <v>76</v>
      </c>
      <c r="AU88" s="187" t="s">
        <v>22</v>
      </c>
      <c r="AY88" s="186" t="s">
        <v>143</v>
      </c>
      <c r="BK88" s="188">
        <f>SUM(BK89:BK103)</f>
        <v>0</v>
      </c>
    </row>
    <row r="89" spans="2:65" s="1" customFormat="1" ht="22.5" customHeight="1">
      <c r="B89" s="35"/>
      <c r="C89" s="192" t="s">
        <v>22</v>
      </c>
      <c r="D89" s="192" t="s">
        <v>146</v>
      </c>
      <c r="E89" s="193" t="s">
        <v>712</v>
      </c>
      <c r="F89" s="194" t="s">
        <v>713</v>
      </c>
      <c r="G89" s="195" t="s">
        <v>435</v>
      </c>
      <c r="H89" s="196">
        <v>58</v>
      </c>
      <c r="I89" s="197"/>
      <c r="J89" s="198">
        <f>ROUND(I89*H89,2)</f>
        <v>0</v>
      </c>
      <c r="K89" s="194" t="s">
        <v>150</v>
      </c>
      <c r="L89" s="55"/>
      <c r="M89" s="199" t="s">
        <v>20</v>
      </c>
      <c r="N89" s="200" t="s">
        <v>48</v>
      </c>
      <c r="O89" s="36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8" t="s">
        <v>93</v>
      </c>
      <c r="AT89" s="18" t="s">
        <v>146</v>
      </c>
      <c r="AU89" s="18" t="s">
        <v>84</v>
      </c>
      <c r="AY89" s="18" t="s">
        <v>143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22</v>
      </c>
      <c r="BK89" s="203">
        <f>ROUND(I89*H89,2)</f>
        <v>0</v>
      </c>
      <c r="BL89" s="18" t="s">
        <v>93</v>
      </c>
      <c r="BM89" s="18" t="s">
        <v>1034</v>
      </c>
    </row>
    <row r="90" spans="2:51" s="12" customFormat="1" ht="12">
      <c r="B90" s="208"/>
      <c r="C90" s="209"/>
      <c r="D90" s="204" t="s">
        <v>194</v>
      </c>
      <c r="E90" s="210" t="s">
        <v>20</v>
      </c>
      <c r="F90" s="211" t="s">
        <v>1035</v>
      </c>
      <c r="G90" s="209"/>
      <c r="H90" s="212">
        <v>58</v>
      </c>
      <c r="I90" s="213"/>
      <c r="J90" s="209"/>
      <c r="K90" s="209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194</v>
      </c>
      <c r="AU90" s="218" t="s">
        <v>84</v>
      </c>
      <c r="AV90" s="12" t="s">
        <v>84</v>
      </c>
      <c r="AW90" s="12" t="s">
        <v>39</v>
      </c>
      <c r="AX90" s="12" t="s">
        <v>22</v>
      </c>
      <c r="AY90" s="218" t="s">
        <v>143</v>
      </c>
    </row>
    <row r="91" spans="2:65" s="1" customFormat="1" ht="22.5" customHeight="1">
      <c r="B91" s="35"/>
      <c r="C91" s="192" t="s">
        <v>84</v>
      </c>
      <c r="D91" s="192" t="s">
        <v>146</v>
      </c>
      <c r="E91" s="193" t="s">
        <v>682</v>
      </c>
      <c r="F91" s="194" t="s">
        <v>683</v>
      </c>
      <c r="G91" s="195" t="s">
        <v>435</v>
      </c>
      <c r="H91" s="196">
        <v>58</v>
      </c>
      <c r="I91" s="197"/>
      <c r="J91" s="198">
        <f>ROUND(I91*H91,2)</f>
        <v>0</v>
      </c>
      <c r="K91" s="194" t="s">
        <v>150</v>
      </c>
      <c r="L91" s="55"/>
      <c r="M91" s="199" t="s">
        <v>20</v>
      </c>
      <c r="N91" s="200" t="s">
        <v>48</v>
      </c>
      <c r="O91" s="36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18" t="s">
        <v>93</v>
      </c>
      <c r="AT91" s="18" t="s">
        <v>146</v>
      </c>
      <c r="AU91" s="18" t="s">
        <v>84</v>
      </c>
      <c r="AY91" s="18" t="s">
        <v>143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22</v>
      </c>
      <c r="BK91" s="203">
        <f>ROUND(I91*H91,2)</f>
        <v>0</v>
      </c>
      <c r="BL91" s="18" t="s">
        <v>93</v>
      </c>
      <c r="BM91" s="18" t="s">
        <v>1036</v>
      </c>
    </row>
    <row r="92" spans="2:51" s="12" customFormat="1" ht="12">
      <c r="B92" s="208"/>
      <c r="C92" s="209"/>
      <c r="D92" s="204" t="s">
        <v>194</v>
      </c>
      <c r="E92" s="210" t="s">
        <v>20</v>
      </c>
      <c r="F92" s="211" t="s">
        <v>1037</v>
      </c>
      <c r="G92" s="209"/>
      <c r="H92" s="212">
        <v>58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194</v>
      </c>
      <c r="AU92" s="218" t="s">
        <v>84</v>
      </c>
      <c r="AV92" s="12" t="s">
        <v>84</v>
      </c>
      <c r="AW92" s="12" t="s">
        <v>39</v>
      </c>
      <c r="AX92" s="12" t="s">
        <v>22</v>
      </c>
      <c r="AY92" s="218" t="s">
        <v>143</v>
      </c>
    </row>
    <row r="93" spans="2:65" s="1" customFormat="1" ht="31.5" customHeight="1">
      <c r="B93" s="35"/>
      <c r="C93" s="192" t="s">
        <v>89</v>
      </c>
      <c r="D93" s="192" t="s">
        <v>146</v>
      </c>
      <c r="E93" s="193" t="s">
        <v>685</v>
      </c>
      <c r="F93" s="194" t="s">
        <v>686</v>
      </c>
      <c r="G93" s="195" t="s">
        <v>435</v>
      </c>
      <c r="H93" s="196">
        <v>290</v>
      </c>
      <c r="I93" s="197"/>
      <c r="J93" s="198">
        <f>ROUND(I93*H93,2)</f>
        <v>0</v>
      </c>
      <c r="K93" s="194" t="s">
        <v>150</v>
      </c>
      <c r="L93" s="55"/>
      <c r="M93" s="199" t="s">
        <v>20</v>
      </c>
      <c r="N93" s="200" t="s">
        <v>48</v>
      </c>
      <c r="O93" s="36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18" t="s">
        <v>93</v>
      </c>
      <c r="AT93" s="18" t="s">
        <v>146</v>
      </c>
      <c r="AU93" s="18" t="s">
        <v>84</v>
      </c>
      <c r="AY93" s="18" t="s">
        <v>143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22</v>
      </c>
      <c r="BK93" s="203">
        <f>ROUND(I93*H93,2)</f>
        <v>0</v>
      </c>
      <c r="BL93" s="18" t="s">
        <v>93</v>
      </c>
      <c r="BM93" s="18" t="s">
        <v>1038</v>
      </c>
    </row>
    <row r="94" spans="2:51" s="14" customFormat="1" ht="12">
      <c r="B94" s="233"/>
      <c r="C94" s="234"/>
      <c r="D94" s="206" t="s">
        <v>194</v>
      </c>
      <c r="E94" s="235" t="s">
        <v>20</v>
      </c>
      <c r="F94" s="236" t="s">
        <v>1039</v>
      </c>
      <c r="G94" s="234"/>
      <c r="H94" s="237" t="s">
        <v>20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194</v>
      </c>
      <c r="AU94" s="243" t="s">
        <v>84</v>
      </c>
      <c r="AV94" s="14" t="s">
        <v>22</v>
      </c>
      <c r="AW94" s="14" t="s">
        <v>39</v>
      </c>
      <c r="AX94" s="14" t="s">
        <v>77</v>
      </c>
      <c r="AY94" s="243" t="s">
        <v>143</v>
      </c>
    </row>
    <row r="95" spans="2:51" s="12" customFormat="1" ht="12">
      <c r="B95" s="208"/>
      <c r="C95" s="209"/>
      <c r="D95" s="204" t="s">
        <v>194</v>
      </c>
      <c r="E95" s="210" t="s">
        <v>20</v>
      </c>
      <c r="F95" s="211" t="s">
        <v>1040</v>
      </c>
      <c r="G95" s="209"/>
      <c r="H95" s="212">
        <v>290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194</v>
      </c>
      <c r="AU95" s="218" t="s">
        <v>84</v>
      </c>
      <c r="AV95" s="12" t="s">
        <v>84</v>
      </c>
      <c r="AW95" s="12" t="s">
        <v>39</v>
      </c>
      <c r="AX95" s="12" t="s">
        <v>22</v>
      </c>
      <c r="AY95" s="218" t="s">
        <v>143</v>
      </c>
    </row>
    <row r="96" spans="2:65" s="1" customFormat="1" ht="22.5" customHeight="1">
      <c r="B96" s="35"/>
      <c r="C96" s="192" t="s">
        <v>93</v>
      </c>
      <c r="D96" s="192" t="s">
        <v>146</v>
      </c>
      <c r="E96" s="193" t="s">
        <v>689</v>
      </c>
      <c r="F96" s="194" t="s">
        <v>690</v>
      </c>
      <c r="G96" s="195" t="s">
        <v>480</v>
      </c>
      <c r="H96" s="196">
        <v>95.7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1041</v>
      </c>
    </row>
    <row r="97" spans="2:51" s="12" customFormat="1" ht="12">
      <c r="B97" s="208"/>
      <c r="C97" s="209"/>
      <c r="D97" s="204" t="s">
        <v>194</v>
      </c>
      <c r="E97" s="210" t="s">
        <v>20</v>
      </c>
      <c r="F97" s="211" t="s">
        <v>1042</v>
      </c>
      <c r="G97" s="209"/>
      <c r="H97" s="212">
        <v>95.7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194</v>
      </c>
      <c r="AU97" s="218" t="s">
        <v>84</v>
      </c>
      <c r="AV97" s="12" t="s">
        <v>84</v>
      </c>
      <c r="AW97" s="12" t="s">
        <v>39</v>
      </c>
      <c r="AX97" s="12" t="s">
        <v>22</v>
      </c>
      <c r="AY97" s="218" t="s">
        <v>143</v>
      </c>
    </row>
    <row r="98" spans="2:65" s="1" customFormat="1" ht="31.5" customHeight="1">
      <c r="B98" s="35"/>
      <c r="C98" s="192" t="s">
        <v>96</v>
      </c>
      <c r="D98" s="192" t="s">
        <v>146</v>
      </c>
      <c r="E98" s="193" t="s">
        <v>1043</v>
      </c>
      <c r="F98" s="194" t="s">
        <v>1044</v>
      </c>
      <c r="G98" s="195" t="s">
        <v>435</v>
      </c>
      <c r="H98" s="196">
        <v>40</v>
      </c>
      <c r="I98" s="197"/>
      <c r="J98" s="198">
        <f>ROUND(I98*H98,2)</f>
        <v>0</v>
      </c>
      <c r="K98" s="194" t="s">
        <v>150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1045</v>
      </c>
    </row>
    <row r="99" spans="2:51" s="12" customFormat="1" ht="12">
      <c r="B99" s="208"/>
      <c r="C99" s="209"/>
      <c r="D99" s="204" t="s">
        <v>194</v>
      </c>
      <c r="E99" s="210" t="s">
        <v>20</v>
      </c>
      <c r="F99" s="211" t="s">
        <v>1046</v>
      </c>
      <c r="G99" s="209"/>
      <c r="H99" s="212">
        <v>40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194</v>
      </c>
      <c r="AU99" s="218" t="s">
        <v>84</v>
      </c>
      <c r="AV99" s="12" t="s">
        <v>84</v>
      </c>
      <c r="AW99" s="12" t="s">
        <v>39</v>
      </c>
      <c r="AX99" s="12" t="s">
        <v>22</v>
      </c>
      <c r="AY99" s="218" t="s">
        <v>143</v>
      </c>
    </row>
    <row r="100" spans="2:65" s="1" customFormat="1" ht="22.5" customHeight="1">
      <c r="B100" s="35"/>
      <c r="C100" s="255" t="s">
        <v>99</v>
      </c>
      <c r="D100" s="255" t="s">
        <v>554</v>
      </c>
      <c r="E100" s="256" t="s">
        <v>1047</v>
      </c>
      <c r="F100" s="257" t="s">
        <v>1048</v>
      </c>
      <c r="G100" s="258" t="s">
        <v>480</v>
      </c>
      <c r="H100" s="259">
        <v>80</v>
      </c>
      <c r="I100" s="260"/>
      <c r="J100" s="261">
        <f>ROUND(I100*H100,2)</f>
        <v>0</v>
      </c>
      <c r="K100" s="257" t="s">
        <v>150</v>
      </c>
      <c r="L100" s="262"/>
      <c r="M100" s="263" t="s">
        <v>20</v>
      </c>
      <c r="N100" s="264" t="s">
        <v>48</v>
      </c>
      <c r="O100" s="36"/>
      <c r="P100" s="201">
        <f>O100*H100</f>
        <v>0</v>
      </c>
      <c r="Q100" s="201">
        <v>1</v>
      </c>
      <c r="R100" s="201">
        <f>Q100*H100</f>
        <v>80</v>
      </c>
      <c r="S100" s="201">
        <v>0</v>
      </c>
      <c r="T100" s="202">
        <f>S100*H100</f>
        <v>0</v>
      </c>
      <c r="AR100" s="18" t="s">
        <v>105</v>
      </c>
      <c r="AT100" s="18" t="s">
        <v>554</v>
      </c>
      <c r="AU100" s="18" t="s">
        <v>84</v>
      </c>
      <c r="AY100" s="18" t="s">
        <v>143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8" t="s">
        <v>22</v>
      </c>
      <c r="BK100" s="203">
        <f>ROUND(I100*H100,2)</f>
        <v>0</v>
      </c>
      <c r="BL100" s="18" t="s">
        <v>93</v>
      </c>
      <c r="BM100" s="18" t="s">
        <v>1049</v>
      </c>
    </row>
    <row r="101" spans="2:51" s="12" customFormat="1" ht="12">
      <c r="B101" s="208"/>
      <c r="C101" s="209"/>
      <c r="D101" s="204" t="s">
        <v>194</v>
      </c>
      <c r="E101" s="210" t="s">
        <v>20</v>
      </c>
      <c r="F101" s="211" t="s">
        <v>1050</v>
      </c>
      <c r="G101" s="209"/>
      <c r="H101" s="212">
        <v>80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194</v>
      </c>
      <c r="AU101" s="218" t="s">
        <v>84</v>
      </c>
      <c r="AV101" s="12" t="s">
        <v>84</v>
      </c>
      <c r="AW101" s="12" t="s">
        <v>39</v>
      </c>
      <c r="AX101" s="12" t="s">
        <v>22</v>
      </c>
      <c r="AY101" s="218" t="s">
        <v>143</v>
      </c>
    </row>
    <row r="102" spans="2:65" s="1" customFormat="1" ht="22.5" customHeight="1">
      <c r="B102" s="35"/>
      <c r="C102" s="192" t="s">
        <v>102</v>
      </c>
      <c r="D102" s="192" t="s">
        <v>146</v>
      </c>
      <c r="E102" s="193" t="s">
        <v>560</v>
      </c>
      <c r="F102" s="194" t="s">
        <v>561</v>
      </c>
      <c r="G102" s="195" t="s">
        <v>198</v>
      </c>
      <c r="H102" s="196">
        <v>54</v>
      </c>
      <c r="I102" s="197"/>
      <c r="J102" s="198">
        <f>ROUND(I102*H102,2)</f>
        <v>0</v>
      </c>
      <c r="K102" s="194" t="s">
        <v>150</v>
      </c>
      <c r="L102" s="55"/>
      <c r="M102" s="199" t="s">
        <v>20</v>
      </c>
      <c r="N102" s="200" t="s">
        <v>48</v>
      </c>
      <c r="O102" s="36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18" t="s">
        <v>93</v>
      </c>
      <c r="AT102" s="18" t="s">
        <v>146</v>
      </c>
      <c r="AU102" s="18" t="s">
        <v>84</v>
      </c>
      <c r="AY102" s="18" t="s">
        <v>143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8" t="s">
        <v>22</v>
      </c>
      <c r="BK102" s="203">
        <f>ROUND(I102*H102,2)</f>
        <v>0</v>
      </c>
      <c r="BL102" s="18" t="s">
        <v>93</v>
      </c>
      <c r="BM102" s="18" t="s">
        <v>1051</v>
      </c>
    </row>
    <row r="103" spans="2:51" s="12" customFormat="1" ht="12">
      <c r="B103" s="208"/>
      <c r="C103" s="209"/>
      <c r="D103" s="206" t="s">
        <v>194</v>
      </c>
      <c r="E103" s="219" t="s">
        <v>20</v>
      </c>
      <c r="F103" s="220" t="s">
        <v>1052</v>
      </c>
      <c r="G103" s="209"/>
      <c r="H103" s="221">
        <v>54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194</v>
      </c>
      <c r="AU103" s="218" t="s">
        <v>84</v>
      </c>
      <c r="AV103" s="12" t="s">
        <v>84</v>
      </c>
      <c r="AW103" s="12" t="s">
        <v>39</v>
      </c>
      <c r="AX103" s="12" t="s">
        <v>22</v>
      </c>
      <c r="AY103" s="218" t="s">
        <v>143</v>
      </c>
    </row>
    <row r="104" spans="2:63" s="11" customFormat="1" ht="29.85" customHeight="1">
      <c r="B104" s="175"/>
      <c r="C104" s="176"/>
      <c r="D104" s="189" t="s">
        <v>76</v>
      </c>
      <c r="E104" s="190" t="s">
        <v>84</v>
      </c>
      <c r="F104" s="190" t="s">
        <v>1053</v>
      </c>
      <c r="G104" s="176"/>
      <c r="H104" s="176"/>
      <c r="I104" s="179"/>
      <c r="J104" s="191">
        <f>BK104</f>
        <v>0</v>
      </c>
      <c r="K104" s="176"/>
      <c r="L104" s="181"/>
      <c r="M104" s="182"/>
      <c r="N104" s="183"/>
      <c r="O104" s="183"/>
      <c r="P104" s="184">
        <f>SUM(P105:P106)</f>
        <v>0</v>
      </c>
      <c r="Q104" s="183"/>
      <c r="R104" s="184">
        <f>SUM(R105:R106)</f>
        <v>8.99262</v>
      </c>
      <c r="S104" s="183"/>
      <c r="T104" s="185">
        <f>SUM(T105:T106)</f>
        <v>0</v>
      </c>
      <c r="AR104" s="186" t="s">
        <v>22</v>
      </c>
      <c r="AT104" s="187" t="s">
        <v>76</v>
      </c>
      <c r="AU104" s="187" t="s">
        <v>22</v>
      </c>
      <c r="AY104" s="186" t="s">
        <v>143</v>
      </c>
      <c r="BK104" s="188">
        <f>SUM(BK105:BK106)</f>
        <v>0</v>
      </c>
    </row>
    <row r="105" spans="2:65" s="1" customFormat="1" ht="31.5" customHeight="1">
      <c r="B105" s="35"/>
      <c r="C105" s="192" t="s">
        <v>105</v>
      </c>
      <c r="D105" s="192" t="s">
        <v>146</v>
      </c>
      <c r="E105" s="193" t="s">
        <v>1054</v>
      </c>
      <c r="F105" s="194" t="s">
        <v>1055</v>
      </c>
      <c r="G105" s="195" t="s">
        <v>192</v>
      </c>
      <c r="H105" s="196">
        <v>39</v>
      </c>
      <c r="I105" s="197"/>
      <c r="J105" s="198">
        <f>ROUND(I105*H105,2)</f>
        <v>0</v>
      </c>
      <c r="K105" s="194" t="s">
        <v>150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0.23058</v>
      </c>
      <c r="R105" s="201">
        <f>Q105*H105</f>
        <v>8.99262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84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1056</v>
      </c>
    </row>
    <row r="106" spans="2:51" s="12" customFormat="1" ht="12">
      <c r="B106" s="208"/>
      <c r="C106" s="209"/>
      <c r="D106" s="206" t="s">
        <v>194</v>
      </c>
      <c r="E106" s="219" t="s">
        <v>20</v>
      </c>
      <c r="F106" s="220" t="s">
        <v>1057</v>
      </c>
      <c r="G106" s="209"/>
      <c r="H106" s="221">
        <v>39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194</v>
      </c>
      <c r="AU106" s="218" t="s">
        <v>84</v>
      </c>
      <c r="AV106" s="12" t="s">
        <v>84</v>
      </c>
      <c r="AW106" s="12" t="s">
        <v>39</v>
      </c>
      <c r="AX106" s="12" t="s">
        <v>22</v>
      </c>
      <c r="AY106" s="218" t="s">
        <v>143</v>
      </c>
    </row>
    <row r="107" spans="2:63" s="11" customFormat="1" ht="29.85" customHeight="1">
      <c r="B107" s="175"/>
      <c r="C107" s="176"/>
      <c r="D107" s="189" t="s">
        <v>76</v>
      </c>
      <c r="E107" s="190" t="s">
        <v>89</v>
      </c>
      <c r="F107" s="190" t="s">
        <v>1058</v>
      </c>
      <c r="G107" s="176"/>
      <c r="H107" s="176"/>
      <c r="I107" s="179"/>
      <c r="J107" s="191">
        <f>BK107</f>
        <v>0</v>
      </c>
      <c r="K107" s="176"/>
      <c r="L107" s="181"/>
      <c r="M107" s="182"/>
      <c r="N107" s="183"/>
      <c r="O107" s="183"/>
      <c r="P107" s="184">
        <f>SUM(P108:P130)</f>
        <v>0</v>
      </c>
      <c r="Q107" s="183"/>
      <c r="R107" s="184">
        <f>SUM(R108:R130)</f>
        <v>15.462359999999999</v>
      </c>
      <c r="S107" s="183"/>
      <c r="T107" s="185">
        <f>SUM(T108:T130)</f>
        <v>0</v>
      </c>
      <c r="AR107" s="186" t="s">
        <v>22</v>
      </c>
      <c r="AT107" s="187" t="s">
        <v>76</v>
      </c>
      <c r="AU107" s="187" t="s">
        <v>22</v>
      </c>
      <c r="AY107" s="186" t="s">
        <v>143</v>
      </c>
      <c r="BK107" s="188">
        <f>SUM(BK108:BK130)</f>
        <v>0</v>
      </c>
    </row>
    <row r="108" spans="2:65" s="1" customFormat="1" ht="22.5" customHeight="1">
      <c r="B108" s="35"/>
      <c r="C108" s="192" t="s">
        <v>108</v>
      </c>
      <c r="D108" s="192" t="s">
        <v>146</v>
      </c>
      <c r="E108" s="193" t="s">
        <v>1059</v>
      </c>
      <c r="F108" s="194" t="s">
        <v>1060</v>
      </c>
      <c r="G108" s="195" t="s">
        <v>165</v>
      </c>
      <c r="H108" s="196">
        <v>72</v>
      </c>
      <c r="I108" s="197"/>
      <c r="J108" s="198">
        <f>ROUND(I108*H108,2)</f>
        <v>0</v>
      </c>
      <c r="K108" s="194" t="s">
        <v>150</v>
      </c>
      <c r="L108" s="55"/>
      <c r="M108" s="199" t="s">
        <v>20</v>
      </c>
      <c r="N108" s="200" t="s">
        <v>48</v>
      </c>
      <c r="O108" s="36"/>
      <c r="P108" s="201">
        <f>O108*H108</f>
        <v>0</v>
      </c>
      <c r="Q108" s="201">
        <v>0.00239</v>
      </c>
      <c r="R108" s="201">
        <f>Q108*H108</f>
        <v>0.17208</v>
      </c>
      <c r="S108" s="201">
        <v>0</v>
      </c>
      <c r="T108" s="202">
        <f>S108*H108</f>
        <v>0</v>
      </c>
      <c r="AR108" s="18" t="s">
        <v>93</v>
      </c>
      <c r="AT108" s="18" t="s">
        <v>146</v>
      </c>
      <c r="AU108" s="18" t="s">
        <v>84</v>
      </c>
      <c r="AY108" s="18" t="s">
        <v>143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22</v>
      </c>
      <c r="BK108" s="203">
        <f>ROUND(I108*H108,2)</f>
        <v>0</v>
      </c>
      <c r="BL108" s="18" t="s">
        <v>93</v>
      </c>
      <c r="BM108" s="18" t="s">
        <v>1061</v>
      </c>
    </row>
    <row r="109" spans="2:51" s="12" customFormat="1" ht="12">
      <c r="B109" s="208"/>
      <c r="C109" s="209"/>
      <c r="D109" s="206" t="s">
        <v>194</v>
      </c>
      <c r="E109" s="219" t="s">
        <v>20</v>
      </c>
      <c r="F109" s="220" t="s">
        <v>1062</v>
      </c>
      <c r="G109" s="209"/>
      <c r="H109" s="221">
        <v>8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194</v>
      </c>
      <c r="AU109" s="218" t="s">
        <v>84</v>
      </c>
      <c r="AV109" s="12" t="s">
        <v>84</v>
      </c>
      <c r="AW109" s="12" t="s">
        <v>39</v>
      </c>
      <c r="AX109" s="12" t="s">
        <v>77</v>
      </c>
      <c r="AY109" s="218" t="s">
        <v>143</v>
      </c>
    </row>
    <row r="110" spans="2:51" s="12" customFormat="1" ht="12">
      <c r="B110" s="208"/>
      <c r="C110" s="209"/>
      <c r="D110" s="206" t="s">
        <v>194</v>
      </c>
      <c r="E110" s="219" t="s">
        <v>20</v>
      </c>
      <c r="F110" s="220" t="s">
        <v>1063</v>
      </c>
      <c r="G110" s="209"/>
      <c r="H110" s="221">
        <v>44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77</v>
      </c>
      <c r="AY110" s="218" t="s">
        <v>143</v>
      </c>
    </row>
    <row r="111" spans="2:51" s="12" customFormat="1" ht="12">
      <c r="B111" s="208"/>
      <c r="C111" s="209"/>
      <c r="D111" s="206" t="s">
        <v>194</v>
      </c>
      <c r="E111" s="219" t="s">
        <v>20</v>
      </c>
      <c r="F111" s="220" t="s">
        <v>1064</v>
      </c>
      <c r="G111" s="209"/>
      <c r="H111" s="221">
        <v>20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194</v>
      </c>
      <c r="AU111" s="218" t="s">
        <v>84</v>
      </c>
      <c r="AV111" s="12" t="s">
        <v>84</v>
      </c>
      <c r="AW111" s="12" t="s">
        <v>39</v>
      </c>
      <c r="AX111" s="12" t="s">
        <v>77</v>
      </c>
      <c r="AY111" s="218" t="s">
        <v>143</v>
      </c>
    </row>
    <row r="112" spans="2:51" s="13" customFormat="1" ht="12">
      <c r="B112" s="222"/>
      <c r="C112" s="223"/>
      <c r="D112" s="204" t="s">
        <v>194</v>
      </c>
      <c r="E112" s="224" t="s">
        <v>20</v>
      </c>
      <c r="F112" s="225" t="s">
        <v>217</v>
      </c>
      <c r="G112" s="223"/>
      <c r="H112" s="226">
        <v>72</v>
      </c>
      <c r="I112" s="227"/>
      <c r="J112" s="223"/>
      <c r="K112" s="223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194</v>
      </c>
      <c r="AU112" s="232" t="s">
        <v>84</v>
      </c>
      <c r="AV112" s="13" t="s">
        <v>93</v>
      </c>
      <c r="AW112" s="13" t="s">
        <v>39</v>
      </c>
      <c r="AX112" s="13" t="s">
        <v>22</v>
      </c>
      <c r="AY112" s="232" t="s">
        <v>143</v>
      </c>
    </row>
    <row r="113" spans="2:65" s="1" customFormat="1" ht="22.5" customHeight="1">
      <c r="B113" s="35"/>
      <c r="C113" s="255" t="s">
        <v>27</v>
      </c>
      <c r="D113" s="255" t="s">
        <v>554</v>
      </c>
      <c r="E113" s="256" t="s">
        <v>1065</v>
      </c>
      <c r="F113" s="257" t="s">
        <v>1066</v>
      </c>
      <c r="G113" s="258" t="s">
        <v>165</v>
      </c>
      <c r="H113" s="259">
        <v>8</v>
      </c>
      <c r="I113" s="260"/>
      <c r="J113" s="261">
        <f>ROUND(I113*H113,2)</f>
        <v>0</v>
      </c>
      <c r="K113" s="257" t="s">
        <v>150</v>
      </c>
      <c r="L113" s="262"/>
      <c r="M113" s="263" t="s">
        <v>20</v>
      </c>
      <c r="N113" s="264" t="s">
        <v>48</v>
      </c>
      <c r="O113" s="36"/>
      <c r="P113" s="201">
        <f>O113*H113</f>
        <v>0</v>
      </c>
      <c r="Q113" s="201">
        <v>0.132</v>
      </c>
      <c r="R113" s="201">
        <f>Q113*H113</f>
        <v>1.056</v>
      </c>
      <c r="S113" s="201">
        <v>0</v>
      </c>
      <c r="T113" s="202">
        <f>S113*H113</f>
        <v>0</v>
      </c>
      <c r="AR113" s="18" t="s">
        <v>105</v>
      </c>
      <c r="AT113" s="18" t="s">
        <v>554</v>
      </c>
      <c r="AU113" s="18" t="s">
        <v>84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93</v>
      </c>
      <c r="BM113" s="18" t="s">
        <v>1067</v>
      </c>
    </row>
    <row r="114" spans="2:65" s="1" customFormat="1" ht="22.5" customHeight="1">
      <c r="B114" s="35"/>
      <c r="C114" s="255" t="s">
        <v>201</v>
      </c>
      <c r="D114" s="255" t="s">
        <v>554</v>
      </c>
      <c r="E114" s="256" t="s">
        <v>1068</v>
      </c>
      <c r="F114" s="257" t="s">
        <v>1069</v>
      </c>
      <c r="G114" s="258" t="s">
        <v>165</v>
      </c>
      <c r="H114" s="259">
        <v>44</v>
      </c>
      <c r="I114" s="260"/>
      <c r="J114" s="261">
        <f>ROUND(I114*H114,2)</f>
        <v>0</v>
      </c>
      <c r="K114" s="257" t="s">
        <v>150</v>
      </c>
      <c r="L114" s="262"/>
      <c r="M114" s="263" t="s">
        <v>20</v>
      </c>
      <c r="N114" s="264" t="s">
        <v>48</v>
      </c>
      <c r="O114" s="36"/>
      <c r="P114" s="201">
        <f>O114*H114</f>
        <v>0</v>
      </c>
      <c r="Q114" s="201">
        <v>0.156</v>
      </c>
      <c r="R114" s="201">
        <f>Q114*H114</f>
        <v>6.864</v>
      </c>
      <c r="S114" s="201">
        <v>0</v>
      </c>
      <c r="T114" s="202">
        <f>S114*H114</f>
        <v>0</v>
      </c>
      <c r="AR114" s="18" t="s">
        <v>105</v>
      </c>
      <c r="AT114" s="18" t="s">
        <v>554</v>
      </c>
      <c r="AU114" s="18" t="s">
        <v>84</v>
      </c>
      <c r="AY114" s="18" t="s">
        <v>143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22</v>
      </c>
      <c r="BK114" s="203">
        <f>ROUND(I114*H114,2)</f>
        <v>0</v>
      </c>
      <c r="BL114" s="18" t="s">
        <v>93</v>
      </c>
      <c r="BM114" s="18" t="s">
        <v>1070</v>
      </c>
    </row>
    <row r="115" spans="2:65" s="1" customFormat="1" ht="22.5" customHeight="1">
      <c r="B115" s="35"/>
      <c r="C115" s="255" t="s">
        <v>205</v>
      </c>
      <c r="D115" s="255" t="s">
        <v>554</v>
      </c>
      <c r="E115" s="256" t="s">
        <v>1071</v>
      </c>
      <c r="F115" s="257" t="s">
        <v>1072</v>
      </c>
      <c r="G115" s="258" t="s">
        <v>165</v>
      </c>
      <c r="H115" s="259">
        <v>20</v>
      </c>
      <c r="I115" s="260"/>
      <c r="J115" s="261">
        <f>ROUND(I115*H115,2)</f>
        <v>0</v>
      </c>
      <c r="K115" s="257" t="s">
        <v>150</v>
      </c>
      <c r="L115" s="262"/>
      <c r="M115" s="263" t="s">
        <v>20</v>
      </c>
      <c r="N115" s="264" t="s">
        <v>48</v>
      </c>
      <c r="O115" s="36"/>
      <c r="P115" s="201">
        <f>O115*H115</f>
        <v>0</v>
      </c>
      <c r="Q115" s="201">
        <v>0.18</v>
      </c>
      <c r="R115" s="201">
        <f>Q115*H115</f>
        <v>3.5999999999999996</v>
      </c>
      <c r="S115" s="201">
        <v>0</v>
      </c>
      <c r="T115" s="202">
        <f>S115*H115</f>
        <v>0</v>
      </c>
      <c r="AR115" s="18" t="s">
        <v>105</v>
      </c>
      <c r="AT115" s="18" t="s">
        <v>554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1073</v>
      </c>
    </row>
    <row r="116" spans="2:65" s="1" customFormat="1" ht="22.5" customHeight="1">
      <c r="B116" s="35"/>
      <c r="C116" s="192" t="s">
        <v>209</v>
      </c>
      <c r="D116" s="192" t="s">
        <v>146</v>
      </c>
      <c r="E116" s="193" t="s">
        <v>1074</v>
      </c>
      <c r="F116" s="194" t="s">
        <v>1075</v>
      </c>
      <c r="G116" s="195" t="s">
        <v>165</v>
      </c>
      <c r="H116" s="196">
        <v>19</v>
      </c>
      <c r="I116" s="197"/>
      <c r="J116" s="198">
        <f>ROUND(I116*H116,2)</f>
        <v>0</v>
      </c>
      <c r="K116" s="194" t="s">
        <v>170</v>
      </c>
      <c r="L116" s="55"/>
      <c r="M116" s="199" t="s">
        <v>20</v>
      </c>
      <c r="N116" s="200" t="s">
        <v>48</v>
      </c>
      <c r="O116" s="36"/>
      <c r="P116" s="201">
        <f>O116*H116</f>
        <v>0</v>
      </c>
      <c r="Q116" s="201">
        <v>0.17489</v>
      </c>
      <c r="R116" s="201">
        <f>Q116*H116</f>
        <v>3.32291</v>
      </c>
      <c r="S116" s="201">
        <v>0</v>
      </c>
      <c r="T116" s="202">
        <f>S116*H116</f>
        <v>0</v>
      </c>
      <c r="AR116" s="18" t="s">
        <v>93</v>
      </c>
      <c r="AT116" s="18" t="s">
        <v>146</v>
      </c>
      <c r="AU116" s="18" t="s">
        <v>84</v>
      </c>
      <c r="AY116" s="18" t="s">
        <v>143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22</v>
      </c>
      <c r="BK116" s="203">
        <f>ROUND(I116*H116,2)</f>
        <v>0</v>
      </c>
      <c r="BL116" s="18" t="s">
        <v>93</v>
      </c>
      <c r="BM116" s="18" t="s">
        <v>1076</v>
      </c>
    </row>
    <row r="117" spans="2:51" s="14" customFormat="1" ht="12">
      <c r="B117" s="233"/>
      <c r="C117" s="234"/>
      <c r="D117" s="206" t="s">
        <v>194</v>
      </c>
      <c r="E117" s="235" t="s">
        <v>20</v>
      </c>
      <c r="F117" s="236" t="s">
        <v>1077</v>
      </c>
      <c r="G117" s="234"/>
      <c r="H117" s="237" t="s">
        <v>20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194</v>
      </c>
      <c r="AU117" s="243" t="s">
        <v>84</v>
      </c>
      <c r="AV117" s="14" t="s">
        <v>22</v>
      </c>
      <c r="AW117" s="14" t="s">
        <v>39</v>
      </c>
      <c r="AX117" s="14" t="s">
        <v>77</v>
      </c>
      <c r="AY117" s="243" t="s">
        <v>143</v>
      </c>
    </row>
    <row r="118" spans="2:51" s="12" customFormat="1" ht="12">
      <c r="B118" s="208"/>
      <c r="C118" s="209"/>
      <c r="D118" s="206" t="s">
        <v>194</v>
      </c>
      <c r="E118" s="219" t="s">
        <v>20</v>
      </c>
      <c r="F118" s="220" t="s">
        <v>1078</v>
      </c>
      <c r="G118" s="209"/>
      <c r="H118" s="221">
        <v>1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194</v>
      </c>
      <c r="AU118" s="218" t="s">
        <v>84</v>
      </c>
      <c r="AV118" s="12" t="s">
        <v>84</v>
      </c>
      <c r="AW118" s="12" t="s">
        <v>39</v>
      </c>
      <c r="AX118" s="12" t="s">
        <v>77</v>
      </c>
      <c r="AY118" s="218" t="s">
        <v>143</v>
      </c>
    </row>
    <row r="119" spans="2:51" s="12" customFormat="1" ht="12">
      <c r="B119" s="208"/>
      <c r="C119" s="209"/>
      <c r="D119" s="206" t="s">
        <v>194</v>
      </c>
      <c r="E119" s="219" t="s">
        <v>20</v>
      </c>
      <c r="F119" s="220" t="s">
        <v>1079</v>
      </c>
      <c r="G119" s="209"/>
      <c r="H119" s="221">
        <v>6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77</v>
      </c>
      <c r="AY119" s="218" t="s">
        <v>143</v>
      </c>
    </row>
    <row r="120" spans="2:51" s="12" customFormat="1" ht="12">
      <c r="B120" s="208"/>
      <c r="C120" s="209"/>
      <c r="D120" s="206" t="s">
        <v>194</v>
      </c>
      <c r="E120" s="219" t="s">
        <v>20</v>
      </c>
      <c r="F120" s="220" t="s">
        <v>1080</v>
      </c>
      <c r="G120" s="209"/>
      <c r="H120" s="221">
        <v>8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194</v>
      </c>
      <c r="AU120" s="218" t="s">
        <v>84</v>
      </c>
      <c r="AV120" s="12" t="s">
        <v>84</v>
      </c>
      <c r="AW120" s="12" t="s">
        <v>39</v>
      </c>
      <c r="AX120" s="12" t="s">
        <v>77</v>
      </c>
      <c r="AY120" s="218" t="s">
        <v>143</v>
      </c>
    </row>
    <row r="121" spans="2:51" s="12" customFormat="1" ht="12">
      <c r="B121" s="208"/>
      <c r="C121" s="209"/>
      <c r="D121" s="206" t="s">
        <v>194</v>
      </c>
      <c r="E121" s="219" t="s">
        <v>20</v>
      </c>
      <c r="F121" s="220" t="s">
        <v>1081</v>
      </c>
      <c r="G121" s="209"/>
      <c r="H121" s="221">
        <v>4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194</v>
      </c>
      <c r="AU121" s="218" t="s">
        <v>84</v>
      </c>
      <c r="AV121" s="12" t="s">
        <v>84</v>
      </c>
      <c r="AW121" s="12" t="s">
        <v>39</v>
      </c>
      <c r="AX121" s="12" t="s">
        <v>77</v>
      </c>
      <c r="AY121" s="218" t="s">
        <v>143</v>
      </c>
    </row>
    <row r="122" spans="2:51" s="13" customFormat="1" ht="12">
      <c r="B122" s="222"/>
      <c r="C122" s="223"/>
      <c r="D122" s="204" t="s">
        <v>194</v>
      </c>
      <c r="E122" s="224" t="s">
        <v>20</v>
      </c>
      <c r="F122" s="225" t="s">
        <v>217</v>
      </c>
      <c r="G122" s="223"/>
      <c r="H122" s="226">
        <v>19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194</v>
      </c>
      <c r="AU122" s="232" t="s">
        <v>84</v>
      </c>
      <c r="AV122" s="13" t="s">
        <v>93</v>
      </c>
      <c r="AW122" s="13" t="s">
        <v>39</v>
      </c>
      <c r="AX122" s="13" t="s">
        <v>22</v>
      </c>
      <c r="AY122" s="232" t="s">
        <v>143</v>
      </c>
    </row>
    <row r="123" spans="2:65" s="1" customFormat="1" ht="22.5" customHeight="1">
      <c r="B123" s="35"/>
      <c r="C123" s="255" t="s">
        <v>218</v>
      </c>
      <c r="D123" s="255" t="s">
        <v>554</v>
      </c>
      <c r="E123" s="256" t="s">
        <v>1082</v>
      </c>
      <c r="F123" s="257" t="s">
        <v>1083</v>
      </c>
      <c r="G123" s="258" t="s">
        <v>165</v>
      </c>
      <c r="H123" s="259">
        <v>6</v>
      </c>
      <c r="I123" s="260"/>
      <c r="J123" s="261">
        <f aca="true" t="shared" si="0" ref="J123:J129">ROUND(I123*H123,2)</f>
        <v>0</v>
      </c>
      <c r="K123" s="257" t="s">
        <v>170</v>
      </c>
      <c r="L123" s="262"/>
      <c r="M123" s="263" t="s">
        <v>20</v>
      </c>
      <c r="N123" s="264" t="s">
        <v>48</v>
      </c>
      <c r="O123" s="36"/>
      <c r="P123" s="201">
        <f aca="true" t="shared" si="1" ref="P123:P129">O123*H123</f>
        <v>0</v>
      </c>
      <c r="Q123" s="201">
        <v>0.00731</v>
      </c>
      <c r="R123" s="201">
        <f aca="true" t="shared" si="2" ref="R123:R129">Q123*H123</f>
        <v>0.043859999999999996</v>
      </c>
      <c r="S123" s="201">
        <v>0</v>
      </c>
      <c r="T123" s="202">
        <f aca="true" t="shared" si="3" ref="T123:T129">S123*H123</f>
        <v>0</v>
      </c>
      <c r="AR123" s="18" t="s">
        <v>105</v>
      </c>
      <c r="AT123" s="18" t="s">
        <v>554</v>
      </c>
      <c r="AU123" s="18" t="s">
        <v>84</v>
      </c>
      <c r="AY123" s="18" t="s">
        <v>143</v>
      </c>
      <c r="BE123" s="203">
        <f aca="true" t="shared" si="4" ref="BE123:BE129">IF(N123="základní",J123,0)</f>
        <v>0</v>
      </c>
      <c r="BF123" s="203">
        <f aca="true" t="shared" si="5" ref="BF123:BF129">IF(N123="snížená",J123,0)</f>
        <v>0</v>
      </c>
      <c r="BG123" s="203">
        <f aca="true" t="shared" si="6" ref="BG123:BG129">IF(N123="zákl. přenesená",J123,0)</f>
        <v>0</v>
      </c>
      <c r="BH123" s="203">
        <f aca="true" t="shared" si="7" ref="BH123:BH129">IF(N123="sníž. přenesená",J123,0)</f>
        <v>0</v>
      </c>
      <c r="BI123" s="203">
        <f aca="true" t="shared" si="8" ref="BI123:BI129">IF(N123="nulová",J123,0)</f>
        <v>0</v>
      </c>
      <c r="BJ123" s="18" t="s">
        <v>22</v>
      </c>
      <c r="BK123" s="203">
        <f aca="true" t="shared" si="9" ref="BK123:BK129">ROUND(I123*H123,2)</f>
        <v>0</v>
      </c>
      <c r="BL123" s="18" t="s">
        <v>93</v>
      </c>
      <c r="BM123" s="18" t="s">
        <v>1084</v>
      </c>
    </row>
    <row r="124" spans="2:65" s="1" customFormat="1" ht="22.5" customHeight="1">
      <c r="B124" s="35"/>
      <c r="C124" s="255" t="s">
        <v>8</v>
      </c>
      <c r="D124" s="255" t="s">
        <v>554</v>
      </c>
      <c r="E124" s="256" t="s">
        <v>1085</v>
      </c>
      <c r="F124" s="257" t="s">
        <v>1086</v>
      </c>
      <c r="G124" s="258" t="s">
        <v>165</v>
      </c>
      <c r="H124" s="259">
        <v>8</v>
      </c>
      <c r="I124" s="260"/>
      <c r="J124" s="261">
        <f t="shared" si="0"/>
        <v>0</v>
      </c>
      <c r="K124" s="257" t="s">
        <v>170</v>
      </c>
      <c r="L124" s="262"/>
      <c r="M124" s="263" t="s">
        <v>20</v>
      </c>
      <c r="N124" s="264" t="s">
        <v>48</v>
      </c>
      <c r="O124" s="36"/>
      <c r="P124" s="201">
        <f t="shared" si="1"/>
        <v>0</v>
      </c>
      <c r="Q124" s="201">
        <v>0.00787</v>
      </c>
      <c r="R124" s="201">
        <f t="shared" si="2"/>
        <v>0.06296</v>
      </c>
      <c r="S124" s="201">
        <v>0</v>
      </c>
      <c r="T124" s="202">
        <f t="shared" si="3"/>
        <v>0</v>
      </c>
      <c r="AR124" s="18" t="s">
        <v>105</v>
      </c>
      <c r="AT124" s="18" t="s">
        <v>554</v>
      </c>
      <c r="AU124" s="18" t="s">
        <v>84</v>
      </c>
      <c r="AY124" s="18" t="s">
        <v>143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8" t="s">
        <v>22</v>
      </c>
      <c r="BK124" s="203">
        <f t="shared" si="9"/>
        <v>0</v>
      </c>
      <c r="BL124" s="18" t="s">
        <v>93</v>
      </c>
      <c r="BM124" s="18" t="s">
        <v>1087</v>
      </c>
    </row>
    <row r="125" spans="2:65" s="1" customFormat="1" ht="22.5" customHeight="1">
      <c r="B125" s="35"/>
      <c r="C125" s="255" t="s">
        <v>233</v>
      </c>
      <c r="D125" s="255" t="s">
        <v>554</v>
      </c>
      <c r="E125" s="256" t="s">
        <v>1088</v>
      </c>
      <c r="F125" s="257" t="s">
        <v>1089</v>
      </c>
      <c r="G125" s="258" t="s">
        <v>165</v>
      </c>
      <c r="H125" s="259">
        <v>4</v>
      </c>
      <c r="I125" s="260"/>
      <c r="J125" s="261">
        <f t="shared" si="0"/>
        <v>0</v>
      </c>
      <c r="K125" s="257" t="s">
        <v>170</v>
      </c>
      <c r="L125" s="262"/>
      <c r="M125" s="263" t="s">
        <v>20</v>
      </c>
      <c r="N125" s="264" t="s">
        <v>48</v>
      </c>
      <c r="O125" s="36"/>
      <c r="P125" s="201">
        <f t="shared" si="1"/>
        <v>0</v>
      </c>
      <c r="Q125" s="201">
        <v>0.00844</v>
      </c>
      <c r="R125" s="201">
        <f t="shared" si="2"/>
        <v>0.03376</v>
      </c>
      <c r="S125" s="201">
        <v>0</v>
      </c>
      <c r="T125" s="202">
        <f t="shared" si="3"/>
        <v>0</v>
      </c>
      <c r="AR125" s="18" t="s">
        <v>105</v>
      </c>
      <c r="AT125" s="18" t="s">
        <v>554</v>
      </c>
      <c r="AU125" s="18" t="s">
        <v>84</v>
      </c>
      <c r="AY125" s="18" t="s">
        <v>143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8" t="s">
        <v>22</v>
      </c>
      <c r="BK125" s="203">
        <f t="shared" si="9"/>
        <v>0</v>
      </c>
      <c r="BL125" s="18" t="s">
        <v>93</v>
      </c>
      <c r="BM125" s="18" t="s">
        <v>1090</v>
      </c>
    </row>
    <row r="126" spans="2:65" s="1" customFormat="1" ht="22.5" customHeight="1">
      <c r="B126" s="35"/>
      <c r="C126" s="255" t="s">
        <v>240</v>
      </c>
      <c r="D126" s="255" t="s">
        <v>554</v>
      </c>
      <c r="E126" s="256" t="s">
        <v>1091</v>
      </c>
      <c r="F126" s="257" t="s">
        <v>1092</v>
      </c>
      <c r="G126" s="258" t="s">
        <v>165</v>
      </c>
      <c r="H126" s="259">
        <v>1</v>
      </c>
      <c r="I126" s="260"/>
      <c r="J126" s="261">
        <f t="shared" si="0"/>
        <v>0</v>
      </c>
      <c r="K126" s="257" t="s">
        <v>170</v>
      </c>
      <c r="L126" s="262"/>
      <c r="M126" s="263" t="s">
        <v>20</v>
      </c>
      <c r="N126" s="264" t="s">
        <v>48</v>
      </c>
      <c r="O126" s="36"/>
      <c r="P126" s="201">
        <f t="shared" si="1"/>
        <v>0</v>
      </c>
      <c r="Q126" s="201">
        <v>0.00619</v>
      </c>
      <c r="R126" s="201">
        <f t="shared" si="2"/>
        <v>0.00619</v>
      </c>
      <c r="S126" s="201">
        <v>0</v>
      </c>
      <c r="T126" s="202">
        <f t="shared" si="3"/>
        <v>0</v>
      </c>
      <c r="AR126" s="18" t="s">
        <v>105</v>
      </c>
      <c r="AT126" s="18" t="s">
        <v>554</v>
      </c>
      <c r="AU126" s="18" t="s">
        <v>84</v>
      </c>
      <c r="AY126" s="18" t="s">
        <v>143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8" t="s">
        <v>22</v>
      </c>
      <c r="BK126" s="203">
        <f t="shared" si="9"/>
        <v>0</v>
      </c>
      <c r="BL126" s="18" t="s">
        <v>93</v>
      </c>
      <c r="BM126" s="18" t="s">
        <v>1093</v>
      </c>
    </row>
    <row r="127" spans="2:65" s="1" customFormat="1" ht="22.5" customHeight="1">
      <c r="B127" s="35"/>
      <c r="C127" s="192" t="s">
        <v>245</v>
      </c>
      <c r="D127" s="192" t="s">
        <v>146</v>
      </c>
      <c r="E127" s="193" t="s">
        <v>1094</v>
      </c>
      <c r="F127" s="194" t="s">
        <v>1095</v>
      </c>
      <c r="G127" s="195" t="s">
        <v>192</v>
      </c>
      <c r="H127" s="196">
        <v>36</v>
      </c>
      <c r="I127" s="197"/>
      <c r="J127" s="198">
        <f t="shared" si="0"/>
        <v>0</v>
      </c>
      <c r="K127" s="194" t="s">
        <v>150</v>
      </c>
      <c r="L127" s="55"/>
      <c r="M127" s="199" t="s">
        <v>20</v>
      </c>
      <c r="N127" s="200" t="s">
        <v>48</v>
      </c>
      <c r="O127" s="36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AR127" s="18" t="s">
        <v>93</v>
      </c>
      <c r="AT127" s="18" t="s">
        <v>146</v>
      </c>
      <c r="AU127" s="18" t="s">
        <v>84</v>
      </c>
      <c r="AY127" s="18" t="s">
        <v>143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8" t="s">
        <v>22</v>
      </c>
      <c r="BK127" s="203">
        <f t="shared" si="9"/>
        <v>0</v>
      </c>
      <c r="BL127" s="18" t="s">
        <v>93</v>
      </c>
      <c r="BM127" s="18" t="s">
        <v>1096</v>
      </c>
    </row>
    <row r="128" spans="2:65" s="1" customFormat="1" ht="22.5" customHeight="1">
      <c r="B128" s="35"/>
      <c r="C128" s="255" t="s">
        <v>250</v>
      </c>
      <c r="D128" s="255" t="s">
        <v>554</v>
      </c>
      <c r="E128" s="256" t="s">
        <v>1097</v>
      </c>
      <c r="F128" s="257" t="s">
        <v>1098</v>
      </c>
      <c r="G128" s="258" t="s">
        <v>165</v>
      </c>
      <c r="H128" s="259">
        <v>17</v>
      </c>
      <c r="I128" s="260"/>
      <c r="J128" s="261">
        <f t="shared" si="0"/>
        <v>0</v>
      </c>
      <c r="K128" s="257" t="s">
        <v>170</v>
      </c>
      <c r="L128" s="262"/>
      <c r="M128" s="263" t="s">
        <v>20</v>
      </c>
      <c r="N128" s="264" t="s">
        <v>48</v>
      </c>
      <c r="O128" s="36"/>
      <c r="P128" s="201">
        <f t="shared" si="1"/>
        <v>0</v>
      </c>
      <c r="Q128" s="201">
        <v>0.0167</v>
      </c>
      <c r="R128" s="201">
        <f t="shared" si="2"/>
        <v>0.2839</v>
      </c>
      <c r="S128" s="201">
        <v>0</v>
      </c>
      <c r="T128" s="202">
        <f t="shared" si="3"/>
        <v>0</v>
      </c>
      <c r="AR128" s="18" t="s">
        <v>105</v>
      </c>
      <c r="AT128" s="18" t="s">
        <v>554</v>
      </c>
      <c r="AU128" s="18" t="s">
        <v>84</v>
      </c>
      <c r="AY128" s="18" t="s">
        <v>143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8" t="s">
        <v>22</v>
      </c>
      <c r="BK128" s="203">
        <f t="shared" si="9"/>
        <v>0</v>
      </c>
      <c r="BL128" s="18" t="s">
        <v>93</v>
      </c>
      <c r="BM128" s="18" t="s">
        <v>1099</v>
      </c>
    </row>
    <row r="129" spans="2:65" s="1" customFormat="1" ht="22.5" customHeight="1">
      <c r="B129" s="35"/>
      <c r="C129" s="255" t="s">
        <v>255</v>
      </c>
      <c r="D129" s="255" t="s">
        <v>554</v>
      </c>
      <c r="E129" s="256" t="s">
        <v>1100</v>
      </c>
      <c r="F129" s="257" t="s">
        <v>1101</v>
      </c>
      <c r="G129" s="258" t="s">
        <v>165</v>
      </c>
      <c r="H129" s="259">
        <v>1</v>
      </c>
      <c r="I129" s="260"/>
      <c r="J129" s="261">
        <f t="shared" si="0"/>
        <v>0</v>
      </c>
      <c r="K129" s="257" t="s">
        <v>170</v>
      </c>
      <c r="L129" s="262"/>
      <c r="M129" s="263" t="s">
        <v>20</v>
      </c>
      <c r="N129" s="264" t="s">
        <v>48</v>
      </c>
      <c r="O129" s="36"/>
      <c r="P129" s="201">
        <f t="shared" si="1"/>
        <v>0</v>
      </c>
      <c r="Q129" s="201">
        <v>0.0167</v>
      </c>
      <c r="R129" s="201">
        <f t="shared" si="2"/>
        <v>0.0167</v>
      </c>
      <c r="S129" s="201">
        <v>0</v>
      </c>
      <c r="T129" s="202">
        <f t="shared" si="3"/>
        <v>0</v>
      </c>
      <c r="AR129" s="18" t="s">
        <v>105</v>
      </c>
      <c r="AT129" s="18" t="s">
        <v>554</v>
      </c>
      <c r="AU129" s="18" t="s">
        <v>84</v>
      </c>
      <c r="AY129" s="18" t="s">
        <v>143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8" t="s">
        <v>22</v>
      </c>
      <c r="BK129" s="203">
        <f t="shared" si="9"/>
        <v>0</v>
      </c>
      <c r="BL129" s="18" t="s">
        <v>93</v>
      </c>
      <c r="BM129" s="18" t="s">
        <v>1102</v>
      </c>
    </row>
    <row r="130" spans="2:51" s="12" customFormat="1" ht="12">
      <c r="B130" s="208"/>
      <c r="C130" s="209"/>
      <c r="D130" s="206" t="s">
        <v>194</v>
      </c>
      <c r="E130" s="219" t="s">
        <v>20</v>
      </c>
      <c r="F130" s="220" t="s">
        <v>1103</v>
      </c>
      <c r="G130" s="209"/>
      <c r="H130" s="221">
        <v>1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22</v>
      </c>
      <c r="AY130" s="218" t="s">
        <v>143</v>
      </c>
    </row>
    <row r="131" spans="2:63" s="11" customFormat="1" ht="29.85" customHeight="1">
      <c r="B131" s="175"/>
      <c r="C131" s="176"/>
      <c r="D131" s="189" t="s">
        <v>76</v>
      </c>
      <c r="E131" s="190" t="s">
        <v>93</v>
      </c>
      <c r="F131" s="190" t="s">
        <v>743</v>
      </c>
      <c r="G131" s="176"/>
      <c r="H131" s="176"/>
      <c r="I131" s="179"/>
      <c r="J131" s="191">
        <f>BK131</f>
        <v>0</v>
      </c>
      <c r="K131" s="176"/>
      <c r="L131" s="181"/>
      <c r="M131" s="182"/>
      <c r="N131" s="183"/>
      <c r="O131" s="183"/>
      <c r="P131" s="184">
        <f>SUM(P132:P135)</f>
        <v>0</v>
      </c>
      <c r="Q131" s="183"/>
      <c r="R131" s="184">
        <f>SUM(R132:R135)</f>
        <v>0</v>
      </c>
      <c r="S131" s="183"/>
      <c r="T131" s="185">
        <f>SUM(T132:T135)</f>
        <v>0</v>
      </c>
      <c r="AR131" s="186" t="s">
        <v>22</v>
      </c>
      <c r="AT131" s="187" t="s">
        <v>76</v>
      </c>
      <c r="AU131" s="187" t="s">
        <v>22</v>
      </c>
      <c r="AY131" s="186" t="s">
        <v>143</v>
      </c>
      <c r="BK131" s="188">
        <f>SUM(BK132:BK135)</f>
        <v>0</v>
      </c>
    </row>
    <row r="132" spans="2:65" s="1" customFormat="1" ht="22.5" customHeight="1">
      <c r="B132" s="35"/>
      <c r="C132" s="192" t="s">
        <v>7</v>
      </c>
      <c r="D132" s="192" t="s">
        <v>146</v>
      </c>
      <c r="E132" s="193" t="s">
        <v>744</v>
      </c>
      <c r="F132" s="194" t="s">
        <v>745</v>
      </c>
      <c r="G132" s="195" t="s">
        <v>435</v>
      </c>
      <c r="H132" s="196">
        <v>13.5</v>
      </c>
      <c r="I132" s="197"/>
      <c r="J132" s="198">
        <f>ROUND(I132*H132,2)</f>
        <v>0</v>
      </c>
      <c r="K132" s="194" t="s">
        <v>150</v>
      </c>
      <c r="L132" s="55"/>
      <c r="M132" s="199" t="s">
        <v>20</v>
      </c>
      <c r="N132" s="200" t="s">
        <v>48</v>
      </c>
      <c r="O132" s="36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8" t="s">
        <v>93</v>
      </c>
      <c r="AT132" s="18" t="s">
        <v>146</v>
      </c>
      <c r="AU132" s="18" t="s">
        <v>84</v>
      </c>
      <c r="AY132" s="18" t="s">
        <v>143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22</v>
      </c>
      <c r="BK132" s="203">
        <f>ROUND(I132*H132,2)</f>
        <v>0</v>
      </c>
      <c r="BL132" s="18" t="s">
        <v>93</v>
      </c>
      <c r="BM132" s="18" t="s">
        <v>1104</v>
      </c>
    </row>
    <row r="133" spans="2:51" s="12" customFormat="1" ht="12">
      <c r="B133" s="208"/>
      <c r="C133" s="209"/>
      <c r="D133" s="204" t="s">
        <v>194</v>
      </c>
      <c r="E133" s="210" t="s">
        <v>20</v>
      </c>
      <c r="F133" s="211" t="s">
        <v>1105</v>
      </c>
      <c r="G133" s="209"/>
      <c r="H133" s="212">
        <v>13.5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194</v>
      </c>
      <c r="AU133" s="218" t="s">
        <v>84</v>
      </c>
      <c r="AV133" s="12" t="s">
        <v>84</v>
      </c>
      <c r="AW133" s="12" t="s">
        <v>39</v>
      </c>
      <c r="AX133" s="12" t="s">
        <v>22</v>
      </c>
      <c r="AY133" s="218" t="s">
        <v>143</v>
      </c>
    </row>
    <row r="134" spans="2:65" s="1" customFormat="1" ht="22.5" customHeight="1">
      <c r="B134" s="35"/>
      <c r="C134" s="192" t="s">
        <v>263</v>
      </c>
      <c r="D134" s="192" t="s">
        <v>146</v>
      </c>
      <c r="E134" s="193" t="s">
        <v>1106</v>
      </c>
      <c r="F134" s="194" t="s">
        <v>1107</v>
      </c>
      <c r="G134" s="195" t="s">
        <v>435</v>
      </c>
      <c r="H134" s="196">
        <v>7.5</v>
      </c>
      <c r="I134" s="197"/>
      <c r="J134" s="198">
        <f>ROUND(I134*H134,2)</f>
        <v>0</v>
      </c>
      <c r="K134" s="194" t="s">
        <v>150</v>
      </c>
      <c r="L134" s="55"/>
      <c r="M134" s="199" t="s">
        <v>20</v>
      </c>
      <c r="N134" s="200" t="s">
        <v>48</v>
      </c>
      <c r="O134" s="36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18" t="s">
        <v>93</v>
      </c>
      <c r="AT134" s="18" t="s">
        <v>146</v>
      </c>
      <c r="AU134" s="18" t="s">
        <v>84</v>
      </c>
      <c r="AY134" s="18" t="s">
        <v>143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8" t="s">
        <v>22</v>
      </c>
      <c r="BK134" s="203">
        <f>ROUND(I134*H134,2)</f>
        <v>0</v>
      </c>
      <c r="BL134" s="18" t="s">
        <v>93</v>
      </c>
      <c r="BM134" s="18" t="s">
        <v>1108</v>
      </c>
    </row>
    <row r="135" spans="2:51" s="12" customFormat="1" ht="12">
      <c r="B135" s="208"/>
      <c r="C135" s="209"/>
      <c r="D135" s="206" t="s">
        <v>194</v>
      </c>
      <c r="E135" s="219" t="s">
        <v>20</v>
      </c>
      <c r="F135" s="220" t="s">
        <v>1109</v>
      </c>
      <c r="G135" s="209"/>
      <c r="H135" s="221">
        <v>7.5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194</v>
      </c>
      <c r="AU135" s="218" t="s">
        <v>84</v>
      </c>
      <c r="AV135" s="12" t="s">
        <v>84</v>
      </c>
      <c r="AW135" s="12" t="s">
        <v>39</v>
      </c>
      <c r="AX135" s="12" t="s">
        <v>22</v>
      </c>
      <c r="AY135" s="218" t="s">
        <v>143</v>
      </c>
    </row>
    <row r="136" spans="2:63" s="11" customFormat="1" ht="29.85" customHeight="1">
      <c r="B136" s="175"/>
      <c r="C136" s="176"/>
      <c r="D136" s="189" t="s">
        <v>76</v>
      </c>
      <c r="E136" s="190" t="s">
        <v>108</v>
      </c>
      <c r="F136" s="190" t="s">
        <v>453</v>
      </c>
      <c r="G136" s="176"/>
      <c r="H136" s="176"/>
      <c r="I136" s="179"/>
      <c r="J136" s="191">
        <f>BK136</f>
        <v>0</v>
      </c>
      <c r="K136" s="176"/>
      <c r="L136" s="181"/>
      <c r="M136" s="182"/>
      <c r="N136" s="183"/>
      <c r="O136" s="183"/>
      <c r="P136" s="184">
        <f>SUM(P137:P138)</f>
        <v>0</v>
      </c>
      <c r="Q136" s="183"/>
      <c r="R136" s="184">
        <f>SUM(R137:R138)</f>
        <v>0.52679904</v>
      </c>
      <c r="S136" s="183"/>
      <c r="T136" s="185">
        <f>SUM(T137:T138)</f>
        <v>0</v>
      </c>
      <c r="AR136" s="186" t="s">
        <v>22</v>
      </c>
      <c r="AT136" s="187" t="s">
        <v>76</v>
      </c>
      <c r="AU136" s="187" t="s">
        <v>22</v>
      </c>
      <c r="AY136" s="186" t="s">
        <v>143</v>
      </c>
      <c r="BK136" s="188">
        <f>SUM(BK137:BK138)</f>
        <v>0</v>
      </c>
    </row>
    <row r="137" spans="2:65" s="1" customFormat="1" ht="31.5" customHeight="1">
      <c r="B137" s="35"/>
      <c r="C137" s="192" t="s">
        <v>268</v>
      </c>
      <c r="D137" s="192" t="s">
        <v>146</v>
      </c>
      <c r="E137" s="193" t="s">
        <v>626</v>
      </c>
      <c r="F137" s="194" t="s">
        <v>627</v>
      </c>
      <c r="G137" s="195" t="s">
        <v>192</v>
      </c>
      <c r="H137" s="196">
        <v>2</v>
      </c>
      <c r="I137" s="197"/>
      <c r="J137" s="198">
        <f>ROUND(I137*H137,2)</f>
        <v>0</v>
      </c>
      <c r="K137" s="194" t="s">
        <v>170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0.15539952</v>
      </c>
      <c r="R137" s="201">
        <f>Q137*H137</f>
        <v>0.31079904</v>
      </c>
      <c r="S137" s="201">
        <v>0</v>
      </c>
      <c r="T137" s="202">
        <f>S137*H137</f>
        <v>0</v>
      </c>
      <c r="AR137" s="18" t="s">
        <v>93</v>
      </c>
      <c r="AT137" s="18" t="s">
        <v>146</v>
      </c>
      <c r="AU137" s="18" t="s">
        <v>84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93</v>
      </c>
      <c r="BM137" s="18" t="s">
        <v>1110</v>
      </c>
    </row>
    <row r="138" spans="2:65" s="1" customFormat="1" ht="22.5" customHeight="1">
      <c r="B138" s="35"/>
      <c r="C138" s="255" t="s">
        <v>273</v>
      </c>
      <c r="D138" s="255" t="s">
        <v>554</v>
      </c>
      <c r="E138" s="256" t="s">
        <v>886</v>
      </c>
      <c r="F138" s="257" t="s">
        <v>887</v>
      </c>
      <c r="G138" s="258" t="s">
        <v>165</v>
      </c>
      <c r="H138" s="259">
        <v>2</v>
      </c>
      <c r="I138" s="260"/>
      <c r="J138" s="261">
        <f>ROUND(I138*H138,2)</f>
        <v>0</v>
      </c>
      <c r="K138" s="257" t="s">
        <v>150</v>
      </c>
      <c r="L138" s="262"/>
      <c r="M138" s="263" t="s">
        <v>20</v>
      </c>
      <c r="N138" s="264" t="s">
        <v>48</v>
      </c>
      <c r="O138" s="36"/>
      <c r="P138" s="201">
        <f>O138*H138</f>
        <v>0</v>
      </c>
      <c r="Q138" s="201">
        <v>0.108</v>
      </c>
      <c r="R138" s="201">
        <f>Q138*H138</f>
        <v>0.216</v>
      </c>
      <c r="S138" s="201">
        <v>0</v>
      </c>
      <c r="T138" s="202">
        <f>S138*H138</f>
        <v>0</v>
      </c>
      <c r="AR138" s="18" t="s">
        <v>105</v>
      </c>
      <c r="AT138" s="18" t="s">
        <v>554</v>
      </c>
      <c r="AU138" s="18" t="s">
        <v>84</v>
      </c>
      <c r="AY138" s="18" t="s">
        <v>143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22</v>
      </c>
      <c r="BK138" s="203">
        <f>ROUND(I138*H138,2)</f>
        <v>0</v>
      </c>
      <c r="BL138" s="18" t="s">
        <v>93</v>
      </c>
      <c r="BM138" s="18" t="s">
        <v>1111</v>
      </c>
    </row>
    <row r="139" spans="2:63" s="11" customFormat="1" ht="29.85" customHeight="1">
      <c r="B139" s="175"/>
      <c r="C139" s="176"/>
      <c r="D139" s="189" t="s">
        <v>76</v>
      </c>
      <c r="E139" s="190" t="s">
        <v>637</v>
      </c>
      <c r="F139" s="190" t="s">
        <v>638</v>
      </c>
      <c r="G139" s="176"/>
      <c r="H139" s="176"/>
      <c r="I139" s="179"/>
      <c r="J139" s="191">
        <f>BK139</f>
        <v>0</v>
      </c>
      <c r="K139" s="176"/>
      <c r="L139" s="181"/>
      <c r="M139" s="182"/>
      <c r="N139" s="183"/>
      <c r="O139" s="183"/>
      <c r="P139" s="184">
        <f>P140</f>
        <v>0</v>
      </c>
      <c r="Q139" s="183"/>
      <c r="R139" s="184">
        <f>R140</f>
        <v>0</v>
      </c>
      <c r="S139" s="183"/>
      <c r="T139" s="185">
        <f>T140</f>
        <v>0</v>
      </c>
      <c r="AR139" s="186" t="s">
        <v>22</v>
      </c>
      <c r="AT139" s="187" t="s">
        <v>76</v>
      </c>
      <c r="AU139" s="187" t="s">
        <v>22</v>
      </c>
      <c r="AY139" s="186" t="s">
        <v>143</v>
      </c>
      <c r="BK139" s="188">
        <f>BK140</f>
        <v>0</v>
      </c>
    </row>
    <row r="140" spans="2:65" s="1" customFormat="1" ht="22.5" customHeight="1">
      <c r="B140" s="35"/>
      <c r="C140" s="192" t="s">
        <v>278</v>
      </c>
      <c r="D140" s="192" t="s">
        <v>146</v>
      </c>
      <c r="E140" s="193" t="s">
        <v>1112</v>
      </c>
      <c r="F140" s="194" t="s">
        <v>1113</v>
      </c>
      <c r="G140" s="195" t="s">
        <v>480</v>
      </c>
      <c r="H140" s="196">
        <v>105.036</v>
      </c>
      <c r="I140" s="197"/>
      <c r="J140" s="198">
        <f>ROUND(I140*H140,2)</f>
        <v>0</v>
      </c>
      <c r="K140" s="194" t="s">
        <v>150</v>
      </c>
      <c r="L140" s="55"/>
      <c r="M140" s="199" t="s">
        <v>20</v>
      </c>
      <c r="N140" s="200" t="s">
        <v>48</v>
      </c>
      <c r="O140" s="3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18" t="s">
        <v>93</v>
      </c>
      <c r="AT140" s="18" t="s">
        <v>146</v>
      </c>
      <c r="AU140" s="18" t="s">
        <v>84</v>
      </c>
      <c r="AY140" s="18" t="s">
        <v>143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22</v>
      </c>
      <c r="BK140" s="203">
        <f>ROUND(I140*H140,2)</f>
        <v>0</v>
      </c>
      <c r="BL140" s="18" t="s">
        <v>93</v>
      </c>
      <c r="BM140" s="18" t="s">
        <v>1114</v>
      </c>
    </row>
    <row r="141" spans="2:63" s="11" customFormat="1" ht="37.35" customHeight="1">
      <c r="B141" s="175"/>
      <c r="C141" s="176"/>
      <c r="D141" s="177" t="s">
        <v>76</v>
      </c>
      <c r="E141" s="178" t="s">
        <v>1115</v>
      </c>
      <c r="F141" s="178" t="s">
        <v>1116</v>
      </c>
      <c r="G141" s="176"/>
      <c r="H141" s="176"/>
      <c r="I141" s="179"/>
      <c r="J141" s="180">
        <f>BK141</f>
        <v>0</v>
      </c>
      <c r="K141" s="176"/>
      <c r="L141" s="181"/>
      <c r="M141" s="182"/>
      <c r="N141" s="183"/>
      <c r="O141" s="183"/>
      <c r="P141" s="184">
        <f>P142+P145</f>
        <v>0</v>
      </c>
      <c r="Q141" s="183"/>
      <c r="R141" s="184">
        <f>R142+R145</f>
        <v>0.05382</v>
      </c>
      <c r="S141" s="183"/>
      <c r="T141" s="185">
        <f>T142+T145</f>
        <v>0</v>
      </c>
      <c r="AR141" s="186" t="s">
        <v>84</v>
      </c>
      <c r="AT141" s="187" t="s">
        <v>76</v>
      </c>
      <c r="AU141" s="187" t="s">
        <v>77</v>
      </c>
      <c r="AY141" s="186" t="s">
        <v>143</v>
      </c>
      <c r="BK141" s="188">
        <f>BK142+BK145</f>
        <v>0</v>
      </c>
    </row>
    <row r="142" spans="2:63" s="11" customFormat="1" ht="19.95" customHeight="1">
      <c r="B142" s="175"/>
      <c r="C142" s="176"/>
      <c r="D142" s="189" t="s">
        <v>76</v>
      </c>
      <c r="E142" s="190" t="s">
        <v>1117</v>
      </c>
      <c r="F142" s="190" t="s">
        <v>1118</v>
      </c>
      <c r="G142" s="176"/>
      <c r="H142" s="176"/>
      <c r="I142" s="179"/>
      <c r="J142" s="191">
        <f>BK142</f>
        <v>0</v>
      </c>
      <c r="K142" s="176"/>
      <c r="L142" s="181"/>
      <c r="M142" s="182"/>
      <c r="N142" s="183"/>
      <c r="O142" s="183"/>
      <c r="P142" s="184">
        <f>SUM(P143:P144)</f>
        <v>0</v>
      </c>
      <c r="Q142" s="183"/>
      <c r="R142" s="184">
        <f>SUM(R143:R144)</f>
        <v>0.05382</v>
      </c>
      <c r="S142" s="183"/>
      <c r="T142" s="185">
        <f>SUM(T143:T144)</f>
        <v>0</v>
      </c>
      <c r="AR142" s="186" t="s">
        <v>84</v>
      </c>
      <c r="AT142" s="187" t="s">
        <v>76</v>
      </c>
      <c r="AU142" s="187" t="s">
        <v>22</v>
      </c>
      <c r="AY142" s="186" t="s">
        <v>143</v>
      </c>
      <c r="BK142" s="188">
        <f>SUM(BK143:BK144)</f>
        <v>0</v>
      </c>
    </row>
    <row r="143" spans="2:65" s="1" customFormat="1" ht="31.5" customHeight="1">
      <c r="B143" s="35"/>
      <c r="C143" s="192" t="s">
        <v>283</v>
      </c>
      <c r="D143" s="192" t="s">
        <v>146</v>
      </c>
      <c r="E143" s="193" t="s">
        <v>1119</v>
      </c>
      <c r="F143" s="194" t="s">
        <v>1120</v>
      </c>
      <c r="G143" s="195" t="s">
        <v>198</v>
      </c>
      <c r="H143" s="196">
        <v>78</v>
      </c>
      <c r="I143" s="197"/>
      <c r="J143" s="198">
        <f>ROUND(I143*H143,2)</f>
        <v>0</v>
      </c>
      <c r="K143" s="194" t="s">
        <v>150</v>
      </c>
      <c r="L143" s="55"/>
      <c r="M143" s="199" t="s">
        <v>20</v>
      </c>
      <c r="N143" s="200" t="s">
        <v>48</v>
      </c>
      <c r="O143" s="36"/>
      <c r="P143" s="201">
        <f>O143*H143</f>
        <v>0</v>
      </c>
      <c r="Q143" s="201">
        <v>0.00069</v>
      </c>
      <c r="R143" s="201">
        <f>Q143*H143</f>
        <v>0.05382</v>
      </c>
      <c r="S143" s="201">
        <v>0</v>
      </c>
      <c r="T143" s="202">
        <f>S143*H143</f>
        <v>0</v>
      </c>
      <c r="AR143" s="18" t="s">
        <v>93</v>
      </c>
      <c r="AT143" s="18" t="s">
        <v>146</v>
      </c>
      <c r="AU143" s="18" t="s">
        <v>84</v>
      </c>
      <c r="AY143" s="18" t="s">
        <v>143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8" t="s">
        <v>22</v>
      </c>
      <c r="BK143" s="203">
        <f>ROUND(I143*H143,2)</f>
        <v>0</v>
      </c>
      <c r="BL143" s="18" t="s">
        <v>93</v>
      </c>
      <c r="BM143" s="18" t="s">
        <v>1121</v>
      </c>
    </row>
    <row r="144" spans="2:51" s="12" customFormat="1" ht="12">
      <c r="B144" s="208"/>
      <c r="C144" s="209"/>
      <c r="D144" s="206" t="s">
        <v>194</v>
      </c>
      <c r="E144" s="219" t="s">
        <v>20</v>
      </c>
      <c r="F144" s="220" t="s">
        <v>1122</v>
      </c>
      <c r="G144" s="209"/>
      <c r="H144" s="221">
        <v>78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194</v>
      </c>
      <c r="AU144" s="218" t="s">
        <v>84</v>
      </c>
      <c r="AV144" s="12" t="s">
        <v>84</v>
      </c>
      <c r="AW144" s="12" t="s">
        <v>39</v>
      </c>
      <c r="AX144" s="12" t="s">
        <v>22</v>
      </c>
      <c r="AY144" s="218" t="s">
        <v>143</v>
      </c>
    </row>
    <row r="145" spans="2:63" s="11" customFormat="1" ht="29.85" customHeight="1">
      <c r="B145" s="175"/>
      <c r="C145" s="176"/>
      <c r="D145" s="189" t="s">
        <v>76</v>
      </c>
      <c r="E145" s="190" t="s">
        <v>1123</v>
      </c>
      <c r="F145" s="190" t="s">
        <v>1124</v>
      </c>
      <c r="G145" s="176"/>
      <c r="H145" s="176"/>
      <c r="I145" s="179"/>
      <c r="J145" s="191">
        <f>BK145</f>
        <v>0</v>
      </c>
      <c r="K145" s="176"/>
      <c r="L145" s="181"/>
      <c r="M145" s="182"/>
      <c r="N145" s="183"/>
      <c r="O145" s="183"/>
      <c r="P145" s="184">
        <f>P146</f>
        <v>0</v>
      </c>
      <c r="Q145" s="183"/>
      <c r="R145" s="184">
        <f>R146</f>
        <v>0</v>
      </c>
      <c r="S145" s="183"/>
      <c r="T145" s="185">
        <f>T146</f>
        <v>0</v>
      </c>
      <c r="AR145" s="186" t="s">
        <v>84</v>
      </c>
      <c r="AT145" s="187" t="s">
        <v>76</v>
      </c>
      <c r="AU145" s="187" t="s">
        <v>22</v>
      </c>
      <c r="AY145" s="186" t="s">
        <v>143</v>
      </c>
      <c r="BK145" s="188">
        <f>BK146</f>
        <v>0</v>
      </c>
    </row>
    <row r="146" spans="2:65" s="1" customFormat="1" ht="22.5" customHeight="1">
      <c r="B146" s="35"/>
      <c r="C146" s="192" t="s">
        <v>288</v>
      </c>
      <c r="D146" s="192" t="s">
        <v>146</v>
      </c>
      <c r="E146" s="193" t="s">
        <v>1125</v>
      </c>
      <c r="F146" s="194" t="s">
        <v>1126</v>
      </c>
      <c r="G146" s="195" t="s">
        <v>198</v>
      </c>
      <c r="H146" s="196">
        <v>90</v>
      </c>
      <c r="I146" s="197"/>
      <c r="J146" s="198">
        <f>ROUND(I146*H146,2)</f>
        <v>0</v>
      </c>
      <c r="K146" s="194" t="s">
        <v>170</v>
      </c>
      <c r="L146" s="55"/>
      <c r="M146" s="199" t="s">
        <v>20</v>
      </c>
      <c r="N146" s="265" t="s">
        <v>48</v>
      </c>
      <c r="O146" s="266"/>
      <c r="P146" s="267">
        <f>O146*H146</f>
        <v>0</v>
      </c>
      <c r="Q146" s="267">
        <v>0</v>
      </c>
      <c r="R146" s="267">
        <f>Q146*H146</f>
        <v>0</v>
      </c>
      <c r="S146" s="267">
        <v>0</v>
      </c>
      <c r="T146" s="268">
        <f>S146*H146</f>
        <v>0</v>
      </c>
      <c r="AR146" s="18" t="s">
        <v>233</v>
      </c>
      <c r="AT146" s="18" t="s">
        <v>146</v>
      </c>
      <c r="AU146" s="18" t="s">
        <v>84</v>
      </c>
      <c r="AY146" s="18" t="s">
        <v>143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22</v>
      </c>
      <c r="BK146" s="203">
        <f>ROUND(I146*H146,2)</f>
        <v>0</v>
      </c>
      <c r="BL146" s="18" t="s">
        <v>233</v>
      </c>
      <c r="BM146" s="18" t="s">
        <v>1127</v>
      </c>
    </row>
    <row r="147" spans="2:12" s="1" customFormat="1" ht="6.9" customHeight="1">
      <c r="B147" s="50"/>
      <c r="C147" s="51"/>
      <c r="D147" s="51"/>
      <c r="E147" s="51"/>
      <c r="F147" s="51"/>
      <c r="G147" s="51"/>
      <c r="H147" s="51"/>
      <c r="I147" s="138"/>
      <c r="J147" s="51"/>
      <c r="K147" s="51"/>
      <c r="L147" s="55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Lenovo-NB\Miloš Drábek</dc:creator>
  <cp:keywords/>
  <dc:description/>
  <cp:lastModifiedBy>Miloš Drábek</cp:lastModifiedBy>
  <dcterms:created xsi:type="dcterms:W3CDTF">2017-01-04T08:32:47Z</dcterms:created>
  <dcterms:modified xsi:type="dcterms:W3CDTF">2017-01-04T08:33:13Z</dcterms:modified>
  <cp:category/>
  <cp:version/>
  <cp:contentType/>
  <cp:contentStatus/>
</cp:coreProperties>
</file>