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20170311 - Termoregulace ..." sheetId="2" r:id="rId2"/>
    <sheet name="Pokyny pro vyplnění" sheetId="3" r:id="rId3"/>
  </sheets>
  <definedNames>
    <definedName name="_xlnm._FilterDatabase" localSheetId="1" hidden="1">'20170311 - Termoregulace ...'!$C$78:$K$260</definedName>
    <definedName name="_xlnm.Print_Area" localSheetId="1">'20170311 - Termoregulace ...'!$C$4:$J$34,'20170311 - Termoregulace ...'!$C$40:$J$62,'20170311 - Termoregulace ...'!$C$68:$K$260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'20170311 - Termoregulace ...'!$78:$78</definedName>
  </definedNames>
  <calcPr calcId="145621"/>
</workbook>
</file>

<file path=xl/sharedStrings.xml><?xml version="1.0" encoding="utf-8"?>
<sst xmlns="http://schemas.openxmlformats.org/spreadsheetml/2006/main" count="2734" uniqueCount="579">
  <si>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</si>
  <si>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</si>
  <si>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</si>
  <si>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</si>
  <si>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</si>
  <si>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</si>
  <si>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</si>
  <si>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{be19a63a-295f-467f-b773-4a2b3beddbf7}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</si>
  <si>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</si>
  <si>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</si>
  <si>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</si>
  <si>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</si>
  <si>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</si>
  <si>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</si>
  <si>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</si>
  <si>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</si>
  <si>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20170311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</si>
  <si>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</si>
  <si>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</si>
  <si>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Termoregulace otopné soustavy v objektu ZUŠ, Třanovského 596, Třinec</t>
  </si>
  <si>
    <t>0,1</t>
  </si>
  <si>
    <t>KSO:</t>
  </si>
  <si>
    <t/>
  </si>
  <si>
    <t>CC-CZ:</t>
  </si>
  <si>
    <t>1</t>
  </si>
  <si>
    <t>Místo:</t>
  </si>
  <si>
    <t>ZUŠ, Třanovského 596, Třinec</t>
  </si>
  <si>
    <t>Datum:</t>
  </si>
  <si>
    <t>22.3.2017</t>
  </si>
  <si>
    <t>10</t>
  </si>
  <si>
    <t>100</t>
  </si>
  <si>
    <t>Zadavatel:</t>
  </si>
  <si>
    <t>IČ:</t>
  </si>
  <si>
    <t>00297313</t>
  </si>
  <si>
    <t>Město Třinec</t>
  </si>
  <si>
    <t>DIČ:</t>
  </si>
  <si>
    <t>CZ00297313</t>
  </si>
  <si>
    <t>Uchazeč:</t>
  </si>
  <si>
    <t>Vyplň údaj</t>
  </si>
  <si>
    <t>Projektant:</t>
  </si>
  <si>
    <t>25842544</t>
  </si>
  <si>
    <t>HAMROZI s. r. o.</t>
  </si>
  <si>
    <t>CZ25842544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</si>
  <si>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</si>
  <si>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</si>
  <si>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</si>
  <si>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</si>
  <si>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</si>
  <si>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</si>
  <si>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</si>
  <si>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</si>
  <si>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</si>
  <si>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</si>
  <si>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</si>
  <si>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</si>
  <si>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</si>
  <si>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</si>
  <si>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</si>
  <si>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</si>
  <si>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</si>
  <si>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</si>
  <si>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</si>
  <si>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</si>
  <si>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</si>
  <si>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</si>
  <si>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</si>
  <si>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</si>
  <si>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</si>
  <si>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</si>
  <si>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</si>
  <si>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</si>
  <si>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</si>
  <si>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</si>
  <si>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</si>
  <si>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</si>
  <si>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</si>
  <si>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</si>
  <si>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</si>
  <si>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</si>
  <si>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</si>
  <si>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</si>
  <si>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</si>
  <si>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</si>
  <si>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</si>
  <si>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</si>
  <si>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</si>
  <si>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</si>
  <si>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</si>
  <si>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</si>
  <si>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</si>
  <si>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</si>
  <si>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</si>
  <si>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</si>
  <si>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</si>
  <si>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</si>
  <si>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</si>
  <si>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</si>
  <si>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</si>
  <si>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</si>
  <si>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</si>
  <si>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</si>
  <si>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</si>
  <si>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</si>
  <si>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</si>
  <si>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</si>
  <si>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766 - Konstrukce truhlářské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</si>
  <si>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</si>
  <si>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</si>
  <si>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</si>
  <si>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</si>
  <si>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</si>
  <si>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</si>
  <si>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</si>
  <si>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</si>
  <si>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</si>
  <si>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</si>
  <si>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</si>
  <si>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</si>
  <si>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</si>
  <si>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</si>
  <si>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</si>
  <si>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</si>
  <si>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</si>
  <si>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</si>
  <si>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</si>
  <si>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</si>
  <si>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460270231</t>
  </si>
  <si>
    <t>Zazdívka otvorů cihlami pálenými plochy do 0,0225 m2 a tloušťky do 15 cm</t>
  </si>
  <si>
    <t>kus</t>
  </si>
  <si>
    <t>CS ÚRS 2017 01</t>
  </si>
  <si>
    <t>64</t>
  </si>
  <si>
    <t>-2057542564</t>
  </si>
  <si>
    <t>VV</t>
  </si>
  <si>
    <t>Výkres č. D.1.4.01-07</t>
  </si>
  <si>
    <t>4</t>
  </si>
  <si>
    <t>612325221</t>
  </si>
  <si>
    <t>Vápenocementová nebo vápenná omítka jednotlivých malých ploch štuková na stěnách, plochy jednotlivě do 0,09 m2</t>
  </si>
  <si>
    <t>-339145698</t>
  </si>
  <si>
    <t>9</t>
  </si>
  <si>
    <t>Ostatní konstrukce a práce, bourání</t>
  </si>
  <si>
    <t>3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</si>
  <si>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</si>
  <si>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</si>
  <si>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2097797563</t>
  </si>
  <si>
    <t>PSV</t>
  </si>
  <si>
    <t>Práce a dodávky PSV</t>
  </si>
  <si>
    <t>713</t>
  </si>
  <si>
    <t>Izolace tepelné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</si>
  <si>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</si>
  <si>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D do 50 mm jednovrstvá</t>
  </si>
  <si>
    <t>m</t>
  </si>
  <si>
    <t>16</t>
  </si>
  <si>
    <t>2137490192</t>
  </si>
  <si>
    <t>5+3,7+7,8+16,3+36,6+22,6</t>
  </si>
  <si>
    <t>5</t>
  </si>
  <si>
    <t>M</t>
  </si>
  <si>
    <t>631545100</t>
  </si>
  <si>
    <t>pouzdro potrubní izolační s povrchem kašírovaným hliníkovou folií - tl. izolační vrstvy 20 mm 22/20 mm</t>
  </si>
  <si>
    <t>32</t>
  </si>
  <si>
    <t>103531991</t>
  </si>
  <si>
    <t>631545110</t>
  </si>
  <si>
    <t>pouzdro potrubní izolační s povrchem kašírovaným hliníkovou folií - tl. izolační vrstvy 20 mm 28/20 mm</t>
  </si>
  <si>
    <t>1582995317</t>
  </si>
  <si>
    <t>3,7</t>
  </si>
  <si>
    <t>7</t>
  </si>
  <si>
    <t>631545120</t>
  </si>
  <si>
    <t>pouzdro potrubní izolační s povrchem kašírovaným hliníkovou folií - tl. izolační vrstvy 20 mm 35/20 mm</t>
  </si>
  <si>
    <t>1645029819</t>
  </si>
  <si>
    <t>7,8</t>
  </si>
  <si>
    <t>8</t>
  </si>
  <si>
    <t>631545320</t>
  </si>
  <si>
    <t>Pouzdro potrubní izolační s povrchem kašírovaným hliníkovou foli. Tl.izolační vrstvy 30 mm 35/30 mm</t>
  </si>
  <si>
    <t>-553430574</t>
  </si>
  <si>
    <t>16,3</t>
  </si>
  <si>
    <t>631545330</t>
  </si>
  <si>
    <t>pouzdro potrubní izolační s povrchem kašírovaným hliníkovou folií - tl.izolační vrstvy 30 mm 42/30 mm</t>
  </si>
  <si>
    <t>-1519984210</t>
  </si>
  <si>
    <t>36,6</t>
  </si>
  <si>
    <t>631545340</t>
  </si>
  <si>
    <t>pouzdro potrubní izolační s povrchem kašírovaným hliníkovou folií - tl.izolační vrstvy 30 mm 49/30 mm</t>
  </si>
  <si>
    <t>-2058278848</t>
  </si>
  <si>
    <t>22,6</t>
  </si>
  <si>
    <t>11</t>
  </si>
  <si>
    <t>713463212</t>
  </si>
  <si>
    <t>Montáž izolace tepelné potrubí a ohybů tvarovkami nebo deskami potrubními pouzdry s povrchovou úpravou hliníkovou fólií (izolační materiál ve specifikaci) přelepenými samolepící hliníkovou páskou potrubí D přes 50 do 100 mm jednovrstvá</t>
  </si>
  <si>
    <t>1201563941</t>
  </si>
  <si>
    <t>25+3,7</t>
  </si>
  <si>
    <t>12</t>
  </si>
  <si>
    <t>631545750</t>
  </si>
  <si>
    <t>pouzdro potrubní izolační s povrchem kašírovaným hliníkovou folií - tl.izolační vrstvy 40 mm 60/40 mm</t>
  </si>
  <si>
    <t>1350788601</t>
  </si>
  <si>
    <t>25</t>
  </si>
  <si>
    <t>13</t>
  </si>
  <si>
    <t>631545770</t>
  </si>
  <si>
    <t>Pouzdro potrubní izolační s povrchem kašírovaným hliníkovou folií. Tl.izolační vrstvy 40 mm 76/40 mm</t>
  </si>
  <si>
    <t>42284655</t>
  </si>
  <si>
    <t>14</t>
  </si>
  <si>
    <t>713491R1</t>
  </si>
  <si>
    <t>Montáž a dodávka tepelné izolace s Al fóli nových regulačních armatur vč. souvisejícího potrubí</t>
  </si>
  <si>
    <t>-1186433947</t>
  </si>
  <si>
    <t>998713101</t>
  </si>
  <si>
    <t>Přesun hmot pro izolace tepelné stanovený z hmotnosti přesunovaného materiálu vodorovná dopravní vzdálenost do 50 m v objektech výšky do 6 m</t>
  </si>
  <si>
    <t>t</t>
  </si>
  <si>
    <t>148255901</t>
  </si>
  <si>
    <t>998713181</t>
  </si>
  <si>
    <t>Přesun hmot pro izolace tepelné stanovený z hmotnosti přesunovaného materiálu Příplatek k cenám za přesun prováděný bez použití mechanizace pro jakoukoliv výšku objektu</t>
  </si>
  <si>
    <t>-796239265</t>
  </si>
  <si>
    <t>733</t>
  </si>
  <si>
    <t>Ústřední vytápění - rozvodné potrubí</t>
  </si>
  <si>
    <t>17</t>
  </si>
  <si>
    <t>733222102</t>
  </si>
  <si>
    <t>Potrubí z trubek měděných polotvrdých spojovaných měkkým pájením D 15/1</t>
  </si>
  <si>
    <t>1183433946</t>
  </si>
  <si>
    <t>18</t>
  </si>
  <si>
    <t>733224222</t>
  </si>
  <si>
    <t>Potrubí z trubek měděných Příplatek k cenám za zhotovení přípojky z trubek měděných D 15/1</t>
  </si>
  <si>
    <t>-1977217843</t>
  </si>
  <si>
    <t>734</t>
  </si>
  <si>
    <t>Ústřední vytápění - armatury</t>
  </si>
  <si>
    <t>19</t>
  </si>
  <si>
    <t>734200811</t>
  </si>
  <si>
    <t>Demontáž armatur závitových s jedním závitem do G 1/2</t>
  </si>
  <si>
    <t>-227501290</t>
  </si>
  <si>
    <t>71+23+14</t>
  </si>
  <si>
    <t>20</t>
  </si>
  <si>
    <t>734200831</t>
  </si>
  <si>
    <t>Demontáž armatur závitových se třemi závity do G 1/2</t>
  </si>
  <si>
    <t>-45737923</t>
  </si>
  <si>
    <t>71</t>
  </si>
  <si>
    <t>734209102</t>
  </si>
  <si>
    <t>Montáž závitových armatur s 1 závitem G 3/8 (DN 10)</t>
  </si>
  <si>
    <t>-1384493229</t>
  </si>
  <si>
    <t>23</t>
  </si>
  <si>
    <t>22</t>
  </si>
  <si>
    <t>551212810</t>
  </si>
  <si>
    <t xml:space="preserve">Ventily k armaturám pro ústřední topení ventily radiátorové mosazné odvzdušňovací </t>
  </si>
  <si>
    <t>479084724</t>
  </si>
  <si>
    <t>734209103</t>
  </si>
  <si>
    <t>Montáž závitových armatur s 1 závitem do G 1/2 (DN 15)</t>
  </si>
  <si>
    <t>-1733217114</t>
  </si>
  <si>
    <t>24</t>
  </si>
  <si>
    <t>551243890</t>
  </si>
  <si>
    <t>Kohouty pro ústřední topení vypouštěcí kulový kohout s hadicovou vývodkou a zátkou PN 10, T DN 15 1/2"</t>
  </si>
  <si>
    <t>-1970663061</t>
  </si>
  <si>
    <t>734221551</t>
  </si>
  <si>
    <t>Ventily regulační závitové termostatické, bez hlavice ovládání PN 16 do 110 st.C dvouregulační G 3/8</t>
  </si>
  <si>
    <t>-1138172353</t>
  </si>
  <si>
    <t>28</t>
  </si>
  <si>
    <t>26</t>
  </si>
  <si>
    <t>734221552</t>
  </si>
  <si>
    <t>Ventil závitový termostatický dvouregulační G 1/2 PN 16 do 110°C bez hlavice ovládání</t>
  </si>
  <si>
    <t>-1032699317</t>
  </si>
  <si>
    <t>43</t>
  </si>
  <si>
    <t>27</t>
  </si>
  <si>
    <t>734221683</t>
  </si>
  <si>
    <t xml:space="preserve">Ventily regulační závitové hlavice termostatické, pro ovládání ventilů PN 10 do 110 st.C kapalinové s vestavěným čidlem </t>
  </si>
  <si>
    <t>649499413</t>
  </si>
  <si>
    <t>58</t>
  </si>
  <si>
    <t>734221680</t>
  </si>
  <si>
    <t>Ventily regulační závitové hlavice termostatické, pro ovládání ventilů PN 10 do 110 st.C kapalinové s odděleným čidlem a krytem čidla</t>
  </si>
  <si>
    <t>1901146811</t>
  </si>
  <si>
    <t>29</t>
  </si>
  <si>
    <t>7331919R</t>
  </si>
  <si>
    <t>Úprava přípojky pro napojení regulačního šroubení</t>
  </si>
  <si>
    <t>1074882668</t>
  </si>
  <si>
    <t>30</t>
  </si>
  <si>
    <t>734261716</t>
  </si>
  <si>
    <t>Šroubení regulační radiátorové s vypouštěním G 3/8</t>
  </si>
  <si>
    <t>2035276556</t>
  </si>
  <si>
    <t>31</t>
  </si>
  <si>
    <t>734261717</t>
  </si>
  <si>
    <t>Šroubení regulační radiátorové G 1/2 s vypouštěním</t>
  </si>
  <si>
    <t>1850443966</t>
  </si>
  <si>
    <t>734200822</t>
  </si>
  <si>
    <t>Demontáž armatur závitových se dvěma závity přes 1/2 do G 1</t>
  </si>
  <si>
    <t>583665523</t>
  </si>
  <si>
    <t>4+2</t>
  </si>
  <si>
    <t>33</t>
  </si>
  <si>
    <t>734292714</t>
  </si>
  <si>
    <t>Ostatní armatury kulové kohouty PN 42 do 185 st.C přímé vnitřní závit G 3/4</t>
  </si>
  <si>
    <t>-2060142623</t>
  </si>
  <si>
    <t>34</t>
  </si>
  <si>
    <t>734292715</t>
  </si>
  <si>
    <t>Ostatní armatury kulové kohouty PN 42 do 185 st.C přímé vnitřní závit G 1</t>
  </si>
  <si>
    <t>-775826087</t>
  </si>
  <si>
    <t>35</t>
  </si>
  <si>
    <t>734200823</t>
  </si>
  <si>
    <t>Demontáž armatur závitových se dvěma závity přes 1 do G 6/4</t>
  </si>
  <si>
    <t>1790020252</t>
  </si>
  <si>
    <t>36</t>
  </si>
  <si>
    <t>734292716</t>
  </si>
  <si>
    <t>Ostatní armatury kulové kohouty PN 42 do 185 st.C přímé vnitřní závit G 1 1/4</t>
  </si>
  <si>
    <t>-49508327</t>
  </si>
  <si>
    <t>37</t>
  </si>
  <si>
    <t>734200824</t>
  </si>
  <si>
    <t>Demontáž armatur závitových se dvěma závity přes 6/4 do G 2</t>
  </si>
  <si>
    <t>175210446</t>
  </si>
  <si>
    <t>38</t>
  </si>
  <si>
    <t>734292718</t>
  </si>
  <si>
    <t>Ostatní armatury kulové kohouty PN 42 do 185 st.C přímé vnitřní závit G 2</t>
  </si>
  <si>
    <t>-280710159</t>
  </si>
  <si>
    <t>39</t>
  </si>
  <si>
    <t>733123121</t>
  </si>
  <si>
    <t xml:space="preserve">Vložení regulační armatury do stávajícího potrubí z trubek ocelových hladkých </t>
  </si>
  <si>
    <t>418510394</t>
  </si>
  <si>
    <t>40</t>
  </si>
  <si>
    <t>734191611</t>
  </si>
  <si>
    <t>Smyčkový regulátor diferenčního tlaku DN 20</t>
  </si>
  <si>
    <t>soubor</t>
  </si>
  <si>
    <t>-557471501</t>
  </si>
  <si>
    <t>41</t>
  </si>
  <si>
    <t>734191612</t>
  </si>
  <si>
    <t>Smyčkový regulátor diferenčního tlaku DN 25</t>
  </si>
  <si>
    <t>255121432</t>
  </si>
  <si>
    <t>42</t>
  </si>
  <si>
    <t>734191613</t>
  </si>
  <si>
    <t>Smyčkový regulátor diferenčního tlaku DN 32</t>
  </si>
  <si>
    <t>-416596127</t>
  </si>
  <si>
    <t>734220101</t>
  </si>
  <si>
    <t xml:space="preserve">Smyčkový regulační venti G 3/4 </t>
  </si>
  <si>
    <t>-1663169148</t>
  </si>
  <si>
    <t>44</t>
  </si>
  <si>
    <t>734220102</t>
  </si>
  <si>
    <t>Smyčkový regulační venti  G 1</t>
  </si>
  <si>
    <t>-2061349014</t>
  </si>
  <si>
    <t>45</t>
  </si>
  <si>
    <t>734220103</t>
  </si>
  <si>
    <t>Smyčkový regulační venti G 5/4</t>
  </si>
  <si>
    <t>-739528794</t>
  </si>
  <si>
    <t>46</t>
  </si>
  <si>
    <t>998734101</t>
  </si>
  <si>
    <t>Přesun hmot pro armatury stanovený z hmotnosti přesunovaného materiálu vodorovná dopravní vzdálenost do 50 m v objektech výšky do 6 m</t>
  </si>
  <si>
    <t>-1375886103</t>
  </si>
  <si>
    <t>47</t>
  </si>
  <si>
    <t>998734181</t>
  </si>
  <si>
    <t>Přesun hmot pro armatury stanovený z hmotnosti přesunovaného materiálu Příplatek k cenám za přesun prováděný bez použití mechanizace pro jakoukoliv výšku objektu</t>
  </si>
  <si>
    <t>-40203246</t>
  </si>
  <si>
    <t>735</t>
  </si>
  <si>
    <t>Ústřední vytápění - otopná tělesa</t>
  </si>
  <si>
    <t>48</t>
  </si>
  <si>
    <t>735151271</t>
  </si>
  <si>
    <t>Otopné těleso panelové jednodeskové 1 přídavná přestupní plocha výška/délka 600/400 mm</t>
  </si>
  <si>
    <t>502072875</t>
  </si>
  <si>
    <t>49</t>
  </si>
  <si>
    <t>735221821</t>
  </si>
  <si>
    <t>Demontáž registrů z trubek hladkých DN 65 stavební délky do 3 m, o počtu pramenů registru 1</t>
  </si>
  <si>
    <t>-1939387340</t>
  </si>
  <si>
    <t>50</t>
  </si>
  <si>
    <t>735494811</t>
  </si>
  <si>
    <t xml:space="preserve">Vypuštění vody z otopných soustav </t>
  </si>
  <si>
    <t>m2</t>
  </si>
  <si>
    <t>373163229</t>
  </si>
  <si>
    <t>210</t>
  </si>
  <si>
    <t>51</t>
  </si>
  <si>
    <t>735121810</t>
  </si>
  <si>
    <t>Demontáž otopných těles ocelových článkových</t>
  </si>
  <si>
    <t>-1159593723</t>
  </si>
  <si>
    <t>52</t>
  </si>
  <si>
    <t>735192912</t>
  </si>
  <si>
    <t>Ostatní opravy otopných těles zpětná montáž otopných těles článkových ocelových</t>
  </si>
  <si>
    <t>1823980297</t>
  </si>
  <si>
    <t>53</t>
  </si>
  <si>
    <t>735191903</t>
  </si>
  <si>
    <t>Ostatní opravy otopných těles vyčištění propláchnutím otopných těles ocelových nebo hliníkových</t>
  </si>
  <si>
    <t>-755994266</t>
  </si>
  <si>
    <t>54</t>
  </si>
  <si>
    <t>735191910</t>
  </si>
  <si>
    <t>Ostatní opravy otopných těles napuštění vody do otopného systému včetně potrubí (bez kotle a ohříváků) otopných těles</t>
  </si>
  <si>
    <t>1947030669</t>
  </si>
  <si>
    <t>55</t>
  </si>
  <si>
    <t>735118110</t>
  </si>
  <si>
    <t>Otopná tělesa litinová zkoušky těsnosti vodou těles článkových</t>
  </si>
  <si>
    <t>-1358477724</t>
  </si>
  <si>
    <t>56</t>
  </si>
  <si>
    <t>735191905</t>
  </si>
  <si>
    <t>Ostatní opravy otopných těles odvzdušnění tělesa</t>
  </si>
  <si>
    <t>666622064</t>
  </si>
  <si>
    <t>57</t>
  </si>
  <si>
    <t>735000912</t>
  </si>
  <si>
    <t>Regulace otopného systému při opravách vyregulování dvojregulačních ventilů a kohoutů s termostatickým ovládáním</t>
  </si>
  <si>
    <t>20494078</t>
  </si>
  <si>
    <t>HZS2211</t>
  </si>
  <si>
    <t>Topná a dilatační zkouška</t>
  </si>
  <si>
    <t>hod</t>
  </si>
  <si>
    <t>512</t>
  </si>
  <si>
    <t>-114655089</t>
  </si>
  <si>
    <t>766</t>
  </si>
  <si>
    <t>Konstrukce truhlářské</t>
  </si>
  <si>
    <t>59</t>
  </si>
  <si>
    <t>766411812</t>
  </si>
  <si>
    <t>Demontáž truhlářského obložení radiátorů</t>
  </si>
  <si>
    <t>2007953826</t>
  </si>
  <si>
    <t>60</t>
  </si>
  <si>
    <t>766414213</t>
  </si>
  <si>
    <t>Zpětná montáž truhlářského obložení radiátorů</t>
  </si>
  <si>
    <t>1098295791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</si>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</sst>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8" t="s">
        <v>16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27"/>
      <c r="AQ5" s="29"/>
      <c r="BE5" s="316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20" t="s">
        <v>19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27"/>
      <c r="AQ6" s="29"/>
      <c r="BE6" s="317"/>
      <c r="BS6" s="22" t="s">
        <v>20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22</v>
      </c>
      <c r="AO7" s="27"/>
      <c r="AP7" s="27"/>
      <c r="AQ7" s="29"/>
      <c r="BE7" s="317"/>
      <c r="BS7" s="22" t="s">
        <v>24</v>
      </c>
    </row>
    <row r="8" spans="2:71" ht="14.45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317"/>
      <c r="BS8" s="22" t="s">
        <v>29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7"/>
      <c r="BS9" s="22" t="s">
        <v>30</v>
      </c>
    </row>
    <row r="10" spans="2:71" ht="14.45" customHeight="1">
      <c r="B10" s="26"/>
      <c r="C10" s="27"/>
      <c r="D10" s="35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32</v>
      </c>
      <c r="AL10" s="27"/>
      <c r="AM10" s="27"/>
      <c r="AN10" s="33" t="s">
        <v>33</v>
      </c>
      <c r="AO10" s="27"/>
      <c r="AP10" s="27"/>
      <c r="AQ10" s="29"/>
      <c r="BE10" s="317"/>
      <c r="BS10" s="22" t="s">
        <v>20</v>
      </c>
    </row>
    <row r="11" spans="2:71" ht="18.4" customHeight="1">
      <c r="B11" s="26"/>
      <c r="C11" s="27"/>
      <c r="D11" s="27"/>
      <c r="E11" s="33" t="s">
        <v>34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35</v>
      </c>
      <c r="AL11" s="27"/>
      <c r="AM11" s="27"/>
      <c r="AN11" s="33" t="s">
        <v>36</v>
      </c>
      <c r="AO11" s="27"/>
      <c r="AP11" s="27"/>
      <c r="AQ11" s="29"/>
      <c r="BE11" s="317"/>
      <c r="BS11" s="22" t="s">
        <v>20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7"/>
      <c r="BS12" s="22" t="s">
        <v>20</v>
      </c>
    </row>
    <row r="13" spans="2:71" ht="14.45" customHeight="1">
      <c r="B13" s="26"/>
      <c r="C13" s="27"/>
      <c r="D13" s="35" t="s">
        <v>37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32</v>
      </c>
      <c r="AL13" s="27"/>
      <c r="AM13" s="27"/>
      <c r="AN13" s="37" t="s">
        <v>38</v>
      </c>
      <c r="AO13" s="27"/>
      <c r="AP13" s="27"/>
      <c r="AQ13" s="29"/>
      <c r="BE13" s="317"/>
      <c r="BS13" s="22" t="s">
        <v>20</v>
      </c>
    </row>
    <row r="14" spans="2:71" ht="13.5">
      <c r="B14" s="26"/>
      <c r="C14" s="27"/>
      <c r="D14" s="27"/>
      <c r="E14" s="321" t="s">
        <v>38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5" t="s">
        <v>35</v>
      </c>
      <c r="AL14" s="27"/>
      <c r="AM14" s="27"/>
      <c r="AN14" s="37" t="s">
        <v>38</v>
      </c>
      <c r="AO14" s="27"/>
      <c r="AP14" s="27"/>
      <c r="AQ14" s="29"/>
      <c r="BE14" s="317"/>
      <c r="BS14" s="22" t="s">
        <v>20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7"/>
      <c r="BS15" s="22" t="s">
        <v>6</v>
      </c>
    </row>
    <row r="16" spans="2:71" ht="14.45" customHeight="1">
      <c r="B16" s="26"/>
      <c r="C16" s="27"/>
      <c r="D16" s="35" t="s">
        <v>39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32</v>
      </c>
      <c r="AL16" s="27"/>
      <c r="AM16" s="27"/>
      <c r="AN16" s="33" t="s">
        <v>40</v>
      </c>
      <c r="AO16" s="27"/>
      <c r="AP16" s="27"/>
      <c r="AQ16" s="29"/>
      <c r="BE16" s="317"/>
      <c r="BS16" s="22" t="s">
        <v>6</v>
      </c>
    </row>
    <row r="17" spans="2:71" ht="18.4" customHeight="1">
      <c r="B17" s="26"/>
      <c r="C17" s="27"/>
      <c r="D17" s="27"/>
      <c r="E17" s="33" t="s">
        <v>41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35</v>
      </c>
      <c r="AL17" s="27"/>
      <c r="AM17" s="27"/>
      <c r="AN17" s="33" t="s">
        <v>42</v>
      </c>
      <c r="AO17" s="27"/>
      <c r="AP17" s="27"/>
      <c r="AQ17" s="29"/>
      <c r="BE17" s="317"/>
      <c r="BS17" s="22" t="s">
        <v>43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7"/>
      <c r="BS18" s="22" t="s">
        <v>8</v>
      </c>
    </row>
    <row r="19" spans="2:71" ht="14.45" customHeight="1">
      <c r="B19" s="26"/>
      <c r="C19" s="27"/>
      <c r="D19" s="35" t="s">
        <v>44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7"/>
      <c r="BS19" s="22" t="s">
        <v>8</v>
      </c>
    </row>
    <row r="20" spans="2:71" ht="22.5" customHeight="1">
      <c r="B20" s="26"/>
      <c r="C20" s="27"/>
      <c r="D20" s="27"/>
      <c r="E20" s="323" t="s">
        <v>22</v>
      </c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27"/>
      <c r="AP20" s="27"/>
      <c r="AQ20" s="29"/>
      <c r="BE20" s="31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7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7"/>
    </row>
    <row r="23" spans="2:57" s="1" customFormat="1" ht="25.9" customHeight="1">
      <c r="B23" s="39"/>
      <c r="C23" s="40"/>
      <c r="D23" s="41" t="s">
        <v>45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4">
        <f>ROUND(AG51,2)</f>
        <v>0</v>
      </c>
      <c r="AL23" s="325"/>
      <c r="AM23" s="325"/>
      <c r="AN23" s="325"/>
      <c r="AO23" s="325"/>
      <c r="AP23" s="40"/>
      <c r="AQ23" s="43"/>
      <c r="BE23" s="317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7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6" t="s">
        <v>46</v>
      </c>
      <c r="M25" s="326"/>
      <c r="N25" s="326"/>
      <c r="O25" s="326"/>
      <c r="P25" s="40"/>
      <c r="Q25" s="40"/>
      <c r="R25" s="40"/>
      <c r="S25" s="40"/>
      <c r="T25" s="40"/>
      <c r="U25" s="40"/>
      <c r="V25" s="40"/>
      <c r="W25" s="326" t="s">
        <v>47</v>
      </c>
      <c r="X25" s="326"/>
      <c r="Y25" s="326"/>
      <c r="Z25" s="326"/>
      <c r="AA25" s="326"/>
      <c r="AB25" s="326"/>
      <c r="AC25" s="326"/>
      <c r="AD25" s="326"/>
      <c r="AE25" s="326"/>
      <c r="AF25" s="40"/>
      <c r="AG25" s="40"/>
      <c r="AH25" s="40"/>
      <c r="AI25" s="40"/>
      <c r="AJ25" s="40"/>
      <c r="AK25" s="326" t="s">
        <v>48</v>
      </c>
      <c r="AL25" s="326"/>
      <c r="AM25" s="326"/>
      <c r="AN25" s="326"/>
      <c r="AO25" s="326"/>
      <c r="AP25" s="40"/>
      <c r="AQ25" s="43"/>
      <c r="BE25" s="317"/>
    </row>
    <row r="26" spans="2:57" s="2" customFormat="1" ht="14.45" customHeight="1">
      <c r="B26" s="45"/>
      <c r="C26" s="46"/>
      <c r="D26" s="47" t="s">
        <v>49</v>
      </c>
      <c r="E26" s="46"/>
      <c r="F26" s="47" t="s">
        <v>50</v>
      </c>
      <c r="G26" s="46"/>
      <c r="H26" s="46"/>
      <c r="I26" s="46"/>
      <c r="J26" s="46"/>
      <c r="K26" s="46"/>
      <c r="L26" s="327">
        <v>0.21</v>
      </c>
      <c r="M26" s="328"/>
      <c r="N26" s="328"/>
      <c r="O26" s="328"/>
      <c r="P26" s="46"/>
      <c r="Q26" s="46"/>
      <c r="R26" s="46"/>
      <c r="S26" s="46"/>
      <c r="T26" s="46"/>
      <c r="U26" s="46"/>
      <c r="V26" s="46"/>
      <c r="W26" s="329">
        <f>ROUND(AZ51,2)</f>
        <v>0</v>
      </c>
      <c r="X26" s="328"/>
      <c r="Y26" s="328"/>
      <c r="Z26" s="328"/>
      <c r="AA26" s="328"/>
      <c r="AB26" s="328"/>
      <c r="AC26" s="328"/>
      <c r="AD26" s="328"/>
      <c r="AE26" s="328"/>
      <c r="AF26" s="46"/>
      <c r="AG26" s="46"/>
      <c r="AH26" s="46"/>
      <c r="AI26" s="46"/>
      <c r="AJ26" s="46"/>
      <c r="AK26" s="329">
        <f>ROUND(AV51,2)</f>
        <v>0</v>
      </c>
      <c r="AL26" s="328"/>
      <c r="AM26" s="328"/>
      <c r="AN26" s="328"/>
      <c r="AO26" s="328"/>
      <c r="AP26" s="46"/>
      <c r="AQ26" s="48"/>
      <c r="BE26" s="317"/>
    </row>
    <row r="27" spans="2:57" s="2" customFormat="1" ht="14.45" customHeight="1">
      <c r="B27" s="45"/>
      <c r="C27" s="46"/>
      <c r="D27" s="46"/>
      <c r="E27" s="46"/>
      <c r="F27" s="47" t="s">
        <v>51</v>
      </c>
      <c r="G27" s="46"/>
      <c r="H27" s="46"/>
      <c r="I27" s="46"/>
      <c r="J27" s="46"/>
      <c r="K27" s="46"/>
      <c r="L27" s="327">
        <v>0.15</v>
      </c>
      <c r="M27" s="328"/>
      <c r="N27" s="328"/>
      <c r="O27" s="328"/>
      <c r="P27" s="46"/>
      <c r="Q27" s="46"/>
      <c r="R27" s="46"/>
      <c r="S27" s="46"/>
      <c r="T27" s="46"/>
      <c r="U27" s="46"/>
      <c r="V27" s="46"/>
      <c r="W27" s="329">
        <f>ROUND(BA51,2)</f>
        <v>0</v>
      </c>
      <c r="X27" s="328"/>
      <c r="Y27" s="328"/>
      <c r="Z27" s="328"/>
      <c r="AA27" s="328"/>
      <c r="AB27" s="328"/>
      <c r="AC27" s="328"/>
      <c r="AD27" s="328"/>
      <c r="AE27" s="328"/>
      <c r="AF27" s="46"/>
      <c r="AG27" s="46"/>
      <c r="AH27" s="46"/>
      <c r="AI27" s="46"/>
      <c r="AJ27" s="46"/>
      <c r="AK27" s="329">
        <f>ROUND(AW51,2)</f>
        <v>0</v>
      </c>
      <c r="AL27" s="328"/>
      <c r="AM27" s="328"/>
      <c r="AN27" s="328"/>
      <c r="AO27" s="328"/>
      <c r="AP27" s="46"/>
      <c r="AQ27" s="48"/>
      <c r="BE27" s="317"/>
    </row>
    <row r="28" spans="2:57" s="2" customFormat="1" ht="14.45" customHeight="1" hidden="1">
      <c r="B28" s="45"/>
      <c r="C28" s="46"/>
      <c r="D28" s="46"/>
      <c r="E28" s="46"/>
      <c r="F28" s="47" t="s">
        <v>52</v>
      </c>
      <c r="G28" s="46"/>
      <c r="H28" s="46"/>
      <c r="I28" s="46"/>
      <c r="J28" s="46"/>
      <c r="K28" s="46"/>
      <c r="L28" s="327">
        <v>0.21</v>
      </c>
      <c r="M28" s="328"/>
      <c r="N28" s="328"/>
      <c r="O28" s="328"/>
      <c r="P28" s="46"/>
      <c r="Q28" s="46"/>
      <c r="R28" s="46"/>
      <c r="S28" s="46"/>
      <c r="T28" s="46"/>
      <c r="U28" s="46"/>
      <c r="V28" s="46"/>
      <c r="W28" s="329">
        <f>ROUND(BB51,2)</f>
        <v>0</v>
      </c>
      <c r="X28" s="328"/>
      <c r="Y28" s="328"/>
      <c r="Z28" s="328"/>
      <c r="AA28" s="328"/>
      <c r="AB28" s="328"/>
      <c r="AC28" s="328"/>
      <c r="AD28" s="328"/>
      <c r="AE28" s="328"/>
      <c r="AF28" s="46"/>
      <c r="AG28" s="46"/>
      <c r="AH28" s="46"/>
      <c r="AI28" s="46"/>
      <c r="AJ28" s="46"/>
      <c r="AK28" s="329">
        <v>0</v>
      </c>
      <c r="AL28" s="328"/>
      <c r="AM28" s="328"/>
      <c r="AN28" s="328"/>
      <c r="AO28" s="328"/>
      <c r="AP28" s="46"/>
      <c r="AQ28" s="48"/>
      <c r="BE28" s="317"/>
    </row>
    <row r="29" spans="2:57" s="2" customFormat="1" ht="14.45" customHeight="1" hidden="1">
      <c r="B29" s="45"/>
      <c r="C29" s="46"/>
      <c r="D29" s="46"/>
      <c r="E29" s="46"/>
      <c r="F29" s="47" t="s">
        <v>53</v>
      </c>
      <c r="G29" s="46"/>
      <c r="H29" s="46"/>
      <c r="I29" s="46"/>
      <c r="J29" s="46"/>
      <c r="K29" s="46"/>
      <c r="L29" s="327">
        <v>0.15</v>
      </c>
      <c r="M29" s="328"/>
      <c r="N29" s="328"/>
      <c r="O29" s="328"/>
      <c r="P29" s="46"/>
      <c r="Q29" s="46"/>
      <c r="R29" s="46"/>
      <c r="S29" s="46"/>
      <c r="T29" s="46"/>
      <c r="U29" s="46"/>
      <c r="V29" s="46"/>
      <c r="W29" s="329">
        <f>ROUND(BC51,2)</f>
        <v>0</v>
      </c>
      <c r="X29" s="328"/>
      <c r="Y29" s="328"/>
      <c r="Z29" s="328"/>
      <c r="AA29" s="328"/>
      <c r="AB29" s="328"/>
      <c r="AC29" s="328"/>
      <c r="AD29" s="328"/>
      <c r="AE29" s="328"/>
      <c r="AF29" s="46"/>
      <c r="AG29" s="46"/>
      <c r="AH29" s="46"/>
      <c r="AI29" s="46"/>
      <c r="AJ29" s="46"/>
      <c r="AK29" s="329">
        <v>0</v>
      </c>
      <c r="AL29" s="328"/>
      <c r="AM29" s="328"/>
      <c r="AN29" s="328"/>
      <c r="AO29" s="328"/>
      <c r="AP29" s="46"/>
      <c r="AQ29" s="48"/>
      <c r="BE29" s="317"/>
    </row>
    <row r="30" spans="2:57" s="2" customFormat="1" ht="14.45" customHeight="1" hidden="1">
      <c r="B30" s="45"/>
      <c r="C30" s="46"/>
      <c r="D30" s="46"/>
      <c r="E30" s="46"/>
      <c r="F30" s="47" t="s">
        <v>54</v>
      </c>
      <c r="G30" s="46"/>
      <c r="H30" s="46"/>
      <c r="I30" s="46"/>
      <c r="J30" s="46"/>
      <c r="K30" s="46"/>
      <c r="L30" s="327">
        <v>0</v>
      </c>
      <c r="M30" s="328"/>
      <c r="N30" s="328"/>
      <c r="O30" s="328"/>
      <c r="P30" s="46"/>
      <c r="Q30" s="46"/>
      <c r="R30" s="46"/>
      <c r="S30" s="46"/>
      <c r="T30" s="46"/>
      <c r="U30" s="46"/>
      <c r="V30" s="46"/>
      <c r="W30" s="329">
        <f>ROUND(BD51,2)</f>
        <v>0</v>
      </c>
      <c r="X30" s="328"/>
      <c r="Y30" s="328"/>
      <c r="Z30" s="328"/>
      <c r="AA30" s="328"/>
      <c r="AB30" s="328"/>
      <c r="AC30" s="328"/>
      <c r="AD30" s="328"/>
      <c r="AE30" s="328"/>
      <c r="AF30" s="46"/>
      <c r="AG30" s="46"/>
      <c r="AH30" s="46"/>
      <c r="AI30" s="46"/>
      <c r="AJ30" s="46"/>
      <c r="AK30" s="329">
        <v>0</v>
      </c>
      <c r="AL30" s="328"/>
      <c r="AM30" s="328"/>
      <c r="AN30" s="328"/>
      <c r="AO30" s="328"/>
      <c r="AP30" s="46"/>
      <c r="AQ30" s="48"/>
      <c r="BE30" s="317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7"/>
    </row>
    <row r="32" spans="2:57" s="1" customFormat="1" ht="25.9" customHeight="1">
      <c r="B32" s="39"/>
      <c r="C32" s="49"/>
      <c r="D32" s="50" t="s">
        <v>55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56</v>
      </c>
      <c r="U32" s="51"/>
      <c r="V32" s="51"/>
      <c r="W32" s="51"/>
      <c r="X32" s="330" t="s">
        <v>57</v>
      </c>
      <c r="Y32" s="331"/>
      <c r="Z32" s="331"/>
      <c r="AA32" s="331"/>
      <c r="AB32" s="331"/>
      <c r="AC32" s="51"/>
      <c r="AD32" s="51"/>
      <c r="AE32" s="51"/>
      <c r="AF32" s="51"/>
      <c r="AG32" s="51"/>
      <c r="AH32" s="51"/>
      <c r="AI32" s="51"/>
      <c r="AJ32" s="51"/>
      <c r="AK32" s="332">
        <f>SUM(AK23:AK30)</f>
        <v>0</v>
      </c>
      <c r="AL32" s="331"/>
      <c r="AM32" s="331"/>
      <c r="AN32" s="331"/>
      <c r="AO32" s="333"/>
      <c r="AP32" s="49"/>
      <c r="AQ32" s="53"/>
      <c r="BE32" s="317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58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20170311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4" t="str">
        <f>K6</f>
        <v>Termoregulace otopné soustavy v objektu ZUŠ, Třanovského 596, Třinec</v>
      </c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25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ZUŠ, Třanovského 596, Třinec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27</v>
      </c>
      <c r="AJ44" s="61"/>
      <c r="AK44" s="61"/>
      <c r="AL44" s="61"/>
      <c r="AM44" s="336" t="str">
        <f>IF(AN8="","",AN8)</f>
        <v>22.3.2017</v>
      </c>
      <c r="AN44" s="336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31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Třinec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39</v>
      </c>
      <c r="AJ46" s="61"/>
      <c r="AK46" s="61"/>
      <c r="AL46" s="61"/>
      <c r="AM46" s="337" t="str">
        <f>IF(E17="","",E17)</f>
        <v>HAMROZI s. r. o.</v>
      </c>
      <c r="AN46" s="337"/>
      <c r="AO46" s="337"/>
      <c r="AP46" s="337"/>
      <c r="AQ46" s="61"/>
      <c r="AR46" s="59"/>
      <c r="AS46" s="338" t="s">
        <v>59</v>
      </c>
      <c r="AT46" s="339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37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0"/>
      <c r="AT47" s="341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2"/>
      <c r="AT48" s="343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4" t="s">
        <v>60</v>
      </c>
      <c r="D49" s="345"/>
      <c r="E49" s="345"/>
      <c r="F49" s="345"/>
      <c r="G49" s="345"/>
      <c r="H49" s="77"/>
      <c r="I49" s="346" t="s">
        <v>61</v>
      </c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7" t="s">
        <v>62</v>
      </c>
      <c r="AH49" s="345"/>
      <c r="AI49" s="345"/>
      <c r="AJ49" s="345"/>
      <c r="AK49" s="345"/>
      <c r="AL49" s="345"/>
      <c r="AM49" s="345"/>
      <c r="AN49" s="346" t="s">
        <v>63</v>
      </c>
      <c r="AO49" s="345"/>
      <c r="AP49" s="345"/>
      <c r="AQ49" s="78" t="s">
        <v>64</v>
      </c>
      <c r="AR49" s="59"/>
      <c r="AS49" s="79" t="s">
        <v>65</v>
      </c>
      <c r="AT49" s="80" t="s">
        <v>66</v>
      </c>
      <c r="AU49" s="80" t="s">
        <v>67</v>
      </c>
      <c r="AV49" s="80" t="s">
        <v>68</v>
      </c>
      <c r="AW49" s="80" t="s">
        <v>69</v>
      </c>
      <c r="AX49" s="80" t="s">
        <v>70</v>
      </c>
      <c r="AY49" s="80" t="s">
        <v>71</v>
      </c>
      <c r="AZ49" s="80" t="s">
        <v>72</v>
      </c>
      <c r="BA49" s="80" t="s">
        <v>73</v>
      </c>
      <c r="BB49" s="80" t="s">
        <v>74</v>
      </c>
      <c r="BC49" s="80" t="s">
        <v>75</v>
      </c>
      <c r="BD49" s="81" t="s">
        <v>76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77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1">
        <f>ROUND(AG52,2)</f>
        <v>0</v>
      </c>
      <c r="AH51" s="351"/>
      <c r="AI51" s="351"/>
      <c r="AJ51" s="351"/>
      <c r="AK51" s="351"/>
      <c r="AL51" s="351"/>
      <c r="AM51" s="351"/>
      <c r="AN51" s="352">
        <f>SUM(AG51,AT51)</f>
        <v>0</v>
      </c>
      <c r="AO51" s="352"/>
      <c r="AP51" s="352"/>
      <c r="AQ51" s="87" t="s">
        <v>22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78</v>
      </c>
      <c r="BT51" s="92" t="s">
        <v>79</v>
      </c>
      <c r="BV51" s="92" t="s">
        <v>80</v>
      </c>
      <c r="BW51" s="92" t="s">
        <v>7</v>
      </c>
      <c r="BX51" s="92" t="s">
        <v>81</v>
      </c>
      <c r="CL51" s="92" t="s">
        <v>22</v>
      </c>
    </row>
    <row r="52" spans="1:90" s="5" customFormat="1" ht="37.5" customHeight="1">
      <c r="A52" s="93" t="s">
        <v>82</v>
      </c>
      <c r="B52" s="94"/>
      <c r="C52" s="95"/>
      <c r="D52" s="350" t="s">
        <v>16</v>
      </c>
      <c r="E52" s="350"/>
      <c r="F52" s="350"/>
      <c r="G52" s="350"/>
      <c r="H52" s="350"/>
      <c r="I52" s="96"/>
      <c r="J52" s="350" t="s">
        <v>19</v>
      </c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48">
        <f>'20170311 - Termoregulace ...'!J25</f>
        <v>0</v>
      </c>
      <c r="AH52" s="349"/>
      <c r="AI52" s="349"/>
      <c r="AJ52" s="349"/>
      <c r="AK52" s="349"/>
      <c r="AL52" s="349"/>
      <c r="AM52" s="349"/>
      <c r="AN52" s="348">
        <f>SUM(AG52,AT52)</f>
        <v>0</v>
      </c>
      <c r="AO52" s="349"/>
      <c r="AP52" s="349"/>
      <c r="AQ52" s="97" t="s">
        <v>83</v>
      </c>
      <c r="AR52" s="98"/>
      <c r="AS52" s="99">
        <v>0</v>
      </c>
      <c r="AT52" s="100">
        <f>ROUND(SUM(AV52:AW52),2)</f>
        <v>0</v>
      </c>
      <c r="AU52" s="101">
        <f>'20170311 - Termoregulace ...'!P79</f>
        <v>0</v>
      </c>
      <c r="AV52" s="100">
        <f>'20170311 - Termoregulace ...'!J28</f>
        <v>0</v>
      </c>
      <c r="AW52" s="100">
        <f>'20170311 - Termoregulace ...'!J29</f>
        <v>0</v>
      </c>
      <c r="AX52" s="100">
        <f>'20170311 - Termoregulace ...'!J30</f>
        <v>0</v>
      </c>
      <c r="AY52" s="100">
        <f>'20170311 - Termoregulace ...'!J31</f>
        <v>0</v>
      </c>
      <c r="AZ52" s="100">
        <f>'20170311 - Termoregulace ...'!F28</f>
        <v>0</v>
      </c>
      <c r="BA52" s="100">
        <f>'20170311 - Termoregulace ...'!F29</f>
        <v>0</v>
      </c>
      <c r="BB52" s="100">
        <f>'20170311 - Termoregulace ...'!F30</f>
        <v>0</v>
      </c>
      <c r="BC52" s="100">
        <f>'20170311 - Termoregulace ...'!F31</f>
        <v>0</v>
      </c>
      <c r="BD52" s="102">
        <f>'20170311 - Termoregulace ...'!F32</f>
        <v>0</v>
      </c>
      <c r="BT52" s="103" t="s">
        <v>24</v>
      </c>
      <c r="BU52" s="103" t="s">
        <v>84</v>
      </c>
      <c r="BV52" s="103" t="s">
        <v>80</v>
      </c>
      <c r="BW52" s="103" t="s">
        <v>7</v>
      </c>
      <c r="BX52" s="103" t="s">
        <v>81</v>
      </c>
      <c r="CL52" s="103" t="s">
        <v>22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0170311 - Termoregulace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85</v>
      </c>
      <c r="G1" s="357" t="s">
        <v>86</v>
      </c>
      <c r="H1" s="357"/>
      <c r="I1" s="108"/>
      <c r="J1" s="107" t="s">
        <v>87</v>
      </c>
      <c r="K1" s="106" t="s">
        <v>88</v>
      </c>
      <c r="L1" s="107" t="s">
        <v>89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90</v>
      </c>
    </row>
    <row r="4" spans="2:46" ht="36.95" customHeight="1">
      <c r="B4" s="26"/>
      <c r="C4" s="27"/>
      <c r="D4" s="28" t="s">
        <v>91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2:11" s="1" customFormat="1" ht="13.5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2:11" s="1" customFormat="1" ht="36.95" customHeight="1">
      <c r="B7" s="39"/>
      <c r="C7" s="40"/>
      <c r="D7" s="40"/>
      <c r="E7" s="354" t="s">
        <v>19</v>
      </c>
      <c r="F7" s="355"/>
      <c r="G7" s="355"/>
      <c r="H7" s="355"/>
      <c r="I7" s="111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2:11" s="1" customFormat="1" ht="14.45" customHeight="1">
      <c r="B9" s="39"/>
      <c r="C9" s="40"/>
      <c r="D9" s="35" t="s">
        <v>21</v>
      </c>
      <c r="E9" s="40"/>
      <c r="F9" s="33" t="s">
        <v>22</v>
      </c>
      <c r="G9" s="40"/>
      <c r="H9" s="40"/>
      <c r="I9" s="112" t="s">
        <v>23</v>
      </c>
      <c r="J9" s="33" t="s">
        <v>22</v>
      </c>
      <c r="K9" s="43"/>
    </row>
    <row r="10" spans="2:11" s="1" customFormat="1" ht="14.45" customHeight="1">
      <c r="B10" s="39"/>
      <c r="C10" s="40"/>
      <c r="D10" s="35" t="s">
        <v>25</v>
      </c>
      <c r="E10" s="40"/>
      <c r="F10" s="33" t="s">
        <v>26</v>
      </c>
      <c r="G10" s="40"/>
      <c r="H10" s="40"/>
      <c r="I10" s="112" t="s">
        <v>27</v>
      </c>
      <c r="J10" s="113" t="str">
        <f>'Rekapitulace stavby'!AN8</f>
        <v>22.3.2017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2:11" s="1" customFormat="1" ht="14.45" customHeight="1">
      <c r="B12" s="39"/>
      <c r="C12" s="40"/>
      <c r="D12" s="35" t="s">
        <v>31</v>
      </c>
      <c r="E12" s="40"/>
      <c r="F12" s="40"/>
      <c r="G12" s="40"/>
      <c r="H12" s="40"/>
      <c r="I12" s="112" t="s">
        <v>32</v>
      </c>
      <c r="J12" s="33" t="s">
        <v>33</v>
      </c>
      <c r="K12" s="43"/>
    </row>
    <row r="13" spans="2:11" s="1" customFormat="1" ht="18" customHeight="1">
      <c r="B13" s="39"/>
      <c r="C13" s="40"/>
      <c r="D13" s="40"/>
      <c r="E13" s="33" t="s">
        <v>34</v>
      </c>
      <c r="F13" s="40"/>
      <c r="G13" s="40"/>
      <c r="H13" s="40"/>
      <c r="I13" s="112" t="s">
        <v>35</v>
      </c>
      <c r="J13" s="33" t="s">
        <v>36</v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2:11" s="1" customFormat="1" ht="14.45" customHeight="1">
      <c r="B15" s="39"/>
      <c r="C15" s="40"/>
      <c r="D15" s="35" t="s">
        <v>37</v>
      </c>
      <c r="E15" s="40"/>
      <c r="F15" s="40"/>
      <c r="G15" s="40"/>
      <c r="H15" s="40"/>
      <c r="I15" s="112" t="s">
        <v>32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35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39</v>
      </c>
      <c r="E18" s="40"/>
      <c r="F18" s="40"/>
      <c r="G18" s="40"/>
      <c r="H18" s="40"/>
      <c r="I18" s="112" t="s">
        <v>32</v>
      </c>
      <c r="J18" s="33" t="s">
        <v>40</v>
      </c>
      <c r="K18" s="43"/>
    </row>
    <row r="19" spans="2:11" s="1" customFormat="1" ht="18" customHeight="1">
      <c r="B19" s="39"/>
      <c r="C19" s="40"/>
      <c r="D19" s="40"/>
      <c r="E19" s="33" t="s">
        <v>41</v>
      </c>
      <c r="F19" s="40"/>
      <c r="G19" s="40"/>
      <c r="H19" s="40"/>
      <c r="I19" s="112" t="s">
        <v>35</v>
      </c>
      <c r="J19" s="33" t="s">
        <v>42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44</v>
      </c>
      <c r="E21" s="40"/>
      <c r="F21" s="40"/>
      <c r="G21" s="40"/>
      <c r="H21" s="40"/>
      <c r="I21" s="111"/>
      <c r="J21" s="40"/>
      <c r="K21" s="43"/>
    </row>
    <row r="22" spans="2:11" s="6" customFormat="1" ht="22.5" customHeight="1">
      <c r="B22" s="114"/>
      <c r="C22" s="115"/>
      <c r="D22" s="115"/>
      <c r="E22" s="323" t="s">
        <v>22</v>
      </c>
      <c r="F22" s="323"/>
      <c r="G22" s="323"/>
      <c r="H22" s="323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45</v>
      </c>
      <c r="E25" s="40"/>
      <c r="F25" s="40"/>
      <c r="G25" s="40"/>
      <c r="H25" s="40"/>
      <c r="I25" s="111"/>
      <c r="J25" s="121">
        <f>ROUND(J79,2)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47</v>
      </c>
      <c r="G27" s="40"/>
      <c r="H27" s="40"/>
      <c r="I27" s="122" t="s">
        <v>46</v>
      </c>
      <c r="J27" s="44" t="s">
        <v>48</v>
      </c>
      <c r="K27" s="43"/>
    </row>
    <row r="28" spans="2:11" s="1" customFormat="1" ht="14.45" customHeight="1">
      <c r="B28" s="39"/>
      <c r="C28" s="40"/>
      <c r="D28" s="47" t="s">
        <v>49</v>
      </c>
      <c r="E28" s="47" t="s">
        <v>50</v>
      </c>
      <c r="F28" s="123">
        <f>ROUND(SUM(BE79:BE260),2)</f>
        <v>0</v>
      </c>
      <c r="G28" s="40"/>
      <c r="H28" s="40"/>
      <c r="I28" s="124">
        <v>0.21</v>
      </c>
      <c r="J28" s="123">
        <f>ROUND(ROUND((SUM(BE79:BE260)),2)*I28,2)</f>
        <v>0</v>
      </c>
      <c r="K28" s="43"/>
    </row>
    <row r="29" spans="2:11" s="1" customFormat="1" ht="14.45" customHeight="1">
      <c r="B29" s="39"/>
      <c r="C29" s="40"/>
      <c r="D29" s="40"/>
      <c r="E29" s="47" t="s">
        <v>51</v>
      </c>
      <c r="F29" s="123">
        <f>ROUND(SUM(BF79:BF260),2)</f>
        <v>0</v>
      </c>
      <c r="G29" s="40"/>
      <c r="H29" s="40"/>
      <c r="I29" s="124">
        <v>0.15</v>
      </c>
      <c r="J29" s="123">
        <f>ROUND(ROUND((SUM(BF79:BF260)),2)*I29,2)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52</v>
      </c>
      <c r="F30" s="123">
        <f>ROUND(SUM(BG79:BG260),2)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53</v>
      </c>
      <c r="F31" s="123">
        <f>ROUND(SUM(BH79:BH260),2)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54</v>
      </c>
      <c r="F32" s="123">
        <f>ROUND(SUM(BI79:BI260),2)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55</v>
      </c>
      <c r="E34" s="77"/>
      <c r="F34" s="77"/>
      <c r="G34" s="127" t="s">
        <v>56</v>
      </c>
      <c r="H34" s="128" t="s">
        <v>57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" customHeight="1">
      <c r="B40" s="39"/>
      <c r="C40" s="28" t="s">
        <v>92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23.25" customHeight="1">
      <c r="B43" s="39"/>
      <c r="C43" s="40"/>
      <c r="D43" s="40"/>
      <c r="E43" s="354" t="str">
        <f>E7</f>
        <v>Termoregulace otopné soustavy v objektu ZUŠ, Třanovského 596, Třinec</v>
      </c>
      <c r="F43" s="355"/>
      <c r="G43" s="355"/>
      <c r="H43" s="355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25</v>
      </c>
      <c r="D45" s="40"/>
      <c r="E45" s="40"/>
      <c r="F45" s="33" t="str">
        <f>F10</f>
        <v>ZUŠ, Třanovského 596, Třinec</v>
      </c>
      <c r="G45" s="40"/>
      <c r="H45" s="40"/>
      <c r="I45" s="112" t="s">
        <v>27</v>
      </c>
      <c r="J45" s="113" t="str">
        <f>IF(J10="","",J10)</f>
        <v>22.3.2017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3.5">
      <c r="B47" s="39"/>
      <c r="C47" s="35" t="s">
        <v>31</v>
      </c>
      <c r="D47" s="40"/>
      <c r="E47" s="40"/>
      <c r="F47" s="33" t="str">
        <f>E13</f>
        <v>Město Třinec</v>
      </c>
      <c r="G47" s="40"/>
      <c r="H47" s="40"/>
      <c r="I47" s="112" t="s">
        <v>39</v>
      </c>
      <c r="J47" s="33" t="str">
        <f>E19</f>
        <v>HAMROZI s. r. o.</v>
      </c>
      <c r="K47" s="43"/>
    </row>
    <row r="48" spans="2:11" s="1" customFormat="1" ht="14.45" customHeight="1">
      <c r="B48" s="39"/>
      <c r="C48" s="35" t="s">
        <v>37</v>
      </c>
      <c r="D48" s="40"/>
      <c r="E48" s="40"/>
      <c r="F48" s="33" t="str">
        <f>IF(E16="","",E16)</f>
        <v/>
      </c>
      <c r="G48" s="40"/>
      <c r="H48" s="40"/>
      <c r="I48" s="111"/>
      <c r="J48" s="40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11" s="1" customFormat="1" ht="29.25" customHeight="1">
      <c r="B50" s="39"/>
      <c r="C50" s="137" t="s">
        <v>93</v>
      </c>
      <c r="D50" s="125"/>
      <c r="E50" s="125"/>
      <c r="F50" s="125"/>
      <c r="G50" s="125"/>
      <c r="H50" s="125"/>
      <c r="I50" s="138"/>
      <c r="J50" s="139" t="s">
        <v>94</v>
      </c>
      <c r="K50" s="140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95</v>
      </c>
      <c r="D52" s="40"/>
      <c r="E52" s="40"/>
      <c r="F52" s="40"/>
      <c r="G52" s="40"/>
      <c r="H52" s="40"/>
      <c r="I52" s="111"/>
      <c r="J52" s="121">
        <f>J79</f>
        <v>0</v>
      </c>
      <c r="K52" s="43"/>
      <c r="AU52" s="22" t="s">
        <v>96</v>
      </c>
    </row>
    <row r="53" spans="2:11" s="7" customFormat="1" ht="24.95" customHeight="1">
      <c r="B53" s="142"/>
      <c r="C53" s="143"/>
      <c r="D53" s="144" t="s">
        <v>97</v>
      </c>
      <c r="E53" s="145"/>
      <c r="F53" s="145"/>
      <c r="G53" s="145"/>
      <c r="H53" s="145"/>
      <c r="I53" s="146"/>
      <c r="J53" s="147">
        <f>J80</f>
        <v>0</v>
      </c>
      <c r="K53" s="148"/>
    </row>
    <row r="54" spans="2:11" s="8" customFormat="1" ht="19.9" customHeight="1">
      <c r="B54" s="149"/>
      <c r="C54" s="150"/>
      <c r="D54" s="151" t="s">
        <v>98</v>
      </c>
      <c r="E54" s="152"/>
      <c r="F54" s="152"/>
      <c r="G54" s="152"/>
      <c r="H54" s="152"/>
      <c r="I54" s="153"/>
      <c r="J54" s="154">
        <f>J81</f>
        <v>0</v>
      </c>
      <c r="K54" s="155"/>
    </row>
    <row r="55" spans="2:11" s="8" customFormat="1" ht="19.9" customHeight="1">
      <c r="B55" s="149"/>
      <c r="C55" s="150"/>
      <c r="D55" s="151" t="s">
        <v>99</v>
      </c>
      <c r="E55" s="152"/>
      <c r="F55" s="152"/>
      <c r="G55" s="152"/>
      <c r="H55" s="152"/>
      <c r="I55" s="153"/>
      <c r="J55" s="154">
        <f>J88</f>
        <v>0</v>
      </c>
      <c r="K55" s="155"/>
    </row>
    <row r="56" spans="2:11" s="7" customFormat="1" ht="24.95" customHeight="1">
      <c r="B56" s="142"/>
      <c r="C56" s="143"/>
      <c r="D56" s="144" t="s">
        <v>100</v>
      </c>
      <c r="E56" s="145"/>
      <c r="F56" s="145"/>
      <c r="G56" s="145"/>
      <c r="H56" s="145"/>
      <c r="I56" s="146"/>
      <c r="J56" s="147">
        <f>J92</f>
        <v>0</v>
      </c>
      <c r="K56" s="148"/>
    </row>
    <row r="57" spans="2:11" s="8" customFormat="1" ht="19.9" customHeight="1">
      <c r="B57" s="149"/>
      <c r="C57" s="150"/>
      <c r="D57" s="151" t="s">
        <v>101</v>
      </c>
      <c r="E57" s="152"/>
      <c r="F57" s="152"/>
      <c r="G57" s="152"/>
      <c r="H57" s="152"/>
      <c r="I57" s="153"/>
      <c r="J57" s="154">
        <f>J93</f>
        <v>0</v>
      </c>
      <c r="K57" s="155"/>
    </row>
    <row r="58" spans="2:11" s="8" customFormat="1" ht="19.9" customHeight="1">
      <c r="B58" s="149"/>
      <c r="C58" s="150"/>
      <c r="D58" s="151" t="s">
        <v>102</v>
      </c>
      <c r="E58" s="152"/>
      <c r="F58" s="152"/>
      <c r="G58" s="152"/>
      <c r="H58" s="152"/>
      <c r="I58" s="153"/>
      <c r="J58" s="154">
        <f>J129</f>
        <v>0</v>
      </c>
      <c r="K58" s="155"/>
    </row>
    <row r="59" spans="2:11" s="8" customFormat="1" ht="19.9" customHeight="1">
      <c r="B59" s="149"/>
      <c r="C59" s="150"/>
      <c r="D59" s="151" t="s">
        <v>103</v>
      </c>
      <c r="E59" s="152"/>
      <c r="F59" s="152"/>
      <c r="G59" s="152"/>
      <c r="H59" s="152"/>
      <c r="I59" s="153"/>
      <c r="J59" s="154">
        <f>J136</f>
        <v>0</v>
      </c>
      <c r="K59" s="155"/>
    </row>
    <row r="60" spans="2:11" s="8" customFormat="1" ht="19.9" customHeight="1">
      <c r="B60" s="149"/>
      <c r="C60" s="150"/>
      <c r="D60" s="151" t="s">
        <v>104</v>
      </c>
      <c r="E60" s="152"/>
      <c r="F60" s="152"/>
      <c r="G60" s="152"/>
      <c r="H60" s="152"/>
      <c r="I60" s="153"/>
      <c r="J60" s="154">
        <f>J220</f>
        <v>0</v>
      </c>
      <c r="K60" s="155"/>
    </row>
    <row r="61" spans="2:11" s="8" customFormat="1" ht="19.9" customHeight="1">
      <c r="B61" s="149"/>
      <c r="C61" s="150"/>
      <c r="D61" s="151" t="s">
        <v>105</v>
      </c>
      <c r="E61" s="152"/>
      <c r="F61" s="152"/>
      <c r="G61" s="152"/>
      <c r="H61" s="152"/>
      <c r="I61" s="153"/>
      <c r="J61" s="154">
        <f>J254</f>
        <v>0</v>
      </c>
      <c r="K61" s="155"/>
    </row>
    <row r="62" spans="2:11" s="1" customFormat="1" ht="21.75" customHeight="1">
      <c r="B62" s="39"/>
      <c r="C62" s="40"/>
      <c r="D62" s="40"/>
      <c r="E62" s="40"/>
      <c r="F62" s="40"/>
      <c r="G62" s="40"/>
      <c r="H62" s="40"/>
      <c r="I62" s="111"/>
      <c r="J62" s="40"/>
      <c r="K62" s="43"/>
    </row>
    <row r="63" spans="2:11" s="1" customFormat="1" ht="6.95" customHeight="1">
      <c r="B63" s="54"/>
      <c r="C63" s="55"/>
      <c r="D63" s="55"/>
      <c r="E63" s="55"/>
      <c r="F63" s="55"/>
      <c r="G63" s="55"/>
      <c r="H63" s="55"/>
      <c r="I63" s="132"/>
      <c r="J63" s="55"/>
      <c r="K63" s="5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35"/>
      <c r="J67" s="58"/>
      <c r="K67" s="58"/>
      <c r="L67" s="59"/>
    </row>
    <row r="68" spans="2:12" s="1" customFormat="1" ht="36.95" customHeight="1">
      <c r="B68" s="39"/>
      <c r="C68" s="60" t="s">
        <v>106</v>
      </c>
      <c r="D68" s="61"/>
      <c r="E68" s="61"/>
      <c r="F68" s="61"/>
      <c r="G68" s="61"/>
      <c r="H68" s="61"/>
      <c r="I68" s="156"/>
      <c r="J68" s="61"/>
      <c r="K68" s="61"/>
      <c r="L68" s="59"/>
    </row>
    <row r="69" spans="2:12" s="1" customFormat="1" ht="6.95" customHeight="1">
      <c r="B69" s="39"/>
      <c r="C69" s="61"/>
      <c r="D69" s="61"/>
      <c r="E69" s="61"/>
      <c r="F69" s="61"/>
      <c r="G69" s="61"/>
      <c r="H69" s="61"/>
      <c r="I69" s="156"/>
      <c r="J69" s="61"/>
      <c r="K69" s="61"/>
      <c r="L69" s="59"/>
    </row>
    <row r="70" spans="2:12" s="1" customFormat="1" ht="14.45" customHeight="1">
      <c r="B70" s="39"/>
      <c r="C70" s="63" t="s">
        <v>18</v>
      </c>
      <c r="D70" s="61"/>
      <c r="E70" s="61"/>
      <c r="F70" s="61"/>
      <c r="G70" s="61"/>
      <c r="H70" s="61"/>
      <c r="I70" s="156"/>
      <c r="J70" s="61"/>
      <c r="K70" s="61"/>
      <c r="L70" s="59"/>
    </row>
    <row r="71" spans="2:12" s="1" customFormat="1" ht="23.25" customHeight="1">
      <c r="B71" s="39"/>
      <c r="C71" s="61"/>
      <c r="D71" s="61"/>
      <c r="E71" s="334" t="str">
        <f>E7</f>
        <v>Termoregulace otopné soustavy v objektu ZUŠ, Třanovského 596, Třinec</v>
      </c>
      <c r="F71" s="356"/>
      <c r="G71" s="356"/>
      <c r="H71" s="356"/>
      <c r="I71" s="156"/>
      <c r="J71" s="61"/>
      <c r="K71" s="61"/>
      <c r="L71" s="59"/>
    </row>
    <row r="72" spans="2:12" s="1" customFormat="1" ht="6.95" customHeight="1">
      <c r="B72" s="39"/>
      <c r="C72" s="61"/>
      <c r="D72" s="61"/>
      <c r="E72" s="61"/>
      <c r="F72" s="61"/>
      <c r="G72" s="61"/>
      <c r="H72" s="61"/>
      <c r="I72" s="156"/>
      <c r="J72" s="61"/>
      <c r="K72" s="61"/>
      <c r="L72" s="59"/>
    </row>
    <row r="73" spans="2:12" s="1" customFormat="1" ht="18" customHeight="1">
      <c r="B73" s="39"/>
      <c r="C73" s="63" t="s">
        <v>25</v>
      </c>
      <c r="D73" s="61"/>
      <c r="E73" s="61"/>
      <c r="F73" s="157" t="str">
        <f>F10</f>
        <v>ZUŠ, Třanovského 596, Třinec</v>
      </c>
      <c r="G73" s="61"/>
      <c r="H73" s="61"/>
      <c r="I73" s="158" t="s">
        <v>27</v>
      </c>
      <c r="J73" s="71" t="str">
        <f>IF(J10="","",J10)</f>
        <v>22.3.2017</v>
      </c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56"/>
      <c r="J74" s="61"/>
      <c r="K74" s="61"/>
      <c r="L74" s="59"/>
    </row>
    <row r="75" spans="2:12" s="1" customFormat="1" ht="13.5">
      <c r="B75" s="39"/>
      <c r="C75" s="63" t="s">
        <v>31</v>
      </c>
      <c r="D75" s="61"/>
      <c r="E75" s="61"/>
      <c r="F75" s="157" t="str">
        <f>E13</f>
        <v>Město Třinec</v>
      </c>
      <c r="G75" s="61"/>
      <c r="H75" s="61"/>
      <c r="I75" s="158" t="s">
        <v>39</v>
      </c>
      <c r="J75" s="157" t="str">
        <f>E19</f>
        <v>HAMROZI s. r. o.</v>
      </c>
      <c r="K75" s="61"/>
      <c r="L75" s="59"/>
    </row>
    <row r="76" spans="2:12" s="1" customFormat="1" ht="14.45" customHeight="1">
      <c r="B76" s="39"/>
      <c r="C76" s="63" t="s">
        <v>37</v>
      </c>
      <c r="D76" s="61"/>
      <c r="E76" s="61"/>
      <c r="F76" s="157" t="str">
        <f>IF(E16="","",E16)</f>
        <v/>
      </c>
      <c r="G76" s="61"/>
      <c r="H76" s="61"/>
      <c r="I76" s="156"/>
      <c r="J76" s="61"/>
      <c r="K76" s="61"/>
      <c r="L76" s="59"/>
    </row>
    <row r="77" spans="2:12" s="1" customFormat="1" ht="10.35" customHeight="1">
      <c r="B77" s="39"/>
      <c r="C77" s="61"/>
      <c r="D77" s="61"/>
      <c r="E77" s="61"/>
      <c r="F77" s="61"/>
      <c r="G77" s="61"/>
      <c r="H77" s="61"/>
      <c r="I77" s="156"/>
      <c r="J77" s="61"/>
      <c r="K77" s="61"/>
      <c r="L77" s="59"/>
    </row>
    <row r="78" spans="2:20" s="9" customFormat="1" ht="29.25" customHeight="1">
      <c r="B78" s="159"/>
      <c r="C78" s="160" t="s">
        <v>107</v>
      </c>
      <c r="D78" s="161" t="s">
        <v>64</v>
      </c>
      <c r="E78" s="161" t="s">
        <v>60</v>
      </c>
      <c r="F78" s="161" t="s">
        <v>108</v>
      </c>
      <c r="G78" s="161" t="s">
        <v>109</v>
      </c>
      <c r="H78" s="161" t="s">
        <v>110</v>
      </c>
      <c r="I78" s="162" t="s">
        <v>111</v>
      </c>
      <c r="J78" s="161" t="s">
        <v>94</v>
      </c>
      <c r="K78" s="163" t="s">
        <v>112</v>
      </c>
      <c r="L78" s="164"/>
      <c r="M78" s="79" t="s">
        <v>113</v>
      </c>
      <c r="N78" s="80" t="s">
        <v>49</v>
      </c>
      <c r="O78" s="80" t="s">
        <v>114</v>
      </c>
      <c r="P78" s="80" t="s">
        <v>115</v>
      </c>
      <c r="Q78" s="80" t="s">
        <v>116</v>
      </c>
      <c r="R78" s="80" t="s">
        <v>117</v>
      </c>
      <c r="S78" s="80" t="s">
        <v>118</v>
      </c>
      <c r="T78" s="81" t="s">
        <v>119</v>
      </c>
    </row>
    <row r="79" spans="2:63" s="1" customFormat="1" ht="29.25" customHeight="1">
      <c r="B79" s="39"/>
      <c r="C79" s="85" t="s">
        <v>95</v>
      </c>
      <c r="D79" s="61"/>
      <c r="E79" s="61"/>
      <c r="F79" s="61"/>
      <c r="G79" s="61"/>
      <c r="H79" s="61"/>
      <c r="I79" s="156"/>
      <c r="J79" s="165">
        <f>BK79</f>
        <v>0</v>
      </c>
      <c r="K79" s="61"/>
      <c r="L79" s="59"/>
      <c r="M79" s="82"/>
      <c r="N79" s="83"/>
      <c r="O79" s="83"/>
      <c r="P79" s="166">
        <f>P80+P92</f>
        <v>0</v>
      </c>
      <c r="Q79" s="83"/>
      <c r="R79" s="166">
        <f>R80+R92</f>
        <v>0.32489900000000005</v>
      </c>
      <c r="S79" s="83"/>
      <c r="T79" s="167">
        <f>T80+T92</f>
        <v>2.75024</v>
      </c>
      <c r="AT79" s="22" t="s">
        <v>78</v>
      </c>
      <c r="AU79" s="22" t="s">
        <v>96</v>
      </c>
      <c r="BK79" s="168">
        <f>BK80+BK92</f>
        <v>0</v>
      </c>
    </row>
    <row r="80" spans="2:63" s="10" customFormat="1" ht="37.35" customHeight="1">
      <c r="B80" s="169"/>
      <c r="C80" s="170"/>
      <c r="D80" s="171" t="s">
        <v>78</v>
      </c>
      <c r="E80" s="172" t="s">
        <v>120</v>
      </c>
      <c r="F80" s="172" t="s">
        <v>121</v>
      </c>
      <c r="G80" s="170"/>
      <c r="H80" s="170"/>
      <c r="I80" s="173"/>
      <c r="J80" s="174">
        <f>BK80</f>
        <v>0</v>
      </c>
      <c r="K80" s="170"/>
      <c r="L80" s="175"/>
      <c r="M80" s="176"/>
      <c r="N80" s="177"/>
      <c r="O80" s="177"/>
      <c r="P80" s="178">
        <f>P81+P88</f>
        <v>0</v>
      </c>
      <c r="Q80" s="177"/>
      <c r="R80" s="178">
        <f>R81+R88</f>
        <v>0.055439999999999996</v>
      </c>
      <c r="S80" s="177"/>
      <c r="T80" s="179">
        <f>T81+T88</f>
        <v>0.016</v>
      </c>
      <c r="AR80" s="180" t="s">
        <v>24</v>
      </c>
      <c r="AT80" s="181" t="s">
        <v>78</v>
      </c>
      <c r="AU80" s="181" t="s">
        <v>79</v>
      </c>
      <c r="AY80" s="180" t="s">
        <v>122</v>
      </c>
      <c r="BK80" s="182">
        <f>BK81+BK88</f>
        <v>0</v>
      </c>
    </row>
    <row r="81" spans="2:63" s="10" customFormat="1" ht="19.9" customHeight="1">
      <c r="B81" s="169"/>
      <c r="C81" s="170"/>
      <c r="D81" s="183" t="s">
        <v>78</v>
      </c>
      <c r="E81" s="184" t="s">
        <v>123</v>
      </c>
      <c r="F81" s="184" t="s">
        <v>124</v>
      </c>
      <c r="G81" s="170"/>
      <c r="H81" s="170"/>
      <c r="I81" s="173"/>
      <c r="J81" s="185">
        <f>BK81</f>
        <v>0</v>
      </c>
      <c r="K81" s="170"/>
      <c r="L81" s="175"/>
      <c r="M81" s="176"/>
      <c r="N81" s="177"/>
      <c r="O81" s="177"/>
      <c r="P81" s="178">
        <f>SUM(P82:P87)</f>
        <v>0</v>
      </c>
      <c r="Q81" s="177"/>
      <c r="R81" s="178">
        <f>SUM(R82:R87)</f>
        <v>0.055439999999999996</v>
      </c>
      <c r="S81" s="177"/>
      <c r="T81" s="179">
        <f>SUM(T82:T87)</f>
        <v>0</v>
      </c>
      <c r="AR81" s="180" t="s">
        <v>24</v>
      </c>
      <c r="AT81" s="181" t="s">
        <v>78</v>
      </c>
      <c r="AU81" s="181" t="s">
        <v>24</v>
      </c>
      <c r="AY81" s="180" t="s">
        <v>122</v>
      </c>
      <c r="BK81" s="182">
        <f>SUM(BK82:BK87)</f>
        <v>0</v>
      </c>
    </row>
    <row r="82" spans="2:65" s="1" customFormat="1" ht="22.5" customHeight="1">
      <c r="B82" s="39"/>
      <c r="C82" s="186" t="s">
        <v>24</v>
      </c>
      <c r="D82" s="186" t="s">
        <v>125</v>
      </c>
      <c r="E82" s="187" t="s">
        <v>126</v>
      </c>
      <c r="F82" s="188" t="s">
        <v>127</v>
      </c>
      <c r="G82" s="189" t="s">
        <v>128</v>
      </c>
      <c r="H82" s="190">
        <v>4</v>
      </c>
      <c r="I82" s="191"/>
      <c r="J82" s="192">
        <f>ROUND(I82*H82,2)</f>
        <v>0</v>
      </c>
      <c r="K82" s="188" t="s">
        <v>129</v>
      </c>
      <c r="L82" s="59"/>
      <c r="M82" s="193" t="s">
        <v>22</v>
      </c>
      <c r="N82" s="194" t="s">
        <v>50</v>
      </c>
      <c r="O82" s="40"/>
      <c r="P82" s="195">
        <f>O82*H82</f>
        <v>0</v>
      </c>
      <c r="Q82" s="195">
        <v>0.0101</v>
      </c>
      <c r="R82" s="195">
        <f>Q82*H82</f>
        <v>0.0404</v>
      </c>
      <c r="S82" s="195">
        <v>0</v>
      </c>
      <c r="T82" s="196">
        <f>S82*H82</f>
        <v>0</v>
      </c>
      <c r="AR82" s="22" t="s">
        <v>130</v>
      </c>
      <c r="AT82" s="22" t="s">
        <v>125</v>
      </c>
      <c r="AU82" s="22" t="s">
        <v>90</v>
      </c>
      <c r="AY82" s="22" t="s">
        <v>122</v>
      </c>
      <c r="BE82" s="197">
        <f>IF(N82="základní",J82,0)</f>
        <v>0</v>
      </c>
      <c r="BF82" s="197">
        <f>IF(N82="snížená",J82,0)</f>
        <v>0</v>
      </c>
      <c r="BG82" s="197">
        <f>IF(N82="zákl. přenesená",J82,0)</f>
        <v>0</v>
      </c>
      <c r="BH82" s="197">
        <f>IF(N82="sníž. přenesená",J82,0)</f>
        <v>0</v>
      </c>
      <c r="BI82" s="197">
        <f>IF(N82="nulová",J82,0)</f>
        <v>0</v>
      </c>
      <c r="BJ82" s="22" t="s">
        <v>24</v>
      </c>
      <c r="BK82" s="197">
        <f>ROUND(I82*H82,2)</f>
        <v>0</v>
      </c>
      <c r="BL82" s="22" t="s">
        <v>130</v>
      </c>
      <c r="BM82" s="22" t="s">
        <v>131</v>
      </c>
    </row>
    <row r="83" spans="2:51" s="11" customFormat="1" ht="13.5">
      <c r="B83" s="198"/>
      <c r="C83" s="199"/>
      <c r="D83" s="200" t="s">
        <v>132</v>
      </c>
      <c r="E83" s="201" t="s">
        <v>22</v>
      </c>
      <c r="F83" s="202" t="s">
        <v>133</v>
      </c>
      <c r="G83" s="199"/>
      <c r="H83" s="203" t="s">
        <v>22</v>
      </c>
      <c r="I83" s="204"/>
      <c r="J83" s="199"/>
      <c r="K83" s="199"/>
      <c r="L83" s="205"/>
      <c r="M83" s="206"/>
      <c r="N83" s="207"/>
      <c r="O83" s="207"/>
      <c r="P83" s="207"/>
      <c r="Q83" s="207"/>
      <c r="R83" s="207"/>
      <c r="S83" s="207"/>
      <c r="T83" s="208"/>
      <c r="AT83" s="209" t="s">
        <v>132</v>
      </c>
      <c r="AU83" s="209" t="s">
        <v>90</v>
      </c>
      <c r="AV83" s="11" t="s">
        <v>24</v>
      </c>
      <c r="AW83" s="11" t="s">
        <v>43</v>
      </c>
      <c r="AX83" s="11" t="s">
        <v>79</v>
      </c>
      <c r="AY83" s="209" t="s">
        <v>122</v>
      </c>
    </row>
    <row r="84" spans="2:51" s="12" customFormat="1" ht="13.5">
      <c r="B84" s="210"/>
      <c r="C84" s="211"/>
      <c r="D84" s="212" t="s">
        <v>132</v>
      </c>
      <c r="E84" s="213" t="s">
        <v>22</v>
      </c>
      <c r="F84" s="214" t="s">
        <v>134</v>
      </c>
      <c r="G84" s="211"/>
      <c r="H84" s="215">
        <v>4</v>
      </c>
      <c r="I84" s="216"/>
      <c r="J84" s="211"/>
      <c r="K84" s="211"/>
      <c r="L84" s="217"/>
      <c r="M84" s="218"/>
      <c r="N84" s="219"/>
      <c r="O84" s="219"/>
      <c r="P84" s="219"/>
      <c r="Q84" s="219"/>
      <c r="R84" s="219"/>
      <c r="S84" s="219"/>
      <c r="T84" s="220"/>
      <c r="AT84" s="221" t="s">
        <v>132</v>
      </c>
      <c r="AU84" s="221" t="s">
        <v>90</v>
      </c>
      <c r="AV84" s="12" t="s">
        <v>90</v>
      </c>
      <c r="AW84" s="12" t="s">
        <v>43</v>
      </c>
      <c r="AX84" s="12" t="s">
        <v>24</v>
      </c>
      <c r="AY84" s="221" t="s">
        <v>122</v>
      </c>
    </row>
    <row r="85" spans="2:65" s="1" customFormat="1" ht="31.5" customHeight="1">
      <c r="B85" s="39"/>
      <c r="C85" s="186" t="s">
        <v>90</v>
      </c>
      <c r="D85" s="186" t="s">
        <v>125</v>
      </c>
      <c r="E85" s="187" t="s">
        <v>135</v>
      </c>
      <c r="F85" s="188" t="s">
        <v>136</v>
      </c>
      <c r="G85" s="189" t="s">
        <v>128</v>
      </c>
      <c r="H85" s="190">
        <v>4</v>
      </c>
      <c r="I85" s="191"/>
      <c r="J85" s="192">
        <f>ROUND(I85*H85,2)</f>
        <v>0</v>
      </c>
      <c r="K85" s="188" t="s">
        <v>129</v>
      </c>
      <c r="L85" s="59"/>
      <c r="M85" s="193" t="s">
        <v>22</v>
      </c>
      <c r="N85" s="194" t="s">
        <v>50</v>
      </c>
      <c r="O85" s="40"/>
      <c r="P85" s="195">
        <f>O85*H85</f>
        <v>0</v>
      </c>
      <c r="Q85" s="195">
        <v>0.00376</v>
      </c>
      <c r="R85" s="195">
        <f>Q85*H85</f>
        <v>0.01504</v>
      </c>
      <c r="S85" s="195">
        <v>0</v>
      </c>
      <c r="T85" s="196">
        <f>S85*H85</f>
        <v>0</v>
      </c>
      <c r="AR85" s="22" t="s">
        <v>134</v>
      </c>
      <c r="AT85" s="22" t="s">
        <v>125</v>
      </c>
      <c r="AU85" s="22" t="s">
        <v>90</v>
      </c>
      <c r="AY85" s="22" t="s">
        <v>122</v>
      </c>
      <c r="BE85" s="197">
        <f>IF(N85="základní",J85,0)</f>
        <v>0</v>
      </c>
      <c r="BF85" s="197">
        <f>IF(N85="snížená",J85,0)</f>
        <v>0</v>
      </c>
      <c r="BG85" s="197">
        <f>IF(N85="zákl. přenesená",J85,0)</f>
        <v>0</v>
      </c>
      <c r="BH85" s="197">
        <f>IF(N85="sníž. přenesená",J85,0)</f>
        <v>0</v>
      </c>
      <c r="BI85" s="197">
        <f>IF(N85="nulová",J85,0)</f>
        <v>0</v>
      </c>
      <c r="BJ85" s="22" t="s">
        <v>24</v>
      </c>
      <c r="BK85" s="197">
        <f>ROUND(I85*H85,2)</f>
        <v>0</v>
      </c>
      <c r="BL85" s="22" t="s">
        <v>134</v>
      </c>
      <c r="BM85" s="22" t="s">
        <v>137</v>
      </c>
    </row>
    <row r="86" spans="2:51" s="11" customFormat="1" ht="13.5">
      <c r="B86" s="198"/>
      <c r="C86" s="199"/>
      <c r="D86" s="200" t="s">
        <v>132</v>
      </c>
      <c r="E86" s="201" t="s">
        <v>22</v>
      </c>
      <c r="F86" s="202" t="s">
        <v>133</v>
      </c>
      <c r="G86" s="199"/>
      <c r="H86" s="203" t="s">
        <v>22</v>
      </c>
      <c r="I86" s="204"/>
      <c r="J86" s="199"/>
      <c r="K86" s="199"/>
      <c r="L86" s="205"/>
      <c r="M86" s="206"/>
      <c r="N86" s="207"/>
      <c r="O86" s="207"/>
      <c r="P86" s="207"/>
      <c r="Q86" s="207"/>
      <c r="R86" s="207"/>
      <c r="S86" s="207"/>
      <c r="T86" s="208"/>
      <c r="AT86" s="209" t="s">
        <v>132</v>
      </c>
      <c r="AU86" s="209" t="s">
        <v>90</v>
      </c>
      <c r="AV86" s="11" t="s">
        <v>24</v>
      </c>
      <c r="AW86" s="11" t="s">
        <v>43</v>
      </c>
      <c r="AX86" s="11" t="s">
        <v>79</v>
      </c>
      <c r="AY86" s="209" t="s">
        <v>122</v>
      </c>
    </row>
    <row r="87" spans="2:51" s="12" customFormat="1" ht="13.5">
      <c r="B87" s="210"/>
      <c r="C87" s="211"/>
      <c r="D87" s="200" t="s">
        <v>132</v>
      </c>
      <c r="E87" s="222" t="s">
        <v>22</v>
      </c>
      <c r="F87" s="223" t="s">
        <v>134</v>
      </c>
      <c r="G87" s="211"/>
      <c r="H87" s="224">
        <v>4</v>
      </c>
      <c r="I87" s="216"/>
      <c r="J87" s="211"/>
      <c r="K87" s="211"/>
      <c r="L87" s="217"/>
      <c r="M87" s="218"/>
      <c r="N87" s="219"/>
      <c r="O87" s="219"/>
      <c r="P87" s="219"/>
      <c r="Q87" s="219"/>
      <c r="R87" s="219"/>
      <c r="S87" s="219"/>
      <c r="T87" s="220"/>
      <c r="AT87" s="221" t="s">
        <v>132</v>
      </c>
      <c r="AU87" s="221" t="s">
        <v>90</v>
      </c>
      <c r="AV87" s="12" t="s">
        <v>90</v>
      </c>
      <c r="AW87" s="12" t="s">
        <v>43</v>
      </c>
      <c r="AX87" s="12" t="s">
        <v>24</v>
      </c>
      <c r="AY87" s="221" t="s">
        <v>122</v>
      </c>
    </row>
    <row r="88" spans="2:63" s="10" customFormat="1" ht="29.85" customHeight="1">
      <c r="B88" s="169"/>
      <c r="C88" s="170"/>
      <c r="D88" s="183" t="s">
        <v>78</v>
      </c>
      <c r="E88" s="184" t="s">
        <v>138</v>
      </c>
      <c r="F88" s="184" t="s">
        <v>139</v>
      </c>
      <c r="G88" s="170"/>
      <c r="H88" s="170"/>
      <c r="I88" s="173"/>
      <c r="J88" s="185">
        <f>BK88</f>
        <v>0</v>
      </c>
      <c r="K88" s="170"/>
      <c r="L88" s="175"/>
      <c r="M88" s="176"/>
      <c r="N88" s="177"/>
      <c r="O88" s="177"/>
      <c r="P88" s="178">
        <f>SUM(P89:P91)</f>
        <v>0</v>
      </c>
      <c r="Q88" s="177"/>
      <c r="R88" s="178">
        <f>SUM(R89:R91)</f>
        <v>0</v>
      </c>
      <c r="S88" s="177"/>
      <c r="T88" s="179">
        <f>SUM(T89:T91)</f>
        <v>0.016</v>
      </c>
      <c r="AR88" s="180" t="s">
        <v>24</v>
      </c>
      <c r="AT88" s="181" t="s">
        <v>78</v>
      </c>
      <c r="AU88" s="181" t="s">
        <v>24</v>
      </c>
      <c r="AY88" s="180" t="s">
        <v>122</v>
      </c>
      <c r="BK88" s="182">
        <f>SUM(BK89:BK91)</f>
        <v>0</v>
      </c>
    </row>
    <row r="89" spans="2:65" s="1" customFormat="1" ht="44.25" customHeight="1">
      <c r="B89" s="39"/>
      <c r="C89" s="186" t="s">
        <v>140</v>
      </c>
      <c r="D89" s="186" t="s">
        <v>125</v>
      </c>
      <c r="E89" s="187" t="s">
        <v>141</v>
      </c>
      <c r="F89" s="188" t="s">
        <v>142</v>
      </c>
      <c r="G89" s="189" t="s">
        <v>128</v>
      </c>
      <c r="H89" s="190">
        <v>4</v>
      </c>
      <c r="I89" s="191"/>
      <c r="J89" s="192">
        <f>ROUND(I89*H89,2)</f>
        <v>0</v>
      </c>
      <c r="K89" s="188" t="s">
        <v>129</v>
      </c>
      <c r="L89" s="59"/>
      <c r="M89" s="193" t="s">
        <v>22</v>
      </c>
      <c r="N89" s="194" t="s">
        <v>50</v>
      </c>
      <c r="O89" s="40"/>
      <c r="P89" s="195">
        <f>O89*H89</f>
        <v>0</v>
      </c>
      <c r="Q89" s="195">
        <v>0</v>
      </c>
      <c r="R89" s="195">
        <f>Q89*H89</f>
        <v>0</v>
      </c>
      <c r="S89" s="195">
        <v>0.004</v>
      </c>
      <c r="T89" s="196">
        <f>S89*H89</f>
        <v>0.016</v>
      </c>
      <c r="AR89" s="22" t="s">
        <v>134</v>
      </c>
      <c r="AT89" s="22" t="s">
        <v>125</v>
      </c>
      <c r="AU89" s="22" t="s">
        <v>90</v>
      </c>
      <c r="AY89" s="22" t="s">
        <v>122</v>
      </c>
      <c r="BE89" s="197">
        <f>IF(N89="základní",J89,0)</f>
        <v>0</v>
      </c>
      <c r="BF89" s="197">
        <f>IF(N89="snížená",J89,0)</f>
        <v>0</v>
      </c>
      <c r="BG89" s="197">
        <f>IF(N89="zákl. přenesená",J89,0)</f>
        <v>0</v>
      </c>
      <c r="BH89" s="197">
        <f>IF(N89="sníž. přenesená",J89,0)</f>
        <v>0</v>
      </c>
      <c r="BI89" s="197">
        <f>IF(N89="nulová",J89,0)</f>
        <v>0</v>
      </c>
      <c r="BJ89" s="22" t="s">
        <v>24</v>
      </c>
      <c r="BK89" s="197">
        <f>ROUND(I89*H89,2)</f>
        <v>0</v>
      </c>
      <c r="BL89" s="22" t="s">
        <v>134</v>
      </c>
      <c r="BM89" s="22" t="s">
        <v>143</v>
      </c>
    </row>
    <row r="90" spans="2:51" s="11" customFormat="1" ht="13.5">
      <c r="B90" s="198"/>
      <c r="C90" s="199"/>
      <c r="D90" s="200" t="s">
        <v>132</v>
      </c>
      <c r="E90" s="201" t="s">
        <v>22</v>
      </c>
      <c r="F90" s="202" t="s">
        <v>133</v>
      </c>
      <c r="G90" s="199"/>
      <c r="H90" s="203" t="s">
        <v>22</v>
      </c>
      <c r="I90" s="204"/>
      <c r="J90" s="199"/>
      <c r="K90" s="199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132</v>
      </c>
      <c r="AU90" s="209" t="s">
        <v>90</v>
      </c>
      <c r="AV90" s="11" t="s">
        <v>24</v>
      </c>
      <c r="AW90" s="11" t="s">
        <v>43</v>
      </c>
      <c r="AX90" s="11" t="s">
        <v>79</v>
      </c>
      <c r="AY90" s="209" t="s">
        <v>122</v>
      </c>
    </row>
    <row r="91" spans="2:51" s="12" customFormat="1" ht="13.5">
      <c r="B91" s="210"/>
      <c r="C91" s="211"/>
      <c r="D91" s="200" t="s">
        <v>132</v>
      </c>
      <c r="E91" s="222" t="s">
        <v>22</v>
      </c>
      <c r="F91" s="223" t="s">
        <v>134</v>
      </c>
      <c r="G91" s="211"/>
      <c r="H91" s="224">
        <v>4</v>
      </c>
      <c r="I91" s="216"/>
      <c r="J91" s="211"/>
      <c r="K91" s="211"/>
      <c r="L91" s="217"/>
      <c r="M91" s="218"/>
      <c r="N91" s="219"/>
      <c r="O91" s="219"/>
      <c r="P91" s="219"/>
      <c r="Q91" s="219"/>
      <c r="R91" s="219"/>
      <c r="S91" s="219"/>
      <c r="T91" s="220"/>
      <c r="AT91" s="221" t="s">
        <v>132</v>
      </c>
      <c r="AU91" s="221" t="s">
        <v>90</v>
      </c>
      <c r="AV91" s="12" t="s">
        <v>90</v>
      </c>
      <c r="AW91" s="12" t="s">
        <v>43</v>
      </c>
      <c r="AX91" s="12" t="s">
        <v>24</v>
      </c>
      <c r="AY91" s="221" t="s">
        <v>122</v>
      </c>
    </row>
    <row r="92" spans="2:63" s="10" customFormat="1" ht="37.35" customHeight="1">
      <c r="B92" s="169"/>
      <c r="C92" s="170"/>
      <c r="D92" s="171" t="s">
        <v>78</v>
      </c>
      <c r="E92" s="172" t="s">
        <v>144</v>
      </c>
      <c r="F92" s="172" t="s">
        <v>145</v>
      </c>
      <c r="G92" s="170"/>
      <c r="H92" s="170"/>
      <c r="I92" s="173"/>
      <c r="J92" s="174">
        <f>BK92</f>
        <v>0</v>
      </c>
      <c r="K92" s="170"/>
      <c r="L92" s="175"/>
      <c r="M92" s="176"/>
      <c r="N92" s="177"/>
      <c r="O92" s="177"/>
      <c r="P92" s="178">
        <f>P93+P129+P136+P220+P254</f>
        <v>0</v>
      </c>
      <c r="Q92" s="177"/>
      <c r="R92" s="178">
        <f>R93+R129+R136+R220+R254</f>
        <v>0.26945900000000006</v>
      </c>
      <c r="S92" s="177"/>
      <c r="T92" s="179">
        <f>T93+T129+T136+T220+T254</f>
        <v>2.73424</v>
      </c>
      <c r="AR92" s="180" t="s">
        <v>90</v>
      </c>
      <c r="AT92" s="181" t="s">
        <v>78</v>
      </c>
      <c r="AU92" s="181" t="s">
        <v>79</v>
      </c>
      <c r="AY92" s="180" t="s">
        <v>122</v>
      </c>
      <c r="BK92" s="182">
        <f>BK93+BK129+BK136+BK220+BK254</f>
        <v>0</v>
      </c>
    </row>
    <row r="93" spans="2:63" s="10" customFormat="1" ht="19.9" customHeight="1">
      <c r="B93" s="169"/>
      <c r="C93" s="170"/>
      <c r="D93" s="183" t="s">
        <v>78</v>
      </c>
      <c r="E93" s="184" t="s">
        <v>146</v>
      </c>
      <c r="F93" s="184" t="s">
        <v>147</v>
      </c>
      <c r="G93" s="170"/>
      <c r="H93" s="170"/>
      <c r="I93" s="173"/>
      <c r="J93" s="185">
        <f>BK93</f>
        <v>0</v>
      </c>
      <c r="K93" s="170"/>
      <c r="L93" s="175"/>
      <c r="M93" s="176"/>
      <c r="N93" s="177"/>
      <c r="O93" s="177"/>
      <c r="P93" s="178">
        <f>SUM(P94:P128)</f>
        <v>0</v>
      </c>
      <c r="Q93" s="177"/>
      <c r="R93" s="178">
        <f>SUM(R94:R128)</f>
        <v>0.09185900000000001</v>
      </c>
      <c r="S93" s="177"/>
      <c r="T93" s="179">
        <f>SUM(T94:T128)</f>
        <v>0</v>
      </c>
      <c r="AR93" s="180" t="s">
        <v>90</v>
      </c>
      <c r="AT93" s="181" t="s">
        <v>78</v>
      </c>
      <c r="AU93" s="181" t="s">
        <v>24</v>
      </c>
      <c r="AY93" s="180" t="s">
        <v>122</v>
      </c>
      <c r="BK93" s="182">
        <f>SUM(BK94:BK128)</f>
        <v>0</v>
      </c>
    </row>
    <row r="94" spans="2:65" s="1" customFormat="1" ht="44.25" customHeight="1">
      <c r="B94" s="39"/>
      <c r="C94" s="186" t="s">
        <v>134</v>
      </c>
      <c r="D94" s="186" t="s">
        <v>125</v>
      </c>
      <c r="E94" s="187" t="s">
        <v>148</v>
      </c>
      <c r="F94" s="188" t="s">
        <v>149</v>
      </c>
      <c r="G94" s="189" t="s">
        <v>150</v>
      </c>
      <c r="H94" s="190">
        <v>92</v>
      </c>
      <c r="I94" s="191"/>
      <c r="J94" s="192">
        <f>ROUND(I94*H94,2)</f>
        <v>0</v>
      </c>
      <c r="K94" s="188" t="s">
        <v>129</v>
      </c>
      <c r="L94" s="59"/>
      <c r="M94" s="193" t="s">
        <v>22</v>
      </c>
      <c r="N94" s="194" t="s">
        <v>50</v>
      </c>
      <c r="O94" s="40"/>
      <c r="P94" s="195">
        <f>O94*H94</f>
        <v>0</v>
      </c>
      <c r="Q94" s="195">
        <v>0.0002</v>
      </c>
      <c r="R94" s="195">
        <f>Q94*H94</f>
        <v>0.0184</v>
      </c>
      <c r="S94" s="195">
        <v>0</v>
      </c>
      <c r="T94" s="196">
        <f>S94*H94</f>
        <v>0</v>
      </c>
      <c r="AR94" s="22" t="s">
        <v>151</v>
      </c>
      <c r="AT94" s="22" t="s">
        <v>125</v>
      </c>
      <c r="AU94" s="22" t="s">
        <v>90</v>
      </c>
      <c r="AY94" s="22" t="s">
        <v>122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22" t="s">
        <v>24</v>
      </c>
      <c r="BK94" s="197">
        <f>ROUND(I94*H94,2)</f>
        <v>0</v>
      </c>
      <c r="BL94" s="22" t="s">
        <v>151</v>
      </c>
      <c r="BM94" s="22" t="s">
        <v>152</v>
      </c>
    </row>
    <row r="95" spans="2:51" s="11" customFormat="1" ht="13.5">
      <c r="B95" s="198"/>
      <c r="C95" s="199"/>
      <c r="D95" s="200" t="s">
        <v>132</v>
      </c>
      <c r="E95" s="201" t="s">
        <v>22</v>
      </c>
      <c r="F95" s="202" t="s">
        <v>133</v>
      </c>
      <c r="G95" s="199"/>
      <c r="H95" s="203" t="s">
        <v>22</v>
      </c>
      <c r="I95" s="204"/>
      <c r="J95" s="199"/>
      <c r="K95" s="199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132</v>
      </c>
      <c r="AU95" s="209" t="s">
        <v>90</v>
      </c>
      <c r="AV95" s="11" t="s">
        <v>24</v>
      </c>
      <c r="AW95" s="11" t="s">
        <v>43</v>
      </c>
      <c r="AX95" s="11" t="s">
        <v>79</v>
      </c>
      <c r="AY95" s="209" t="s">
        <v>122</v>
      </c>
    </row>
    <row r="96" spans="2:51" s="12" customFormat="1" ht="13.5">
      <c r="B96" s="210"/>
      <c r="C96" s="211"/>
      <c r="D96" s="212" t="s">
        <v>132</v>
      </c>
      <c r="E96" s="213" t="s">
        <v>22</v>
      </c>
      <c r="F96" s="214" t="s">
        <v>153</v>
      </c>
      <c r="G96" s="211"/>
      <c r="H96" s="215">
        <v>92</v>
      </c>
      <c r="I96" s="216"/>
      <c r="J96" s="211"/>
      <c r="K96" s="211"/>
      <c r="L96" s="217"/>
      <c r="M96" s="218"/>
      <c r="N96" s="219"/>
      <c r="O96" s="219"/>
      <c r="P96" s="219"/>
      <c r="Q96" s="219"/>
      <c r="R96" s="219"/>
      <c r="S96" s="219"/>
      <c r="T96" s="220"/>
      <c r="AT96" s="221" t="s">
        <v>132</v>
      </c>
      <c r="AU96" s="221" t="s">
        <v>90</v>
      </c>
      <c r="AV96" s="12" t="s">
        <v>90</v>
      </c>
      <c r="AW96" s="12" t="s">
        <v>43</v>
      </c>
      <c r="AX96" s="12" t="s">
        <v>24</v>
      </c>
      <c r="AY96" s="221" t="s">
        <v>122</v>
      </c>
    </row>
    <row r="97" spans="2:65" s="1" customFormat="1" ht="31.5" customHeight="1">
      <c r="B97" s="39"/>
      <c r="C97" s="225" t="s">
        <v>154</v>
      </c>
      <c r="D97" s="225" t="s">
        <v>155</v>
      </c>
      <c r="E97" s="226" t="s">
        <v>156</v>
      </c>
      <c r="F97" s="227" t="s">
        <v>157</v>
      </c>
      <c r="G97" s="228" t="s">
        <v>150</v>
      </c>
      <c r="H97" s="229">
        <v>5</v>
      </c>
      <c r="I97" s="230"/>
      <c r="J97" s="231">
        <f>ROUND(I97*H97,2)</f>
        <v>0</v>
      </c>
      <c r="K97" s="227" t="s">
        <v>129</v>
      </c>
      <c r="L97" s="232"/>
      <c r="M97" s="233" t="s">
        <v>22</v>
      </c>
      <c r="N97" s="234" t="s">
        <v>50</v>
      </c>
      <c r="O97" s="40"/>
      <c r="P97" s="195">
        <f>O97*H97</f>
        <v>0</v>
      </c>
      <c r="Q97" s="195">
        <v>0.00027</v>
      </c>
      <c r="R97" s="195">
        <f>Q97*H97</f>
        <v>0.00135</v>
      </c>
      <c r="S97" s="195">
        <v>0</v>
      </c>
      <c r="T97" s="196">
        <f>S97*H97</f>
        <v>0</v>
      </c>
      <c r="AR97" s="22" t="s">
        <v>158</v>
      </c>
      <c r="AT97" s="22" t="s">
        <v>155</v>
      </c>
      <c r="AU97" s="22" t="s">
        <v>90</v>
      </c>
      <c r="AY97" s="22" t="s">
        <v>122</v>
      </c>
      <c r="BE97" s="197">
        <f>IF(N97="základní",J97,0)</f>
        <v>0</v>
      </c>
      <c r="BF97" s="197">
        <f>IF(N97="snížená",J97,0)</f>
        <v>0</v>
      </c>
      <c r="BG97" s="197">
        <f>IF(N97="zákl. přenesená",J97,0)</f>
        <v>0</v>
      </c>
      <c r="BH97" s="197">
        <f>IF(N97="sníž. přenesená",J97,0)</f>
        <v>0</v>
      </c>
      <c r="BI97" s="197">
        <f>IF(N97="nulová",J97,0)</f>
        <v>0</v>
      </c>
      <c r="BJ97" s="22" t="s">
        <v>24</v>
      </c>
      <c r="BK97" s="197">
        <f>ROUND(I97*H97,2)</f>
        <v>0</v>
      </c>
      <c r="BL97" s="22" t="s">
        <v>151</v>
      </c>
      <c r="BM97" s="22" t="s">
        <v>159</v>
      </c>
    </row>
    <row r="98" spans="2:51" s="11" customFormat="1" ht="13.5">
      <c r="B98" s="198"/>
      <c r="C98" s="199"/>
      <c r="D98" s="200" t="s">
        <v>132</v>
      </c>
      <c r="E98" s="201" t="s">
        <v>22</v>
      </c>
      <c r="F98" s="202" t="s">
        <v>133</v>
      </c>
      <c r="G98" s="199"/>
      <c r="H98" s="203" t="s">
        <v>22</v>
      </c>
      <c r="I98" s="204"/>
      <c r="J98" s="199"/>
      <c r="K98" s="199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132</v>
      </c>
      <c r="AU98" s="209" t="s">
        <v>90</v>
      </c>
      <c r="AV98" s="11" t="s">
        <v>24</v>
      </c>
      <c r="AW98" s="11" t="s">
        <v>43</v>
      </c>
      <c r="AX98" s="11" t="s">
        <v>79</v>
      </c>
      <c r="AY98" s="209" t="s">
        <v>122</v>
      </c>
    </row>
    <row r="99" spans="2:51" s="12" customFormat="1" ht="13.5">
      <c r="B99" s="210"/>
      <c r="C99" s="211"/>
      <c r="D99" s="212" t="s">
        <v>132</v>
      </c>
      <c r="E99" s="213" t="s">
        <v>22</v>
      </c>
      <c r="F99" s="214" t="s">
        <v>154</v>
      </c>
      <c r="G99" s="211"/>
      <c r="H99" s="215">
        <v>5</v>
      </c>
      <c r="I99" s="216"/>
      <c r="J99" s="211"/>
      <c r="K99" s="211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132</v>
      </c>
      <c r="AU99" s="221" t="s">
        <v>90</v>
      </c>
      <c r="AV99" s="12" t="s">
        <v>90</v>
      </c>
      <c r="AW99" s="12" t="s">
        <v>43</v>
      </c>
      <c r="AX99" s="12" t="s">
        <v>24</v>
      </c>
      <c r="AY99" s="221" t="s">
        <v>122</v>
      </c>
    </row>
    <row r="100" spans="2:65" s="1" customFormat="1" ht="31.5" customHeight="1">
      <c r="B100" s="39"/>
      <c r="C100" s="225" t="s">
        <v>123</v>
      </c>
      <c r="D100" s="225" t="s">
        <v>155</v>
      </c>
      <c r="E100" s="226" t="s">
        <v>160</v>
      </c>
      <c r="F100" s="227" t="s">
        <v>161</v>
      </c>
      <c r="G100" s="228" t="s">
        <v>150</v>
      </c>
      <c r="H100" s="229">
        <v>3.7</v>
      </c>
      <c r="I100" s="230"/>
      <c r="J100" s="231">
        <f>ROUND(I100*H100,2)</f>
        <v>0</v>
      </c>
      <c r="K100" s="227" t="s">
        <v>129</v>
      </c>
      <c r="L100" s="232"/>
      <c r="M100" s="233" t="s">
        <v>22</v>
      </c>
      <c r="N100" s="234" t="s">
        <v>50</v>
      </c>
      <c r="O100" s="40"/>
      <c r="P100" s="195">
        <f>O100*H100</f>
        <v>0</v>
      </c>
      <c r="Q100" s="195">
        <v>0.00029</v>
      </c>
      <c r="R100" s="195">
        <f>Q100*H100</f>
        <v>0.001073</v>
      </c>
      <c r="S100" s="195">
        <v>0</v>
      </c>
      <c r="T100" s="196">
        <f>S100*H100</f>
        <v>0</v>
      </c>
      <c r="AR100" s="22" t="s">
        <v>158</v>
      </c>
      <c r="AT100" s="22" t="s">
        <v>155</v>
      </c>
      <c r="AU100" s="22" t="s">
        <v>90</v>
      </c>
      <c r="AY100" s="22" t="s">
        <v>122</v>
      </c>
      <c r="BE100" s="197">
        <f>IF(N100="základní",J100,0)</f>
        <v>0</v>
      </c>
      <c r="BF100" s="197">
        <f>IF(N100="snížená",J100,0)</f>
        <v>0</v>
      </c>
      <c r="BG100" s="197">
        <f>IF(N100="zákl. přenesená",J100,0)</f>
        <v>0</v>
      </c>
      <c r="BH100" s="197">
        <f>IF(N100="sníž. přenesená",J100,0)</f>
        <v>0</v>
      </c>
      <c r="BI100" s="197">
        <f>IF(N100="nulová",J100,0)</f>
        <v>0</v>
      </c>
      <c r="BJ100" s="22" t="s">
        <v>24</v>
      </c>
      <c r="BK100" s="197">
        <f>ROUND(I100*H100,2)</f>
        <v>0</v>
      </c>
      <c r="BL100" s="22" t="s">
        <v>151</v>
      </c>
      <c r="BM100" s="22" t="s">
        <v>162</v>
      </c>
    </row>
    <row r="101" spans="2:51" s="11" customFormat="1" ht="13.5">
      <c r="B101" s="198"/>
      <c r="C101" s="199"/>
      <c r="D101" s="200" t="s">
        <v>132</v>
      </c>
      <c r="E101" s="201" t="s">
        <v>22</v>
      </c>
      <c r="F101" s="202" t="s">
        <v>133</v>
      </c>
      <c r="G101" s="199"/>
      <c r="H101" s="203" t="s">
        <v>22</v>
      </c>
      <c r="I101" s="204"/>
      <c r="J101" s="199"/>
      <c r="K101" s="199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132</v>
      </c>
      <c r="AU101" s="209" t="s">
        <v>90</v>
      </c>
      <c r="AV101" s="11" t="s">
        <v>24</v>
      </c>
      <c r="AW101" s="11" t="s">
        <v>43</v>
      </c>
      <c r="AX101" s="11" t="s">
        <v>79</v>
      </c>
      <c r="AY101" s="209" t="s">
        <v>122</v>
      </c>
    </row>
    <row r="102" spans="2:51" s="12" customFormat="1" ht="13.5">
      <c r="B102" s="210"/>
      <c r="C102" s="211"/>
      <c r="D102" s="212" t="s">
        <v>132</v>
      </c>
      <c r="E102" s="213" t="s">
        <v>22</v>
      </c>
      <c r="F102" s="214" t="s">
        <v>163</v>
      </c>
      <c r="G102" s="211"/>
      <c r="H102" s="215">
        <v>3.7</v>
      </c>
      <c r="I102" s="216"/>
      <c r="J102" s="211"/>
      <c r="K102" s="211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132</v>
      </c>
      <c r="AU102" s="221" t="s">
        <v>90</v>
      </c>
      <c r="AV102" s="12" t="s">
        <v>90</v>
      </c>
      <c r="AW102" s="12" t="s">
        <v>43</v>
      </c>
      <c r="AX102" s="12" t="s">
        <v>24</v>
      </c>
      <c r="AY102" s="221" t="s">
        <v>122</v>
      </c>
    </row>
    <row r="103" spans="2:65" s="1" customFormat="1" ht="31.5" customHeight="1">
      <c r="B103" s="39"/>
      <c r="C103" s="225" t="s">
        <v>164</v>
      </c>
      <c r="D103" s="225" t="s">
        <v>155</v>
      </c>
      <c r="E103" s="226" t="s">
        <v>165</v>
      </c>
      <c r="F103" s="227" t="s">
        <v>166</v>
      </c>
      <c r="G103" s="228" t="s">
        <v>150</v>
      </c>
      <c r="H103" s="229">
        <v>7.8</v>
      </c>
      <c r="I103" s="230"/>
      <c r="J103" s="231">
        <f>ROUND(I103*H103,2)</f>
        <v>0</v>
      </c>
      <c r="K103" s="227" t="s">
        <v>129</v>
      </c>
      <c r="L103" s="232"/>
      <c r="M103" s="233" t="s">
        <v>22</v>
      </c>
      <c r="N103" s="234" t="s">
        <v>50</v>
      </c>
      <c r="O103" s="40"/>
      <c r="P103" s="195">
        <f>O103*H103</f>
        <v>0</v>
      </c>
      <c r="Q103" s="195">
        <v>0.00032</v>
      </c>
      <c r="R103" s="195">
        <f>Q103*H103</f>
        <v>0.002496</v>
      </c>
      <c r="S103" s="195">
        <v>0</v>
      </c>
      <c r="T103" s="196">
        <f>S103*H103</f>
        <v>0</v>
      </c>
      <c r="AR103" s="22" t="s">
        <v>158</v>
      </c>
      <c r="AT103" s="22" t="s">
        <v>155</v>
      </c>
      <c r="AU103" s="22" t="s">
        <v>90</v>
      </c>
      <c r="AY103" s="22" t="s">
        <v>122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22" t="s">
        <v>24</v>
      </c>
      <c r="BK103" s="197">
        <f>ROUND(I103*H103,2)</f>
        <v>0</v>
      </c>
      <c r="BL103" s="22" t="s">
        <v>151</v>
      </c>
      <c r="BM103" s="22" t="s">
        <v>167</v>
      </c>
    </row>
    <row r="104" spans="2:51" s="11" customFormat="1" ht="13.5">
      <c r="B104" s="198"/>
      <c r="C104" s="199"/>
      <c r="D104" s="200" t="s">
        <v>132</v>
      </c>
      <c r="E104" s="201" t="s">
        <v>22</v>
      </c>
      <c r="F104" s="202" t="s">
        <v>133</v>
      </c>
      <c r="G104" s="199"/>
      <c r="H104" s="203" t="s">
        <v>22</v>
      </c>
      <c r="I104" s="204"/>
      <c r="J104" s="199"/>
      <c r="K104" s="199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132</v>
      </c>
      <c r="AU104" s="209" t="s">
        <v>90</v>
      </c>
      <c r="AV104" s="11" t="s">
        <v>24</v>
      </c>
      <c r="AW104" s="11" t="s">
        <v>43</v>
      </c>
      <c r="AX104" s="11" t="s">
        <v>79</v>
      </c>
      <c r="AY104" s="209" t="s">
        <v>122</v>
      </c>
    </row>
    <row r="105" spans="2:51" s="12" customFormat="1" ht="13.5">
      <c r="B105" s="210"/>
      <c r="C105" s="211"/>
      <c r="D105" s="212" t="s">
        <v>132</v>
      </c>
      <c r="E105" s="213" t="s">
        <v>22</v>
      </c>
      <c r="F105" s="214" t="s">
        <v>168</v>
      </c>
      <c r="G105" s="211"/>
      <c r="H105" s="215">
        <v>7.8</v>
      </c>
      <c r="I105" s="216"/>
      <c r="J105" s="211"/>
      <c r="K105" s="211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132</v>
      </c>
      <c r="AU105" s="221" t="s">
        <v>90</v>
      </c>
      <c r="AV105" s="12" t="s">
        <v>90</v>
      </c>
      <c r="AW105" s="12" t="s">
        <v>43</v>
      </c>
      <c r="AX105" s="12" t="s">
        <v>24</v>
      </c>
      <c r="AY105" s="221" t="s">
        <v>122</v>
      </c>
    </row>
    <row r="106" spans="2:65" s="1" customFormat="1" ht="31.5" customHeight="1">
      <c r="B106" s="39"/>
      <c r="C106" s="225" t="s">
        <v>169</v>
      </c>
      <c r="D106" s="225" t="s">
        <v>155</v>
      </c>
      <c r="E106" s="226" t="s">
        <v>170</v>
      </c>
      <c r="F106" s="227" t="s">
        <v>171</v>
      </c>
      <c r="G106" s="228" t="s">
        <v>150</v>
      </c>
      <c r="H106" s="229">
        <v>16.3</v>
      </c>
      <c r="I106" s="230"/>
      <c r="J106" s="231">
        <f>ROUND(I106*H106,2)</f>
        <v>0</v>
      </c>
      <c r="K106" s="227" t="s">
        <v>129</v>
      </c>
      <c r="L106" s="232"/>
      <c r="M106" s="233" t="s">
        <v>22</v>
      </c>
      <c r="N106" s="234" t="s">
        <v>50</v>
      </c>
      <c r="O106" s="40"/>
      <c r="P106" s="195">
        <f>O106*H106</f>
        <v>0</v>
      </c>
      <c r="Q106" s="195">
        <v>0.00032</v>
      </c>
      <c r="R106" s="195">
        <f>Q106*H106</f>
        <v>0.005216000000000001</v>
      </c>
      <c r="S106" s="195">
        <v>0</v>
      </c>
      <c r="T106" s="196">
        <f>S106*H106</f>
        <v>0</v>
      </c>
      <c r="AR106" s="22" t="s">
        <v>158</v>
      </c>
      <c r="AT106" s="22" t="s">
        <v>155</v>
      </c>
      <c r="AU106" s="22" t="s">
        <v>90</v>
      </c>
      <c r="AY106" s="22" t="s">
        <v>122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22" t="s">
        <v>24</v>
      </c>
      <c r="BK106" s="197">
        <f>ROUND(I106*H106,2)</f>
        <v>0</v>
      </c>
      <c r="BL106" s="22" t="s">
        <v>151</v>
      </c>
      <c r="BM106" s="22" t="s">
        <v>172</v>
      </c>
    </row>
    <row r="107" spans="2:51" s="11" customFormat="1" ht="13.5">
      <c r="B107" s="198"/>
      <c r="C107" s="199"/>
      <c r="D107" s="200" t="s">
        <v>132</v>
      </c>
      <c r="E107" s="201" t="s">
        <v>22</v>
      </c>
      <c r="F107" s="202" t="s">
        <v>133</v>
      </c>
      <c r="G107" s="199"/>
      <c r="H107" s="203" t="s">
        <v>22</v>
      </c>
      <c r="I107" s="204"/>
      <c r="J107" s="199"/>
      <c r="K107" s="199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132</v>
      </c>
      <c r="AU107" s="209" t="s">
        <v>90</v>
      </c>
      <c r="AV107" s="11" t="s">
        <v>24</v>
      </c>
      <c r="AW107" s="11" t="s">
        <v>43</v>
      </c>
      <c r="AX107" s="11" t="s">
        <v>79</v>
      </c>
      <c r="AY107" s="209" t="s">
        <v>122</v>
      </c>
    </row>
    <row r="108" spans="2:51" s="12" customFormat="1" ht="13.5">
      <c r="B108" s="210"/>
      <c r="C108" s="211"/>
      <c r="D108" s="212" t="s">
        <v>132</v>
      </c>
      <c r="E108" s="213" t="s">
        <v>22</v>
      </c>
      <c r="F108" s="214" t="s">
        <v>173</v>
      </c>
      <c r="G108" s="211"/>
      <c r="H108" s="215">
        <v>16.3</v>
      </c>
      <c r="I108" s="216"/>
      <c r="J108" s="211"/>
      <c r="K108" s="211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132</v>
      </c>
      <c r="AU108" s="221" t="s">
        <v>90</v>
      </c>
      <c r="AV108" s="12" t="s">
        <v>90</v>
      </c>
      <c r="AW108" s="12" t="s">
        <v>43</v>
      </c>
      <c r="AX108" s="12" t="s">
        <v>24</v>
      </c>
      <c r="AY108" s="221" t="s">
        <v>122</v>
      </c>
    </row>
    <row r="109" spans="2:65" s="1" customFormat="1" ht="31.5" customHeight="1">
      <c r="B109" s="39"/>
      <c r="C109" s="225" t="s">
        <v>138</v>
      </c>
      <c r="D109" s="225" t="s">
        <v>155</v>
      </c>
      <c r="E109" s="226" t="s">
        <v>174</v>
      </c>
      <c r="F109" s="227" t="s">
        <v>175</v>
      </c>
      <c r="G109" s="228" t="s">
        <v>150</v>
      </c>
      <c r="H109" s="229">
        <v>36.6</v>
      </c>
      <c r="I109" s="230"/>
      <c r="J109" s="231">
        <f>ROUND(I109*H109,2)</f>
        <v>0</v>
      </c>
      <c r="K109" s="227" t="s">
        <v>129</v>
      </c>
      <c r="L109" s="232"/>
      <c r="M109" s="233" t="s">
        <v>22</v>
      </c>
      <c r="N109" s="234" t="s">
        <v>50</v>
      </c>
      <c r="O109" s="40"/>
      <c r="P109" s="195">
        <f>O109*H109</f>
        <v>0</v>
      </c>
      <c r="Q109" s="195">
        <v>0.00037</v>
      </c>
      <c r="R109" s="195">
        <f>Q109*H109</f>
        <v>0.013542</v>
      </c>
      <c r="S109" s="195">
        <v>0</v>
      </c>
      <c r="T109" s="196">
        <f>S109*H109</f>
        <v>0</v>
      </c>
      <c r="AR109" s="22" t="s">
        <v>158</v>
      </c>
      <c r="AT109" s="22" t="s">
        <v>155</v>
      </c>
      <c r="AU109" s="22" t="s">
        <v>90</v>
      </c>
      <c r="AY109" s="22" t="s">
        <v>122</v>
      </c>
      <c r="BE109" s="197">
        <f>IF(N109="základní",J109,0)</f>
        <v>0</v>
      </c>
      <c r="BF109" s="197">
        <f>IF(N109="snížená",J109,0)</f>
        <v>0</v>
      </c>
      <c r="BG109" s="197">
        <f>IF(N109="zákl. přenesená",J109,0)</f>
        <v>0</v>
      </c>
      <c r="BH109" s="197">
        <f>IF(N109="sníž. přenesená",J109,0)</f>
        <v>0</v>
      </c>
      <c r="BI109" s="197">
        <f>IF(N109="nulová",J109,0)</f>
        <v>0</v>
      </c>
      <c r="BJ109" s="22" t="s">
        <v>24</v>
      </c>
      <c r="BK109" s="197">
        <f>ROUND(I109*H109,2)</f>
        <v>0</v>
      </c>
      <c r="BL109" s="22" t="s">
        <v>151</v>
      </c>
      <c r="BM109" s="22" t="s">
        <v>176</v>
      </c>
    </row>
    <row r="110" spans="2:51" s="11" customFormat="1" ht="13.5">
      <c r="B110" s="198"/>
      <c r="C110" s="199"/>
      <c r="D110" s="200" t="s">
        <v>132</v>
      </c>
      <c r="E110" s="201" t="s">
        <v>22</v>
      </c>
      <c r="F110" s="202" t="s">
        <v>133</v>
      </c>
      <c r="G110" s="199"/>
      <c r="H110" s="203" t="s">
        <v>22</v>
      </c>
      <c r="I110" s="204"/>
      <c r="J110" s="199"/>
      <c r="K110" s="199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132</v>
      </c>
      <c r="AU110" s="209" t="s">
        <v>90</v>
      </c>
      <c r="AV110" s="11" t="s">
        <v>24</v>
      </c>
      <c r="AW110" s="11" t="s">
        <v>43</v>
      </c>
      <c r="AX110" s="11" t="s">
        <v>79</v>
      </c>
      <c r="AY110" s="209" t="s">
        <v>122</v>
      </c>
    </row>
    <row r="111" spans="2:51" s="12" customFormat="1" ht="13.5">
      <c r="B111" s="210"/>
      <c r="C111" s="211"/>
      <c r="D111" s="212" t="s">
        <v>132</v>
      </c>
      <c r="E111" s="213" t="s">
        <v>22</v>
      </c>
      <c r="F111" s="214" t="s">
        <v>177</v>
      </c>
      <c r="G111" s="211"/>
      <c r="H111" s="215">
        <v>36.6</v>
      </c>
      <c r="I111" s="216"/>
      <c r="J111" s="211"/>
      <c r="K111" s="211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132</v>
      </c>
      <c r="AU111" s="221" t="s">
        <v>90</v>
      </c>
      <c r="AV111" s="12" t="s">
        <v>90</v>
      </c>
      <c r="AW111" s="12" t="s">
        <v>43</v>
      </c>
      <c r="AX111" s="12" t="s">
        <v>24</v>
      </c>
      <c r="AY111" s="221" t="s">
        <v>122</v>
      </c>
    </row>
    <row r="112" spans="2:65" s="1" customFormat="1" ht="31.5" customHeight="1">
      <c r="B112" s="39"/>
      <c r="C112" s="225" t="s">
        <v>29</v>
      </c>
      <c r="D112" s="225" t="s">
        <v>155</v>
      </c>
      <c r="E112" s="226" t="s">
        <v>178</v>
      </c>
      <c r="F112" s="227" t="s">
        <v>179</v>
      </c>
      <c r="G112" s="228" t="s">
        <v>150</v>
      </c>
      <c r="H112" s="229">
        <v>22.6</v>
      </c>
      <c r="I112" s="230"/>
      <c r="J112" s="231">
        <f>ROUND(I112*H112,2)</f>
        <v>0</v>
      </c>
      <c r="K112" s="227" t="s">
        <v>129</v>
      </c>
      <c r="L112" s="232"/>
      <c r="M112" s="233" t="s">
        <v>22</v>
      </c>
      <c r="N112" s="234" t="s">
        <v>50</v>
      </c>
      <c r="O112" s="40"/>
      <c r="P112" s="195">
        <f>O112*H112</f>
        <v>0</v>
      </c>
      <c r="Q112" s="195">
        <v>0.00042</v>
      </c>
      <c r="R112" s="195">
        <f>Q112*H112</f>
        <v>0.009492</v>
      </c>
      <c r="S112" s="195">
        <v>0</v>
      </c>
      <c r="T112" s="196">
        <f>S112*H112</f>
        <v>0</v>
      </c>
      <c r="AR112" s="22" t="s">
        <v>158</v>
      </c>
      <c r="AT112" s="22" t="s">
        <v>155</v>
      </c>
      <c r="AU112" s="22" t="s">
        <v>90</v>
      </c>
      <c r="AY112" s="22" t="s">
        <v>122</v>
      </c>
      <c r="BE112" s="197">
        <f>IF(N112="základní",J112,0)</f>
        <v>0</v>
      </c>
      <c r="BF112" s="197">
        <f>IF(N112="snížená",J112,0)</f>
        <v>0</v>
      </c>
      <c r="BG112" s="197">
        <f>IF(N112="zákl. přenesená",J112,0)</f>
        <v>0</v>
      </c>
      <c r="BH112" s="197">
        <f>IF(N112="sníž. přenesená",J112,0)</f>
        <v>0</v>
      </c>
      <c r="BI112" s="197">
        <f>IF(N112="nulová",J112,0)</f>
        <v>0</v>
      </c>
      <c r="BJ112" s="22" t="s">
        <v>24</v>
      </c>
      <c r="BK112" s="197">
        <f>ROUND(I112*H112,2)</f>
        <v>0</v>
      </c>
      <c r="BL112" s="22" t="s">
        <v>151</v>
      </c>
      <c r="BM112" s="22" t="s">
        <v>180</v>
      </c>
    </row>
    <row r="113" spans="2:51" s="11" customFormat="1" ht="13.5">
      <c r="B113" s="198"/>
      <c r="C113" s="199"/>
      <c r="D113" s="200" t="s">
        <v>132</v>
      </c>
      <c r="E113" s="201" t="s">
        <v>22</v>
      </c>
      <c r="F113" s="202" t="s">
        <v>133</v>
      </c>
      <c r="G113" s="199"/>
      <c r="H113" s="203" t="s">
        <v>22</v>
      </c>
      <c r="I113" s="204"/>
      <c r="J113" s="199"/>
      <c r="K113" s="199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132</v>
      </c>
      <c r="AU113" s="209" t="s">
        <v>90</v>
      </c>
      <c r="AV113" s="11" t="s">
        <v>24</v>
      </c>
      <c r="AW113" s="11" t="s">
        <v>43</v>
      </c>
      <c r="AX113" s="11" t="s">
        <v>79</v>
      </c>
      <c r="AY113" s="209" t="s">
        <v>122</v>
      </c>
    </row>
    <row r="114" spans="2:51" s="12" customFormat="1" ht="13.5">
      <c r="B114" s="210"/>
      <c r="C114" s="211"/>
      <c r="D114" s="212" t="s">
        <v>132</v>
      </c>
      <c r="E114" s="213" t="s">
        <v>22</v>
      </c>
      <c r="F114" s="214" t="s">
        <v>181</v>
      </c>
      <c r="G114" s="211"/>
      <c r="H114" s="215">
        <v>22.6</v>
      </c>
      <c r="I114" s="216"/>
      <c r="J114" s="211"/>
      <c r="K114" s="211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132</v>
      </c>
      <c r="AU114" s="221" t="s">
        <v>90</v>
      </c>
      <c r="AV114" s="12" t="s">
        <v>90</v>
      </c>
      <c r="AW114" s="12" t="s">
        <v>43</v>
      </c>
      <c r="AX114" s="12" t="s">
        <v>24</v>
      </c>
      <c r="AY114" s="221" t="s">
        <v>122</v>
      </c>
    </row>
    <row r="115" spans="2:65" s="1" customFormat="1" ht="44.25" customHeight="1">
      <c r="B115" s="39"/>
      <c r="C115" s="186" t="s">
        <v>182</v>
      </c>
      <c r="D115" s="186" t="s">
        <v>125</v>
      </c>
      <c r="E115" s="187" t="s">
        <v>183</v>
      </c>
      <c r="F115" s="188" t="s">
        <v>184</v>
      </c>
      <c r="G115" s="189" t="s">
        <v>150</v>
      </c>
      <c r="H115" s="190">
        <v>28.7</v>
      </c>
      <c r="I115" s="191"/>
      <c r="J115" s="192">
        <f>ROUND(I115*H115,2)</f>
        <v>0</v>
      </c>
      <c r="K115" s="188" t="s">
        <v>129</v>
      </c>
      <c r="L115" s="59"/>
      <c r="M115" s="193" t="s">
        <v>22</v>
      </c>
      <c r="N115" s="194" t="s">
        <v>50</v>
      </c>
      <c r="O115" s="40"/>
      <c r="P115" s="195">
        <f>O115*H115</f>
        <v>0</v>
      </c>
      <c r="Q115" s="195">
        <v>0.00028</v>
      </c>
      <c r="R115" s="195">
        <f>Q115*H115</f>
        <v>0.008036</v>
      </c>
      <c r="S115" s="195">
        <v>0</v>
      </c>
      <c r="T115" s="196">
        <f>S115*H115</f>
        <v>0</v>
      </c>
      <c r="AR115" s="22" t="s">
        <v>151</v>
      </c>
      <c r="AT115" s="22" t="s">
        <v>125</v>
      </c>
      <c r="AU115" s="22" t="s">
        <v>90</v>
      </c>
      <c r="AY115" s="22" t="s">
        <v>122</v>
      </c>
      <c r="BE115" s="197">
        <f>IF(N115="základní",J115,0)</f>
        <v>0</v>
      </c>
      <c r="BF115" s="197">
        <f>IF(N115="snížená",J115,0)</f>
        <v>0</v>
      </c>
      <c r="BG115" s="197">
        <f>IF(N115="zákl. přenesená",J115,0)</f>
        <v>0</v>
      </c>
      <c r="BH115" s="197">
        <f>IF(N115="sníž. přenesená",J115,0)</f>
        <v>0</v>
      </c>
      <c r="BI115" s="197">
        <f>IF(N115="nulová",J115,0)</f>
        <v>0</v>
      </c>
      <c r="BJ115" s="22" t="s">
        <v>24</v>
      </c>
      <c r="BK115" s="197">
        <f>ROUND(I115*H115,2)</f>
        <v>0</v>
      </c>
      <c r="BL115" s="22" t="s">
        <v>151</v>
      </c>
      <c r="BM115" s="22" t="s">
        <v>185</v>
      </c>
    </row>
    <row r="116" spans="2:51" s="11" customFormat="1" ht="13.5">
      <c r="B116" s="198"/>
      <c r="C116" s="199"/>
      <c r="D116" s="200" t="s">
        <v>132</v>
      </c>
      <c r="E116" s="201" t="s">
        <v>22</v>
      </c>
      <c r="F116" s="202" t="s">
        <v>133</v>
      </c>
      <c r="G116" s="199"/>
      <c r="H116" s="203" t="s">
        <v>22</v>
      </c>
      <c r="I116" s="204"/>
      <c r="J116" s="199"/>
      <c r="K116" s="199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132</v>
      </c>
      <c r="AU116" s="209" t="s">
        <v>90</v>
      </c>
      <c r="AV116" s="11" t="s">
        <v>24</v>
      </c>
      <c r="AW116" s="11" t="s">
        <v>43</v>
      </c>
      <c r="AX116" s="11" t="s">
        <v>79</v>
      </c>
      <c r="AY116" s="209" t="s">
        <v>122</v>
      </c>
    </row>
    <row r="117" spans="2:51" s="12" customFormat="1" ht="13.5">
      <c r="B117" s="210"/>
      <c r="C117" s="211"/>
      <c r="D117" s="212" t="s">
        <v>132</v>
      </c>
      <c r="E117" s="213" t="s">
        <v>22</v>
      </c>
      <c r="F117" s="214" t="s">
        <v>186</v>
      </c>
      <c r="G117" s="211"/>
      <c r="H117" s="215">
        <v>28.7</v>
      </c>
      <c r="I117" s="216"/>
      <c r="J117" s="211"/>
      <c r="K117" s="211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132</v>
      </c>
      <c r="AU117" s="221" t="s">
        <v>90</v>
      </c>
      <c r="AV117" s="12" t="s">
        <v>90</v>
      </c>
      <c r="AW117" s="12" t="s">
        <v>43</v>
      </c>
      <c r="AX117" s="12" t="s">
        <v>24</v>
      </c>
      <c r="AY117" s="221" t="s">
        <v>122</v>
      </c>
    </row>
    <row r="118" spans="2:65" s="1" customFormat="1" ht="31.5" customHeight="1">
      <c r="B118" s="39"/>
      <c r="C118" s="225" t="s">
        <v>187</v>
      </c>
      <c r="D118" s="225" t="s">
        <v>155</v>
      </c>
      <c r="E118" s="226" t="s">
        <v>188</v>
      </c>
      <c r="F118" s="227" t="s">
        <v>189</v>
      </c>
      <c r="G118" s="228" t="s">
        <v>150</v>
      </c>
      <c r="H118" s="229">
        <v>25</v>
      </c>
      <c r="I118" s="230"/>
      <c r="J118" s="231">
        <f>ROUND(I118*H118,2)</f>
        <v>0</v>
      </c>
      <c r="K118" s="227" t="s">
        <v>129</v>
      </c>
      <c r="L118" s="232"/>
      <c r="M118" s="233" t="s">
        <v>22</v>
      </c>
      <c r="N118" s="234" t="s">
        <v>50</v>
      </c>
      <c r="O118" s="40"/>
      <c r="P118" s="195">
        <f>O118*H118</f>
        <v>0</v>
      </c>
      <c r="Q118" s="195">
        <v>0.00088</v>
      </c>
      <c r="R118" s="195">
        <f>Q118*H118</f>
        <v>0.022000000000000002</v>
      </c>
      <c r="S118" s="195">
        <v>0</v>
      </c>
      <c r="T118" s="196">
        <f>S118*H118</f>
        <v>0</v>
      </c>
      <c r="AR118" s="22" t="s">
        <v>158</v>
      </c>
      <c r="AT118" s="22" t="s">
        <v>155</v>
      </c>
      <c r="AU118" s="22" t="s">
        <v>90</v>
      </c>
      <c r="AY118" s="22" t="s">
        <v>122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22" t="s">
        <v>24</v>
      </c>
      <c r="BK118" s="197">
        <f>ROUND(I118*H118,2)</f>
        <v>0</v>
      </c>
      <c r="BL118" s="22" t="s">
        <v>151</v>
      </c>
      <c r="BM118" s="22" t="s">
        <v>190</v>
      </c>
    </row>
    <row r="119" spans="2:51" s="11" customFormat="1" ht="13.5">
      <c r="B119" s="198"/>
      <c r="C119" s="199"/>
      <c r="D119" s="200" t="s">
        <v>132</v>
      </c>
      <c r="E119" s="201" t="s">
        <v>22</v>
      </c>
      <c r="F119" s="202" t="s">
        <v>133</v>
      </c>
      <c r="G119" s="199"/>
      <c r="H119" s="203" t="s">
        <v>22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132</v>
      </c>
      <c r="AU119" s="209" t="s">
        <v>90</v>
      </c>
      <c r="AV119" s="11" t="s">
        <v>24</v>
      </c>
      <c r="AW119" s="11" t="s">
        <v>43</v>
      </c>
      <c r="AX119" s="11" t="s">
        <v>79</v>
      </c>
      <c r="AY119" s="209" t="s">
        <v>122</v>
      </c>
    </row>
    <row r="120" spans="2:51" s="12" customFormat="1" ht="13.5">
      <c r="B120" s="210"/>
      <c r="C120" s="211"/>
      <c r="D120" s="212" t="s">
        <v>132</v>
      </c>
      <c r="E120" s="213" t="s">
        <v>22</v>
      </c>
      <c r="F120" s="214" t="s">
        <v>191</v>
      </c>
      <c r="G120" s="211"/>
      <c r="H120" s="215">
        <v>25</v>
      </c>
      <c r="I120" s="216"/>
      <c r="J120" s="211"/>
      <c r="K120" s="211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132</v>
      </c>
      <c r="AU120" s="221" t="s">
        <v>90</v>
      </c>
      <c r="AV120" s="12" t="s">
        <v>90</v>
      </c>
      <c r="AW120" s="12" t="s">
        <v>43</v>
      </c>
      <c r="AX120" s="12" t="s">
        <v>24</v>
      </c>
      <c r="AY120" s="221" t="s">
        <v>122</v>
      </c>
    </row>
    <row r="121" spans="2:65" s="1" customFormat="1" ht="31.5" customHeight="1">
      <c r="B121" s="39"/>
      <c r="C121" s="225" t="s">
        <v>192</v>
      </c>
      <c r="D121" s="225" t="s">
        <v>155</v>
      </c>
      <c r="E121" s="226" t="s">
        <v>193</v>
      </c>
      <c r="F121" s="227" t="s">
        <v>194</v>
      </c>
      <c r="G121" s="228" t="s">
        <v>150</v>
      </c>
      <c r="H121" s="229">
        <v>3.7</v>
      </c>
      <c r="I121" s="230"/>
      <c r="J121" s="231">
        <f>ROUND(I121*H121,2)</f>
        <v>0</v>
      </c>
      <c r="K121" s="227" t="s">
        <v>129</v>
      </c>
      <c r="L121" s="232"/>
      <c r="M121" s="233" t="s">
        <v>22</v>
      </c>
      <c r="N121" s="234" t="s">
        <v>50</v>
      </c>
      <c r="O121" s="40"/>
      <c r="P121" s="195">
        <f>O121*H121</f>
        <v>0</v>
      </c>
      <c r="Q121" s="195">
        <v>0.00102</v>
      </c>
      <c r="R121" s="195">
        <f>Q121*H121</f>
        <v>0.0037740000000000004</v>
      </c>
      <c r="S121" s="195">
        <v>0</v>
      </c>
      <c r="T121" s="196">
        <f>S121*H121</f>
        <v>0</v>
      </c>
      <c r="AR121" s="22" t="s">
        <v>158</v>
      </c>
      <c r="AT121" s="22" t="s">
        <v>155</v>
      </c>
      <c r="AU121" s="22" t="s">
        <v>90</v>
      </c>
      <c r="AY121" s="22" t="s">
        <v>122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22" t="s">
        <v>24</v>
      </c>
      <c r="BK121" s="197">
        <f>ROUND(I121*H121,2)</f>
        <v>0</v>
      </c>
      <c r="BL121" s="22" t="s">
        <v>151</v>
      </c>
      <c r="BM121" s="22" t="s">
        <v>195</v>
      </c>
    </row>
    <row r="122" spans="2:51" s="11" customFormat="1" ht="13.5">
      <c r="B122" s="198"/>
      <c r="C122" s="199"/>
      <c r="D122" s="200" t="s">
        <v>132</v>
      </c>
      <c r="E122" s="201" t="s">
        <v>22</v>
      </c>
      <c r="F122" s="202" t="s">
        <v>133</v>
      </c>
      <c r="G122" s="199"/>
      <c r="H122" s="203" t="s">
        <v>22</v>
      </c>
      <c r="I122" s="204"/>
      <c r="J122" s="199"/>
      <c r="K122" s="199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132</v>
      </c>
      <c r="AU122" s="209" t="s">
        <v>90</v>
      </c>
      <c r="AV122" s="11" t="s">
        <v>24</v>
      </c>
      <c r="AW122" s="11" t="s">
        <v>43</v>
      </c>
      <c r="AX122" s="11" t="s">
        <v>79</v>
      </c>
      <c r="AY122" s="209" t="s">
        <v>122</v>
      </c>
    </row>
    <row r="123" spans="2:51" s="12" customFormat="1" ht="13.5">
      <c r="B123" s="210"/>
      <c r="C123" s="211"/>
      <c r="D123" s="212" t="s">
        <v>132</v>
      </c>
      <c r="E123" s="213" t="s">
        <v>22</v>
      </c>
      <c r="F123" s="214" t="s">
        <v>163</v>
      </c>
      <c r="G123" s="211"/>
      <c r="H123" s="215">
        <v>3.7</v>
      </c>
      <c r="I123" s="216"/>
      <c r="J123" s="211"/>
      <c r="K123" s="211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132</v>
      </c>
      <c r="AU123" s="221" t="s">
        <v>90</v>
      </c>
      <c r="AV123" s="12" t="s">
        <v>90</v>
      </c>
      <c r="AW123" s="12" t="s">
        <v>43</v>
      </c>
      <c r="AX123" s="12" t="s">
        <v>24</v>
      </c>
      <c r="AY123" s="221" t="s">
        <v>122</v>
      </c>
    </row>
    <row r="124" spans="2:65" s="1" customFormat="1" ht="31.5" customHeight="1">
      <c r="B124" s="39"/>
      <c r="C124" s="186" t="s">
        <v>196</v>
      </c>
      <c r="D124" s="186" t="s">
        <v>125</v>
      </c>
      <c r="E124" s="187" t="s">
        <v>197</v>
      </c>
      <c r="F124" s="188" t="s">
        <v>198</v>
      </c>
      <c r="G124" s="189" t="s">
        <v>128</v>
      </c>
      <c r="H124" s="190">
        <v>6</v>
      </c>
      <c r="I124" s="191"/>
      <c r="J124" s="192">
        <f>ROUND(I124*H124,2)</f>
        <v>0</v>
      </c>
      <c r="K124" s="188" t="s">
        <v>22</v>
      </c>
      <c r="L124" s="59"/>
      <c r="M124" s="193" t="s">
        <v>22</v>
      </c>
      <c r="N124" s="194" t="s">
        <v>50</v>
      </c>
      <c r="O124" s="40"/>
      <c r="P124" s="195">
        <f>O124*H124</f>
        <v>0</v>
      </c>
      <c r="Q124" s="195">
        <v>0.00108</v>
      </c>
      <c r="R124" s="195">
        <f>Q124*H124</f>
        <v>0.00648</v>
      </c>
      <c r="S124" s="195">
        <v>0</v>
      </c>
      <c r="T124" s="196">
        <f>S124*H124</f>
        <v>0</v>
      </c>
      <c r="AR124" s="22" t="s">
        <v>151</v>
      </c>
      <c r="AT124" s="22" t="s">
        <v>125</v>
      </c>
      <c r="AU124" s="22" t="s">
        <v>90</v>
      </c>
      <c r="AY124" s="22" t="s">
        <v>122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22" t="s">
        <v>24</v>
      </c>
      <c r="BK124" s="197">
        <f>ROUND(I124*H124,2)</f>
        <v>0</v>
      </c>
      <c r="BL124" s="22" t="s">
        <v>151</v>
      </c>
      <c r="BM124" s="22" t="s">
        <v>199</v>
      </c>
    </row>
    <row r="125" spans="2:51" s="11" customFormat="1" ht="13.5">
      <c r="B125" s="198"/>
      <c r="C125" s="199"/>
      <c r="D125" s="200" t="s">
        <v>132</v>
      </c>
      <c r="E125" s="201" t="s">
        <v>22</v>
      </c>
      <c r="F125" s="202" t="s">
        <v>133</v>
      </c>
      <c r="G125" s="199"/>
      <c r="H125" s="203" t="s">
        <v>22</v>
      </c>
      <c r="I125" s="204"/>
      <c r="J125" s="199"/>
      <c r="K125" s="199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132</v>
      </c>
      <c r="AU125" s="209" t="s">
        <v>90</v>
      </c>
      <c r="AV125" s="11" t="s">
        <v>24</v>
      </c>
      <c r="AW125" s="11" t="s">
        <v>43</v>
      </c>
      <c r="AX125" s="11" t="s">
        <v>79</v>
      </c>
      <c r="AY125" s="209" t="s">
        <v>122</v>
      </c>
    </row>
    <row r="126" spans="2:51" s="12" customFormat="1" ht="13.5">
      <c r="B126" s="210"/>
      <c r="C126" s="211"/>
      <c r="D126" s="212" t="s">
        <v>132</v>
      </c>
      <c r="E126" s="213" t="s">
        <v>22</v>
      </c>
      <c r="F126" s="214" t="s">
        <v>123</v>
      </c>
      <c r="G126" s="211"/>
      <c r="H126" s="215">
        <v>6</v>
      </c>
      <c r="I126" s="216"/>
      <c r="J126" s="211"/>
      <c r="K126" s="211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132</v>
      </c>
      <c r="AU126" s="221" t="s">
        <v>90</v>
      </c>
      <c r="AV126" s="12" t="s">
        <v>90</v>
      </c>
      <c r="AW126" s="12" t="s">
        <v>43</v>
      </c>
      <c r="AX126" s="12" t="s">
        <v>24</v>
      </c>
      <c r="AY126" s="221" t="s">
        <v>122</v>
      </c>
    </row>
    <row r="127" spans="2:65" s="1" customFormat="1" ht="31.5" customHeight="1">
      <c r="B127" s="39"/>
      <c r="C127" s="186" t="s">
        <v>10</v>
      </c>
      <c r="D127" s="186" t="s">
        <v>125</v>
      </c>
      <c r="E127" s="187" t="s">
        <v>200</v>
      </c>
      <c r="F127" s="188" t="s">
        <v>201</v>
      </c>
      <c r="G127" s="189" t="s">
        <v>202</v>
      </c>
      <c r="H127" s="190">
        <v>0.092</v>
      </c>
      <c r="I127" s="191"/>
      <c r="J127" s="192">
        <f>ROUND(I127*H127,2)</f>
        <v>0</v>
      </c>
      <c r="K127" s="188" t="s">
        <v>129</v>
      </c>
      <c r="L127" s="59"/>
      <c r="M127" s="193" t="s">
        <v>22</v>
      </c>
      <c r="N127" s="194" t="s">
        <v>50</v>
      </c>
      <c r="O127" s="40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AR127" s="22" t="s">
        <v>151</v>
      </c>
      <c r="AT127" s="22" t="s">
        <v>125</v>
      </c>
      <c r="AU127" s="22" t="s">
        <v>90</v>
      </c>
      <c r="AY127" s="22" t="s">
        <v>122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22" t="s">
        <v>24</v>
      </c>
      <c r="BK127" s="197">
        <f>ROUND(I127*H127,2)</f>
        <v>0</v>
      </c>
      <c r="BL127" s="22" t="s">
        <v>151</v>
      </c>
      <c r="BM127" s="22" t="s">
        <v>203</v>
      </c>
    </row>
    <row r="128" spans="2:65" s="1" customFormat="1" ht="44.25" customHeight="1">
      <c r="B128" s="39"/>
      <c r="C128" s="186" t="s">
        <v>151</v>
      </c>
      <c r="D128" s="186" t="s">
        <v>125</v>
      </c>
      <c r="E128" s="187" t="s">
        <v>204</v>
      </c>
      <c r="F128" s="188" t="s">
        <v>205</v>
      </c>
      <c r="G128" s="189" t="s">
        <v>202</v>
      </c>
      <c r="H128" s="190">
        <v>0.092</v>
      </c>
      <c r="I128" s="191"/>
      <c r="J128" s="192">
        <f>ROUND(I128*H128,2)</f>
        <v>0</v>
      </c>
      <c r="K128" s="188" t="s">
        <v>129</v>
      </c>
      <c r="L128" s="59"/>
      <c r="M128" s="193" t="s">
        <v>22</v>
      </c>
      <c r="N128" s="194" t="s">
        <v>50</v>
      </c>
      <c r="O128" s="40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AR128" s="22" t="s">
        <v>151</v>
      </c>
      <c r="AT128" s="22" t="s">
        <v>125</v>
      </c>
      <c r="AU128" s="22" t="s">
        <v>90</v>
      </c>
      <c r="AY128" s="22" t="s">
        <v>122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22" t="s">
        <v>24</v>
      </c>
      <c r="BK128" s="197">
        <f>ROUND(I128*H128,2)</f>
        <v>0</v>
      </c>
      <c r="BL128" s="22" t="s">
        <v>151</v>
      </c>
      <c r="BM128" s="22" t="s">
        <v>206</v>
      </c>
    </row>
    <row r="129" spans="2:63" s="10" customFormat="1" ht="29.85" customHeight="1">
      <c r="B129" s="169"/>
      <c r="C129" s="170"/>
      <c r="D129" s="183" t="s">
        <v>78</v>
      </c>
      <c r="E129" s="184" t="s">
        <v>207</v>
      </c>
      <c r="F129" s="184" t="s">
        <v>208</v>
      </c>
      <c r="G129" s="170"/>
      <c r="H129" s="170"/>
      <c r="I129" s="173"/>
      <c r="J129" s="185">
        <f>BK129</f>
        <v>0</v>
      </c>
      <c r="K129" s="170"/>
      <c r="L129" s="175"/>
      <c r="M129" s="176"/>
      <c r="N129" s="177"/>
      <c r="O129" s="177"/>
      <c r="P129" s="178">
        <f>SUM(P130:P135)</f>
        <v>0</v>
      </c>
      <c r="Q129" s="177"/>
      <c r="R129" s="178">
        <f>SUM(R130:R135)</f>
        <v>0.00227</v>
      </c>
      <c r="S129" s="177"/>
      <c r="T129" s="179">
        <f>SUM(T130:T135)</f>
        <v>0</v>
      </c>
      <c r="AR129" s="180" t="s">
        <v>90</v>
      </c>
      <c r="AT129" s="181" t="s">
        <v>78</v>
      </c>
      <c r="AU129" s="181" t="s">
        <v>24</v>
      </c>
      <c r="AY129" s="180" t="s">
        <v>122</v>
      </c>
      <c r="BK129" s="182">
        <f>SUM(BK130:BK135)</f>
        <v>0</v>
      </c>
    </row>
    <row r="130" spans="2:65" s="1" customFormat="1" ht="22.5" customHeight="1">
      <c r="B130" s="39"/>
      <c r="C130" s="186" t="s">
        <v>209</v>
      </c>
      <c r="D130" s="186" t="s">
        <v>125</v>
      </c>
      <c r="E130" s="187" t="s">
        <v>210</v>
      </c>
      <c r="F130" s="188" t="s">
        <v>211</v>
      </c>
      <c r="G130" s="189" t="s">
        <v>150</v>
      </c>
      <c r="H130" s="190">
        <v>5</v>
      </c>
      <c r="I130" s="191"/>
      <c r="J130" s="192">
        <f>ROUND(I130*H130,2)</f>
        <v>0</v>
      </c>
      <c r="K130" s="188" t="s">
        <v>129</v>
      </c>
      <c r="L130" s="59"/>
      <c r="M130" s="193" t="s">
        <v>22</v>
      </c>
      <c r="N130" s="194" t="s">
        <v>50</v>
      </c>
      <c r="O130" s="40"/>
      <c r="P130" s="195">
        <f>O130*H130</f>
        <v>0</v>
      </c>
      <c r="Q130" s="195">
        <v>0.00045</v>
      </c>
      <c r="R130" s="195">
        <f>Q130*H130</f>
        <v>0.00225</v>
      </c>
      <c r="S130" s="195">
        <v>0</v>
      </c>
      <c r="T130" s="196">
        <f>S130*H130</f>
        <v>0</v>
      </c>
      <c r="AR130" s="22" t="s">
        <v>151</v>
      </c>
      <c r="AT130" s="22" t="s">
        <v>125</v>
      </c>
      <c r="AU130" s="22" t="s">
        <v>90</v>
      </c>
      <c r="AY130" s="22" t="s">
        <v>122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22" t="s">
        <v>24</v>
      </c>
      <c r="BK130" s="197">
        <f>ROUND(I130*H130,2)</f>
        <v>0</v>
      </c>
      <c r="BL130" s="22" t="s">
        <v>151</v>
      </c>
      <c r="BM130" s="22" t="s">
        <v>212</v>
      </c>
    </row>
    <row r="131" spans="2:51" s="11" customFormat="1" ht="13.5">
      <c r="B131" s="198"/>
      <c r="C131" s="199"/>
      <c r="D131" s="200" t="s">
        <v>132</v>
      </c>
      <c r="E131" s="201" t="s">
        <v>22</v>
      </c>
      <c r="F131" s="202" t="s">
        <v>133</v>
      </c>
      <c r="G131" s="199"/>
      <c r="H131" s="203" t="s">
        <v>22</v>
      </c>
      <c r="I131" s="204"/>
      <c r="J131" s="199"/>
      <c r="K131" s="199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132</v>
      </c>
      <c r="AU131" s="209" t="s">
        <v>90</v>
      </c>
      <c r="AV131" s="11" t="s">
        <v>24</v>
      </c>
      <c r="AW131" s="11" t="s">
        <v>43</v>
      </c>
      <c r="AX131" s="11" t="s">
        <v>79</v>
      </c>
      <c r="AY131" s="209" t="s">
        <v>122</v>
      </c>
    </row>
    <row r="132" spans="2:51" s="12" customFormat="1" ht="13.5">
      <c r="B132" s="210"/>
      <c r="C132" s="211"/>
      <c r="D132" s="212" t="s">
        <v>132</v>
      </c>
      <c r="E132" s="213" t="s">
        <v>22</v>
      </c>
      <c r="F132" s="214" t="s">
        <v>154</v>
      </c>
      <c r="G132" s="211"/>
      <c r="H132" s="215">
        <v>5</v>
      </c>
      <c r="I132" s="216"/>
      <c r="J132" s="211"/>
      <c r="K132" s="211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132</v>
      </c>
      <c r="AU132" s="221" t="s">
        <v>90</v>
      </c>
      <c r="AV132" s="12" t="s">
        <v>90</v>
      </c>
      <c r="AW132" s="12" t="s">
        <v>43</v>
      </c>
      <c r="AX132" s="12" t="s">
        <v>24</v>
      </c>
      <c r="AY132" s="221" t="s">
        <v>122</v>
      </c>
    </row>
    <row r="133" spans="2:65" s="1" customFormat="1" ht="31.5" customHeight="1">
      <c r="B133" s="39"/>
      <c r="C133" s="186" t="s">
        <v>213</v>
      </c>
      <c r="D133" s="186" t="s">
        <v>125</v>
      </c>
      <c r="E133" s="187" t="s">
        <v>214</v>
      </c>
      <c r="F133" s="188" t="s">
        <v>215</v>
      </c>
      <c r="G133" s="189" t="s">
        <v>128</v>
      </c>
      <c r="H133" s="190">
        <v>2</v>
      </c>
      <c r="I133" s="191"/>
      <c r="J133" s="192">
        <f>ROUND(I133*H133,2)</f>
        <v>0</v>
      </c>
      <c r="K133" s="188" t="s">
        <v>129</v>
      </c>
      <c r="L133" s="59"/>
      <c r="M133" s="193" t="s">
        <v>22</v>
      </c>
      <c r="N133" s="194" t="s">
        <v>50</v>
      </c>
      <c r="O133" s="40"/>
      <c r="P133" s="195">
        <f>O133*H133</f>
        <v>0</v>
      </c>
      <c r="Q133" s="195">
        <v>1E-05</v>
      </c>
      <c r="R133" s="195">
        <f>Q133*H133</f>
        <v>2E-05</v>
      </c>
      <c r="S133" s="195">
        <v>0</v>
      </c>
      <c r="T133" s="196">
        <f>S133*H133</f>
        <v>0</v>
      </c>
      <c r="AR133" s="22" t="s">
        <v>151</v>
      </c>
      <c r="AT133" s="22" t="s">
        <v>125</v>
      </c>
      <c r="AU133" s="22" t="s">
        <v>90</v>
      </c>
      <c r="AY133" s="22" t="s">
        <v>122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22" t="s">
        <v>24</v>
      </c>
      <c r="BK133" s="197">
        <f>ROUND(I133*H133,2)</f>
        <v>0</v>
      </c>
      <c r="BL133" s="22" t="s">
        <v>151</v>
      </c>
      <c r="BM133" s="22" t="s">
        <v>216</v>
      </c>
    </row>
    <row r="134" spans="2:51" s="11" customFormat="1" ht="13.5">
      <c r="B134" s="198"/>
      <c r="C134" s="199"/>
      <c r="D134" s="200" t="s">
        <v>132</v>
      </c>
      <c r="E134" s="201" t="s">
        <v>22</v>
      </c>
      <c r="F134" s="202" t="s">
        <v>133</v>
      </c>
      <c r="G134" s="199"/>
      <c r="H134" s="203" t="s">
        <v>22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132</v>
      </c>
      <c r="AU134" s="209" t="s">
        <v>90</v>
      </c>
      <c r="AV134" s="11" t="s">
        <v>24</v>
      </c>
      <c r="AW134" s="11" t="s">
        <v>43</v>
      </c>
      <c r="AX134" s="11" t="s">
        <v>79</v>
      </c>
      <c r="AY134" s="209" t="s">
        <v>122</v>
      </c>
    </row>
    <row r="135" spans="2:51" s="12" customFormat="1" ht="13.5">
      <c r="B135" s="210"/>
      <c r="C135" s="211"/>
      <c r="D135" s="200" t="s">
        <v>132</v>
      </c>
      <c r="E135" s="222" t="s">
        <v>22</v>
      </c>
      <c r="F135" s="223" t="s">
        <v>90</v>
      </c>
      <c r="G135" s="211"/>
      <c r="H135" s="224">
        <v>2</v>
      </c>
      <c r="I135" s="216"/>
      <c r="J135" s="211"/>
      <c r="K135" s="211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132</v>
      </c>
      <c r="AU135" s="221" t="s">
        <v>90</v>
      </c>
      <c r="AV135" s="12" t="s">
        <v>90</v>
      </c>
      <c r="AW135" s="12" t="s">
        <v>43</v>
      </c>
      <c r="AX135" s="12" t="s">
        <v>24</v>
      </c>
      <c r="AY135" s="221" t="s">
        <v>122</v>
      </c>
    </row>
    <row r="136" spans="2:63" s="10" customFormat="1" ht="29.85" customHeight="1">
      <c r="B136" s="169"/>
      <c r="C136" s="170"/>
      <c r="D136" s="183" t="s">
        <v>78</v>
      </c>
      <c r="E136" s="184" t="s">
        <v>217</v>
      </c>
      <c r="F136" s="184" t="s">
        <v>218</v>
      </c>
      <c r="G136" s="170"/>
      <c r="H136" s="170"/>
      <c r="I136" s="173"/>
      <c r="J136" s="185">
        <f>BK136</f>
        <v>0</v>
      </c>
      <c r="K136" s="170"/>
      <c r="L136" s="175"/>
      <c r="M136" s="176"/>
      <c r="N136" s="177"/>
      <c r="O136" s="177"/>
      <c r="P136" s="178">
        <f>SUM(P137:P219)</f>
        <v>0</v>
      </c>
      <c r="Q136" s="177"/>
      <c r="R136" s="178">
        <f>SUM(R137:R219)</f>
        <v>0.15429000000000004</v>
      </c>
      <c r="S136" s="177"/>
      <c r="T136" s="179">
        <f>SUM(T137:T219)</f>
        <v>0.11975</v>
      </c>
      <c r="AR136" s="180" t="s">
        <v>90</v>
      </c>
      <c r="AT136" s="181" t="s">
        <v>78</v>
      </c>
      <c r="AU136" s="181" t="s">
        <v>24</v>
      </c>
      <c r="AY136" s="180" t="s">
        <v>122</v>
      </c>
      <c r="BK136" s="182">
        <f>SUM(BK137:BK219)</f>
        <v>0</v>
      </c>
    </row>
    <row r="137" spans="2:65" s="1" customFormat="1" ht="22.5" customHeight="1">
      <c r="B137" s="39"/>
      <c r="C137" s="186" t="s">
        <v>219</v>
      </c>
      <c r="D137" s="186" t="s">
        <v>125</v>
      </c>
      <c r="E137" s="187" t="s">
        <v>220</v>
      </c>
      <c r="F137" s="188" t="s">
        <v>221</v>
      </c>
      <c r="G137" s="189" t="s">
        <v>128</v>
      </c>
      <c r="H137" s="190">
        <v>108</v>
      </c>
      <c r="I137" s="191"/>
      <c r="J137" s="192">
        <f>ROUND(I137*H137,2)</f>
        <v>0</v>
      </c>
      <c r="K137" s="188" t="s">
        <v>129</v>
      </c>
      <c r="L137" s="59"/>
      <c r="M137" s="193" t="s">
        <v>22</v>
      </c>
      <c r="N137" s="194" t="s">
        <v>50</v>
      </c>
      <c r="O137" s="40"/>
      <c r="P137" s="195">
        <f>O137*H137</f>
        <v>0</v>
      </c>
      <c r="Q137" s="195">
        <v>4E-05</v>
      </c>
      <c r="R137" s="195">
        <f>Q137*H137</f>
        <v>0.00432</v>
      </c>
      <c r="S137" s="195">
        <v>0.00045</v>
      </c>
      <c r="T137" s="196">
        <f>S137*H137</f>
        <v>0.0486</v>
      </c>
      <c r="AR137" s="22" t="s">
        <v>151</v>
      </c>
      <c r="AT137" s="22" t="s">
        <v>125</v>
      </c>
      <c r="AU137" s="22" t="s">
        <v>90</v>
      </c>
      <c r="AY137" s="22" t="s">
        <v>122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22" t="s">
        <v>24</v>
      </c>
      <c r="BK137" s="197">
        <f>ROUND(I137*H137,2)</f>
        <v>0</v>
      </c>
      <c r="BL137" s="22" t="s">
        <v>151</v>
      </c>
      <c r="BM137" s="22" t="s">
        <v>222</v>
      </c>
    </row>
    <row r="138" spans="2:51" s="11" customFormat="1" ht="13.5">
      <c r="B138" s="198"/>
      <c r="C138" s="199"/>
      <c r="D138" s="200" t="s">
        <v>132</v>
      </c>
      <c r="E138" s="201" t="s">
        <v>22</v>
      </c>
      <c r="F138" s="202" t="s">
        <v>133</v>
      </c>
      <c r="G138" s="199"/>
      <c r="H138" s="203" t="s">
        <v>22</v>
      </c>
      <c r="I138" s="204"/>
      <c r="J138" s="199"/>
      <c r="K138" s="199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132</v>
      </c>
      <c r="AU138" s="209" t="s">
        <v>90</v>
      </c>
      <c r="AV138" s="11" t="s">
        <v>24</v>
      </c>
      <c r="AW138" s="11" t="s">
        <v>43</v>
      </c>
      <c r="AX138" s="11" t="s">
        <v>79</v>
      </c>
      <c r="AY138" s="209" t="s">
        <v>122</v>
      </c>
    </row>
    <row r="139" spans="2:51" s="12" customFormat="1" ht="13.5">
      <c r="B139" s="210"/>
      <c r="C139" s="211"/>
      <c r="D139" s="212" t="s">
        <v>132</v>
      </c>
      <c r="E139" s="213" t="s">
        <v>22</v>
      </c>
      <c r="F139" s="214" t="s">
        <v>223</v>
      </c>
      <c r="G139" s="211"/>
      <c r="H139" s="215">
        <v>108</v>
      </c>
      <c r="I139" s="216"/>
      <c r="J139" s="211"/>
      <c r="K139" s="211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132</v>
      </c>
      <c r="AU139" s="221" t="s">
        <v>90</v>
      </c>
      <c r="AV139" s="12" t="s">
        <v>90</v>
      </c>
      <c r="AW139" s="12" t="s">
        <v>43</v>
      </c>
      <c r="AX139" s="12" t="s">
        <v>24</v>
      </c>
      <c r="AY139" s="221" t="s">
        <v>122</v>
      </c>
    </row>
    <row r="140" spans="2:65" s="1" customFormat="1" ht="22.5" customHeight="1">
      <c r="B140" s="39"/>
      <c r="C140" s="186" t="s">
        <v>224</v>
      </c>
      <c r="D140" s="186" t="s">
        <v>125</v>
      </c>
      <c r="E140" s="187" t="s">
        <v>225</v>
      </c>
      <c r="F140" s="188" t="s">
        <v>226</v>
      </c>
      <c r="G140" s="189" t="s">
        <v>128</v>
      </c>
      <c r="H140" s="190">
        <v>71</v>
      </c>
      <c r="I140" s="191"/>
      <c r="J140" s="192">
        <f>ROUND(I140*H140,2)</f>
        <v>0</v>
      </c>
      <c r="K140" s="188" t="s">
        <v>129</v>
      </c>
      <c r="L140" s="59"/>
      <c r="M140" s="193" t="s">
        <v>22</v>
      </c>
      <c r="N140" s="194" t="s">
        <v>50</v>
      </c>
      <c r="O140" s="40"/>
      <c r="P140" s="195">
        <f>O140*H140</f>
        <v>0</v>
      </c>
      <c r="Q140" s="195">
        <v>6E-05</v>
      </c>
      <c r="R140" s="195">
        <f>Q140*H140</f>
        <v>0.00426</v>
      </c>
      <c r="S140" s="195">
        <v>0.00065</v>
      </c>
      <c r="T140" s="196">
        <f>S140*H140</f>
        <v>0.04615</v>
      </c>
      <c r="AR140" s="22" t="s">
        <v>151</v>
      </c>
      <c r="AT140" s="22" t="s">
        <v>125</v>
      </c>
      <c r="AU140" s="22" t="s">
        <v>90</v>
      </c>
      <c r="AY140" s="22" t="s">
        <v>122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22" t="s">
        <v>24</v>
      </c>
      <c r="BK140" s="197">
        <f>ROUND(I140*H140,2)</f>
        <v>0</v>
      </c>
      <c r="BL140" s="22" t="s">
        <v>151</v>
      </c>
      <c r="BM140" s="22" t="s">
        <v>227</v>
      </c>
    </row>
    <row r="141" spans="2:51" s="11" customFormat="1" ht="13.5">
      <c r="B141" s="198"/>
      <c r="C141" s="199"/>
      <c r="D141" s="200" t="s">
        <v>132</v>
      </c>
      <c r="E141" s="201" t="s">
        <v>22</v>
      </c>
      <c r="F141" s="202" t="s">
        <v>133</v>
      </c>
      <c r="G141" s="199"/>
      <c r="H141" s="203" t="s">
        <v>22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132</v>
      </c>
      <c r="AU141" s="209" t="s">
        <v>90</v>
      </c>
      <c r="AV141" s="11" t="s">
        <v>24</v>
      </c>
      <c r="AW141" s="11" t="s">
        <v>43</v>
      </c>
      <c r="AX141" s="11" t="s">
        <v>79</v>
      </c>
      <c r="AY141" s="209" t="s">
        <v>122</v>
      </c>
    </row>
    <row r="142" spans="2:51" s="12" customFormat="1" ht="13.5">
      <c r="B142" s="210"/>
      <c r="C142" s="211"/>
      <c r="D142" s="212" t="s">
        <v>132</v>
      </c>
      <c r="E142" s="213" t="s">
        <v>22</v>
      </c>
      <c r="F142" s="214" t="s">
        <v>228</v>
      </c>
      <c r="G142" s="211"/>
      <c r="H142" s="215">
        <v>71</v>
      </c>
      <c r="I142" s="216"/>
      <c r="J142" s="211"/>
      <c r="K142" s="211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132</v>
      </c>
      <c r="AU142" s="221" t="s">
        <v>90</v>
      </c>
      <c r="AV142" s="12" t="s">
        <v>90</v>
      </c>
      <c r="AW142" s="12" t="s">
        <v>43</v>
      </c>
      <c r="AX142" s="12" t="s">
        <v>24</v>
      </c>
      <c r="AY142" s="221" t="s">
        <v>122</v>
      </c>
    </row>
    <row r="143" spans="2:65" s="1" customFormat="1" ht="22.5" customHeight="1">
      <c r="B143" s="39"/>
      <c r="C143" s="186" t="s">
        <v>9</v>
      </c>
      <c r="D143" s="186" t="s">
        <v>125</v>
      </c>
      <c r="E143" s="187" t="s">
        <v>229</v>
      </c>
      <c r="F143" s="188" t="s">
        <v>230</v>
      </c>
      <c r="G143" s="189" t="s">
        <v>128</v>
      </c>
      <c r="H143" s="190">
        <v>23</v>
      </c>
      <c r="I143" s="191"/>
      <c r="J143" s="192">
        <f>ROUND(I143*H143,2)</f>
        <v>0</v>
      </c>
      <c r="K143" s="188" t="s">
        <v>129</v>
      </c>
      <c r="L143" s="59"/>
      <c r="M143" s="193" t="s">
        <v>22</v>
      </c>
      <c r="N143" s="194" t="s">
        <v>50</v>
      </c>
      <c r="O143" s="40"/>
      <c r="P143" s="195">
        <f>O143*H143</f>
        <v>0</v>
      </c>
      <c r="Q143" s="195">
        <v>3E-05</v>
      </c>
      <c r="R143" s="195">
        <f>Q143*H143</f>
        <v>0.00069</v>
      </c>
      <c r="S143" s="195">
        <v>0</v>
      </c>
      <c r="T143" s="196">
        <f>S143*H143</f>
        <v>0</v>
      </c>
      <c r="AR143" s="22" t="s">
        <v>151</v>
      </c>
      <c r="AT143" s="22" t="s">
        <v>125</v>
      </c>
      <c r="AU143" s="22" t="s">
        <v>90</v>
      </c>
      <c r="AY143" s="22" t="s">
        <v>122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22" t="s">
        <v>24</v>
      </c>
      <c r="BK143" s="197">
        <f>ROUND(I143*H143,2)</f>
        <v>0</v>
      </c>
      <c r="BL143" s="22" t="s">
        <v>151</v>
      </c>
      <c r="BM143" s="22" t="s">
        <v>231</v>
      </c>
    </row>
    <row r="144" spans="2:51" s="11" customFormat="1" ht="13.5">
      <c r="B144" s="198"/>
      <c r="C144" s="199"/>
      <c r="D144" s="200" t="s">
        <v>132</v>
      </c>
      <c r="E144" s="201" t="s">
        <v>22</v>
      </c>
      <c r="F144" s="202" t="s">
        <v>133</v>
      </c>
      <c r="G144" s="199"/>
      <c r="H144" s="203" t="s">
        <v>22</v>
      </c>
      <c r="I144" s="204"/>
      <c r="J144" s="199"/>
      <c r="K144" s="199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132</v>
      </c>
      <c r="AU144" s="209" t="s">
        <v>90</v>
      </c>
      <c r="AV144" s="11" t="s">
        <v>24</v>
      </c>
      <c r="AW144" s="11" t="s">
        <v>43</v>
      </c>
      <c r="AX144" s="11" t="s">
        <v>79</v>
      </c>
      <c r="AY144" s="209" t="s">
        <v>122</v>
      </c>
    </row>
    <row r="145" spans="2:51" s="12" customFormat="1" ht="13.5">
      <c r="B145" s="210"/>
      <c r="C145" s="211"/>
      <c r="D145" s="212" t="s">
        <v>132</v>
      </c>
      <c r="E145" s="213" t="s">
        <v>22</v>
      </c>
      <c r="F145" s="214" t="s">
        <v>232</v>
      </c>
      <c r="G145" s="211"/>
      <c r="H145" s="215">
        <v>23</v>
      </c>
      <c r="I145" s="216"/>
      <c r="J145" s="211"/>
      <c r="K145" s="211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132</v>
      </c>
      <c r="AU145" s="221" t="s">
        <v>90</v>
      </c>
      <c r="AV145" s="12" t="s">
        <v>90</v>
      </c>
      <c r="AW145" s="12" t="s">
        <v>43</v>
      </c>
      <c r="AX145" s="12" t="s">
        <v>24</v>
      </c>
      <c r="AY145" s="221" t="s">
        <v>122</v>
      </c>
    </row>
    <row r="146" spans="2:65" s="1" customFormat="1" ht="22.5" customHeight="1">
      <c r="B146" s="39"/>
      <c r="C146" s="225" t="s">
        <v>233</v>
      </c>
      <c r="D146" s="225" t="s">
        <v>155</v>
      </c>
      <c r="E146" s="226" t="s">
        <v>234</v>
      </c>
      <c r="F146" s="227" t="s">
        <v>235</v>
      </c>
      <c r="G146" s="228" t="s">
        <v>128</v>
      </c>
      <c r="H146" s="229">
        <v>23</v>
      </c>
      <c r="I146" s="230"/>
      <c r="J146" s="231">
        <f>ROUND(I146*H146,2)</f>
        <v>0</v>
      </c>
      <c r="K146" s="227" t="s">
        <v>129</v>
      </c>
      <c r="L146" s="232"/>
      <c r="M146" s="233" t="s">
        <v>22</v>
      </c>
      <c r="N146" s="234" t="s">
        <v>50</v>
      </c>
      <c r="O146" s="40"/>
      <c r="P146" s="195">
        <f>O146*H146</f>
        <v>0</v>
      </c>
      <c r="Q146" s="195">
        <v>4E-05</v>
      </c>
      <c r="R146" s="195">
        <f>Q146*H146</f>
        <v>0.00092</v>
      </c>
      <c r="S146" s="195">
        <v>0</v>
      </c>
      <c r="T146" s="196">
        <f>S146*H146</f>
        <v>0</v>
      </c>
      <c r="AR146" s="22" t="s">
        <v>158</v>
      </c>
      <c r="AT146" s="22" t="s">
        <v>155</v>
      </c>
      <c r="AU146" s="22" t="s">
        <v>90</v>
      </c>
      <c r="AY146" s="22" t="s">
        <v>122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22" t="s">
        <v>24</v>
      </c>
      <c r="BK146" s="197">
        <f>ROUND(I146*H146,2)</f>
        <v>0</v>
      </c>
      <c r="BL146" s="22" t="s">
        <v>151</v>
      </c>
      <c r="BM146" s="22" t="s">
        <v>236</v>
      </c>
    </row>
    <row r="147" spans="2:51" s="11" customFormat="1" ht="13.5">
      <c r="B147" s="198"/>
      <c r="C147" s="199"/>
      <c r="D147" s="200" t="s">
        <v>132</v>
      </c>
      <c r="E147" s="201" t="s">
        <v>22</v>
      </c>
      <c r="F147" s="202" t="s">
        <v>133</v>
      </c>
      <c r="G147" s="199"/>
      <c r="H147" s="203" t="s">
        <v>22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132</v>
      </c>
      <c r="AU147" s="209" t="s">
        <v>90</v>
      </c>
      <c r="AV147" s="11" t="s">
        <v>24</v>
      </c>
      <c r="AW147" s="11" t="s">
        <v>43</v>
      </c>
      <c r="AX147" s="11" t="s">
        <v>79</v>
      </c>
      <c r="AY147" s="209" t="s">
        <v>122</v>
      </c>
    </row>
    <row r="148" spans="2:51" s="12" customFormat="1" ht="13.5">
      <c r="B148" s="210"/>
      <c r="C148" s="211"/>
      <c r="D148" s="212" t="s">
        <v>132</v>
      </c>
      <c r="E148" s="213" t="s">
        <v>22</v>
      </c>
      <c r="F148" s="214" t="s">
        <v>232</v>
      </c>
      <c r="G148" s="211"/>
      <c r="H148" s="215">
        <v>23</v>
      </c>
      <c r="I148" s="216"/>
      <c r="J148" s="211"/>
      <c r="K148" s="211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132</v>
      </c>
      <c r="AU148" s="221" t="s">
        <v>90</v>
      </c>
      <c r="AV148" s="12" t="s">
        <v>90</v>
      </c>
      <c r="AW148" s="12" t="s">
        <v>43</v>
      </c>
      <c r="AX148" s="12" t="s">
        <v>24</v>
      </c>
      <c r="AY148" s="221" t="s">
        <v>122</v>
      </c>
    </row>
    <row r="149" spans="2:65" s="1" customFormat="1" ht="22.5" customHeight="1">
      <c r="B149" s="39"/>
      <c r="C149" s="186" t="s">
        <v>232</v>
      </c>
      <c r="D149" s="186" t="s">
        <v>125</v>
      </c>
      <c r="E149" s="187" t="s">
        <v>237</v>
      </c>
      <c r="F149" s="188" t="s">
        <v>238</v>
      </c>
      <c r="G149" s="189" t="s">
        <v>128</v>
      </c>
      <c r="H149" s="190">
        <v>14</v>
      </c>
      <c r="I149" s="191"/>
      <c r="J149" s="192">
        <f>ROUND(I149*H149,2)</f>
        <v>0</v>
      </c>
      <c r="K149" s="188" t="s">
        <v>129</v>
      </c>
      <c r="L149" s="59"/>
      <c r="M149" s="193" t="s">
        <v>22</v>
      </c>
      <c r="N149" s="194" t="s">
        <v>50</v>
      </c>
      <c r="O149" s="40"/>
      <c r="P149" s="195">
        <f>O149*H149</f>
        <v>0</v>
      </c>
      <c r="Q149" s="195">
        <v>3E-05</v>
      </c>
      <c r="R149" s="195">
        <f>Q149*H149</f>
        <v>0.00042</v>
      </c>
      <c r="S149" s="195">
        <v>0</v>
      </c>
      <c r="T149" s="196">
        <f>S149*H149</f>
        <v>0</v>
      </c>
      <c r="AR149" s="22" t="s">
        <v>151</v>
      </c>
      <c r="AT149" s="22" t="s">
        <v>125</v>
      </c>
      <c r="AU149" s="22" t="s">
        <v>90</v>
      </c>
      <c r="AY149" s="22" t="s">
        <v>122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22" t="s">
        <v>24</v>
      </c>
      <c r="BK149" s="197">
        <f>ROUND(I149*H149,2)</f>
        <v>0</v>
      </c>
      <c r="BL149" s="22" t="s">
        <v>151</v>
      </c>
      <c r="BM149" s="22" t="s">
        <v>239</v>
      </c>
    </row>
    <row r="150" spans="2:51" s="11" customFormat="1" ht="13.5">
      <c r="B150" s="198"/>
      <c r="C150" s="199"/>
      <c r="D150" s="200" t="s">
        <v>132</v>
      </c>
      <c r="E150" s="201" t="s">
        <v>22</v>
      </c>
      <c r="F150" s="202" t="s">
        <v>133</v>
      </c>
      <c r="G150" s="199"/>
      <c r="H150" s="203" t="s">
        <v>22</v>
      </c>
      <c r="I150" s="204"/>
      <c r="J150" s="199"/>
      <c r="K150" s="199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132</v>
      </c>
      <c r="AU150" s="209" t="s">
        <v>90</v>
      </c>
      <c r="AV150" s="11" t="s">
        <v>24</v>
      </c>
      <c r="AW150" s="11" t="s">
        <v>43</v>
      </c>
      <c r="AX150" s="11" t="s">
        <v>79</v>
      </c>
      <c r="AY150" s="209" t="s">
        <v>122</v>
      </c>
    </row>
    <row r="151" spans="2:51" s="12" customFormat="1" ht="13.5">
      <c r="B151" s="210"/>
      <c r="C151" s="211"/>
      <c r="D151" s="212" t="s">
        <v>132</v>
      </c>
      <c r="E151" s="213" t="s">
        <v>22</v>
      </c>
      <c r="F151" s="214" t="s">
        <v>196</v>
      </c>
      <c r="G151" s="211"/>
      <c r="H151" s="215">
        <v>14</v>
      </c>
      <c r="I151" s="216"/>
      <c r="J151" s="211"/>
      <c r="K151" s="211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132</v>
      </c>
      <c r="AU151" s="221" t="s">
        <v>90</v>
      </c>
      <c r="AV151" s="12" t="s">
        <v>90</v>
      </c>
      <c r="AW151" s="12" t="s">
        <v>43</v>
      </c>
      <c r="AX151" s="12" t="s">
        <v>24</v>
      </c>
      <c r="AY151" s="221" t="s">
        <v>122</v>
      </c>
    </row>
    <row r="152" spans="2:65" s="1" customFormat="1" ht="31.5" customHeight="1">
      <c r="B152" s="39"/>
      <c r="C152" s="225" t="s">
        <v>240</v>
      </c>
      <c r="D152" s="225" t="s">
        <v>155</v>
      </c>
      <c r="E152" s="226" t="s">
        <v>241</v>
      </c>
      <c r="F152" s="227" t="s">
        <v>242</v>
      </c>
      <c r="G152" s="228" t="s">
        <v>128</v>
      </c>
      <c r="H152" s="229">
        <v>14</v>
      </c>
      <c r="I152" s="230"/>
      <c r="J152" s="231">
        <f>ROUND(I152*H152,2)</f>
        <v>0</v>
      </c>
      <c r="K152" s="227" t="s">
        <v>129</v>
      </c>
      <c r="L152" s="232"/>
      <c r="M152" s="233" t="s">
        <v>22</v>
      </c>
      <c r="N152" s="234" t="s">
        <v>50</v>
      </c>
      <c r="O152" s="40"/>
      <c r="P152" s="195">
        <f>O152*H152</f>
        <v>0</v>
      </c>
      <c r="Q152" s="195">
        <v>0.00019</v>
      </c>
      <c r="R152" s="195">
        <f>Q152*H152</f>
        <v>0.00266</v>
      </c>
      <c r="S152" s="195">
        <v>0</v>
      </c>
      <c r="T152" s="196">
        <f>S152*H152</f>
        <v>0</v>
      </c>
      <c r="AR152" s="22" t="s">
        <v>158</v>
      </c>
      <c r="AT152" s="22" t="s">
        <v>155</v>
      </c>
      <c r="AU152" s="22" t="s">
        <v>90</v>
      </c>
      <c r="AY152" s="22" t="s">
        <v>122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22" t="s">
        <v>24</v>
      </c>
      <c r="BK152" s="197">
        <f>ROUND(I152*H152,2)</f>
        <v>0</v>
      </c>
      <c r="BL152" s="22" t="s">
        <v>151</v>
      </c>
      <c r="BM152" s="22" t="s">
        <v>243</v>
      </c>
    </row>
    <row r="153" spans="2:51" s="11" customFormat="1" ht="13.5">
      <c r="B153" s="198"/>
      <c r="C153" s="199"/>
      <c r="D153" s="200" t="s">
        <v>132</v>
      </c>
      <c r="E153" s="201" t="s">
        <v>22</v>
      </c>
      <c r="F153" s="202" t="s">
        <v>133</v>
      </c>
      <c r="G153" s="199"/>
      <c r="H153" s="203" t="s">
        <v>22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132</v>
      </c>
      <c r="AU153" s="209" t="s">
        <v>90</v>
      </c>
      <c r="AV153" s="11" t="s">
        <v>24</v>
      </c>
      <c r="AW153" s="11" t="s">
        <v>43</v>
      </c>
      <c r="AX153" s="11" t="s">
        <v>79</v>
      </c>
      <c r="AY153" s="209" t="s">
        <v>122</v>
      </c>
    </row>
    <row r="154" spans="2:51" s="12" customFormat="1" ht="13.5">
      <c r="B154" s="210"/>
      <c r="C154" s="211"/>
      <c r="D154" s="212" t="s">
        <v>132</v>
      </c>
      <c r="E154" s="213" t="s">
        <v>22</v>
      </c>
      <c r="F154" s="214" t="s">
        <v>196</v>
      </c>
      <c r="G154" s="211"/>
      <c r="H154" s="215">
        <v>14</v>
      </c>
      <c r="I154" s="216"/>
      <c r="J154" s="211"/>
      <c r="K154" s="211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132</v>
      </c>
      <c r="AU154" s="221" t="s">
        <v>90</v>
      </c>
      <c r="AV154" s="12" t="s">
        <v>90</v>
      </c>
      <c r="AW154" s="12" t="s">
        <v>43</v>
      </c>
      <c r="AX154" s="12" t="s">
        <v>24</v>
      </c>
      <c r="AY154" s="221" t="s">
        <v>122</v>
      </c>
    </row>
    <row r="155" spans="2:65" s="1" customFormat="1" ht="31.5" customHeight="1">
      <c r="B155" s="39"/>
      <c r="C155" s="186" t="s">
        <v>191</v>
      </c>
      <c r="D155" s="186" t="s">
        <v>125</v>
      </c>
      <c r="E155" s="187" t="s">
        <v>244</v>
      </c>
      <c r="F155" s="188" t="s">
        <v>245</v>
      </c>
      <c r="G155" s="189" t="s">
        <v>128</v>
      </c>
      <c r="H155" s="190">
        <v>28</v>
      </c>
      <c r="I155" s="191"/>
      <c r="J155" s="192">
        <f>ROUND(I155*H155,2)</f>
        <v>0</v>
      </c>
      <c r="K155" s="188" t="s">
        <v>129</v>
      </c>
      <c r="L155" s="59"/>
      <c r="M155" s="193" t="s">
        <v>22</v>
      </c>
      <c r="N155" s="194" t="s">
        <v>50</v>
      </c>
      <c r="O155" s="40"/>
      <c r="P155" s="195">
        <f>O155*H155</f>
        <v>0</v>
      </c>
      <c r="Q155" s="195">
        <v>0.00025</v>
      </c>
      <c r="R155" s="195">
        <f>Q155*H155</f>
        <v>0.007</v>
      </c>
      <c r="S155" s="195">
        <v>0</v>
      </c>
      <c r="T155" s="196">
        <f>S155*H155</f>
        <v>0</v>
      </c>
      <c r="AR155" s="22" t="s">
        <v>151</v>
      </c>
      <c r="AT155" s="22" t="s">
        <v>125</v>
      </c>
      <c r="AU155" s="22" t="s">
        <v>90</v>
      </c>
      <c r="AY155" s="22" t="s">
        <v>122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22" t="s">
        <v>24</v>
      </c>
      <c r="BK155" s="197">
        <f>ROUND(I155*H155,2)</f>
        <v>0</v>
      </c>
      <c r="BL155" s="22" t="s">
        <v>151</v>
      </c>
      <c r="BM155" s="22" t="s">
        <v>246</v>
      </c>
    </row>
    <row r="156" spans="2:51" s="11" customFormat="1" ht="13.5">
      <c r="B156" s="198"/>
      <c r="C156" s="199"/>
      <c r="D156" s="200" t="s">
        <v>132</v>
      </c>
      <c r="E156" s="201" t="s">
        <v>22</v>
      </c>
      <c r="F156" s="202" t="s">
        <v>133</v>
      </c>
      <c r="G156" s="199"/>
      <c r="H156" s="203" t="s">
        <v>22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132</v>
      </c>
      <c r="AU156" s="209" t="s">
        <v>90</v>
      </c>
      <c r="AV156" s="11" t="s">
        <v>24</v>
      </c>
      <c r="AW156" s="11" t="s">
        <v>43</v>
      </c>
      <c r="AX156" s="11" t="s">
        <v>79</v>
      </c>
      <c r="AY156" s="209" t="s">
        <v>122</v>
      </c>
    </row>
    <row r="157" spans="2:51" s="12" customFormat="1" ht="13.5">
      <c r="B157" s="210"/>
      <c r="C157" s="211"/>
      <c r="D157" s="212" t="s">
        <v>132</v>
      </c>
      <c r="E157" s="213" t="s">
        <v>22</v>
      </c>
      <c r="F157" s="214" t="s">
        <v>247</v>
      </c>
      <c r="G157" s="211"/>
      <c r="H157" s="215">
        <v>28</v>
      </c>
      <c r="I157" s="216"/>
      <c r="J157" s="211"/>
      <c r="K157" s="211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132</v>
      </c>
      <c r="AU157" s="221" t="s">
        <v>90</v>
      </c>
      <c r="AV157" s="12" t="s">
        <v>90</v>
      </c>
      <c r="AW157" s="12" t="s">
        <v>43</v>
      </c>
      <c r="AX157" s="12" t="s">
        <v>24</v>
      </c>
      <c r="AY157" s="221" t="s">
        <v>122</v>
      </c>
    </row>
    <row r="158" spans="2:65" s="1" customFormat="1" ht="22.5" customHeight="1">
      <c r="B158" s="39"/>
      <c r="C158" s="186" t="s">
        <v>248</v>
      </c>
      <c r="D158" s="186" t="s">
        <v>125</v>
      </c>
      <c r="E158" s="187" t="s">
        <v>249</v>
      </c>
      <c r="F158" s="188" t="s">
        <v>250</v>
      </c>
      <c r="G158" s="189" t="s">
        <v>128</v>
      </c>
      <c r="H158" s="190">
        <v>43</v>
      </c>
      <c r="I158" s="191"/>
      <c r="J158" s="192">
        <f>ROUND(I158*H158,2)</f>
        <v>0</v>
      </c>
      <c r="K158" s="188" t="s">
        <v>129</v>
      </c>
      <c r="L158" s="59"/>
      <c r="M158" s="193" t="s">
        <v>22</v>
      </c>
      <c r="N158" s="194" t="s">
        <v>50</v>
      </c>
      <c r="O158" s="40"/>
      <c r="P158" s="195">
        <f>O158*H158</f>
        <v>0</v>
      </c>
      <c r="Q158" s="195">
        <v>0.00029</v>
      </c>
      <c r="R158" s="195">
        <f>Q158*H158</f>
        <v>0.01247</v>
      </c>
      <c r="S158" s="195">
        <v>0</v>
      </c>
      <c r="T158" s="196">
        <f>S158*H158</f>
        <v>0</v>
      </c>
      <c r="AR158" s="22" t="s">
        <v>151</v>
      </c>
      <c r="AT158" s="22" t="s">
        <v>125</v>
      </c>
      <c r="AU158" s="22" t="s">
        <v>90</v>
      </c>
      <c r="AY158" s="22" t="s">
        <v>122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22" t="s">
        <v>24</v>
      </c>
      <c r="BK158" s="197">
        <f>ROUND(I158*H158,2)</f>
        <v>0</v>
      </c>
      <c r="BL158" s="22" t="s">
        <v>151</v>
      </c>
      <c r="BM158" s="22" t="s">
        <v>251</v>
      </c>
    </row>
    <row r="159" spans="2:51" s="11" customFormat="1" ht="13.5">
      <c r="B159" s="198"/>
      <c r="C159" s="199"/>
      <c r="D159" s="200" t="s">
        <v>132</v>
      </c>
      <c r="E159" s="201" t="s">
        <v>22</v>
      </c>
      <c r="F159" s="202" t="s">
        <v>133</v>
      </c>
      <c r="G159" s="199"/>
      <c r="H159" s="203" t="s">
        <v>22</v>
      </c>
      <c r="I159" s="204"/>
      <c r="J159" s="199"/>
      <c r="K159" s="199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132</v>
      </c>
      <c r="AU159" s="209" t="s">
        <v>90</v>
      </c>
      <c r="AV159" s="11" t="s">
        <v>24</v>
      </c>
      <c r="AW159" s="11" t="s">
        <v>43</v>
      </c>
      <c r="AX159" s="11" t="s">
        <v>79</v>
      </c>
      <c r="AY159" s="209" t="s">
        <v>122</v>
      </c>
    </row>
    <row r="160" spans="2:51" s="12" customFormat="1" ht="13.5">
      <c r="B160" s="210"/>
      <c r="C160" s="211"/>
      <c r="D160" s="212" t="s">
        <v>132</v>
      </c>
      <c r="E160" s="213" t="s">
        <v>22</v>
      </c>
      <c r="F160" s="214" t="s">
        <v>252</v>
      </c>
      <c r="G160" s="211"/>
      <c r="H160" s="215">
        <v>43</v>
      </c>
      <c r="I160" s="216"/>
      <c r="J160" s="211"/>
      <c r="K160" s="211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132</v>
      </c>
      <c r="AU160" s="221" t="s">
        <v>90</v>
      </c>
      <c r="AV160" s="12" t="s">
        <v>90</v>
      </c>
      <c r="AW160" s="12" t="s">
        <v>43</v>
      </c>
      <c r="AX160" s="12" t="s">
        <v>24</v>
      </c>
      <c r="AY160" s="221" t="s">
        <v>122</v>
      </c>
    </row>
    <row r="161" spans="2:65" s="1" customFormat="1" ht="31.5" customHeight="1">
      <c r="B161" s="39"/>
      <c r="C161" s="186" t="s">
        <v>253</v>
      </c>
      <c r="D161" s="186" t="s">
        <v>125</v>
      </c>
      <c r="E161" s="187" t="s">
        <v>254</v>
      </c>
      <c r="F161" s="188" t="s">
        <v>255</v>
      </c>
      <c r="G161" s="189" t="s">
        <v>128</v>
      </c>
      <c r="H161" s="190">
        <v>58</v>
      </c>
      <c r="I161" s="191"/>
      <c r="J161" s="192">
        <f>ROUND(I161*H161,2)</f>
        <v>0</v>
      </c>
      <c r="K161" s="188" t="s">
        <v>129</v>
      </c>
      <c r="L161" s="59"/>
      <c r="M161" s="193" t="s">
        <v>22</v>
      </c>
      <c r="N161" s="194" t="s">
        <v>50</v>
      </c>
      <c r="O161" s="40"/>
      <c r="P161" s="195">
        <f>O161*H161</f>
        <v>0</v>
      </c>
      <c r="Q161" s="195">
        <v>0.00015</v>
      </c>
      <c r="R161" s="195">
        <f>Q161*H161</f>
        <v>0.0087</v>
      </c>
      <c r="S161" s="195">
        <v>0</v>
      </c>
      <c r="T161" s="196">
        <f>S161*H161</f>
        <v>0</v>
      </c>
      <c r="AR161" s="22" t="s">
        <v>151</v>
      </c>
      <c r="AT161" s="22" t="s">
        <v>125</v>
      </c>
      <c r="AU161" s="22" t="s">
        <v>90</v>
      </c>
      <c r="AY161" s="22" t="s">
        <v>122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22" t="s">
        <v>24</v>
      </c>
      <c r="BK161" s="197">
        <f>ROUND(I161*H161,2)</f>
        <v>0</v>
      </c>
      <c r="BL161" s="22" t="s">
        <v>151</v>
      </c>
      <c r="BM161" s="22" t="s">
        <v>256</v>
      </c>
    </row>
    <row r="162" spans="2:51" s="11" customFormat="1" ht="13.5">
      <c r="B162" s="198"/>
      <c r="C162" s="199"/>
      <c r="D162" s="200" t="s">
        <v>132</v>
      </c>
      <c r="E162" s="201" t="s">
        <v>22</v>
      </c>
      <c r="F162" s="202" t="s">
        <v>133</v>
      </c>
      <c r="G162" s="199"/>
      <c r="H162" s="203" t="s">
        <v>22</v>
      </c>
      <c r="I162" s="204"/>
      <c r="J162" s="199"/>
      <c r="K162" s="199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132</v>
      </c>
      <c r="AU162" s="209" t="s">
        <v>90</v>
      </c>
      <c r="AV162" s="11" t="s">
        <v>24</v>
      </c>
      <c r="AW162" s="11" t="s">
        <v>43</v>
      </c>
      <c r="AX162" s="11" t="s">
        <v>79</v>
      </c>
      <c r="AY162" s="209" t="s">
        <v>122</v>
      </c>
    </row>
    <row r="163" spans="2:51" s="12" customFormat="1" ht="13.5">
      <c r="B163" s="210"/>
      <c r="C163" s="211"/>
      <c r="D163" s="212" t="s">
        <v>132</v>
      </c>
      <c r="E163" s="213" t="s">
        <v>22</v>
      </c>
      <c r="F163" s="214" t="s">
        <v>257</v>
      </c>
      <c r="G163" s="211"/>
      <c r="H163" s="215">
        <v>58</v>
      </c>
      <c r="I163" s="216"/>
      <c r="J163" s="211"/>
      <c r="K163" s="211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132</v>
      </c>
      <c r="AU163" s="221" t="s">
        <v>90</v>
      </c>
      <c r="AV163" s="12" t="s">
        <v>90</v>
      </c>
      <c r="AW163" s="12" t="s">
        <v>43</v>
      </c>
      <c r="AX163" s="12" t="s">
        <v>24</v>
      </c>
      <c r="AY163" s="221" t="s">
        <v>122</v>
      </c>
    </row>
    <row r="164" spans="2:65" s="1" customFormat="1" ht="31.5" customHeight="1">
      <c r="B164" s="39"/>
      <c r="C164" s="186" t="s">
        <v>247</v>
      </c>
      <c r="D164" s="186" t="s">
        <v>125</v>
      </c>
      <c r="E164" s="187" t="s">
        <v>258</v>
      </c>
      <c r="F164" s="188" t="s">
        <v>259</v>
      </c>
      <c r="G164" s="189" t="s">
        <v>128</v>
      </c>
      <c r="H164" s="190">
        <v>13</v>
      </c>
      <c r="I164" s="191"/>
      <c r="J164" s="192">
        <f>ROUND(I164*H164,2)</f>
        <v>0</v>
      </c>
      <c r="K164" s="188" t="s">
        <v>129</v>
      </c>
      <c r="L164" s="59"/>
      <c r="M164" s="193" t="s">
        <v>22</v>
      </c>
      <c r="N164" s="194" t="s">
        <v>50</v>
      </c>
      <c r="O164" s="40"/>
      <c r="P164" s="195">
        <f>O164*H164</f>
        <v>0</v>
      </c>
      <c r="Q164" s="195">
        <v>0.00027</v>
      </c>
      <c r="R164" s="195">
        <f>Q164*H164</f>
        <v>0.00351</v>
      </c>
      <c r="S164" s="195">
        <v>0</v>
      </c>
      <c r="T164" s="196">
        <f>S164*H164</f>
        <v>0</v>
      </c>
      <c r="AR164" s="22" t="s">
        <v>151</v>
      </c>
      <c r="AT164" s="22" t="s">
        <v>125</v>
      </c>
      <c r="AU164" s="22" t="s">
        <v>90</v>
      </c>
      <c r="AY164" s="22" t="s">
        <v>122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22" t="s">
        <v>24</v>
      </c>
      <c r="BK164" s="197">
        <f>ROUND(I164*H164,2)</f>
        <v>0</v>
      </c>
      <c r="BL164" s="22" t="s">
        <v>151</v>
      </c>
      <c r="BM164" s="22" t="s">
        <v>260</v>
      </c>
    </row>
    <row r="165" spans="2:51" s="11" customFormat="1" ht="13.5">
      <c r="B165" s="198"/>
      <c r="C165" s="199"/>
      <c r="D165" s="200" t="s">
        <v>132</v>
      </c>
      <c r="E165" s="201" t="s">
        <v>22</v>
      </c>
      <c r="F165" s="202" t="s">
        <v>133</v>
      </c>
      <c r="G165" s="199"/>
      <c r="H165" s="203" t="s">
        <v>22</v>
      </c>
      <c r="I165" s="204"/>
      <c r="J165" s="199"/>
      <c r="K165" s="199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132</v>
      </c>
      <c r="AU165" s="209" t="s">
        <v>90</v>
      </c>
      <c r="AV165" s="11" t="s">
        <v>24</v>
      </c>
      <c r="AW165" s="11" t="s">
        <v>43</v>
      </c>
      <c r="AX165" s="11" t="s">
        <v>79</v>
      </c>
      <c r="AY165" s="209" t="s">
        <v>122</v>
      </c>
    </row>
    <row r="166" spans="2:51" s="12" customFormat="1" ht="13.5">
      <c r="B166" s="210"/>
      <c r="C166" s="211"/>
      <c r="D166" s="212" t="s">
        <v>132</v>
      </c>
      <c r="E166" s="213" t="s">
        <v>22</v>
      </c>
      <c r="F166" s="214" t="s">
        <v>192</v>
      </c>
      <c r="G166" s="211"/>
      <c r="H166" s="215">
        <v>13</v>
      </c>
      <c r="I166" s="216"/>
      <c r="J166" s="211"/>
      <c r="K166" s="211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132</v>
      </c>
      <c r="AU166" s="221" t="s">
        <v>90</v>
      </c>
      <c r="AV166" s="12" t="s">
        <v>90</v>
      </c>
      <c r="AW166" s="12" t="s">
        <v>43</v>
      </c>
      <c r="AX166" s="12" t="s">
        <v>24</v>
      </c>
      <c r="AY166" s="221" t="s">
        <v>122</v>
      </c>
    </row>
    <row r="167" spans="2:65" s="1" customFormat="1" ht="22.5" customHeight="1">
      <c r="B167" s="39"/>
      <c r="C167" s="186" t="s">
        <v>261</v>
      </c>
      <c r="D167" s="186" t="s">
        <v>125</v>
      </c>
      <c r="E167" s="187" t="s">
        <v>262</v>
      </c>
      <c r="F167" s="188" t="s">
        <v>263</v>
      </c>
      <c r="G167" s="189" t="s">
        <v>128</v>
      </c>
      <c r="H167" s="190">
        <v>71</v>
      </c>
      <c r="I167" s="191"/>
      <c r="J167" s="192">
        <f>ROUND(I167*H167,2)</f>
        <v>0</v>
      </c>
      <c r="K167" s="188" t="s">
        <v>22</v>
      </c>
      <c r="L167" s="59"/>
      <c r="M167" s="193" t="s">
        <v>22</v>
      </c>
      <c r="N167" s="194" t="s">
        <v>50</v>
      </c>
      <c r="O167" s="40"/>
      <c r="P167" s="195">
        <f>O167*H167</f>
        <v>0</v>
      </c>
      <c r="Q167" s="195">
        <v>0.00054</v>
      </c>
      <c r="R167" s="195">
        <f>Q167*H167</f>
        <v>0.03834</v>
      </c>
      <c r="S167" s="195">
        <v>0</v>
      </c>
      <c r="T167" s="196">
        <f>S167*H167</f>
        <v>0</v>
      </c>
      <c r="AR167" s="22" t="s">
        <v>151</v>
      </c>
      <c r="AT167" s="22" t="s">
        <v>125</v>
      </c>
      <c r="AU167" s="22" t="s">
        <v>90</v>
      </c>
      <c r="AY167" s="22" t="s">
        <v>122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22" t="s">
        <v>24</v>
      </c>
      <c r="BK167" s="197">
        <f>ROUND(I167*H167,2)</f>
        <v>0</v>
      </c>
      <c r="BL167" s="22" t="s">
        <v>151</v>
      </c>
      <c r="BM167" s="22" t="s">
        <v>264</v>
      </c>
    </row>
    <row r="168" spans="2:51" s="11" customFormat="1" ht="13.5">
      <c r="B168" s="198"/>
      <c r="C168" s="199"/>
      <c r="D168" s="200" t="s">
        <v>132</v>
      </c>
      <c r="E168" s="201" t="s">
        <v>22</v>
      </c>
      <c r="F168" s="202" t="s">
        <v>133</v>
      </c>
      <c r="G168" s="199"/>
      <c r="H168" s="203" t="s">
        <v>22</v>
      </c>
      <c r="I168" s="204"/>
      <c r="J168" s="199"/>
      <c r="K168" s="199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132</v>
      </c>
      <c r="AU168" s="209" t="s">
        <v>90</v>
      </c>
      <c r="AV168" s="11" t="s">
        <v>24</v>
      </c>
      <c r="AW168" s="11" t="s">
        <v>43</v>
      </c>
      <c r="AX168" s="11" t="s">
        <v>79</v>
      </c>
      <c r="AY168" s="209" t="s">
        <v>122</v>
      </c>
    </row>
    <row r="169" spans="2:51" s="12" customFormat="1" ht="13.5">
      <c r="B169" s="210"/>
      <c r="C169" s="211"/>
      <c r="D169" s="212" t="s">
        <v>132</v>
      </c>
      <c r="E169" s="213" t="s">
        <v>22</v>
      </c>
      <c r="F169" s="214" t="s">
        <v>228</v>
      </c>
      <c r="G169" s="211"/>
      <c r="H169" s="215">
        <v>71</v>
      </c>
      <c r="I169" s="216"/>
      <c r="J169" s="211"/>
      <c r="K169" s="211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132</v>
      </c>
      <c r="AU169" s="221" t="s">
        <v>90</v>
      </c>
      <c r="AV169" s="12" t="s">
        <v>90</v>
      </c>
      <c r="AW169" s="12" t="s">
        <v>43</v>
      </c>
      <c r="AX169" s="12" t="s">
        <v>24</v>
      </c>
      <c r="AY169" s="221" t="s">
        <v>122</v>
      </c>
    </row>
    <row r="170" spans="2:65" s="1" customFormat="1" ht="22.5" customHeight="1">
      <c r="B170" s="39"/>
      <c r="C170" s="186" t="s">
        <v>265</v>
      </c>
      <c r="D170" s="186" t="s">
        <v>125</v>
      </c>
      <c r="E170" s="187" t="s">
        <v>266</v>
      </c>
      <c r="F170" s="188" t="s">
        <v>267</v>
      </c>
      <c r="G170" s="189" t="s">
        <v>128</v>
      </c>
      <c r="H170" s="190">
        <v>28</v>
      </c>
      <c r="I170" s="191"/>
      <c r="J170" s="192">
        <f>ROUND(I170*H170,2)</f>
        <v>0</v>
      </c>
      <c r="K170" s="188" t="s">
        <v>129</v>
      </c>
      <c r="L170" s="59"/>
      <c r="M170" s="193" t="s">
        <v>22</v>
      </c>
      <c r="N170" s="194" t="s">
        <v>50</v>
      </c>
      <c r="O170" s="40"/>
      <c r="P170" s="195">
        <f>O170*H170</f>
        <v>0</v>
      </c>
      <c r="Q170" s="195">
        <v>0.00023</v>
      </c>
      <c r="R170" s="195">
        <f>Q170*H170</f>
        <v>0.00644</v>
      </c>
      <c r="S170" s="195">
        <v>0</v>
      </c>
      <c r="T170" s="196">
        <f>S170*H170</f>
        <v>0</v>
      </c>
      <c r="AR170" s="22" t="s">
        <v>151</v>
      </c>
      <c r="AT170" s="22" t="s">
        <v>125</v>
      </c>
      <c r="AU170" s="22" t="s">
        <v>90</v>
      </c>
      <c r="AY170" s="22" t="s">
        <v>122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22" t="s">
        <v>24</v>
      </c>
      <c r="BK170" s="197">
        <f>ROUND(I170*H170,2)</f>
        <v>0</v>
      </c>
      <c r="BL170" s="22" t="s">
        <v>151</v>
      </c>
      <c r="BM170" s="22" t="s">
        <v>268</v>
      </c>
    </row>
    <row r="171" spans="2:51" s="11" customFormat="1" ht="13.5">
      <c r="B171" s="198"/>
      <c r="C171" s="199"/>
      <c r="D171" s="200" t="s">
        <v>132</v>
      </c>
      <c r="E171" s="201" t="s">
        <v>22</v>
      </c>
      <c r="F171" s="202" t="s">
        <v>133</v>
      </c>
      <c r="G171" s="199"/>
      <c r="H171" s="203" t="s">
        <v>22</v>
      </c>
      <c r="I171" s="204"/>
      <c r="J171" s="199"/>
      <c r="K171" s="199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132</v>
      </c>
      <c r="AU171" s="209" t="s">
        <v>90</v>
      </c>
      <c r="AV171" s="11" t="s">
        <v>24</v>
      </c>
      <c r="AW171" s="11" t="s">
        <v>43</v>
      </c>
      <c r="AX171" s="11" t="s">
        <v>79</v>
      </c>
      <c r="AY171" s="209" t="s">
        <v>122</v>
      </c>
    </row>
    <row r="172" spans="2:51" s="12" customFormat="1" ht="13.5">
      <c r="B172" s="210"/>
      <c r="C172" s="211"/>
      <c r="D172" s="212" t="s">
        <v>132</v>
      </c>
      <c r="E172" s="213" t="s">
        <v>22</v>
      </c>
      <c r="F172" s="214" t="s">
        <v>247</v>
      </c>
      <c r="G172" s="211"/>
      <c r="H172" s="215">
        <v>28</v>
      </c>
      <c r="I172" s="216"/>
      <c r="J172" s="211"/>
      <c r="K172" s="211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132</v>
      </c>
      <c r="AU172" s="221" t="s">
        <v>90</v>
      </c>
      <c r="AV172" s="12" t="s">
        <v>90</v>
      </c>
      <c r="AW172" s="12" t="s">
        <v>43</v>
      </c>
      <c r="AX172" s="12" t="s">
        <v>24</v>
      </c>
      <c r="AY172" s="221" t="s">
        <v>122</v>
      </c>
    </row>
    <row r="173" spans="2:65" s="1" customFormat="1" ht="22.5" customHeight="1">
      <c r="B173" s="39"/>
      <c r="C173" s="186" t="s">
        <v>269</v>
      </c>
      <c r="D173" s="186" t="s">
        <v>125</v>
      </c>
      <c r="E173" s="187" t="s">
        <v>270</v>
      </c>
      <c r="F173" s="188" t="s">
        <v>271</v>
      </c>
      <c r="G173" s="189" t="s">
        <v>128</v>
      </c>
      <c r="H173" s="190">
        <v>43</v>
      </c>
      <c r="I173" s="191"/>
      <c r="J173" s="192">
        <f>ROUND(I173*H173,2)</f>
        <v>0</v>
      </c>
      <c r="K173" s="188" t="s">
        <v>129</v>
      </c>
      <c r="L173" s="59"/>
      <c r="M173" s="193" t="s">
        <v>22</v>
      </c>
      <c r="N173" s="194" t="s">
        <v>50</v>
      </c>
      <c r="O173" s="40"/>
      <c r="P173" s="195">
        <f>O173*H173</f>
        <v>0</v>
      </c>
      <c r="Q173" s="195">
        <v>0.00026</v>
      </c>
      <c r="R173" s="195">
        <f>Q173*H173</f>
        <v>0.011179999999999999</v>
      </c>
      <c r="S173" s="195">
        <v>0</v>
      </c>
      <c r="T173" s="196">
        <f>S173*H173</f>
        <v>0</v>
      </c>
      <c r="AR173" s="22" t="s">
        <v>151</v>
      </c>
      <c r="AT173" s="22" t="s">
        <v>125</v>
      </c>
      <c r="AU173" s="22" t="s">
        <v>90</v>
      </c>
      <c r="AY173" s="22" t="s">
        <v>122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22" t="s">
        <v>24</v>
      </c>
      <c r="BK173" s="197">
        <f>ROUND(I173*H173,2)</f>
        <v>0</v>
      </c>
      <c r="BL173" s="22" t="s">
        <v>151</v>
      </c>
      <c r="BM173" s="22" t="s">
        <v>272</v>
      </c>
    </row>
    <row r="174" spans="2:51" s="11" customFormat="1" ht="13.5">
      <c r="B174" s="198"/>
      <c r="C174" s="199"/>
      <c r="D174" s="200" t="s">
        <v>132</v>
      </c>
      <c r="E174" s="201" t="s">
        <v>22</v>
      </c>
      <c r="F174" s="202" t="s">
        <v>133</v>
      </c>
      <c r="G174" s="199"/>
      <c r="H174" s="203" t="s">
        <v>22</v>
      </c>
      <c r="I174" s="204"/>
      <c r="J174" s="199"/>
      <c r="K174" s="199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132</v>
      </c>
      <c r="AU174" s="209" t="s">
        <v>90</v>
      </c>
      <c r="AV174" s="11" t="s">
        <v>24</v>
      </c>
      <c r="AW174" s="11" t="s">
        <v>43</v>
      </c>
      <c r="AX174" s="11" t="s">
        <v>79</v>
      </c>
      <c r="AY174" s="209" t="s">
        <v>122</v>
      </c>
    </row>
    <row r="175" spans="2:51" s="12" customFormat="1" ht="13.5">
      <c r="B175" s="210"/>
      <c r="C175" s="211"/>
      <c r="D175" s="212" t="s">
        <v>132</v>
      </c>
      <c r="E175" s="213" t="s">
        <v>22</v>
      </c>
      <c r="F175" s="214" t="s">
        <v>252</v>
      </c>
      <c r="G175" s="211"/>
      <c r="H175" s="215">
        <v>43</v>
      </c>
      <c r="I175" s="216"/>
      <c r="J175" s="211"/>
      <c r="K175" s="211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132</v>
      </c>
      <c r="AU175" s="221" t="s">
        <v>90</v>
      </c>
      <c r="AV175" s="12" t="s">
        <v>90</v>
      </c>
      <c r="AW175" s="12" t="s">
        <v>43</v>
      </c>
      <c r="AX175" s="12" t="s">
        <v>24</v>
      </c>
      <c r="AY175" s="221" t="s">
        <v>122</v>
      </c>
    </row>
    <row r="176" spans="2:65" s="1" customFormat="1" ht="22.5" customHeight="1">
      <c r="B176" s="39"/>
      <c r="C176" s="186" t="s">
        <v>158</v>
      </c>
      <c r="D176" s="186" t="s">
        <v>125</v>
      </c>
      <c r="E176" s="187" t="s">
        <v>273</v>
      </c>
      <c r="F176" s="188" t="s">
        <v>274</v>
      </c>
      <c r="G176" s="189" t="s">
        <v>128</v>
      </c>
      <c r="H176" s="190">
        <v>6</v>
      </c>
      <c r="I176" s="191"/>
      <c r="J176" s="192">
        <f>ROUND(I176*H176,2)</f>
        <v>0</v>
      </c>
      <c r="K176" s="188" t="s">
        <v>129</v>
      </c>
      <c r="L176" s="59"/>
      <c r="M176" s="193" t="s">
        <v>22</v>
      </c>
      <c r="N176" s="194" t="s">
        <v>50</v>
      </c>
      <c r="O176" s="40"/>
      <c r="P176" s="195">
        <f>O176*H176</f>
        <v>0</v>
      </c>
      <c r="Q176" s="195">
        <v>0.00013</v>
      </c>
      <c r="R176" s="195">
        <f>Q176*H176</f>
        <v>0.0007799999999999999</v>
      </c>
      <c r="S176" s="195">
        <v>0.0011</v>
      </c>
      <c r="T176" s="196">
        <f>S176*H176</f>
        <v>0.0066</v>
      </c>
      <c r="AR176" s="22" t="s">
        <v>151</v>
      </c>
      <c r="AT176" s="22" t="s">
        <v>125</v>
      </c>
      <c r="AU176" s="22" t="s">
        <v>90</v>
      </c>
      <c r="AY176" s="22" t="s">
        <v>122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22" t="s">
        <v>24</v>
      </c>
      <c r="BK176" s="197">
        <f>ROUND(I176*H176,2)</f>
        <v>0</v>
      </c>
      <c r="BL176" s="22" t="s">
        <v>151</v>
      </c>
      <c r="BM176" s="22" t="s">
        <v>275</v>
      </c>
    </row>
    <row r="177" spans="2:51" s="11" customFormat="1" ht="13.5">
      <c r="B177" s="198"/>
      <c r="C177" s="199"/>
      <c r="D177" s="200" t="s">
        <v>132</v>
      </c>
      <c r="E177" s="201" t="s">
        <v>22</v>
      </c>
      <c r="F177" s="202" t="s">
        <v>133</v>
      </c>
      <c r="G177" s="199"/>
      <c r="H177" s="203" t="s">
        <v>22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132</v>
      </c>
      <c r="AU177" s="209" t="s">
        <v>90</v>
      </c>
      <c r="AV177" s="11" t="s">
        <v>24</v>
      </c>
      <c r="AW177" s="11" t="s">
        <v>43</v>
      </c>
      <c r="AX177" s="11" t="s">
        <v>79</v>
      </c>
      <c r="AY177" s="209" t="s">
        <v>122</v>
      </c>
    </row>
    <row r="178" spans="2:51" s="12" customFormat="1" ht="13.5">
      <c r="B178" s="210"/>
      <c r="C178" s="211"/>
      <c r="D178" s="212" t="s">
        <v>132</v>
      </c>
      <c r="E178" s="213" t="s">
        <v>22</v>
      </c>
      <c r="F178" s="214" t="s">
        <v>276</v>
      </c>
      <c r="G178" s="211"/>
      <c r="H178" s="215">
        <v>6</v>
      </c>
      <c r="I178" s="216"/>
      <c r="J178" s="211"/>
      <c r="K178" s="211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132</v>
      </c>
      <c r="AU178" s="221" t="s">
        <v>90</v>
      </c>
      <c r="AV178" s="12" t="s">
        <v>90</v>
      </c>
      <c r="AW178" s="12" t="s">
        <v>43</v>
      </c>
      <c r="AX178" s="12" t="s">
        <v>24</v>
      </c>
      <c r="AY178" s="221" t="s">
        <v>122</v>
      </c>
    </row>
    <row r="179" spans="2:65" s="1" customFormat="1" ht="22.5" customHeight="1">
      <c r="B179" s="39"/>
      <c r="C179" s="186" t="s">
        <v>277</v>
      </c>
      <c r="D179" s="186" t="s">
        <v>125</v>
      </c>
      <c r="E179" s="187" t="s">
        <v>278</v>
      </c>
      <c r="F179" s="188" t="s">
        <v>279</v>
      </c>
      <c r="G179" s="189" t="s">
        <v>128</v>
      </c>
      <c r="H179" s="190">
        <v>4</v>
      </c>
      <c r="I179" s="191"/>
      <c r="J179" s="192">
        <f>ROUND(I179*H179,2)</f>
        <v>0</v>
      </c>
      <c r="K179" s="188" t="s">
        <v>129</v>
      </c>
      <c r="L179" s="59"/>
      <c r="M179" s="193" t="s">
        <v>22</v>
      </c>
      <c r="N179" s="194" t="s">
        <v>50</v>
      </c>
      <c r="O179" s="40"/>
      <c r="P179" s="195">
        <f>O179*H179</f>
        <v>0</v>
      </c>
      <c r="Q179" s="195">
        <v>0.00034</v>
      </c>
      <c r="R179" s="195">
        <f>Q179*H179</f>
        <v>0.00136</v>
      </c>
      <c r="S179" s="195">
        <v>0</v>
      </c>
      <c r="T179" s="196">
        <f>S179*H179</f>
        <v>0</v>
      </c>
      <c r="AR179" s="22" t="s">
        <v>151</v>
      </c>
      <c r="AT179" s="22" t="s">
        <v>125</v>
      </c>
      <c r="AU179" s="22" t="s">
        <v>90</v>
      </c>
      <c r="AY179" s="22" t="s">
        <v>122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22" t="s">
        <v>24</v>
      </c>
      <c r="BK179" s="197">
        <f>ROUND(I179*H179,2)</f>
        <v>0</v>
      </c>
      <c r="BL179" s="22" t="s">
        <v>151</v>
      </c>
      <c r="BM179" s="22" t="s">
        <v>280</v>
      </c>
    </row>
    <row r="180" spans="2:51" s="11" customFormat="1" ht="13.5">
      <c r="B180" s="198"/>
      <c r="C180" s="199"/>
      <c r="D180" s="200" t="s">
        <v>132</v>
      </c>
      <c r="E180" s="201" t="s">
        <v>22</v>
      </c>
      <c r="F180" s="202" t="s">
        <v>133</v>
      </c>
      <c r="G180" s="199"/>
      <c r="H180" s="203" t="s">
        <v>22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132</v>
      </c>
      <c r="AU180" s="209" t="s">
        <v>90</v>
      </c>
      <c r="AV180" s="11" t="s">
        <v>24</v>
      </c>
      <c r="AW180" s="11" t="s">
        <v>43</v>
      </c>
      <c r="AX180" s="11" t="s">
        <v>79</v>
      </c>
      <c r="AY180" s="209" t="s">
        <v>122</v>
      </c>
    </row>
    <row r="181" spans="2:51" s="12" customFormat="1" ht="13.5">
      <c r="B181" s="210"/>
      <c r="C181" s="211"/>
      <c r="D181" s="212" t="s">
        <v>132</v>
      </c>
      <c r="E181" s="213" t="s">
        <v>22</v>
      </c>
      <c r="F181" s="214" t="s">
        <v>134</v>
      </c>
      <c r="G181" s="211"/>
      <c r="H181" s="215">
        <v>4</v>
      </c>
      <c r="I181" s="216"/>
      <c r="J181" s="211"/>
      <c r="K181" s="211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132</v>
      </c>
      <c r="AU181" s="221" t="s">
        <v>90</v>
      </c>
      <c r="AV181" s="12" t="s">
        <v>90</v>
      </c>
      <c r="AW181" s="12" t="s">
        <v>43</v>
      </c>
      <c r="AX181" s="12" t="s">
        <v>24</v>
      </c>
      <c r="AY181" s="221" t="s">
        <v>122</v>
      </c>
    </row>
    <row r="182" spans="2:65" s="1" customFormat="1" ht="22.5" customHeight="1">
      <c r="B182" s="39"/>
      <c r="C182" s="186" t="s">
        <v>281</v>
      </c>
      <c r="D182" s="186" t="s">
        <v>125</v>
      </c>
      <c r="E182" s="187" t="s">
        <v>282</v>
      </c>
      <c r="F182" s="188" t="s">
        <v>283</v>
      </c>
      <c r="G182" s="189" t="s">
        <v>128</v>
      </c>
      <c r="H182" s="190">
        <v>2</v>
      </c>
      <c r="I182" s="191"/>
      <c r="J182" s="192">
        <f>ROUND(I182*H182,2)</f>
        <v>0</v>
      </c>
      <c r="K182" s="188" t="s">
        <v>129</v>
      </c>
      <c r="L182" s="59"/>
      <c r="M182" s="193" t="s">
        <v>22</v>
      </c>
      <c r="N182" s="194" t="s">
        <v>50</v>
      </c>
      <c r="O182" s="40"/>
      <c r="P182" s="195">
        <f>O182*H182</f>
        <v>0</v>
      </c>
      <c r="Q182" s="195">
        <v>0.0005</v>
      </c>
      <c r="R182" s="195">
        <f>Q182*H182</f>
        <v>0.001</v>
      </c>
      <c r="S182" s="195">
        <v>0</v>
      </c>
      <c r="T182" s="196">
        <f>S182*H182</f>
        <v>0</v>
      </c>
      <c r="AR182" s="22" t="s">
        <v>151</v>
      </c>
      <c r="AT182" s="22" t="s">
        <v>125</v>
      </c>
      <c r="AU182" s="22" t="s">
        <v>90</v>
      </c>
      <c r="AY182" s="22" t="s">
        <v>122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22" t="s">
        <v>24</v>
      </c>
      <c r="BK182" s="197">
        <f>ROUND(I182*H182,2)</f>
        <v>0</v>
      </c>
      <c r="BL182" s="22" t="s">
        <v>151</v>
      </c>
      <c r="BM182" s="22" t="s">
        <v>284</v>
      </c>
    </row>
    <row r="183" spans="2:51" s="11" customFormat="1" ht="13.5">
      <c r="B183" s="198"/>
      <c r="C183" s="199"/>
      <c r="D183" s="200" t="s">
        <v>132</v>
      </c>
      <c r="E183" s="201" t="s">
        <v>22</v>
      </c>
      <c r="F183" s="202" t="s">
        <v>133</v>
      </c>
      <c r="G183" s="199"/>
      <c r="H183" s="203" t="s">
        <v>22</v>
      </c>
      <c r="I183" s="204"/>
      <c r="J183" s="199"/>
      <c r="K183" s="199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132</v>
      </c>
      <c r="AU183" s="209" t="s">
        <v>90</v>
      </c>
      <c r="AV183" s="11" t="s">
        <v>24</v>
      </c>
      <c r="AW183" s="11" t="s">
        <v>43</v>
      </c>
      <c r="AX183" s="11" t="s">
        <v>79</v>
      </c>
      <c r="AY183" s="209" t="s">
        <v>122</v>
      </c>
    </row>
    <row r="184" spans="2:51" s="12" customFormat="1" ht="13.5">
      <c r="B184" s="210"/>
      <c r="C184" s="211"/>
      <c r="D184" s="212" t="s">
        <v>132</v>
      </c>
      <c r="E184" s="213" t="s">
        <v>22</v>
      </c>
      <c r="F184" s="214" t="s">
        <v>90</v>
      </c>
      <c r="G184" s="211"/>
      <c r="H184" s="215">
        <v>2</v>
      </c>
      <c r="I184" s="216"/>
      <c r="J184" s="211"/>
      <c r="K184" s="211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132</v>
      </c>
      <c r="AU184" s="221" t="s">
        <v>90</v>
      </c>
      <c r="AV184" s="12" t="s">
        <v>90</v>
      </c>
      <c r="AW184" s="12" t="s">
        <v>43</v>
      </c>
      <c r="AX184" s="12" t="s">
        <v>24</v>
      </c>
      <c r="AY184" s="221" t="s">
        <v>122</v>
      </c>
    </row>
    <row r="185" spans="2:65" s="1" customFormat="1" ht="22.5" customHeight="1">
      <c r="B185" s="39"/>
      <c r="C185" s="186" t="s">
        <v>285</v>
      </c>
      <c r="D185" s="186" t="s">
        <v>125</v>
      </c>
      <c r="E185" s="187" t="s">
        <v>286</v>
      </c>
      <c r="F185" s="188" t="s">
        <v>287</v>
      </c>
      <c r="G185" s="189" t="s">
        <v>128</v>
      </c>
      <c r="H185" s="190">
        <v>2</v>
      </c>
      <c r="I185" s="191"/>
      <c r="J185" s="192">
        <f>ROUND(I185*H185,2)</f>
        <v>0</v>
      </c>
      <c r="K185" s="188" t="s">
        <v>129</v>
      </c>
      <c r="L185" s="59"/>
      <c r="M185" s="193" t="s">
        <v>22</v>
      </c>
      <c r="N185" s="194" t="s">
        <v>50</v>
      </c>
      <c r="O185" s="40"/>
      <c r="P185" s="195">
        <f>O185*H185</f>
        <v>0</v>
      </c>
      <c r="Q185" s="195">
        <v>0.00017</v>
      </c>
      <c r="R185" s="195">
        <f>Q185*H185</f>
        <v>0.00034</v>
      </c>
      <c r="S185" s="195">
        <v>0.0022</v>
      </c>
      <c r="T185" s="196">
        <f>S185*H185</f>
        <v>0.0044</v>
      </c>
      <c r="AR185" s="22" t="s">
        <v>151</v>
      </c>
      <c r="AT185" s="22" t="s">
        <v>125</v>
      </c>
      <c r="AU185" s="22" t="s">
        <v>90</v>
      </c>
      <c r="AY185" s="22" t="s">
        <v>122</v>
      </c>
      <c r="BE185" s="197">
        <f>IF(N185="základní",J185,0)</f>
        <v>0</v>
      </c>
      <c r="BF185" s="197">
        <f>IF(N185="snížená",J185,0)</f>
        <v>0</v>
      </c>
      <c r="BG185" s="197">
        <f>IF(N185="zákl. přenesená",J185,0)</f>
        <v>0</v>
      </c>
      <c r="BH185" s="197">
        <f>IF(N185="sníž. přenesená",J185,0)</f>
        <v>0</v>
      </c>
      <c r="BI185" s="197">
        <f>IF(N185="nulová",J185,0)</f>
        <v>0</v>
      </c>
      <c r="BJ185" s="22" t="s">
        <v>24</v>
      </c>
      <c r="BK185" s="197">
        <f>ROUND(I185*H185,2)</f>
        <v>0</v>
      </c>
      <c r="BL185" s="22" t="s">
        <v>151</v>
      </c>
      <c r="BM185" s="22" t="s">
        <v>288</v>
      </c>
    </row>
    <row r="186" spans="2:51" s="11" customFormat="1" ht="13.5">
      <c r="B186" s="198"/>
      <c r="C186" s="199"/>
      <c r="D186" s="200" t="s">
        <v>132</v>
      </c>
      <c r="E186" s="201" t="s">
        <v>22</v>
      </c>
      <c r="F186" s="202" t="s">
        <v>133</v>
      </c>
      <c r="G186" s="199"/>
      <c r="H186" s="203" t="s">
        <v>22</v>
      </c>
      <c r="I186" s="204"/>
      <c r="J186" s="199"/>
      <c r="K186" s="199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132</v>
      </c>
      <c r="AU186" s="209" t="s">
        <v>90</v>
      </c>
      <c r="AV186" s="11" t="s">
        <v>24</v>
      </c>
      <c r="AW186" s="11" t="s">
        <v>43</v>
      </c>
      <c r="AX186" s="11" t="s">
        <v>79</v>
      </c>
      <c r="AY186" s="209" t="s">
        <v>122</v>
      </c>
    </row>
    <row r="187" spans="2:51" s="12" customFormat="1" ht="13.5">
      <c r="B187" s="210"/>
      <c r="C187" s="211"/>
      <c r="D187" s="212" t="s">
        <v>132</v>
      </c>
      <c r="E187" s="213" t="s">
        <v>22</v>
      </c>
      <c r="F187" s="214" t="s">
        <v>90</v>
      </c>
      <c r="G187" s="211"/>
      <c r="H187" s="215">
        <v>2</v>
      </c>
      <c r="I187" s="216"/>
      <c r="J187" s="211"/>
      <c r="K187" s="211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132</v>
      </c>
      <c r="AU187" s="221" t="s">
        <v>90</v>
      </c>
      <c r="AV187" s="12" t="s">
        <v>90</v>
      </c>
      <c r="AW187" s="12" t="s">
        <v>43</v>
      </c>
      <c r="AX187" s="12" t="s">
        <v>24</v>
      </c>
      <c r="AY187" s="221" t="s">
        <v>122</v>
      </c>
    </row>
    <row r="188" spans="2:65" s="1" customFormat="1" ht="22.5" customHeight="1">
      <c r="B188" s="39"/>
      <c r="C188" s="186" t="s">
        <v>289</v>
      </c>
      <c r="D188" s="186" t="s">
        <v>125</v>
      </c>
      <c r="E188" s="187" t="s">
        <v>290</v>
      </c>
      <c r="F188" s="188" t="s">
        <v>291</v>
      </c>
      <c r="G188" s="189" t="s">
        <v>128</v>
      </c>
      <c r="H188" s="190">
        <v>2</v>
      </c>
      <c r="I188" s="191"/>
      <c r="J188" s="192">
        <f>ROUND(I188*H188,2)</f>
        <v>0</v>
      </c>
      <c r="K188" s="188" t="s">
        <v>129</v>
      </c>
      <c r="L188" s="59"/>
      <c r="M188" s="193" t="s">
        <v>22</v>
      </c>
      <c r="N188" s="194" t="s">
        <v>50</v>
      </c>
      <c r="O188" s="40"/>
      <c r="P188" s="195">
        <f>O188*H188</f>
        <v>0</v>
      </c>
      <c r="Q188" s="195">
        <v>0.0007</v>
      </c>
      <c r="R188" s="195">
        <f>Q188*H188</f>
        <v>0.0014</v>
      </c>
      <c r="S188" s="195">
        <v>0</v>
      </c>
      <c r="T188" s="196">
        <f>S188*H188</f>
        <v>0</v>
      </c>
      <c r="AR188" s="22" t="s">
        <v>151</v>
      </c>
      <c r="AT188" s="22" t="s">
        <v>125</v>
      </c>
      <c r="AU188" s="22" t="s">
        <v>90</v>
      </c>
      <c r="AY188" s="22" t="s">
        <v>122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22" t="s">
        <v>24</v>
      </c>
      <c r="BK188" s="197">
        <f>ROUND(I188*H188,2)</f>
        <v>0</v>
      </c>
      <c r="BL188" s="22" t="s">
        <v>151</v>
      </c>
      <c r="BM188" s="22" t="s">
        <v>292</v>
      </c>
    </row>
    <row r="189" spans="2:51" s="11" customFormat="1" ht="13.5">
      <c r="B189" s="198"/>
      <c r="C189" s="199"/>
      <c r="D189" s="200" t="s">
        <v>132</v>
      </c>
      <c r="E189" s="201" t="s">
        <v>22</v>
      </c>
      <c r="F189" s="202" t="s">
        <v>133</v>
      </c>
      <c r="G189" s="199"/>
      <c r="H189" s="203" t="s">
        <v>22</v>
      </c>
      <c r="I189" s="204"/>
      <c r="J189" s="199"/>
      <c r="K189" s="199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132</v>
      </c>
      <c r="AU189" s="209" t="s">
        <v>90</v>
      </c>
      <c r="AV189" s="11" t="s">
        <v>24</v>
      </c>
      <c r="AW189" s="11" t="s">
        <v>43</v>
      </c>
      <c r="AX189" s="11" t="s">
        <v>79</v>
      </c>
      <c r="AY189" s="209" t="s">
        <v>122</v>
      </c>
    </row>
    <row r="190" spans="2:51" s="12" customFormat="1" ht="13.5">
      <c r="B190" s="210"/>
      <c r="C190" s="211"/>
      <c r="D190" s="212" t="s">
        <v>132</v>
      </c>
      <c r="E190" s="213" t="s">
        <v>22</v>
      </c>
      <c r="F190" s="214" t="s">
        <v>90</v>
      </c>
      <c r="G190" s="211"/>
      <c r="H190" s="215">
        <v>2</v>
      </c>
      <c r="I190" s="216"/>
      <c r="J190" s="211"/>
      <c r="K190" s="211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132</v>
      </c>
      <c r="AU190" s="221" t="s">
        <v>90</v>
      </c>
      <c r="AV190" s="12" t="s">
        <v>90</v>
      </c>
      <c r="AW190" s="12" t="s">
        <v>43</v>
      </c>
      <c r="AX190" s="12" t="s">
        <v>24</v>
      </c>
      <c r="AY190" s="221" t="s">
        <v>122</v>
      </c>
    </row>
    <row r="191" spans="2:65" s="1" customFormat="1" ht="22.5" customHeight="1">
      <c r="B191" s="39"/>
      <c r="C191" s="186" t="s">
        <v>293</v>
      </c>
      <c r="D191" s="186" t="s">
        <v>125</v>
      </c>
      <c r="E191" s="187" t="s">
        <v>294</v>
      </c>
      <c r="F191" s="188" t="s">
        <v>295</v>
      </c>
      <c r="G191" s="189" t="s">
        <v>128</v>
      </c>
      <c r="H191" s="190">
        <v>4</v>
      </c>
      <c r="I191" s="191"/>
      <c r="J191" s="192">
        <f>ROUND(I191*H191,2)</f>
        <v>0</v>
      </c>
      <c r="K191" s="188" t="s">
        <v>129</v>
      </c>
      <c r="L191" s="59"/>
      <c r="M191" s="193" t="s">
        <v>22</v>
      </c>
      <c r="N191" s="194" t="s">
        <v>50</v>
      </c>
      <c r="O191" s="40"/>
      <c r="P191" s="195">
        <f>O191*H191</f>
        <v>0</v>
      </c>
      <c r="Q191" s="195">
        <v>0.00021</v>
      </c>
      <c r="R191" s="195">
        <f>Q191*H191</f>
        <v>0.00084</v>
      </c>
      <c r="S191" s="195">
        <v>0.0035</v>
      </c>
      <c r="T191" s="196">
        <f>S191*H191</f>
        <v>0.014</v>
      </c>
      <c r="AR191" s="22" t="s">
        <v>151</v>
      </c>
      <c r="AT191" s="22" t="s">
        <v>125</v>
      </c>
      <c r="AU191" s="22" t="s">
        <v>90</v>
      </c>
      <c r="AY191" s="22" t="s">
        <v>122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22" t="s">
        <v>24</v>
      </c>
      <c r="BK191" s="197">
        <f>ROUND(I191*H191,2)</f>
        <v>0</v>
      </c>
      <c r="BL191" s="22" t="s">
        <v>151</v>
      </c>
      <c r="BM191" s="22" t="s">
        <v>296</v>
      </c>
    </row>
    <row r="192" spans="2:51" s="11" customFormat="1" ht="13.5">
      <c r="B192" s="198"/>
      <c r="C192" s="199"/>
      <c r="D192" s="200" t="s">
        <v>132</v>
      </c>
      <c r="E192" s="201" t="s">
        <v>22</v>
      </c>
      <c r="F192" s="202" t="s">
        <v>133</v>
      </c>
      <c r="G192" s="199"/>
      <c r="H192" s="203" t="s">
        <v>22</v>
      </c>
      <c r="I192" s="204"/>
      <c r="J192" s="199"/>
      <c r="K192" s="199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132</v>
      </c>
      <c r="AU192" s="209" t="s">
        <v>90</v>
      </c>
      <c r="AV192" s="11" t="s">
        <v>24</v>
      </c>
      <c r="AW192" s="11" t="s">
        <v>43</v>
      </c>
      <c r="AX192" s="11" t="s">
        <v>79</v>
      </c>
      <c r="AY192" s="209" t="s">
        <v>122</v>
      </c>
    </row>
    <row r="193" spans="2:51" s="12" customFormat="1" ht="13.5">
      <c r="B193" s="210"/>
      <c r="C193" s="211"/>
      <c r="D193" s="212" t="s">
        <v>132</v>
      </c>
      <c r="E193" s="213" t="s">
        <v>22</v>
      </c>
      <c r="F193" s="214" t="s">
        <v>134</v>
      </c>
      <c r="G193" s="211"/>
      <c r="H193" s="215">
        <v>4</v>
      </c>
      <c r="I193" s="216"/>
      <c r="J193" s="211"/>
      <c r="K193" s="211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132</v>
      </c>
      <c r="AU193" s="221" t="s">
        <v>90</v>
      </c>
      <c r="AV193" s="12" t="s">
        <v>90</v>
      </c>
      <c r="AW193" s="12" t="s">
        <v>43</v>
      </c>
      <c r="AX193" s="12" t="s">
        <v>24</v>
      </c>
      <c r="AY193" s="221" t="s">
        <v>122</v>
      </c>
    </row>
    <row r="194" spans="2:65" s="1" customFormat="1" ht="22.5" customHeight="1">
      <c r="B194" s="39"/>
      <c r="C194" s="186" t="s">
        <v>297</v>
      </c>
      <c r="D194" s="186" t="s">
        <v>125</v>
      </c>
      <c r="E194" s="187" t="s">
        <v>298</v>
      </c>
      <c r="F194" s="188" t="s">
        <v>299</v>
      </c>
      <c r="G194" s="189" t="s">
        <v>128</v>
      </c>
      <c r="H194" s="190">
        <v>4</v>
      </c>
      <c r="I194" s="191"/>
      <c r="J194" s="192">
        <f>ROUND(I194*H194,2)</f>
        <v>0</v>
      </c>
      <c r="K194" s="188" t="s">
        <v>129</v>
      </c>
      <c r="L194" s="59"/>
      <c r="M194" s="193" t="s">
        <v>22</v>
      </c>
      <c r="N194" s="194" t="s">
        <v>50</v>
      </c>
      <c r="O194" s="40"/>
      <c r="P194" s="195">
        <f>O194*H194</f>
        <v>0</v>
      </c>
      <c r="Q194" s="195">
        <v>0.00168</v>
      </c>
      <c r="R194" s="195">
        <f>Q194*H194</f>
        <v>0.00672</v>
      </c>
      <c r="S194" s="195">
        <v>0</v>
      </c>
      <c r="T194" s="196">
        <f>S194*H194</f>
        <v>0</v>
      </c>
      <c r="AR194" s="22" t="s">
        <v>151</v>
      </c>
      <c r="AT194" s="22" t="s">
        <v>125</v>
      </c>
      <c r="AU194" s="22" t="s">
        <v>90</v>
      </c>
      <c r="AY194" s="22" t="s">
        <v>122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22" t="s">
        <v>24</v>
      </c>
      <c r="BK194" s="197">
        <f>ROUND(I194*H194,2)</f>
        <v>0</v>
      </c>
      <c r="BL194" s="22" t="s">
        <v>151</v>
      </c>
      <c r="BM194" s="22" t="s">
        <v>300</v>
      </c>
    </row>
    <row r="195" spans="2:51" s="11" customFormat="1" ht="13.5">
      <c r="B195" s="198"/>
      <c r="C195" s="199"/>
      <c r="D195" s="200" t="s">
        <v>132</v>
      </c>
      <c r="E195" s="201" t="s">
        <v>22</v>
      </c>
      <c r="F195" s="202" t="s">
        <v>133</v>
      </c>
      <c r="G195" s="199"/>
      <c r="H195" s="203" t="s">
        <v>22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132</v>
      </c>
      <c r="AU195" s="209" t="s">
        <v>90</v>
      </c>
      <c r="AV195" s="11" t="s">
        <v>24</v>
      </c>
      <c r="AW195" s="11" t="s">
        <v>43</v>
      </c>
      <c r="AX195" s="11" t="s">
        <v>79</v>
      </c>
      <c r="AY195" s="209" t="s">
        <v>122</v>
      </c>
    </row>
    <row r="196" spans="2:51" s="12" customFormat="1" ht="13.5">
      <c r="B196" s="210"/>
      <c r="C196" s="211"/>
      <c r="D196" s="212" t="s">
        <v>132</v>
      </c>
      <c r="E196" s="213" t="s">
        <v>22</v>
      </c>
      <c r="F196" s="214" t="s">
        <v>134</v>
      </c>
      <c r="G196" s="211"/>
      <c r="H196" s="215">
        <v>4</v>
      </c>
      <c r="I196" s="216"/>
      <c r="J196" s="211"/>
      <c r="K196" s="211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132</v>
      </c>
      <c r="AU196" s="221" t="s">
        <v>90</v>
      </c>
      <c r="AV196" s="12" t="s">
        <v>90</v>
      </c>
      <c r="AW196" s="12" t="s">
        <v>43</v>
      </c>
      <c r="AX196" s="12" t="s">
        <v>24</v>
      </c>
      <c r="AY196" s="221" t="s">
        <v>122</v>
      </c>
    </row>
    <row r="197" spans="2:65" s="1" customFormat="1" ht="22.5" customHeight="1">
      <c r="B197" s="39"/>
      <c r="C197" s="186" t="s">
        <v>301</v>
      </c>
      <c r="D197" s="186" t="s">
        <v>125</v>
      </c>
      <c r="E197" s="187" t="s">
        <v>302</v>
      </c>
      <c r="F197" s="188" t="s">
        <v>303</v>
      </c>
      <c r="G197" s="189" t="s">
        <v>128</v>
      </c>
      <c r="H197" s="190">
        <v>6</v>
      </c>
      <c r="I197" s="191"/>
      <c r="J197" s="192">
        <f>ROUND(I197*H197,2)</f>
        <v>0</v>
      </c>
      <c r="K197" s="188" t="s">
        <v>129</v>
      </c>
      <c r="L197" s="59"/>
      <c r="M197" s="193" t="s">
        <v>22</v>
      </c>
      <c r="N197" s="194" t="s">
        <v>50</v>
      </c>
      <c r="O197" s="40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AR197" s="22" t="s">
        <v>151</v>
      </c>
      <c r="AT197" s="22" t="s">
        <v>125</v>
      </c>
      <c r="AU197" s="22" t="s">
        <v>90</v>
      </c>
      <c r="AY197" s="22" t="s">
        <v>122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22" t="s">
        <v>24</v>
      </c>
      <c r="BK197" s="197">
        <f>ROUND(I197*H197,2)</f>
        <v>0</v>
      </c>
      <c r="BL197" s="22" t="s">
        <v>151</v>
      </c>
      <c r="BM197" s="22" t="s">
        <v>304</v>
      </c>
    </row>
    <row r="198" spans="2:51" s="11" customFormat="1" ht="13.5">
      <c r="B198" s="198"/>
      <c r="C198" s="199"/>
      <c r="D198" s="200" t="s">
        <v>132</v>
      </c>
      <c r="E198" s="201" t="s">
        <v>22</v>
      </c>
      <c r="F198" s="202" t="s">
        <v>133</v>
      </c>
      <c r="G198" s="199"/>
      <c r="H198" s="203" t="s">
        <v>22</v>
      </c>
      <c r="I198" s="204"/>
      <c r="J198" s="199"/>
      <c r="K198" s="199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132</v>
      </c>
      <c r="AU198" s="209" t="s">
        <v>90</v>
      </c>
      <c r="AV198" s="11" t="s">
        <v>24</v>
      </c>
      <c r="AW198" s="11" t="s">
        <v>43</v>
      </c>
      <c r="AX198" s="11" t="s">
        <v>79</v>
      </c>
      <c r="AY198" s="209" t="s">
        <v>122</v>
      </c>
    </row>
    <row r="199" spans="2:51" s="12" customFormat="1" ht="13.5">
      <c r="B199" s="210"/>
      <c r="C199" s="211"/>
      <c r="D199" s="212" t="s">
        <v>132</v>
      </c>
      <c r="E199" s="213" t="s">
        <v>22</v>
      </c>
      <c r="F199" s="214" t="s">
        <v>123</v>
      </c>
      <c r="G199" s="211"/>
      <c r="H199" s="215">
        <v>6</v>
      </c>
      <c r="I199" s="216"/>
      <c r="J199" s="211"/>
      <c r="K199" s="211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132</v>
      </c>
      <c r="AU199" s="221" t="s">
        <v>90</v>
      </c>
      <c r="AV199" s="12" t="s">
        <v>90</v>
      </c>
      <c r="AW199" s="12" t="s">
        <v>43</v>
      </c>
      <c r="AX199" s="12" t="s">
        <v>24</v>
      </c>
      <c r="AY199" s="221" t="s">
        <v>122</v>
      </c>
    </row>
    <row r="200" spans="2:65" s="1" customFormat="1" ht="22.5" customHeight="1">
      <c r="B200" s="39"/>
      <c r="C200" s="186" t="s">
        <v>305</v>
      </c>
      <c r="D200" s="186" t="s">
        <v>125</v>
      </c>
      <c r="E200" s="187" t="s">
        <v>306</v>
      </c>
      <c r="F200" s="188" t="s">
        <v>307</v>
      </c>
      <c r="G200" s="189" t="s">
        <v>308</v>
      </c>
      <c r="H200" s="190">
        <v>1</v>
      </c>
      <c r="I200" s="191"/>
      <c r="J200" s="192">
        <f>ROUND(I200*H200,2)</f>
        <v>0</v>
      </c>
      <c r="K200" s="188" t="s">
        <v>129</v>
      </c>
      <c r="L200" s="59"/>
      <c r="M200" s="193" t="s">
        <v>22</v>
      </c>
      <c r="N200" s="194" t="s">
        <v>50</v>
      </c>
      <c r="O200" s="40"/>
      <c r="P200" s="195">
        <f>O200*H200</f>
        <v>0</v>
      </c>
      <c r="Q200" s="195">
        <v>0.00796</v>
      </c>
      <c r="R200" s="195">
        <f>Q200*H200</f>
        <v>0.00796</v>
      </c>
      <c r="S200" s="195">
        <v>0</v>
      </c>
      <c r="T200" s="196">
        <f>S200*H200</f>
        <v>0</v>
      </c>
      <c r="AR200" s="22" t="s">
        <v>151</v>
      </c>
      <c r="AT200" s="22" t="s">
        <v>125</v>
      </c>
      <c r="AU200" s="22" t="s">
        <v>90</v>
      </c>
      <c r="AY200" s="22" t="s">
        <v>122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22" t="s">
        <v>24</v>
      </c>
      <c r="BK200" s="197">
        <f>ROUND(I200*H200,2)</f>
        <v>0</v>
      </c>
      <c r="BL200" s="22" t="s">
        <v>151</v>
      </c>
      <c r="BM200" s="22" t="s">
        <v>309</v>
      </c>
    </row>
    <row r="201" spans="2:51" s="11" customFormat="1" ht="13.5">
      <c r="B201" s="198"/>
      <c r="C201" s="199"/>
      <c r="D201" s="200" t="s">
        <v>132</v>
      </c>
      <c r="E201" s="201" t="s">
        <v>22</v>
      </c>
      <c r="F201" s="202" t="s">
        <v>133</v>
      </c>
      <c r="G201" s="199"/>
      <c r="H201" s="203" t="s">
        <v>22</v>
      </c>
      <c r="I201" s="204"/>
      <c r="J201" s="199"/>
      <c r="K201" s="199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132</v>
      </c>
      <c r="AU201" s="209" t="s">
        <v>90</v>
      </c>
      <c r="AV201" s="11" t="s">
        <v>24</v>
      </c>
      <c r="AW201" s="11" t="s">
        <v>43</v>
      </c>
      <c r="AX201" s="11" t="s">
        <v>79</v>
      </c>
      <c r="AY201" s="209" t="s">
        <v>122</v>
      </c>
    </row>
    <row r="202" spans="2:51" s="12" customFormat="1" ht="13.5">
      <c r="B202" s="210"/>
      <c r="C202" s="211"/>
      <c r="D202" s="212" t="s">
        <v>132</v>
      </c>
      <c r="E202" s="213" t="s">
        <v>22</v>
      </c>
      <c r="F202" s="214" t="s">
        <v>24</v>
      </c>
      <c r="G202" s="211"/>
      <c r="H202" s="215">
        <v>1</v>
      </c>
      <c r="I202" s="216"/>
      <c r="J202" s="211"/>
      <c r="K202" s="211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132</v>
      </c>
      <c r="AU202" s="221" t="s">
        <v>90</v>
      </c>
      <c r="AV202" s="12" t="s">
        <v>90</v>
      </c>
      <c r="AW202" s="12" t="s">
        <v>43</v>
      </c>
      <c r="AX202" s="12" t="s">
        <v>24</v>
      </c>
      <c r="AY202" s="221" t="s">
        <v>122</v>
      </c>
    </row>
    <row r="203" spans="2:65" s="1" customFormat="1" ht="22.5" customHeight="1">
      <c r="B203" s="39"/>
      <c r="C203" s="186" t="s">
        <v>310</v>
      </c>
      <c r="D203" s="186" t="s">
        <v>125</v>
      </c>
      <c r="E203" s="187" t="s">
        <v>311</v>
      </c>
      <c r="F203" s="188" t="s">
        <v>312</v>
      </c>
      <c r="G203" s="189" t="s">
        <v>308</v>
      </c>
      <c r="H203" s="190">
        <v>1</v>
      </c>
      <c r="I203" s="191"/>
      <c r="J203" s="192">
        <f>ROUND(I203*H203,2)</f>
        <v>0</v>
      </c>
      <c r="K203" s="188" t="s">
        <v>129</v>
      </c>
      <c r="L203" s="59"/>
      <c r="M203" s="193" t="s">
        <v>22</v>
      </c>
      <c r="N203" s="194" t="s">
        <v>50</v>
      </c>
      <c r="O203" s="40"/>
      <c r="P203" s="195">
        <f>O203*H203</f>
        <v>0</v>
      </c>
      <c r="Q203" s="195">
        <v>0.01147</v>
      </c>
      <c r="R203" s="195">
        <f>Q203*H203</f>
        <v>0.01147</v>
      </c>
      <c r="S203" s="195">
        <v>0</v>
      </c>
      <c r="T203" s="196">
        <f>S203*H203</f>
        <v>0</v>
      </c>
      <c r="AR203" s="22" t="s">
        <v>151</v>
      </c>
      <c r="AT203" s="22" t="s">
        <v>125</v>
      </c>
      <c r="AU203" s="22" t="s">
        <v>90</v>
      </c>
      <c r="AY203" s="22" t="s">
        <v>122</v>
      </c>
      <c r="BE203" s="197">
        <f>IF(N203="základní",J203,0)</f>
        <v>0</v>
      </c>
      <c r="BF203" s="197">
        <f>IF(N203="snížená",J203,0)</f>
        <v>0</v>
      </c>
      <c r="BG203" s="197">
        <f>IF(N203="zákl. přenesená",J203,0)</f>
        <v>0</v>
      </c>
      <c r="BH203" s="197">
        <f>IF(N203="sníž. přenesená",J203,0)</f>
        <v>0</v>
      </c>
      <c r="BI203" s="197">
        <f>IF(N203="nulová",J203,0)</f>
        <v>0</v>
      </c>
      <c r="BJ203" s="22" t="s">
        <v>24</v>
      </c>
      <c r="BK203" s="197">
        <f>ROUND(I203*H203,2)</f>
        <v>0</v>
      </c>
      <c r="BL203" s="22" t="s">
        <v>151</v>
      </c>
      <c r="BM203" s="22" t="s">
        <v>313</v>
      </c>
    </row>
    <row r="204" spans="2:51" s="11" customFormat="1" ht="13.5">
      <c r="B204" s="198"/>
      <c r="C204" s="199"/>
      <c r="D204" s="200" t="s">
        <v>132</v>
      </c>
      <c r="E204" s="201" t="s">
        <v>22</v>
      </c>
      <c r="F204" s="202" t="s">
        <v>133</v>
      </c>
      <c r="G204" s="199"/>
      <c r="H204" s="203" t="s">
        <v>22</v>
      </c>
      <c r="I204" s="204"/>
      <c r="J204" s="199"/>
      <c r="K204" s="199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132</v>
      </c>
      <c r="AU204" s="209" t="s">
        <v>90</v>
      </c>
      <c r="AV204" s="11" t="s">
        <v>24</v>
      </c>
      <c r="AW204" s="11" t="s">
        <v>43</v>
      </c>
      <c r="AX204" s="11" t="s">
        <v>79</v>
      </c>
      <c r="AY204" s="209" t="s">
        <v>122</v>
      </c>
    </row>
    <row r="205" spans="2:51" s="12" customFormat="1" ht="13.5">
      <c r="B205" s="210"/>
      <c r="C205" s="211"/>
      <c r="D205" s="212" t="s">
        <v>132</v>
      </c>
      <c r="E205" s="213" t="s">
        <v>22</v>
      </c>
      <c r="F205" s="214" t="s">
        <v>24</v>
      </c>
      <c r="G205" s="211"/>
      <c r="H205" s="215">
        <v>1</v>
      </c>
      <c r="I205" s="216"/>
      <c r="J205" s="211"/>
      <c r="K205" s="211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132</v>
      </c>
      <c r="AU205" s="221" t="s">
        <v>90</v>
      </c>
      <c r="AV205" s="12" t="s">
        <v>90</v>
      </c>
      <c r="AW205" s="12" t="s">
        <v>43</v>
      </c>
      <c r="AX205" s="12" t="s">
        <v>24</v>
      </c>
      <c r="AY205" s="221" t="s">
        <v>122</v>
      </c>
    </row>
    <row r="206" spans="2:65" s="1" customFormat="1" ht="22.5" customHeight="1">
      <c r="B206" s="39"/>
      <c r="C206" s="186" t="s">
        <v>314</v>
      </c>
      <c r="D206" s="186" t="s">
        <v>125</v>
      </c>
      <c r="E206" s="187" t="s">
        <v>315</v>
      </c>
      <c r="F206" s="188" t="s">
        <v>316</v>
      </c>
      <c r="G206" s="189" t="s">
        <v>308</v>
      </c>
      <c r="H206" s="190">
        <v>1</v>
      </c>
      <c r="I206" s="191"/>
      <c r="J206" s="192">
        <f>ROUND(I206*H206,2)</f>
        <v>0</v>
      </c>
      <c r="K206" s="188" t="s">
        <v>129</v>
      </c>
      <c r="L206" s="59"/>
      <c r="M206" s="193" t="s">
        <v>22</v>
      </c>
      <c r="N206" s="194" t="s">
        <v>50</v>
      </c>
      <c r="O206" s="40"/>
      <c r="P206" s="195">
        <f>O206*H206</f>
        <v>0</v>
      </c>
      <c r="Q206" s="195">
        <v>0.02033</v>
      </c>
      <c r="R206" s="195">
        <f>Q206*H206</f>
        <v>0.02033</v>
      </c>
      <c r="S206" s="195">
        <v>0</v>
      </c>
      <c r="T206" s="196">
        <f>S206*H206</f>
        <v>0</v>
      </c>
      <c r="AR206" s="22" t="s">
        <v>151</v>
      </c>
      <c r="AT206" s="22" t="s">
        <v>125</v>
      </c>
      <c r="AU206" s="22" t="s">
        <v>90</v>
      </c>
      <c r="AY206" s="22" t="s">
        <v>122</v>
      </c>
      <c r="BE206" s="197">
        <f>IF(N206="základní",J206,0)</f>
        <v>0</v>
      </c>
      <c r="BF206" s="197">
        <f>IF(N206="snížená",J206,0)</f>
        <v>0</v>
      </c>
      <c r="BG206" s="197">
        <f>IF(N206="zákl. přenesená",J206,0)</f>
        <v>0</v>
      </c>
      <c r="BH206" s="197">
        <f>IF(N206="sníž. přenesená",J206,0)</f>
        <v>0</v>
      </c>
      <c r="BI206" s="197">
        <f>IF(N206="nulová",J206,0)</f>
        <v>0</v>
      </c>
      <c r="BJ206" s="22" t="s">
        <v>24</v>
      </c>
      <c r="BK206" s="197">
        <f>ROUND(I206*H206,2)</f>
        <v>0</v>
      </c>
      <c r="BL206" s="22" t="s">
        <v>151</v>
      </c>
      <c r="BM206" s="22" t="s">
        <v>317</v>
      </c>
    </row>
    <row r="207" spans="2:51" s="11" customFormat="1" ht="13.5">
      <c r="B207" s="198"/>
      <c r="C207" s="199"/>
      <c r="D207" s="200" t="s">
        <v>132</v>
      </c>
      <c r="E207" s="201" t="s">
        <v>22</v>
      </c>
      <c r="F207" s="202" t="s">
        <v>133</v>
      </c>
      <c r="G207" s="199"/>
      <c r="H207" s="203" t="s">
        <v>22</v>
      </c>
      <c r="I207" s="204"/>
      <c r="J207" s="199"/>
      <c r="K207" s="199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132</v>
      </c>
      <c r="AU207" s="209" t="s">
        <v>90</v>
      </c>
      <c r="AV207" s="11" t="s">
        <v>24</v>
      </c>
      <c r="AW207" s="11" t="s">
        <v>43</v>
      </c>
      <c r="AX207" s="11" t="s">
        <v>79</v>
      </c>
      <c r="AY207" s="209" t="s">
        <v>122</v>
      </c>
    </row>
    <row r="208" spans="2:51" s="12" customFormat="1" ht="13.5">
      <c r="B208" s="210"/>
      <c r="C208" s="211"/>
      <c r="D208" s="212" t="s">
        <v>132</v>
      </c>
      <c r="E208" s="213" t="s">
        <v>22</v>
      </c>
      <c r="F208" s="214" t="s">
        <v>24</v>
      </c>
      <c r="G208" s="211"/>
      <c r="H208" s="215">
        <v>1</v>
      </c>
      <c r="I208" s="216"/>
      <c r="J208" s="211"/>
      <c r="K208" s="211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132</v>
      </c>
      <c r="AU208" s="221" t="s">
        <v>90</v>
      </c>
      <c r="AV208" s="12" t="s">
        <v>90</v>
      </c>
      <c r="AW208" s="12" t="s">
        <v>43</v>
      </c>
      <c r="AX208" s="12" t="s">
        <v>24</v>
      </c>
      <c r="AY208" s="221" t="s">
        <v>122</v>
      </c>
    </row>
    <row r="209" spans="2:65" s="1" customFormat="1" ht="22.5" customHeight="1">
      <c r="B209" s="39"/>
      <c r="C209" s="186" t="s">
        <v>252</v>
      </c>
      <c r="D209" s="186" t="s">
        <v>125</v>
      </c>
      <c r="E209" s="187" t="s">
        <v>318</v>
      </c>
      <c r="F209" s="188" t="s">
        <v>319</v>
      </c>
      <c r="G209" s="189" t="s">
        <v>128</v>
      </c>
      <c r="H209" s="190">
        <v>1</v>
      </c>
      <c r="I209" s="191"/>
      <c r="J209" s="192">
        <f>ROUND(I209*H209,2)</f>
        <v>0</v>
      </c>
      <c r="K209" s="188" t="s">
        <v>129</v>
      </c>
      <c r="L209" s="59"/>
      <c r="M209" s="193" t="s">
        <v>22</v>
      </c>
      <c r="N209" s="194" t="s">
        <v>50</v>
      </c>
      <c r="O209" s="40"/>
      <c r="P209" s="195">
        <f>O209*H209</f>
        <v>0</v>
      </c>
      <c r="Q209" s="195">
        <v>0.00018</v>
      </c>
      <c r="R209" s="195">
        <f>Q209*H209</f>
        <v>0.00018</v>
      </c>
      <c r="S209" s="195">
        <v>0</v>
      </c>
      <c r="T209" s="196">
        <f>S209*H209</f>
        <v>0</v>
      </c>
      <c r="AR209" s="22" t="s">
        <v>151</v>
      </c>
      <c r="AT209" s="22" t="s">
        <v>125</v>
      </c>
      <c r="AU209" s="22" t="s">
        <v>90</v>
      </c>
      <c r="AY209" s="22" t="s">
        <v>122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22" t="s">
        <v>24</v>
      </c>
      <c r="BK209" s="197">
        <f>ROUND(I209*H209,2)</f>
        <v>0</v>
      </c>
      <c r="BL209" s="22" t="s">
        <v>151</v>
      </c>
      <c r="BM209" s="22" t="s">
        <v>320</v>
      </c>
    </row>
    <row r="210" spans="2:51" s="11" customFormat="1" ht="13.5">
      <c r="B210" s="198"/>
      <c r="C210" s="199"/>
      <c r="D210" s="200" t="s">
        <v>132</v>
      </c>
      <c r="E210" s="201" t="s">
        <v>22</v>
      </c>
      <c r="F210" s="202" t="s">
        <v>133</v>
      </c>
      <c r="G210" s="199"/>
      <c r="H210" s="203" t="s">
        <v>22</v>
      </c>
      <c r="I210" s="204"/>
      <c r="J210" s="199"/>
      <c r="K210" s="199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132</v>
      </c>
      <c r="AU210" s="209" t="s">
        <v>90</v>
      </c>
      <c r="AV210" s="11" t="s">
        <v>24</v>
      </c>
      <c r="AW210" s="11" t="s">
        <v>43</v>
      </c>
      <c r="AX210" s="11" t="s">
        <v>79</v>
      </c>
      <c r="AY210" s="209" t="s">
        <v>122</v>
      </c>
    </row>
    <row r="211" spans="2:51" s="12" customFormat="1" ht="13.5">
      <c r="B211" s="210"/>
      <c r="C211" s="211"/>
      <c r="D211" s="212" t="s">
        <v>132</v>
      </c>
      <c r="E211" s="213" t="s">
        <v>22</v>
      </c>
      <c r="F211" s="214" t="s">
        <v>24</v>
      </c>
      <c r="G211" s="211"/>
      <c r="H211" s="215">
        <v>1</v>
      </c>
      <c r="I211" s="216"/>
      <c r="J211" s="211"/>
      <c r="K211" s="211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132</v>
      </c>
      <c r="AU211" s="221" t="s">
        <v>90</v>
      </c>
      <c r="AV211" s="12" t="s">
        <v>90</v>
      </c>
      <c r="AW211" s="12" t="s">
        <v>43</v>
      </c>
      <c r="AX211" s="12" t="s">
        <v>24</v>
      </c>
      <c r="AY211" s="221" t="s">
        <v>122</v>
      </c>
    </row>
    <row r="212" spans="2:65" s="1" customFormat="1" ht="22.5" customHeight="1">
      <c r="B212" s="39"/>
      <c r="C212" s="186" t="s">
        <v>321</v>
      </c>
      <c r="D212" s="186" t="s">
        <v>125</v>
      </c>
      <c r="E212" s="187" t="s">
        <v>322</v>
      </c>
      <c r="F212" s="188" t="s">
        <v>323</v>
      </c>
      <c r="G212" s="189" t="s">
        <v>128</v>
      </c>
      <c r="H212" s="190">
        <v>1</v>
      </c>
      <c r="I212" s="191"/>
      <c r="J212" s="192">
        <f>ROUND(I212*H212,2)</f>
        <v>0</v>
      </c>
      <c r="K212" s="188" t="s">
        <v>129</v>
      </c>
      <c r="L212" s="59"/>
      <c r="M212" s="193" t="s">
        <v>22</v>
      </c>
      <c r="N212" s="194" t="s">
        <v>50</v>
      </c>
      <c r="O212" s="40"/>
      <c r="P212" s="195">
        <f>O212*H212</f>
        <v>0</v>
      </c>
      <c r="Q212" s="195">
        <v>0.0003</v>
      </c>
      <c r="R212" s="195">
        <f>Q212*H212</f>
        <v>0.0003</v>
      </c>
      <c r="S212" s="195">
        <v>0</v>
      </c>
      <c r="T212" s="196">
        <f>S212*H212</f>
        <v>0</v>
      </c>
      <c r="AR212" s="22" t="s">
        <v>151</v>
      </c>
      <c r="AT212" s="22" t="s">
        <v>125</v>
      </c>
      <c r="AU212" s="22" t="s">
        <v>90</v>
      </c>
      <c r="AY212" s="22" t="s">
        <v>122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22" t="s">
        <v>24</v>
      </c>
      <c r="BK212" s="197">
        <f>ROUND(I212*H212,2)</f>
        <v>0</v>
      </c>
      <c r="BL212" s="22" t="s">
        <v>151</v>
      </c>
      <c r="BM212" s="22" t="s">
        <v>324</v>
      </c>
    </row>
    <row r="213" spans="2:51" s="11" customFormat="1" ht="13.5">
      <c r="B213" s="198"/>
      <c r="C213" s="199"/>
      <c r="D213" s="200" t="s">
        <v>132</v>
      </c>
      <c r="E213" s="201" t="s">
        <v>22</v>
      </c>
      <c r="F213" s="202" t="s">
        <v>133</v>
      </c>
      <c r="G213" s="199"/>
      <c r="H213" s="203" t="s">
        <v>22</v>
      </c>
      <c r="I213" s="204"/>
      <c r="J213" s="199"/>
      <c r="K213" s="199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132</v>
      </c>
      <c r="AU213" s="209" t="s">
        <v>90</v>
      </c>
      <c r="AV213" s="11" t="s">
        <v>24</v>
      </c>
      <c r="AW213" s="11" t="s">
        <v>43</v>
      </c>
      <c r="AX213" s="11" t="s">
        <v>79</v>
      </c>
      <c r="AY213" s="209" t="s">
        <v>122</v>
      </c>
    </row>
    <row r="214" spans="2:51" s="12" customFormat="1" ht="13.5">
      <c r="B214" s="210"/>
      <c r="C214" s="211"/>
      <c r="D214" s="212" t="s">
        <v>132</v>
      </c>
      <c r="E214" s="213" t="s">
        <v>22</v>
      </c>
      <c r="F214" s="214" t="s">
        <v>24</v>
      </c>
      <c r="G214" s="211"/>
      <c r="H214" s="215">
        <v>1</v>
      </c>
      <c r="I214" s="216"/>
      <c r="J214" s="211"/>
      <c r="K214" s="211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132</v>
      </c>
      <c r="AU214" s="221" t="s">
        <v>90</v>
      </c>
      <c r="AV214" s="12" t="s">
        <v>90</v>
      </c>
      <c r="AW214" s="12" t="s">
        <v>43</v>
      </c>
      <c r="AX214" s="12" t="s">
        <v>24</v>
      </c>
      <c r="AY214" s="221" t="s">
        <v>122</v>
      </c>
    </row>
    <row r="215" spans="2:65" s="1" customFormat="1" ht="22.5" customHeight="1">
      <c r="B215" s="39"/>
      <c r="C215" s="186" t="s">
        <v>325</v>
      </c>
      <c r="D215" s="186" t="s">
        <v>125</v>
      </c>
      <c r="E215" s="187" t="s">
        <v>326</v>
      </c>
      <c r="F215" s="188" t="s">
        <v>327</v>
      </c>
      <c r="G215" s="189" t="s">
        <v>128</v>
      </c>
      <c r="H215" s="190">
        <v>1</v>
      </c>
      <c r="I215" s="191"/>
      <c r="J215" s="192">
        <f>ROUND(I215*H215,2)</f>
        <v>0</v>
      </c>
      <c r="K215" s="188" t="s">
        <v>129</v>
      </c>
      <c r="L215" s="59"/>
      <c r="M215" s="193" t="s">
        <v>22</v>
      </c>
      <c r="N215" s="194" t="s">
        <v>50</v>
      </c>
      <c r="O215" s="40"/>
      <c r="P215" s="195">
        <f>O215*H215</f>
        <v>0</v>
      </c>
      <c r="Q215" s="195">
        <v>0.0007</v>
      </c>
      <c r="R215" s="195">
        <f>Q215*H215</f>
        <v>0.0007</v>
      </c>
      <c r="S215" s="195">
        <v>0</v>
      </c>
      <c r="T215" s="196">
        <f>S215*H215</f>
        <v>0</v>
      </c>
      <c r="AR215" s="22" t="s">
        <v>151</v>
      </c>
      <c r="AT215" s="22" t="s">
        <v>125</v>
      </c>
      <c r="AU215" s="22" t="s">
        <v>90</v>
      </c>
      <c r="AY215" s="22" t="s">
        <v>122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22" t="s">
        <v>24</v>
      </c>
      <c r="BK215" s="197">
        <f>ROUND(I215*H215,2)</f>
        <v>0</v>
      </c>
      <c r="BL215" s="22" t="s">
        <v>151</v>
      </c>
      <c r="BM215" s="22" t="s">
        <v>328</v>
      </c>
    </row>
    <row r="216" spans="2:51" s="11" customFormat="1" ht="13.5">
      <c r="B216" s="198"/>
      <c r="C216" s="199"/>
      <c r="D216" s="200" t="s">
        <v>132</v>
      </c>
      <c r="E216" s="201" t="s">
        <v>22</v>
      </c>
      <c r="F216" s="202" t="s">
        <v>133</v>
      </c>
      <c r="G216" s="199"/>
      <c r="H216" s="203" t="s">
        <v>22</v>
      </c>
      <c r="I216" s="204"/>
      <c r="J216" s="199"/>
      <c r="K216" s="199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132</v>
      </c>
      <c r="AU216" s="209" t="s">
        <v>90</v>
      </c>
      <c r="AV216" s="11" t="s">
        <v>24</v>
      </c>
      <c r="AW216" s="11" t="s">
        <v>43</v>
      </c>
      <c r="AX216" s="11" t="s">
        <v>79</v>
      </c>
      <c r="AY216" s="209" t="s">
        <v>122</v>
      </c>
    </row>
    <row r="217" spans="2:51" s="12" customFormat="1" ht="13.5">
      <c r="B217" s="210"/>
      <c r="C217" s="211"/>
      <c r="D217" s="212" t="s">
        <v>132</v>
      </c>
      <c r="E217" s="213" t="s">
        <v>22</v>
      </c>
      <c r="F217" s="214" t="s">
        <v>24</v>
      </c>
      <c r="G217" s="211"/>
      <c r="H217" s="215">
        <v>1</v>
      </c>
      <c r="I217" s="216"/>
      <c r="J217" s="211"/>
      <c r="K217" s="211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132</v>
      </c>
      <c r="AU217" s="221" t="s">
        <v>90</v>
      </c>
      <c r="AV217" s="12" t="s">
        <v>90</v>
      </c>
      <c r="AW217" s="12" t="s">
        <v>43</v>
      </c>
      <c r="AX217" s="12" t="s">
        <v>24</v>
      </c>
      <c r="AY217" s="221" t="s">
        <v>122</v>
      </c>
    </row>
    <row r="218" spans="2:65" s="1" customFormat="1" ht="31.5" customHeight="1">
      <c r="B218" s="39"/>
      <c r="C218" s="186" t="s">
        <v>329</v>
      </c>
      <c r="D218" s="186" t="s">
        <v>125</v>
      </c>
      <c r="E218" s="187" t="s">
        <v>330</v>
      </c>
      <c r="F218" s="188" t="s">
        <v>331</v>
      </c>
      <c r="G218" s="189" t="s">
        <v>202</v>
      </c>
      <c r="H218" s="190">
        <v>0.154</v>
      </c>
      <c r="I218" s="191"/>
      <c r="J218" s="192">
        <f>ROUND(I218*H218,2)</f>
        <v>0</v>
      </c>
      <c r="K218" s="188" t="s">
        <v>129</v>
      </c>
      <c r="L218" s="59"/>
      <c r="M218" s="193" t="s">
        <v>22</v>
      </c>
      <c r="N218" s="194" t="s">
        <v>50</v>
      </c>
      <c r="O218" s="40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AR218" s="22" t="s">
        <v>151</v>
      </c>
      <c r="AT218" s="22" t="s">
        <v>125</v>
      </c>
      <c r="AU218" s="22" t="s">
        <v>90</v>
      </c>
      <c r="AY218" s="22" t="s">
        <v>122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22" t="s">
        <v>24</v>
      </c>
      <c r="BK218" s="197">
        <f>ROUND(I218*H218,2)</f>
        <v>0</v>
      </c>
      <c r="BL218" s="22" t="s">
        <v>151</v>
      </c>
      <c r="BM218" s="22" t="s">
        <v>332</v>
      </c>
    </row>
    <row r="219" spans="2:65" s="1" customFormat="1" ht="31.5" customHeight="1">
      <c r="B219" s="39"/>
      <c r="C219" s="186" t="s">
        <v>333</v>
      </c>
      <c r="D219" s="186" t="s">
        <v>125</v>
      </c>
      <c r="E219" s="187" t="s">
        <v>334</v>
      </c>
      <c r="F219" s="188" t="s">
        <v>335</v>
      </c>
      <c r="G219" s="189" t="s">
        <v>202</v>
      </c>
      <c r="H219" s="190">
        <v>0.154</v>
      </c>
      <c r="I219" s="191"/>
      <c r="J219" s="192">
        <f>ROUND(I219*H219,2)</f>
        <v>0</v>
      </c>
      <c r="K219" s="188" t="s">
        <v>129</v>
      </c>
      <c r="L219" s="59"/>
      <c r="M219" s="193" t="s">
        <v>22</v>
      </c>
      <c r="N219" s="194" t="s">
        <v>50</v>
      </c>
      <c r="O219" s="40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AR219" s="22" t="s">
        <v>151</v>
      </c>
      <c r="AT219" s="22" t="s">
        <v>125</v>
      </c>
      <c r="AU219" s="22" t="s">
        <v>90</v>
      </c>
      <c r="AY219" s="22" t="s">
        <v>122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22" t="s">
        <v>24</v>
      </c>
      <c r="BK219" s="197">
        <f>ROUND(I219*H219,2)</f>
        <v>0</v>
      </c>
      <c r="BL219" s="22" t="s">
        <v>151</v>
      </c>
      <c r="BM219" s="22" t="s">
        <v>336</v>
      </c>
    </row>
    <row r="220" spans="2:63" s="10" customFormat="1" ht="29.85" customHeight="1">
      <c r="B220" s="169"/>
      <c r="C220" s="170"/>
      <c r="D220" s="183" t="s">
        <v>78</v>
      </c>
      <c r="E220" s="184" t="s">
        <v>337</v>
      </c>
      <c r="F220" s="184" t="s">
        <v>338</v>
      </c>
      <c r="G220" s="170"/>
      <c r="H220" s="170"/>
      <c r="I220" s="173"/>
      <c r="J220" s="185">
        <f>BK220</f>
        <v>0</v>
      </c>
      <c r="K220" s="170"/>
      <c r="L220" s="175"/>
      <c r="M220" s="176"/>
      <c r="N220" s="177"/>
      <c r="O220" s="177"/>
      <c r="P220" s="178">
        <f>SUM(P221:P253)</f>
        <v>0</v>
      </c>
      <c r="Q220" s="177"/>
      <c r="R220" s="178">
        <f>SUM(R221:R253)</f>
        <v>0.02104</v>
      </c>
      <c r="S220" s="177"/>
      <c r="T220" s="179">
        <f>SUM(T221:T253)</f>
        <v>2.24474</v>
      </c>
      <c r="AR220" s="180" t="s">
        <v>90</v>
      </c>
      <c r="AT220" s="181" t="s">
        <v>78</v>
      </c>
      <c r="AU220" s="181" t="s">
        <v>24</v>
      </c>
      <c r="AY220" s="180" t="s">
        <v>122</v>
      </c>
      <c r="BK220" s="182">
        <f>SUM(BK221:BK253)</f>
        <v>0</v>
      </c>
    </row>
    <row r="221" spans="2:65" s="1" customFormat="1" ht="31.5" customHeight="1">
      <c r="B221" s="39"/>
      <c r="C221" s="186" t="s">
        <v>339</v>
      </c>
      <c r="D221" s="186" t="s">
        <v>125</v>
      </c>
      <c r="E221" s="187" t="s">
        <v>340</v>
      </c>
      <c r="F221" s="188" t="s">
        <v>341</v>
      </c>
      <c r="G221" s="189" t="s">
        <v>128</v>
      </c>
      <c r="H221" s="190">
        <v>2</v>
      </c>
      <c r="I221" s="191"/>
      <c r="J221" s="192">
        <f>ROUND(I221*H221,2)</f>
        <v>0</v>
      </c>
      <c r="K221" s="188" t="s">
        <v>129</v>
      </c>
      <c r="L221" s="59"/>
      <c r="M221" s="193" t="s">
        <v>22</v>
      </c>
      <c r="N221" s="194" t="s">
        <v>50</v>
      </c>
      <c r="O221" s="40"/>
      <c r="P221" s="195">
        <f>O221*H221</f>
        <v>0</v>
      </c>
      <c r="Q221" s="195">
        <v>0.01035</v>
      </c>
      <c r="R221" s="195">
        <f>Q221*H221</f>
        <v>0.0207</v>
      </c>
      <c r="S221" s="195">
        <v>0</v>
      </c>
      <c r="T221" s="196">
        <f>S221*H221</f>
        <v>0</v>
      </c>
      <c r="AR221" s="22" t="s">
        <v>151</v>
      </c>
      <c r="AT221" s="22" t="s">
        <v>125</v>
      </c>
      <c r="AU221" s="22" t="s">
        <v>90</v>
      </c>
      <c r="AY221" s="22" t="s">
        <v>122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22" t="s">
        <v>24</v>
      </c>
      <c r="BK221" s="197">
        <f>ROUND(I221*H221,2)</f>
        <v>0</v>
      </c>
      <c r="BL221" s="22" t="s">
        <v>151</v>
      </c>
      <c r="BM221" s="22" t="s">
        <v>342</v>
      </c>
    </row>
    <row r="222" spans="2:51" s="11" customFormat="1" ht="13.5">
      <c r="B222" s="198"/>
      <c r="C222" s="199"/>
      <c r="D222" s="200" t="s">
        <v>132</v>
      </c>
      <c r="E222" s="201" t="s">
        <v>22</v>
      </c>
      <c r="F222" s="202" t="s">
        <v>133</v>
      </c>
      <c r="G222" s="199"/>
      <c r="H222" s="203" t="s">
        <v>22</v>
      </c>
      <c r="I222" s="204"/>
      <c r="J222" s="199"/>
      <c r="K222" s="199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132</v>
      </c>
      <c r="AU222" s="209" t="s">
        <v>90</v>
      </c>
      <c r="AV222" s="11" t="s">
        <v>24</v>
      </c>
      <c r="AW222" s="11" t="s">
        <v>43</v>
      </c>
      <c r="AX222" s="11" t="s">
        <v>79</v>
      </c>
      <c r="AY222" s="209" t="s">
        <v>122</v>
      </c>
    </row>
    <row r="223" spans="2:51" s="12" customFormat="1" ht="13.5">
      <c r="B223" s="210"/>
      <c r="C223" s="211"/>
      <c r="D223" s="212" t="s">
        <v>132</v>
      </c>
      <c r="E223" s="213" t="s">
        <v>22</v>
      </c>
      <c r="F223" s="214" t="s">
        <v>90</v>
      </c>
      <c r="G223" s="211"/>
      <c r="H223" s="215">
        <v>2</v>
      </c>
      <c r="I223" s="216"/>
      <c r="J223" s="211"/>
      <c r="K223" s="211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132</v>
      </c>
      <c r="AU223" s="221" t="s">
        <v>90</v>
      </c>
      <c r="AV223" s="12" t="s">
        <v>90</v>
      </c>
      <c r="AW223" s="12" t="s">
        <v>43</v>
      </c>
      <c r="AX223" s="12" t="s">
        <v>24</v>
      </c>
      <c r="AY223" s="221" t="s">
        <v>122</v>
      </c>
    </row>
    <row r="224" spans="2:65" s="1" customFormat="1" ht="31.5" customHeight="1">
      <c r="B224" s="39"/>
      <c r="C224" s="186" t="s">
        <v>343</v>
      </c>
      <c r="D224" s="186" t="s">
        <v>125</v>
      </c>
      <c r="E224" s="187" t="s">
        <v>344</v>
      </c>
      <c r="F224" s="188" t="s">
        <v>345</v>
      </c>
      <c r="G224" s="189" t="s">
        <v>128</v>
      </c>
      <c r="H224" s="190">
        <v>2</v>
      </c>
      <c r="I224" s="191"/>
      <c r="J224" s="192">
        <f>ROUND(I224*H224,2)</f>
        <v>0</v>
      </c>
      <c r="K224" s="188" t="s">
        <v>129</v>
      </c>
      <c r="L224" s="59"/>
      <c r="M224" s="193" t="s">
        <v>22</v>
      </c>
      <c r="N224" s="194" t="s">
        <v>50</v>
      </c>
      <c r="O224" s="40"/>
      <c r="P224" s="195">
        <f>O224*H224</f>
        <v>0</v>
      </c>
      <c r="Q224" s="195">
        <v>0.00017</v>
      </c>
      <c r="R224" s="195">
        <f>Q224*H224</f>
        <v>0.00034</v>
      </c>
      <c r="S224" s="195">
        <v>0.01252</v>
      </c>
      <c r="T224" s="196">
        <f>S224*H224</f>
        <v>0.02504</v>
      </c>
      <c r="AR224" s="22" t="s">
        <v>151</v>
      </c>
      <c r="AT224" s="22" t="s">
        <v>125</v>
      </c>
      <c r="AU224" s="22" t="s">
        <v>90</v>
      </c>
      <c r="AY224" s="22" t="s">
        <v>122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22" t="s">
        <v>24</v>
      </c>
      <c r="BK224" s="197">
        <f>ROUND(I224*H224,2)</f>
        <v>0</v>
      </c>
      <c r="BL224" s="22" t="s">
        <v>151</v>
      </c>
      <c r="BM224" s="22" t="s">
        <v>346</v>
      </c>
    </row>
    <row r="225" spans="2:51" s="11" customFormat="1" ht="13.5">
      <c r="B225" s="198"/>
      <c r="C225" s="199"/>
      <c r="D225" s="200" t="s">
        <v>132</v>
      </c>
      <c r="E225" s="201" t="s">
        <v>22</v>
      </c>
      <c r="F225" s="202" t="s">
        <v>133</v>
      </c>
      <c r="G225" s="199"/>
      <c r="H225" s="203" t="s">
        <v>22</v>
      </c>
      <c r="I225" s="204"/>
      <c r="J225" s="199"/>
      <c r="K225" s="199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132</v>
      </c>
      <c r="AU225" s="209" t="s">
        <v>90</v>
      </c>
      <c r="AV225" s="11" t="s">
        <v>24</v>
      </c>
      <c r="AW225" s="11" t="s">
        <v>43</v>
      </c>
      <c r="AX225" s="11" t="s">
        <v>79</v>
      </c>
      <c r="AY225" s="209" t="s">
        <v>122</v>
      </c>
    </row>
    <row r="226" spans="2:51" s="12" customFormat="1" ht="13.5">
      <c r="B226" s="210"/>
      <c r="C226" s="211"/>
      <c r="D226" s="212" t="s">
        <v>132</v>
      </c>
      <c r="E226" s="213" t="s">
        <v>22</v>
      </c>
      <c r="F226" s="214" t="s">
        <v>90</v>
      </c>
      <c r="G226" s="211"/>
      <c r="H226" s="215">
        <v>2</v>
      </c>
      <c r="I226" s="216"/>
      <c r="J226" s="211"/>
      <c r="K226" s="211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132</v>
      </c>
      <c r="AU226" s="221" t="s">
        <v>90</v>
      </c>
      <c r="AV226" s="12" t="s">
        <v>90</v>
      </c>
      <c r="AW226" s="12" t="s">
        <v>43</v>
      </c>
      <c r="AX226" s="12" t="s">
        <v>24</v>
      </c>
      <c r="AY226" s="221" t="s">
        <v>122</v>
      </c>
    </row>
    <row r="227" spans="2:65" s="1" customFormat="1" ht="22.5" customHeight="1">
      <c r="B227" s="39"/>
      <c r="C227" s="186" t="s">
        <v>347</v>
      </c>
      <c r="D227" s="186" t="s">
        <v>125</v>
      </c>
      <c r="E227" s="187" t="s">
        <v>348</v>
      </c>
      <c r="F227" s="188" t="s">
        <v>349</v>
      </c>
      <c r="G227" s="189" t="s">
        <v>350</v>
      </c>
      <c r="H227" s="190">
        <v>210</v>
      </c>
      <c r="I227" s="191"/>
      <c r="J227" s="192">
        <f>ROUND(I227*H227,2)</f>
        <v>0</v>
      </c>
      <c r="K227" s="188" t="s">
        <v>129</v>
      </c>
      <c r="L227" s="59"/>
      <c r="M227" s="193" t="s">
        <v>22</v>
      </c>
      <c r="N227" s="194" t="s">
        <v>50</v>
      </c>
      <c r="O227" s="40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AR227" s="22" t="s">
        <v>151</v>
      </c>
      <c r="AT227" s="22" t="s">
        <v>125</v>
      </c>
      <c r="AU227" s="22" t="s">
        <v>90</v>
      </c>
      <c r="AY227" s="22" t="s">
        <v>122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22" t="s">
        <v>24</v>
      </c>
      <c r="BK227" s="197">
        <f>ROUND(I227*H227,2)</f>
        <v>0</v>
      </c>
      <c r="BL227" s="22" t="s">
        <v>151</v>
      </c>
      <c r="BM227" s="22" t="s">
        <v>351</v>
      </c>
    </row>
    <row r="228" spans="2:51" s="11" customFormat="1" ht="13.5">
      <c r="B228" s="198"/>
      <c r="C228" s="199"/>
      <c r="D228" s="200" t="s">
        <v>132</v>
      </c>
      <c r="E228" s="201" t="s">
        <v>22</v>
      </c>
      <c r="F228" s="202" t="s">
        <v>133</v>
      </c>
      <c r="G228" s="199"/>
      <c r="H228" s="203" t="s">
        <v>22</v>
      </c>
      <c r="I228" s="204"/>
      <c r="J228" s="199"/>
      <c r="K228" s="199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132</v>
      </c>
      <c r="AU228" s="209" t="s">
        <v>90</v>
      </c>
      <c r="AV228" s="11" t="s">
        <v>24</v>
      </c>
      <c r="AW228" s="11" t="s">
        <v>43</v>
      </c>
      <c r="AX228" s="11" t="s">
        <v>79</v>
      </c>
      <c r="AY228" s="209" t="s">
        <v>122</v>
      </c>
    </row>
    <row r="229" spans="2:51" s="12" customFormat="1" ht="13.5">
      <c r="B229" s="210"/>
      <c r="C229" s="211"/>
      <c r="D229" s="212" t="s">
        <v>132</v>
      </c>
      <c r="E229" s="213" t="s">
        <v>22</v>
      </c>
      <c r="F229" s="214" t="s">
        <v>352</v>
      </c>
      <c r="G229" s="211"/>
      <c r="H229" s="215">
        <v>210</v>
      </c>
      <c r="I229" s="216"/>
      <c r="J229" s="211"/>
      <c r="K229" s="211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132</v>
      </c>
      <c r="AU229" s="221" t="s">
        <v>90</v>
      </c>
      <c r="AV229" s="12" t="s">
        <v>90</v>
      </c>
      <c r="AW229" s="12" t="s">
        <v>43</v>
      </c>
      <c r="AX229" s="12" t="s">
        <v>24</v>
      </c>
      <c r="AY229" s="221" t="s">
        <v>122</v>
      </c>
    </row>
    <row r="230" spans="2:65" s="1" customFormat="1" ht="22.5" customHeight="1">
      <c r="B230" s="39"/>
      <c r="C230" s="186" t="s">
        <v>353</v>
      </c>
      <c r="D230" s="186" t="s">
        <v>125</v>
      </c>
      <c r="E230" s="187" t="s">
        <v>354</v>
      </c>
      <c r="F230" s="188" t="s">
        <v>355</v>
      </c>
      <c r="G230" s="189" t="s">
        <v>350</v>
      </c>
      <c r="H230" s="190">
        <v>210</v>
      </c>
      <c r="I230" s="191"/>
      <c r="J230" s="192">
        <f>ROUND(I230*H230,2)</f>
        <v>0</v>
      </c>
      <c r="K230" s="188" t="s">
        <v>129</v>
      </c>
      <c r="L230" s="59"/>
      <c r="M230" s="193" t="s">
        <v>22</v>
      </c>
      <c r="N230" s="194" t="s">
        <v>50</v>
      </c>
      <c r="O230" s="40"/>
      <c r="P230" s="195">
        <f>O230*H230</f>
        <v>0</v>
      </c>
      <c r="Q230" s="195">
        <v>0</v>
      </c>
      <c r="R230" s="195">
        <f>Q230*H230</f>
        <v>0</v>
      </c>
      <c r="S230" s="195">
        <v>0.01057</v>
      </c>
      <c r="T230" s="196">
        <f>S230*H230</f>
        <v>2.2197</v>
      </c>
      <c r="AR230" s="22" t="s">
        <v>151</v>
      </c>
      <c r="AT230" s="22" t="s">
        <v>125</v>
      </c>
      <c r="AU230" s="22" t="s">
        <v>90</v>
      </c>
      <c r="AY230" s="22" t="s">
        <v>122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22" t="s">
        <v>24</v>
      </c>
      <c r="BK230" s="197">
        <f>ROUND(I230*H230,2)</f>
        <v>0</v>
      </c>
      <c r="BL230" s="22" t="s">
        <v>151</v>
      </c>
      <c r="BM230" s="22" t="s">
        <v>356</v>
      </c>
    </row>
    <row r="231" spans="2:51" s="11" customFormat="1" ht="13.5">
      <c r="B231" s="198"/>
      <c r="C231" s="199"/>
      <c r="D231" s="200" t="s">
        <v>132</v>
      </c>
      <c r="E231" s="201" t="s">
        <v>22</v>
      </c>
      <c r="F231" s="202" t="s">
        <v>133</v>
      </c>
      <c r="G231" s="199"/>
      <c r="H231" s="203" t="s">
        <v>22</v>
      </c>
      <c r="I231" s="204"/>
      <c r="J231" s="199"/>
      <c r="K231" s="199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132</v>
      </c>
      <c r="AU231" s="209" t="s">
        <v>90</v>
      </c>
      <c r="AV231" s="11" t="s">
        <v>24</v>
      </c>
      <c r="AW231" s="11" t="s">
        <v>43</v>
      </c>
      <c r="AX231" s="11" t="s">
        <v>79</v>
      </c>
      <c r="AY231" s="209" t="s">
        <v>122</v>
      </c>
    </row>
    <row r="232" spans="2:51" s="12" customFormat="1" ht="13.5">
      <c r="B232" s="210"/>
      <c r="C232" s="211"/>
      <c r="D232" s="212" t="s">
        <v>132</v>
      </c>
      <c r="E232" s="213" t="s">
        <v>22</v>
      </c>
      <c r="F232" s="214" t="s">
        <v>352</v>
      </c>
      <c r="G232" s="211"/>
      <c r="H232" s="215">
        <v>210</v>
      </c>
      <c r="I232" s="216"/>
      <c r="J232" s="211"/>
      <c r="K232" s="211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132</v>
      </c>
      <c r="AU232" s="221" t="s">
        <v>90</v>
      </c>
      <c r="AV232" s="12" t="s">
        <v>90</v>
      </c>
      <c r="AW232" s="12" t="s">
        <v>43</v>
      </c>
      <c r="AX232" s="12" t="s">
        <v>24</v>
      </c>
      <c r="AY232" s="221" t="s">
        <v>122</v>
      </c>
    </row>
    <row r="233" spans="2:65" s="1" customFormat="1" ht="22.5" customHeight="1">
      <c r="B233" s="39"/>
      <c r="C233" s="186" t="s">
        <v>357</v>
      </c>
      <c r="D233" s="186" t="s">
        <v>125</v>
      </c>
      <c r="E233" s="187" t="s">
        <v>358</v>
      </c>
      <c r="F233" s="188" t="s">
        <v>359</v>
      </c>
      <c r="G233" s="189" t="s">
        <v>350</v>
      </c>
      <c r="H233" s="190">
        <v>210</v>
      </c>
      <c r="I233" s="191"/>
      <c r="J233" s="192">
        <f>ROUND(I233*H233,2)</f>
        <v>0</v>
      </c>
      <c r="K233" s="188" t="s">
        <v>129</v>
      </c>
      <c r="L233" s="59"/>
      <c r="M233" s="193" t="s">
        <v>22</v>
      </c>
      <c r="N233" s="194" t="s">
        <v>50</v>
      </c>
      <c r="O233" s="40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AR233" s="22" t="s">
        <v>151</v>
      </c>
      <c r="AT233" s="22" t="s">
        <v>125</v>
      </c>
      <c r="AU233" s="22" t="s">
        <v>90</v>
      </c>
      <c r="AY233" s="22" t="s">
        <v>122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22" t="s">
        <v>24</v>
      </c>
      <c r="BK233" s="197">
        <f>ROUND(I233*H233,2)</f>
        <v>0</v>
      </c>
      <c r="BL233" s="22" t="s">
        <v>151</v>
      </c>
      <c r="BM233" s="22" t="s">
        <v>360</v>
      </c>
    </row>
    <row r="234" spans="2:51" s="11" customFormat="1" ht="13.5">
      <c r="B234" s="198"/>
      <c r="C234" s="199"/>
      <c r="D234" s="200" t="s">
        <v>132</v>
      </c>
      <c r="E234" s="201" t="s">
        <v>22</v>
      </c>
      <c r="F234" s="202" t="s">
        <v>133</v>
      </c>
      <c r="G234" s="199"/>
      <c r="H234" s="203" t="s">
        <v>22</v>
      </c>
      <c r="I234" s="204"/>
      <c r="J234" s="199"/>
      <c r="K234" s="199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132</v>
      </c>
      <c r="AU234" s="209" t="s">
        <v>90</v>
      </c>
      <c r="AV234" s="11" t="s">
        <v>24</v>
      </c>
      <c r="AW234" s="11" t="s">
        <v>43</v>
      </c>
      <c r="AX234" s="11" t="s">
        <v>79</v>
      </c>
      <c r="AY234" s="209" t="s">
        <v>122</v>
      </c>
    </row>
    <row r="235" spans="2:51" s="12" customFormat="1" ht="13.5">
      <c r="B235" s="210"/>
      <c r="C235" s="211"/>
      <c r="D235" s="212" t="s">
        <v>132</v>
      </c>
      <c r="E235" s="213" t="s">
        <v>22</v>
      </c>
      <c r="F235" s="214" t="s">
        <v>352</v>
      </c>
      <c r="G235" s="211"/>
      <c r="H235" s="215">
        <v>210</v>
      </c>
      <c r="I235" s="216"/>
      <c r="J235" s="211"/>
      <c r="K235" s="211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132</v>
      </c>
      <c r="AU235" s="221" t="s">
        <v>90</v>
      </c>
      <c r="AV235" s="12" t="s">
        <v>90</v>
      </c>
      <c r="AW235" s="12" t="s">
        <v>43</v>
      </c>
      <c r="AX235" s="12" t="s">
        <v>24</v>
      </c>
      <c r="AY235" s="221" t="s">
        <v>122</v>
      </c>
    </row>
    <row r="236" spans="2:65" s="1" customFormat="1" ht="31.5" customHeight="1">
      <c r="B236" s="39"/>
      <c r="C236" s="186" t="s">
        <v>361</v>
      </c>
      <c r="D236" s="186" t="s">
        <v>125</v>
      </c>
      <c r="E236" s="187" t="s">
        <v>362</v>
      </c>
      <c r="F236" s="188" t="s">
        <v>363</v>
      </c>
      <c r="G236" s="189" t="s">
        <v>350</v>
      </c>
      <c r="H236" s="190">
        <v>210</v>
      </c>
      <c r="I236" s="191"/>
      <c r="J236" s="192">
        <f>ROUND(I236*H236,2)</f>
        <v>0</v>
      </c>
      <c r="K236" s="188" t="s">
        <v>129</v>
      </c>
      <c r="L236" s="59"/>
      <c r="M236" s="193" t="s">
        <v>22</v>
      </c>
      <c r="N236" s="194" t="s">
        <v>50</v>
      </c>
      <c r="O236" s="40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AR236" s="22" t="s">
        <v>151</v>
      </c>
      <c r="AT236" s="22" t="s">
        <v>125</v>
      </c>
      <c r="AU236" s="22" t="s">
        <v>90</v>
      </c>
      <c r="AY236" s="22" t="s">
        <v>122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22" t="s">
        <v>24</v>
      </c>
      <c r="BK236" s="197">
        <f>ROUND(I236*H236,2)</f>
        <v>0</v>
      </c>
      <c r="BL236" s="22" t="s">
        <v>151</v>
      </c>
      <c r="BM236" s="22" t="s">
        <v>364</v>
      </c>
    </row>
    <row r="237" spans="2:51" s="11" customFormat="1" ht="13.5">
      <c r="B237" s="198"/>
      <c r="C237" s="199"/>
      <c r="D237" s="200" t="s">
        <v>132</v>
      </c>
      <c r="E237" s="201" t="s">
        <v>22</v>
      </c>
      <c r="F237" s="202" t="s">
        <v>133</v>
      </c>
      <c r="G237" s="199"/>
      <c r="H237" s="203" t="s">
        <v>22</v>
      </c>
      <c r="I237" s="204"/>
      <c r="J237" s="199"/>
      <c r="K237" s="199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132</v>
      </c>
      <c r="AU237" s="209" t="s">
        <v>90</v>
      </c>
      <c r="AV237" s="11" t="s">
        <v>24</v>
      </c>
      <c r="AW237" s="11" t="s">
        <v>43</v>
      </c>
      <c r="AX237" s="11" t="s">
        <v>79</v>
      </c>
      <c r="AY237" s="209" t="s">
        <v>122</v>
      </c>
    </row>
    <row r="238" spans="2:51" s="12" customFormat="1" ht="13.5">
      <c r="B238" s="210"/>
      <c r="C238" s="211"/>
      <c r="D238" s="212" t="s">
        <v>132</v>
      </c>
      <c r="E238" s="213" t="s">
        <v>22</v>
      </c>
      <c r="F238" s="214" t="s">
        <v>352</v>
      </c>
      <c r="G238" s="211"/>
      <c r="H238" s="215">
        <v>210</v>
      </c>
      <c r="I238" s="216"/>
      <c r="J238" s="211"/>
      <c r="K238" s="211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132</v>
      </c>
      <c r="AU238" s="221" t="s">
        <v>90</v>
      </c>
      <c r="AV238" s="12" t="s">
        <v>90</v>
      </c>
      <c r="AW238" s="12" t="s">
        <v>43</v>
      </c>
      <c r="AX238" s="12" t="s">
        <v>24</v>
      </c>
      <c r="AY238" s="221" t="s">
        <v>122</v>
      </c>
    </row>
    <row r="239" spans="2:65" s="1" customFormat="1" ht="31.5" customHeight="1">
      <c r="B239" s="39"/>
      <c r="C239" s="186" t="s">
        <v>365</v>
      </c>
      <c r="D239" s="186" t="s">
        <v>125</v>
      </c>
      <c r="E239" s="187" t="s">
        <v>366</v>
      </c>
      <c r="F239" s="188" t="s">
        <v>367</v>
      </c>
      <c r="G239" s="189" t="s">
        <v>350</v>
      </c>
      <c r="H239" s="190">
        <v>210</v>
      </c>
      <c r="I239" s="191"/>
      <c r="J239" s="192">
        <f>ROUND(I239*H239,2)</f>
        <v>0</v>
      </c>
      <c r="K239" s="188" t="s">
        <v>129</v>
      </c>
      <c r="L239" s="59"/>
      <c r="M239" s="193" t="s">
        <v>22</v>
      </c>
      <c r="N239" s="194" t="s">
        <v>50</v>
      </c>
      <c r="O239" s="40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AR239" s="22" t="s">
        <v>151</v>
      </c>
      <c r="AT239" s="22" t="s">
        <v>125</v>
      </c>
      <c r="AU239" s="22" t="s">
        <v>90</v>
      </c>
      <c r="AY239" s="22" t="s">
        <v>122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22" t="s">
        <v>24</v>
      </c>
      <c r="BK239" s="197">
        <f>ROUND(I239*H239,2)</f>
        <v>0</v>
      </c>
      <c r="BL239" s="22" t="s">
        <v>151</v>
      </c>
      <c r="BM239" s="22" t="s">
        <v>368</v>
      </c>
    </row>
    <row r="240" spans="2:51" s="11" customFormat="1" ht="13.5">
      <c r="B240" s="198"/>
      <c r="C240" s="199"/>
      <c r="D240" s="200" t="s">
        <v>132</v>
      </c>
      <c r="E240" s="201" t="s">
        <v>22</v>
      </c>
      <c r="F240" s="202" t="s">
        <v>133</v>
      </c>
      <c r="G240" s="199"/>
      <c r="H240" s="203" t="s">
        <v>22</v>
      </c>
      <c r="I240" s="204"/>
      <c r="J240" s="199"/>
      <c r="K240" s="199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132</v>
      </c>
      <c r="AU240" s="209" t="s">
        <v>90</v>
      </c>
      <c r="AV240" s="11" t="s">
        <v>24</v>
      </c>
      <c r="AW240" s="11" t="s">
        <v>43</v>
      </c>
      <c r="AX240" s="11" t="s">
        <v>79</v>
      </c>
      <c r="AY240" s="209" t="s">
        <v>122</v>
      </c>
    </row>
    <row r="241" spans="2:51" s="12" customFormat="1" ht="13.5">
      <c r="B241" s="210"/>
      <c r="C241" s="211"/>
      <c r="D241" s="212" t="s">
        <v>132</v>
      </c>
      <c r="E241" s="213" t="s">
        <v>22</v>
      </c>
      <c r="F241" s="214" t="s">
        <v>352</v>
      </c>
      <c r="G241" s="211"/>
      <c r="H241" s="215">
        <v>210</v>
      </c>
      <c r="I241" s="216"/>
      <c r="J241" s="211"/>
      <c r="K241" s="211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132</v>
      </c>
      <c r="AU241" s="221" t="s">
        <v>90</v>
      </c>
      <c r="AV241" s="12" t="s">
        <v>90</v>
      </c>
      <c r="AW241" s="12" t="s">
        <v>43</v>
      </c>
      <c r="AX241" s="12" t="s">
        <v>24</v>
      </c>
      <c r="AY241" s="221" t="s">
        <v>122</v>
      </c>
    </row>
    <row r="242" spans="2:65" s="1" customFormat="1" ht="22.5" customHeight="1">
      <c r="B242" s="39"/>
      <c r="C242" s="186" t="s">
        <v>369</v>
      </c>
      <c r="D242" s="186" t="s">
        <v>125</v>
      </c>
      <c r="E242" s="187" t="s">
        <v>370</v>
      </c>
      <c r="F242" s="188" t="s">
        <v>371</v>
      </c>
      <c r="G242" s="189" t="s">
        <v>350</v>
      </c>
      <c r="H242" s="190">
        <v>210</v>
      </c>
      <c r="I242" s="191"/>
      <c r="J242" s="192">
        <f>ROUND(I242*H242,2)</f>
        <v>0</v>
      </c>
      <c r="K242" s="188" t="s">
        <v>129</v>
      </c>
      <c r="L242" s="59"/>
      <c r="M242" s="193" t="s">
        <v>22</v>
      </c>
      <c r="N242" s="194" t="s">
        <v>50</v>
      </c>
      <c r="O242" s="40"/>
      <c r="P242" s="195">
        <f>O242*H242</f>
        <v>0</v>
      </c>
      <c r="Q242" s="195">
        <v>0</v>
      </c>
      <c r="R242" s="195">
        <f>Q242*H242</f>
        <v>0</v>
      </c>
      <c r="S242" s="195">
        <v>0</v>
      </c>
      <c r="T242" s="196">
        <f>S242*H242</f>
        <v>0</v>
      </c>
      <c r="AR242" s="22" t="s">
        <v>151</v>
      </c>
      <c r="AT242" s="22" t="s">
        <v>125</v>
      </c>
      <c r="AU242" s="22" t="s">
        <v>90</v>
      </c>
      <c r="AY242" s="22" t="s">
        <v>122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22" t="s">
        <v>24</v>
      </c>
      <c r="BK242" s="197">
        <f>ROUND(I242*H242,2)</f>
        <v>0</v>
      </c>
      <c r="BL242" s="22" t="s">
        <v>151</v>
      </c>
      <c r="BM242" s="22" t="s">
        <v>372</v>
      </c>
    </row>
    <row r="243" spans="2:51" s="11" customFormat="1" ht="13.5">
      <c r="B243" s="198"/>
      <c r="C243" s="199"/>
      <c r="D243" s="200" t="s">
        <v>132</v>
      </c>
      <c r="E243" s="201" t="s">
        <v>22</v>
      </c>
      <c r="F243" s="202" t="s">
        <v>133</v>
      </c>
      <c r="G243" s="199"/>
      <c r="H243" s="203" t="s">
        <v>22</v>
      </c>
      <c r="I243" s="204"/>
      <c r="J243" s="199"/>
      <c r="K243" s="199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132</v>
      </c>
      <c r="AU243" s="209" t="s">
        <v>90</v>
      </c>
      <c r="AV243" s="11" t="s">
        <v>24</v>
      </c>
      <c r="AW243" s="11" t="s">
        <v>43</v>
      </c>
      <c r="AX243" s="11" t="s">
        <v>79</v>
      </c>
      <c r="AY243" s="209" t="s">
        <v>122</v>
      </c>
    </row>
    <row r="244" spans="2:51" s="12" customFormat="1" ht="13.5">
      <c r="B244" s="210"/>
      <c r="C244" s="211"/>
      <c r="D244" s="212" t="s">
        <v>132</v>
      </c>
      <c r="E244" s="213" t="s">
        <v>22</v>
      </c>
      <c r="F244" s="214" t="s">
        <v>352</v>
      </c>
      <c r="G244" s="211"/>
      <c r="H244" s="215">
        <v>210</v>
      </c>
      <c r="I244" s="216"/>
      <c r="J244" s="211"/>
      <c r="K244" s="211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132</v>
      </c>
      <c r="AU244" s="221" t="s">
        <v>90</v>
      </c>
      <c r="AV244" s="12" t="s">
        <v>90</v>
      </c>
      <c r="AW244" s="12" t="s">
        <v>43</v>
      </c>
      <c r="AX244" s="12" t="s">
        <v>24</v>
      </c>
      <c r="AY244" s="221" t="s">
        <v>122</v>
      </c>
    </row>
    <row r="245" spans="2:65" s="1" customFormat="1" ht="22.5" customHeight="1">
      <c r="B245" s="39"/>
      <c r="C245" s="186" t="s">
        <v>373</v>
      </c>
      <c r="D245" s="186" t="s">
        <v>125</v>
      </c>
      <c r="E245" s="187" t="s">
        <v>374</v>
      </c>
      <c r="F245" s="188" t="s">
        <v>375</v>
      </c>
      <c r="G245" s="189" t="s">
        <v>128</v>
      </c>
      <c r="H245" s="190">
        <v>71</v>
      </c>
      <c r="I245" s="191"/>
      <c r="J245" s="192">
        <f>ROUND(I245*H245,2)</f>
        <v>0</v>
      </c>
      <c r="K245" s="188" t="s">
        <v>129</v>
      </c>
      <c r="L245" s="59"/>
      <c r="M245" s="193" t="s">
        <v>22</v>
      </c>
      <c r="N245" s="194" t="s">
        <v>50</v>
      </c>
      <c r="O245" s="40"/>
      <c r="P245" s="195">
        <f>O245*H245</f>
        <v>0</v>
      </c>
      <c r="Q245" s="195">
        <v>0</v>
      </c>
      <c r="R245" s="195">
        <f>Q245*H245</f>
        <v>0</v>
      </c>
      <c r="S245" s="195">
        <v>0</v>
      </c>
      <c r="T245" s="196">
        <f>S245*H245</f>
        <v>0</v>
      </c>
      <c r="AR245" s="22" t="s">
        <v>151</v>
      </c>
      <c r="AT245" s="22" t="s">
        <v>125</v>
      </c>
      <c r="AU245" s="22" t="s">
        <v>90</v>
      </c>
      <c r="AY245" s="22" t="s">
        <v>122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22" t="s">
        <v>24</v>
      </c>
      <c r="BK245" s="197">
        <f>ROUND(I245*H245,2)</f>
        <v>0</v>
      </c>
      <c r="BL245" s="22" t="s">
        <v>151</v>
      </c>
      <c r="BM245" s="22" t="s">
        <v>376</v>
      </c>
    </row>
    <row r="246" spans="2:51" s="11" customFormat="1" ht="13.5">
      <c r="B246" s="198"/>
      <c r="C246" s="199"/>
      <c r="D246" s="200" t="s">
        <v>132</v>
      </c>
      <c r="E246" s="201" t="s">
        <v>22</v>
      </c>
      <c r="F246" s="202" t="s">
        <v>133</v>
      </c>
      <c r="G246" s="199"/>
      <c r="H246" s="203" t="s">
        <v>22</v>
      </c>
      <c r="I246" s="204"/>
      <c r="J246" s="199"/>
      <c r="K246" s="199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132</v>
      </c>
      <c r="AU246" s="209" t="s">
        <v>90</v>
      </c>
      <c r="AV246" s="11" t="s">
        <v>24</v>
      </c>
      <c r="AW246" s="11" t="s">
        <v>43</v>
      </c>
      <c r="AX246" s="11" t="s">
        <v>79</v>
      </c>
      <c r="AY246" s="209" t="s">
        <v>122</v>
      </c>
    </row>
    <row r="247" spans="2:51" s="12" customFormat="1" ht="13.5">
      <c r="B247" s="210"/>
      <c r="C247" s="211"/>
      <c r="D247" s="212" t="s">
        <v>132</v>
      </c>
      <c r="E247" s="213" t="s">
        <v>22</v>
      </c>
      <c r="F247" s="214" t="s">
        <v>228</v>
      </c>
      <c r="G247" s="211"/>
      <c r="H247" s="215">
        <v>71</v>
      </c>
      <c r="I247" s="216"/>
      <c r="J247" s="211"/>
      <c r="K247" s="211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132</v>
      </c>
      <c r="AU247" s="221" t="s">
        <v>90</v>
      </c>
      <c r="AV247" s="12" t="s">
        <v>90</v>
      </c>
      <c r="AW247" s="12" t="s">
        <v>43</v>
      </c>
      <c r="AX247" s="12" t="s">
        <v>24</v>
      </c>
      <c r="AY247" s="221" t="s">
        <v>122</v>
      </c>
    </row>
    <row r="248" spans="2:65" s="1" customFormat="1" ht="31.5" customHeight="1">
      <c r="B248" s="39"/>
      <c r="C248" s="186" t="s">
        <v>377</v>
      </c>
      <c r="D248" s="186" t="s">
        <v>125</v>
      </c>
      <c r="E248" s="187" t="s">
        <v>378</v>
      </c>
      <c r="F248" s="188" t="s">
        <v>379</v>
      </c>
      <c r="G248" s="189" t="s">
        <v>128</v>
      </c>
      <c r="H248" s="190">
        <v>71</v>
      </c>
      <c r="I248" s="191"/>
      <c r="J248" s="192">
        <f>ROUND(I248*H248,2)</f>
        <v>0</v>
      </c>
      <c r="K248" s="188" t="s">
        <v>129</v>
      </c>
      <c r="L248" s="59"/>
      <c r="M248" s="193" t="s">
        <v>22</v>
      </c>
      <c r="N248" s="194" t="s">
        <v>50</v>
      </c>
      <c r="O248" s="40"/>
      <c r="P248" s="195">
        <f>O248*H248</f>
        <v>0</v>
      </c>
      <c r="Q248" s="195">
        <v>0</v>
      </c>
      <c r="R248" s="195">
        <f>Q248*H248</f>
        <v>0</v>
      </c>
      <c r="S248" s="195">
        <v>0</v>
      </c>
      <c r="T248" s="196">
        <f>S248*H248</f>
        <v>0</v>
      </c>
      <c r="AR248" s="22" t="s">
        <v>151</v>
      </c>
      <c r="AT248" s="22" t="s">
        <v>125</v>
      </c>
      <c r="AU248" s="22" t="s">
        <v>90</v>
      </c>
      <c r="AY248" s="22" t="s">
        <v>122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22" t="s">
        <v>24</v>
      </c>
      <c r="BK248" s="197">
        <f>ROUND(I248*H248,2)</f>
        <v>0</v>
      </c>
      <c r="BL248" s="22" t="s">
        <v>151</v>
      </c>
      <c r="BM248" s="22" t="s">
        <v>380</v>
      </c>
    </row>
    <row r="249" spans="2:51" s="11" customFormat="1" ht="13.5">
      <c r="B249" s="198"/>
      <c r="C249" s="199"/>
      <c r="D249" s="200" t="s">
        <v>132</v>
      </c>
      <c r="E249" s="201" t="s">
        <v>22</v>
      </c>
      <c r="F249" s="202" t="s">
        <v>133</v>
      </c>
      <c r="G249" s="199"/>
      <c r="H249" s="203" t="s">
        <v>22</v>
      </c>
      <c r="I249" s="204"/>
      <c r="J249" s="199"/>
      <c r="K249" s="199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132</v>
      </c>
      <c r="AU249" s="209" t="s">
        <v>90</v>
      </c>
      <c r="AV249" s="11" t="s">
        <v>24</v>
      </c>
      <c r="AW249" s="11" t="s">
        <v>43</v>
      </c>
      <c r="AX249" s="11" t="s">
        <v>79</v>
      </c>
      <c r="AY249" s="209" t="s">
        <v>122</v>
      </c>
    </row>
    <row r="250" spans="2:51" s="12" customFormat="1" ht="13.5">
      <c r="B250" s="210"/>
      <c r="C250" s="211"/>
      <c r="D250" s="212" t="s">
        <v>132</v>
      </c>
      <c r="E250" s="213" t="s">
        <v>22</v>
      </c>
      <c r="F250" s="214" t="s">
        <v>228</v>
      </c>
      <c r="G250" s="211"/>
      <c r="H250" s="215">
        <v>71</v>
      </c>
      <c r="I250" s="216"/>
      <c r="J250" s="211"/>
      <c r="K250" s="211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132</v>
      </c>
      <c r="AU250" s="221" t="s">
        <v>90</v>
      </c>
      <c r="AV250" s="12" t="s">
        <v>90</v>
      </c>
      <c r="AW250" s="12" t="s">
        <v>43</v>
      </c>
      <c r="AX250" s="12" t="s">
        <v>24</v>
      </c>
      <c r="AY250" s="221" t="s">
        <v>122</v>
      </c>
    </row>
    <row r="251" spans="2:65" s="1" customFormat="1" ht="22.5" customHeight="1">
      <c r="B251" s="39"/>
      <c r="C251" s="186" t="s">
        <v>257</v>
      </c>
      <c r="D251" s="186" t="s">
        <v>125</v>
      </c>
      <c r="E251" s="187" t="s">
        <v>381</v>
      </c>
      <c r="F251" s="188" t="s">
        <v>382</v>
      </c>
      <c r="G251" s="189" t="s">
        <v>383</v>
      </c>
      <c r="H251" s="190">
        <v>24</v>
      </c>
      <c r="I251" s="191"/>
      <c r="J251" s="192">
        <f>ROUND(I251*H251,2)</f>
        <v>0</v>
      </c>
      <c r="K251" s="188" t="s">
        <v>22</v>
      </c>
      <c r="L251" s="59"/>
      <c r="M251" s="193" t="s">
        <v>22</v>
      </c>
      <c r="N251" s="194" t="s">
        <v>50</v>
      </c>
      <c r="O251" s="40"/>
      <c r="P251" s="195">
        <f>O251*H251</f>
        <v>0</v>
      </c>
      <c r="Q251" s="195">
        <v>0</v>
      </c>
      <c r="R251" s="195">
        <f>Q251*H251</f>
        <v>0</v>
      </c>
      <c r="S251" s="195">
        <v>0</v>
      </c>
      <c r="T251" s="196">
        <f>S251*H251</f>
        <v>0</v>
      </c>
      <c r="AR251" s="22" t="s">
        <v>384</v>
      </c>
      <c r="AT251" s="22" t="s">
        <v>125</v>
      </c>
      <c r="AU251" s="22" t="s">
        <v>90</v>
      </c>
      <c r="AY251" s="22" t="s">
        <v>122</v>
      </c>
      <c r="BE251" s="197">
        <f>IF(N251="základní",J251,0)</f>
        <v>0</v>
      </c>
      <c r="BF251" s="197">
        <f>IF(N251="snížená",J251,0)</f>
        <v>0</v>
      </c>
      <c r="BG251" s="197">
        <f>IF(N251="zákl. přenesená",J251,0)</f>
        <v>0</v>
      </c>
      <c r="BH251" s="197">
        <f>IF(N251="sníž. přenesená",J251,0)</f>
        <v>0</v>
      </c>
      <c r="BI251" s="197">
        <f>IF(N251="nulová",J251,0)</f>
        <v>0</v>
      </c>
      <c r="BJ251" s="22" t="s">
        <v>24</v>
      </c>
      <c r="BK251" s="197">
        <f>ROUND(I251*H251,2)</f>
        <v>0</v>
      </c>
      <c r="BL251" s="22" t="s">
        <v>384</v>
      </c>
      <c r="BM251" s="22" t="s">
        <v>385</v>
      </c>
    </row>
    <row r="252" spans="2:51" s="11" customFormat="1" ht="13.5">
      <c r="B252" s="198"/>
      <c r="C252" s="199"/>
      <c r="D252" s="200" t="s">
        <v>132</v>
      </c>
      <c r="E252" s="201" t="s">
        <v>22</v>
      </c>
      <c r="F252" s="202" t="s">
        <v>133</v>
      </c>
      <c r="G252" s="199"/>
      <c r="H252" s="203" t="s">
        <v>22</v>
      </c>
      <c r="I252" s="204"/>
      <c r="J252" s="199"/>
      <c r="K252" s="199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132</v>
      </c>
      <c r="AU252" s="209" t="s">
        <v>90</v>
      </c>
      <c r="AV252" s="11" t="s">
        <v>24</v>
      </c>
      <c r="AW252" s="11" t="s">
        <v>43</v>
      </c>
      <c r="AX252" s="11" t="s">
        <v>79</v>
      </c>
      <c r="AY252" s="209" t="s">
        <v>122</v>
      </c>
    </row>
    <row r="253" spans="2:51" s="12" customFormat="1" ht="13.5">
      <c r="B253" s="210"/>
      <c r="C253" s="211"/>
      <c r="D253" s="200" t="s">
        <v>132</v>
      </c>
      <c r="E253" s="222" t="s">
        <v>22</v>
      </c>
      <c r="F253" s="223" t="s">
        <v>240</v>
      </c>
      <c r="G253" s="211"/>
      <c r="H253" s="224">
        <v>24</v>
      </c>
      <c r="I253" s="216"/>
      <c r="J253" s="211"/>
      <c r="K253" s="211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132</v>
      </c>
      <c r="AU253" s="221" t="s">
        <v>90</v>
      </c>
      <c r="AV253" s="12" t="s">
        <v>90</v>
      </c>
      <c r="AW253" s="12" t="s">
        <v>43</v>
      </c>
      <c r="AX253" s="12" t="s">
        <v>24</v>
      </c>
      <c r="AY253" s="221" t="s">
        <v>122</v>
      </c>
    </row>
    <row r="254" spans="2:63" s="10" customFormat="1" ht="29.85" customHeight="1">
      <c r="B254" s="169"/>
      <c r="C254" s="170"/>
      <c r="D254" s="183" t="s">
        <v>78</v>
      </c>
      <c r="E254" s="184" t="s">
        <v>386</v>
      </c>
      <c r="F254" s="184" t="s">
        <v>387</v>
      </c>
      <c r="G254" s="170"/>
      <c r="H254" s="170"/>
      <c r="I254" s="173"/>
      <c r="J254" s="185">
        <f>BK254</f>
        <v>0</v>
      </c>
      <c r="K254" s="170"/>
      <c r="L254" s="175"/>
      <c r="M254" s="176"/>
      <c r="N254" s="177"/>
      <c r="O254" s="177"/>
      <c r="P254" s="178">
        <f>SUM(P255:P260)</f>
        <v>0</v>
      </c>
      <c r="Q254" s="177"/>
      <c r="R254" s="178">
        <f>SUM(R255:R260)</f>
        <v>0</v>
      </c>
      <c r="S254" s="177"/>
      <c r="T254" s="179">
        <f>SUM(T255:T260)</f>
        <v>0.36974999999999997</v>
      </c>
      <c r="AR254" s="180" t="s">
        <v>90</v>
      </c>
      <c r="AT254" s="181" t="s">
        <v>78</v>
      </c>
      <c r="AU254" s="181" t="s">
        <v>24</v>
      </c>
      <c r="AY254" s="180" t="s">
        <v>122</v>
      </c>
      <c r="BK254" s="182">
        <f>SUM(BK255:BK260)</f>
        <v>0</v>
      </c>
    </row>
    <row r="255" spans="2:65" s="1" customFormat="1" ht="22.5" customHeight="1">
      <c r="B255" s="39"/>
      <c r="C255" s="186" t="s">
        <v>388</v>
      </c>
      <c r="D255" s="186" t="s">
        <v>125</v>
      </c>
      <c r="E255" s="187" t="s">
        <v>389</v>
      </c>
      <c r="F255" s="188" t="s">
        <v>390</v>
      </c>
      <c r="G255" s="189" t="s">
        <v>350</v>
      </c>
      <c r="H255" s="190">
        <v>15</v>
      </c>
      <c r="I255" s="191"/>
      <c r="J255" s="192">
        <f>ROUND(I255*H255,2)</f>
        <v>0</v>
      </c>
      <c r="K255" s="188" t="s">
        <v>129</v>
      </c>
      <c r="L255" s="59"/>
      <c r="M255" s="193" t="s">
        <v>22</v>
      </c>
      <c r="N255" s="194" t="s">
        <v>50</v>
      </c>
      <c r="O255" s="40"/>
      <c r="P255" s="195">
        <f>O255*H255</f>
        <v>0</v>
      </c>
      <c r="Q255" s="195">
        <v>0</v>
      </c>
      <c r="R255" s="195">
        <f>Q255*H255</f>
        <v>0</v>
      </c>
      <c r="S255" s="195">
        <v>0.02465</v>
      </c>
      <c r="T255" s="196">
        <f>S255*H255</f>
        <v>0.36974999999999997</v>
      </c>
      <c r="AR255" s="22" t="s">
        <v>151</v>
      </c>
      <c r="AT255" s="22" t="s">
        <v>125</v>
      </c>
      <c r="AU255" s="22" t="s">
        <v>90</v>
      </c>
      <c r="AY255" s="22" t="s">
        <v>122</v>
      </c>
      <c r="BE255" s="197">
        <f>IF(N255="základní",J255,0)</f>
        <v>0</v>
      </c>
      <c r="BF255" s="197">
        <f>IF(N255="snížená",J255,0)</f>
        <v>0</v>
      </c>
      <c r="BG255" s="197">
        <f>IF(N255="zákl. přenesená",J255,0)</f>
        <v>0</v>
      </c>
      <c r="BH255" s="197">
        <f>IF(N255="sníž. přenesená",J255,0)</f>
        <v>0</v>
      </c>
      <c r="BI255" s="197">
        <f>IF(N255="nulová",J255,0)</f>
        <v>0</v>
      </c>
      <c r="BJ255" s="22" t="s">
        <v>24</v>
      </c>
      <c r="BK255" s="197">
        <f>ROUND(I255*H255,2)</f>
        <v>0</v>
      </c>
      <c r="BL255" s="22" t="s">
        <v>151</v>
      </c>
      <c r="BM255" s="22" t="s">
        <v>391</v>
      </c>
    </row>
    <row r="256" spans="2:51" s="11" customFormat="1" ht="13.5">
      <c r="B256" s="198"/>
      <c r="C256" s="199"/>
      <c r="D256" s="200" t="s">
        <v>132</v>
      </c>
      <c r="E256" s="201" t="s">
        <v>22</v>
      </c>
      <c r="F256" s="202" t="s">
        <v>133</v>
      </c>
      <c r="G256" s="199"/>
      <c r="H256" s="203" t="s">
        <v>22</v>
      </c>
      <c r="I256" s="204"/>
      <c r="J256" s="199"/>
      <c r="K256" s="199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132</v>
      </c>
      <c r="AU256" s="209" t="s">
        <v>90</v>
      </c>
      <c r="AV256" s="11" t="s">
        <v>24</v>
      </c>
      <c r="AW256" s="11" t="s">
        <v>43</v>
      </c>
      <c r="AX256" s="11" t="s">
        <v>79</v>
      </c>
      <c r="AY256" s="209" t="s">
        <v>122</v>
      </c>
    </row>
    <row r="257" spans="2:51" s="12" customFormat="1" ht="13.5">
      <c r="B257" s="210"/>
      <c r="C257" s="211"/>
      <c r="D257" s="212" t="s">
        <v>132</v>
      </c>
      <c r="E257" s="213" t="s">
        <v>22</v>
      </c>
      <c r="F257" s="214" t="s">
        <v>10</v>
      </c>
      <c r="G257" s="211"/>
      <c r="H257" s="215">
        <v>15</v>
      </c>
      <c r="I257" s="216"/>
      <c r="J257" s="211"/>
      <c r="K257" s="211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132</v>
      </c>
      <c r="AU257" s="221" t="s">
        <v>90</v>
      </c>
      <c r="AV257" s="12" t="s">
        <v>90</v>
      </c>
      <c r="AW257" s="12" t="s">
        <v>43</v>
      </c>
      <c r="AX257" s="12" t="s">
        <v>24</v>
      </c>
      <c r="AY257" s="221" t="s">
        <v>122</v>
      </c>
    </row>
    <row r="258" spans="2:65" s="1" customFormat="1" ht="22.5" customHeight="1">
      <c r="B258" s="39"/>
      <c r="C258" s="186" t="s">
        <v>392</v>
      </c>
      <c r="D258" s="186" t="s">
        <v>125</v>
      </c>
      <c r="E258" s="187" t="s">
        <v>393</v>
      </c>
      <c r="F258" s="188" t="s">
        <v>394</v>
      </c>
      <c r="G258" s="189" t="s">
        <v>350</v>
      </c>
      <c r="H258" s="190">
        <v>15</v>
      </c>
      <c r="I258" s="191"/>
      <c r="J258" s="192">
        <f>ROUND(I258*H258,2)</f>
        <v>0</v>
      </c>
      <c r="K258" s="188" t="s">
        <v>129</v>
      </c>
      <c r="L258" s="59"/>
      <c r="M258" s="193" t="s">
        <v>22</v>
      </c>
      <c r="N258" s="194" t="s">
        <v>50</v>
      </c>
      <c r="O258" s="40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AR258" s="22" t="s">
        <v>151</v>
      </c>
      <c r="AT258" s="22" t="s">
        <v>125</v>
      </c>
      <c r="AU258" s="22" t="s">
        <v>90</v>
      </c>
      <c r="AY258" s="22" t="s">
        <v>122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22" t="s">
        <v>24</v>
      </c>
      <c r="BK258" s="197">
        <f>ROUND(I258*H258,2)</f>
        <v>0</v>
      </c>
      <c r="BL258" s="22" t="s">
        <v>151</v>
      </c>
      <c r="BM258" s="22" t="s">
        <v>395</v>
      </c>
    </row>
    <row r="259" spans="2:51" s="11" customFormat="1" ht="13.5">
      <c r="B259" s="198"/>
      <c r="C259" s="199"/>
      <c r="D259" s="200" t="s">
        <v>132</v>
      </c>
      <c r="E259" s="201" t="s">
        <v>22</v>
      </c>
      <c r="F259" s="202" t="s">
        <v>133</v>
      </c>
      <c r="G259" s="199"/>
      <c r="H259" s="203" t="s">
        <v>22</v>
      </c>
      <c r="I259" s="204"/>
      <c r="J259" s="199"/>
      <c r="K259" s="199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132</v>
      </c>
      <c r="AU259" s="209" t="s">
        <v>90</v>
      </c>
      <c r="AV259" s="11" t="s">
        <v>24</v>
      </c>
      <c r="AW259" s="11" t="s">
        <v>43</v>
      </c>
      <c r="AX259" s="11" t="s">
        <v>79</v>
      </c>
      <c r="AY259" s="209" t="s">
        <v>122</v>
      </c>
    </row>
    <row r="260" spans="2:51" s="12" customFormat="1" ht="13.5">
      <c r="B260" s="210"/>
      <c r="C260" s="211"/>
      <c r="D260" s="200" t="s">
        <v>132</v>
      </c>
      <c r="E260" s="222" t="s">
        <v>22</v>
      </c>
      <c r="F260" s="223" t="s">
        <v>10</v>
      </c>
      <c r="G260" s="211"/>
      <c r="H260" s="224">
        <v>15</v>
      </c>
      <c r="I260" s="216"/>
      <c r="J260" s="211"/>
      <c r="K260" s="211"/>
      <c r="L260" s="217"/>
      <c r="M260" s="235"/>
      <c r="N260" s="236"/>
      <c r="O260" s="236"/>
      <c r="P260" s="236"/>
      <c r="Q260" s="236"/>
      <c r="R260" s="236"/>
      <c r="S260" s="236"/>
      <c r="T260" s="237"/>
      <c r="AT260" s="221" t="s">
        <v>132</v>
      </c>
      <c r="AU260" s="221" t="s">
        <v>90</v>
      </c>
      <c r="AV260" s="12" t="s">
        <v>90</v>
      </c>
      <c r="AW260" s="12" t="s">
        <v>43</v>
      </c>
      <c r="AX260" s="12" t="s">
        <v>24</v>
      </c>
      <c r="AY260" s="221" t="s">
        <v>122</v>
      </c>
    </row>
    <row r="261" spans="2:12" s="1" customFormat="1" ht="6.95" customHeight="1">
      <c r="B261" s="54"/>
      <c r="C261" s="55"/>
      <c r="D261" s="55"/>
      <c r="E261" s="55"/>
      <c r="F261" s="55"/>
      <c r="G261" s="55"/>
      <c r="H261" s="55"/>
      <c r="I261" s="132"/>
      <c r="J261" s="55"/>
      <c r="K261" s="55"/>
      <c r="L261" s="59"/>
    </row>
  </sheetData>
  <sheetProtection password="CC35" sheet="1" objects="1" scenarios="1" formatCells="0" formatColumns="0" formatRows="0" sort="0" autoFilter="0"/>
  <autoFilter ref="C78:K260"/>
  <mergeCells count="6">
    <mergeCell ref="L2:V2"/>
    <mergeCell ref="E7:H7"/>
    <mergeCell ref="E22:H22"/>
    <mergeCell ref="E43:H43"/>
    <mergeCell ref="E71:H71"/>
    <mergeCell ref="G1:H1"/>
  </mergeCells>
  <hyperlinks>
    <hyperlink ref="F1:G1" location="C2" display="1) Krycí list soupisu"/>
    <hyperlink ref="G1:H1" location="C50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8" customWidth="1"/>
    <col min="2" max="2" width="1.66796875" style="238" customWidth="1"/>
    <col min="3" max="4" width="5" style="238" customWidth="1"/>
    <col min="5" max="5" width="11.66015625" style="238" customWidth="1"/>
    <col min="6" max="6" width="9.16015625" style="238" customWidth="1"/>
    <col min="7" max="7" width="5" style="238" customWidth="1"/>
    <col min="8" max="8" width="77.83203125" style="238" customWidth="1"/>
    <col min="9" max="10" width="20" style="238" customWidth="1"/>
    <col min="11" max="11" width="1.66796875" style="238" customWidth="1"/>
  </cols>
  <sheetData>
    <row r="1" ht="37.5" customHeight="1"/>
    <row r="2" spans="2:1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3" customFormat="1" ht="45" customHeight="1">
      <c r="B3" s="242"/>
      <c r="C3" s="361" t="s">
        <v>396</v>
      </c>
      <c r="D3" s="361"/>
      <c r="E3" s="361"/>
      <c r="F3" s="361"/>
      <c r="G3" s="361"/>
      <c r="H3" s="361"/>
      <c r="I3" s="361"/>
      <c r="J3" s="361"/>
      <c r="K3" s="243"/>
    </row>
    <row r="4" spans="2:11" ht="25.5" customHeight="1">
      <c r="B4" s="244"/>
      <c r="C4" s="365" t="s">
        <v>397</v>
      </c>
      <c r="D4" s="365"/>
      <c r="E4" s="365"/>
      <c r="F4" s="365"/>
      <c r="G4" s="365"/>
      <c r="H4" s="365"/>
      <c r="I4" s="365"/>
      <c r="J4" s="365"/>
      <c r="K4" s="245"/>
    </row>
    <row r="5" spans="2:11" ht="5.25" customHeight="1">
      <c r="B5" s="244"/>
      <c r="C5" s="246"/>
      <c r="D5" s="246"/>
      <c r="E5" s="246"/>
      <c r="F5" s="246"/>
      <c r="G5" s="246"/>
      <c r="H5" s="246"/>
      <c r="I5" s="246"/>
      <c r="J5" s="246"/>
      <c r="K5" s="245"/>
    </row>
    <row r="6" spans="2:11" ht="15" customHeight="1">
      <c r="B6" s="244"/>
      <c r="C6" s="364" t="s">
        <v>398</v>
      </c>
      <c r="D6" s="364"/>
      <c r="E6" s="364"/>
      <c r="F6" s="364"/>
      <c r="G6" s="364"/>
      <c r="H6" s="364"/>
      <c r="I6" s="364"/>
      <c r="J6" s="364"/>
      <c r="K6" s="245"/>
    </row>
    <row r="7" spans="2:11" ht="15" customHeight="1">
      <c r="B7" s="248"/>
      <c r="C7" s="364" t="s">
        <v>399</v>
      </c>
      <c r="D7" s="364"/>
      <c r="E7" s="364"/>
      <c r="F7" s="364"/>
      <c r="G7" s="364"/>
      <c r="H7" s="364"/>
      <c r="I7" s="364"/>
      <c r="J7" s="364"/>
      <c r="K7" s="245"/>
    </row>
    <row r="8" spans="2:1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ht="15" customHeight="1">
      <c r="B9" s="248"/>
      <c r="C9" s="364" t="s">
        <v>400</v>
      </c>
      <c r="D9" s="364"/>
      <c r="E9" s="364"/>
      <c r="F9" s="364"/>
      <c r="G9" s="364"/>
      <c r="H9" s="364"/>
      <c r="I9" s="364"/>
      <c r="J9" s="364"/>
      <c r="K9" s="245"/>
    </row>
    <row r="10" spans="2:11" ht="15" customHeight="1">
      <c r="B10" s="248"/>
      <c r="C10" s="247"/>
      <c r="D10" s="364" t="s">
        <v>401</v>
      </c>
      <c r="E10" s="364"/>
      <c r="F10" s="364"/>
      <c r="G10" s="364"/>
      <c r="H10" s="364"/>
      <c r="I10" s="364"/>
      <c r="J10" s="364"/>
      <c r="K10" s="245"/>
    </row>
    <row r="11" spans="2:11" ht="15" customHeight="1">
      <c r="B11" s="248"/>
      <c r="C11" s="249"/>
      <c r="D11" s="364" t="s">
        <v>402</v>
      </c>
      <c r="E11" s="364"/>
      <c r="F11" s="364"/>
      <c r="G11" s="364"/>
      <c r="H11" s="364"/>
      <c r="I11" s="364"/>
      <c r="J11" s="364"/>
      <c r="K11" s="245"/>
    </row>
    <row r="12" spans="2:11" ht="12.75" customHeight="1">
      <c r="B12" s="248"/>
      <c r="C12" s="249"/>
      <c r="D12" s="249"/>
      <c r="E12" s="249"/>
      <c r="F12" s="249"/>
      <c r="G12" s="249"/>
      <c r="H12" s="249"/>
      <c r="I12" s="249"/>
      <c r="J12" s="249"/>
      <c r="K12" s="245"/>
    </row>
    <row r="13" spans="2:11" ht="15" customHeight="1">
      <c r="B13" s="248"/>
      <c r="C13" s="249"/>
      <c r="D13" s="364" t="s">
        <v>403</v>
      </c>
      <c r="E13" s="364"/>
      <c r="F13" s="364"/>
      <c r="G13" s="364"/>
      <c r="H13" s="364"/>
      <c r="I13" s="364"/>
      <c r="J13" s="364"/>
      <c r="K13" s="245"/>
    </row>
    <row r="14" spans="2:11" ht="15" customHeight="1">
      <c r="B14" s="248"/>
      <c r="C14" s="249"/>
      <c r="D14" s="364" t="s">
        <v>404</v>
      </c>
      <c r="E14" s="364"/>
      <c r="F14" s="364"/>
      <c r="G14" s="364"/>
      <c r="H14" s="364"/>
      <c r="I14" s="364"/>
      <c r="J14" s="364"/>
      <c r="K14" s="245"/>
    </row>
    <row r="15" spans="2:11" ht="15" customHeight="1">
      <c r="B15" s="248"/>
      <c r="C15" s="249"/>
      <c r="D15" s="364" t="s">
        <v>405</v>
      </c>
      <c r="E15" s="364"/>
      <c r="F15" s="364"/>
      <c r="G15" s="364"/>
      <c r="H15" s="364"/>
      <c r="I15" s="364"/>
      <c r="J15" s="364"/>
      <c r="K15" s="245"/>
    </row>
    <row r="16" spans="2:11" ht="15" customHeight="1">
      <c r="B16" s="248"/>
      <c r="C16" s="249"/>
      <c r="D16" s="249"/>
      <c r="E16" s="250" t="s">
        <v>83</v>
      </c>
      <c r="F16" s="364" t="s">
        <v>406</v>
      </c>
      <c r="G16" s="364"/>
      <c r="H16" s="364"/>
      <c r="I16" s="364"/>
      <c r="J16" s="364"/>
      <c r="K16" s="245"/>
    </row>
    <row r="17" spans="2:11" ht="15" customHeight="1">
      <c r="B17" s="248"/>
      <c r="C17" s="249"/>
      <c r="D17" s="249"/>
      <c r="E17" s="250" t="s">
        <v>407</v>
      </c>
      <c r="F17" s="364" t="s">
        <v>408</v>
      </c>
      <c r="G17" s="364"/>
      <c r="H17" s="364"/>
      <c r="I17" s="364"/>
      <c r="J17" s="364"/>
      <c r="K17" s="245"/>
    </row>
    <row r="18" spans="2:11" ht="15" customHeight="1">
      <c r="B18" s="248"/>
      <c r="C18" s="249"/>
      <c r="D18" s="249"/>
      <c r="E18" s="250" t="s">
        <v>409</v>
      </c>
      <c r="F18" s="364" t="s">
        <v>410</v>
      </c>
      <c r="G18" s="364"/>
      <c r="H18" s="364"/>
      <c r="I18" s="364"/>
      <c r="J18" s="364"/>
      <c r="K18" s="245"/>
    </row>
    <row r="19" spans="2:11" ht="15" customHeight="1">
      <c r="B19" s="248"/>
      <c r="C19" s="249"/>
      <c r="D19" s="249"/>
      <c r="E19" s="250" t="s">
        <v>411</v>
      </c>
      <c r="F19" s="364" t="s">
        <v>412</v>
      </c>
      <c r="G19" s="364"/>
      <c r="H19" s="364"/>
      <c r="I19" s="364"/>
      <c r="J19" s="364"/>
      <c r="K19" s="245"/>
    </row>
    <row r="20" spans="2:11" ht="15" customHeight="1">
      <c r="B20" s="248"/>
      <c r="C20" s="249"/>
      <c r="D20" s="249"/>
      <c r="E20" s="250" t="s">
        <v>413</v>
      </c>
      <c r="F20" s="364" t="s">
        <v>414</v>
      </c>
      <c r="G20" s="364"/>
      <c r="H20" s="364"/>
      <c r="I20" s="364"/>
      <c r="J20" s="364"/>
      <c r="K20" s="245"/>
    </row>
    <row r="21" spans="2:11" ht="15" customHeight="1">
      <c r="B21" s="248"/>
      <c r="C21" s="249"/>
      <c r="D21" s="249"/>
      <c r="E21" s="250" t="s">
        <v>415</v>
      </c>
      <c r="F21" s="364" t="s">
        <v>416</v>
      </c>
      <c r="G21" s="364"/>
      <c r="H21" s="364"/>
      <c r="I21" s="364"/>
      <c r="J21" s="364"/>
      <c r="K21" s="245"/>
    </row>
    <row r="22" spans="2:11" ht="12.75" customHeight="1">
      <c r="B22" s="248"/>
      <c r="C22" s="249"/>
      <c r="D22" s="249"/>
      <c r="E22" s="249"/>
      <c r="F22" s="249"/>
      <c r="G22" s="249"/>
      <c r="H22" s="249"/>
      <c r="I22" s="249"/>
      <c r="J22" s="249"/>
      <c r="K22" s="245"/>
    </row>
    <row r="23" spans="2:11" ht="15" customHeight="1">
      <c r="B23" s="248"/>
      <c r="C23" s="364" t="s">
        <v>417</v>
      </c>
      <c r="D23" s="364"/>
      <c r="E23" s="364"/>
      <c r="F23" s="364"/>
      <c r="G23" s="364"/>
      <c r="H23" s="364"/>
      <c r="I23" s="364"/>
      <c r="J23" s="364"/>
      <c r="K23" s="245"/>
    </row>
    <row r="24" spans="2:11" ht="15" customHeight="1">
      <c r="B24" s="248"/>
      <c r="C24" s="364" t="s">
        <v>418</v>
      </c>
      <c r="D24" s="364"/>
      <c r="E24" s="364"/>
      <c r="F24" s="364"/>
      <c r="G24" s="364"/>
      <c r="H24" s="364"/>
      <c r="I24" s="364"/>
      <c r="J24" s="364"/>
      <c r="K24" s="245"/>
    </row>
    <row r="25" spans="2:11" ht="15" customHeight="1">
      <c r="B25" s="248"/>
      <c r="C25" s="247"/>
      <c r="D25" s="364" t="s">
        <v>419</v>
      </c>
      <c r="E25" s="364"/>
      <c r="F25" s="364"/>
      <c r="G25" s="364"/>
      <c r="H25" s="364"/>
      <c r="I25" s="364"/>
      <c r="J25" s="364"/>
      <c r="K25" s="245"/>
    </row>
    <row r="26" spans="2:11" ht="15" customHeight="1">
      <c r="B26" s="248"/>
      <c r="C26" s="249"/>
      <c r="D26" s="364" t="s">
        <v>420</v>
      </c>
      <c r="E26" s="364"/>
      <c r="F26" s="364"/>
      <c r="G26" s="364"/>
      <c r="H26" s="364"/>
      <c r="I26" s="364"/>
      <c r="J26" s="364"/>
      <c r="K26" s="245"/>
    </row>
    <row r="27" spans="2:11" ht="12.75" customHeight="1">
      <c r="B27" s="248"/>
      <c r="C27" s="249"/>
      <c r="D27" s="249"/>
      <c r="E27" s="249"/>
      <c r="F27" s="249"/>
      <c r="G27" s="249"/>
      <c r="H27" s="249"/>
      <c r="I27" s="249"/>
      <c r="J27" s="249"/>
      <c r="K27" s="245"/>
    </row>
    <row r="28" spans="2:11" ht="15" customHeight="1">
      <c r="B28" s="248"/>
      <c r="C28" s="249"/>
      <c r="D28" s="364" t="s">
        <v>421</v>
      </c>
      <c r="E28" s="364"/>
      <c r="F28" s="364"/>
      <c r="G28" s="364"/>
      <c r="H28" s="364"/>
      <c r="I28" s="364"/>
      <c r="J28" s="364"/>
      <c r="K28" s="245"/>
    </row>
    <row r="29" spans="2:11" ht="15" customHeight="1">
      <c r="B29" s="248"/>
      <c r="C29" s="249"/>
      <c r="D29" s="364" t="s">
        <v>422</v>
      </c>
      <c r="E29" s="364"/>
      <c r="F29" s="364"/>
      <c r="G29" s="364"/>
      <c r="H29" s="364"/>
      <c r="I29" s="364"/>
      <c r="J29" s="364"/>
      <c r="K29" s="245"/>
    </row>
    <row r="30" spans="2:11" ht="12.75" customHeight="1">
      <c r="B30" s="248"/>
      <c r="C30" s="249"/>
      <c r="D30" s="249"/>
      <c r="E30" s="249"/>
      <c r="F30" s="249"/>
      <c r="G30" s="249"/>
      <c r="H30" s="249"/>
      <c r="I30" s="249"/>
      <c r="J30" s="249"/>
      <c r="K30" s="245"/>
    </row>
    <row r="31" spans="2:11" ht="15" customHeight="1">
      <c r="B31" s="248"/>
      <c r="C31" s="249"/>
      <c r="D31" s="364" t="s">
        <v>423</v>
      </c>
      <c r="E31" s="364"/>
      <c r="F31" s="364"/>
      <c r="G31" s="364"/>
      <c r="H31" s="364"/>
      <c r="I31" s="364"/>
      <c r="J31" s="364"/>
      <c r="K31" s="245"/>
    </row>
    <row r="32" spans="2:11" ht="15" customHeight="1">
      <c r="B32" s="248"/>
      <c r="C32" s="249"/>
      <c r="D32" s="364" t="s">
        <v>424</v>
      </c>
      <c r="E32" s="364"/>
      <c r="F32" s="364"/>
      <c r="G32" s="364"/>
      <c r="H32" s="364"/>
      <c r="I32" s="364"/>
      <c r="J32" s="364"/>
      <c r="K32" s="245"/>
    </row>
    <row r="33" spans="2:11" ht="15" customHeight="1">
      <c r="B33" s="248"/>
      <c r="C33" s="249"/>
      <c r="D33" s="364" t="s">
        <v>425</v>
      </c>
      <c r="E33" s="364"/>
      <c r="F33" s="364"/>
      <c r="G33" s="364"/>
      <c r="H33" s="364"/>
      <c r="I33" s="364"/>
      <c r="J33" s="364"/>
      <c r="K33" s="245"/>
    </row>
    <row r="34" spans="2:11" ht="15" customHeight="1">
      <c r="B34" s="248"/>
      <c r="C34" s="249"/>
      <c r="D34" s="247"/>
      <c r="E34" s="251" t="s">
        <v>107</v>
      </c>
      <c r="F34" s="247"/>
      <c r="G34" s="364" t="s">
        <v>426</v>
      </c>
      <c r="H34" s="364"/>
      <c r="I34" s="364"/>
      <c r="J34" s="364"/>
      <c r="K34" s="245"/>
    </row>
    <row r="35" spans="2:11" ht="30.75" customHeight="1">
      <c r="B35" s="248"/>
      <c r="C35" s="249"/>
      <c r="D35" s="247"/>
      <c r="E35" s="251" t="s">
        <v>427</v>
      </c>
      <c r="F35" s="247"/>
      <c r="G35" s="364" t="s">
        <v>428</v>
      </c>
      <c r="H35" s="364"/>
      <c r="I35" s="364"/>
      <c r="J35" s="364"/>
      <c r="K35" s="245"/>
    </row>
    <row r="36" spans="2:11" ht="15" customHeight="1">
      <c r="B36" s="248"/>
      <c r="C36" s="249"/>
      <c r="D36" s="247"/>
      <c r="E36" s="251" t="s">
        <v>60</v>
      </c>
      <c r="F36" s="247"/>
      <c r="G36" s="364" t="s">
        <v>429</v>
      </c>
      <c r="H36" s="364"/>
      <c r="I36" s="364"/>
      <c r="J36" s="364"/>
      <c r="K36" s="245"/>
    </row>
    <row r="37" spans="2:11" ht="15" customHeight="1">
      <c r="B37" s="248"/>
      <c r="C37" s="249"/>
      <c r="D37" s="247"/>
      <c r="E37" s="251" t="s">
        <v>108</v>
      </c>
      <c r="F37" s="247"/>
      <c r="G37" s="364" t="s">
        <v>430</v>
      </c>
      <c r="H37" s="364"/>
      <c r="I37" s="364"/>
      <c r="J37" s="364"/>
      <c r="K37" s="245"/>
    </row>
    <row r="38" spans="2:11" ht="15" customHeight="1">
      <c r="B38" s="248"/>
      <c r="C38" s="249"/>
      <c r="D38" s="247"/>
      <c r="E38" s="251" t="s">
        <v>109</v>
      </c>
      <c r="F38" s="247"/>
      <c r="G38" s="364" t="s">
        <v>431</v>
      </c>
      <c r="H38" s="364"/>
      <c r="I38" s="364"/>
      <c r="J38" s="364"/>
      <c r="K38" s="245"/>
    </row>
    <row r="39" spans="2:11" ht="15" customHeight="1">
      <c r="B39" s="248"/>
      <c r="C39" s="249"/>
      <c r="D39" s="247"/>
      <c r="E39" s="251" t="s">
        <v>110</v>
      </c>
      <c r="F39" s="247"/>
      <c r="G39" s="364" t="s">
        <v>432</v>
      </c>
      <c r="H39" s="364"/>
      <c r="I39" s="364"/>
      <c r="J39" s="364"/>
      <c r="K39" s="245"/>
    </row>
    <row r="40" spans="2:11" ht="15" customHeight="1">
      <c r="B40" s="248"/>
      <c r="C40" s="249"/>
      <c r="D40" s="247"/>
      <c r="E40" s="251" t="s">
        <v>433</v>
      </c>
      <c r="F40" s="247"/>
      <c r="G40" s="364" t="s">
        <v>434</v>
      </c>
      <c r="H40" s="364"/>
      <c r="I40" s="364"/>
      <c r="J40" s="364"/>
      <c r="K40" s="245"/>
    </row>
    <row r="41" spans="2:11" ht="15" customHeight="1">
      <c r="B41" s="248"/>
      <c r="C41" s="249"/>
      <c r="D41" s="247"/>
      <c r="E41" s="251"/>
      <c r="F41" s="247"/>
      <c r="G41" s="364" t="s">
        <v>435</v>
      </c>
      <c r="H41" s="364"/>
      <c r="I41" s="364"/>
      <c r="J41" s="364"/>
      <c r="K41" s="245"/>
    </row>
    <row r="42" spans="2:11" ht="15" customHeight="1">
      <c r="B42" s="248"/>
      <c r="C42" s="249"/>
      <c r="D42" s="247"/>
      <c r="E42" s="251" t="s">
        <v>436</v>
      </c>
      <c r="F42" s="247"/>
      <c r="G42" s="364" t="s">
        <v>437</v>
      </c>
      <c r="H42" s="364"/>
      <c r="I42" s="364"/>
      <c r="J42" s="364"/>
      <c r="K42" s="245"/>
    </row>
    <row r="43" spans="2:11" ht="15" customHeight="1">
      <c r="B43" s="248"/>
      <c r="C43" s="249"/>
      <c r="D43" s="247"/>
      <c r="E43" s="251" t="s">
        <v>112</v>
      </c>
      <c r="F43" s="247"/>
      <c r="G43" s="364" t="s">
        <v>438</v>
      </c>
      <c r="H43" s="364"/>
      <c r="I43" s="364"/>
      <c r="J43" s="364"/>
      <c r="K43" s="245"/>
    </row>
    <row r="44" spans="2:11" ht="12.75" customHeight="1">
      <c r="B44" s="248"/>
      <c r="C44" s="249"/>
      <c r="D44" s="247"/>
      <c r="E44" s="247"/>
      <c r="F44" s="247"/>
      <c r="G44" s="247"/>
      <c r="H44" s="247"/>
      <c r="I44" s="247"/>
      <c r="J44" s="247"/>
      <c r="K44" s="245"/>
    </row>
    <row r="45" spans="2:11" ht="15" customHeight="1">
      <c r="B45" s="248"/>
      <c r="C45" s="249"/>
      <c r="D45" s="364" t="s">
        <v>439</v>
      </c>
      <c r="E45" s="364"/>
      <c r="F45" s="364"/>
      <c r="G45" s="364"/>
      <c r="H45" s="364"/>
      <c r="I45" s="364"/>
      <c r="J45" s="364"/>
      <c r="K45" s="245"/>
    </row>
    <row r="46" spans="2:11" ht="15" customHeight="1">
      <c r="B46" s="248"/>
      <c r="C46" s="249"/>
      <c r="D46" s="249"/>
      <c r="E46" s="364" t="s">
        <v>440</v>
      </c>
      <c r="F46" s="364"/>
      <c r="G46" s="364"/>
      <c r="H46" s="364"/>
      <c r="I46" s="364"/>
      <c r="J46" s="364"/>
      <c r="K46" s="245"/>
    </row>
    <row r="47" spans="2:11" ht="15" customHeight="1">
      <c r="B47" s="248"/>
      <c r="C47" s="249"/>
      <c r="D47" s="249"/>
      <c r="E47" s="364" t="s">
        <v>441</v>
      </c>
      <c r="F47" s="364"/>
      <c r="G47" s="364"/>
      <c r="H47" s="364"/>
      <c r="I47" s="364"/>
      <c r="J47" s="364"/>
      <c r="K47" s="245"/>
    </row>
    <row r="48" spans="2:11" ht="15" customHeight="1">
      <c r="B48" s="248"/>
      <c r="C48" s="249"/>
      <c r="D48" s="249"/>
      <c r="E48" s="364" t="s">
        <v>442</v>
      </c>
      <c r="F48" s="364"/>
      <c r="G48" s="364"/>
      <c r="H48" s="364"/>
      <c r="I48" s="364"/>
      <c r="J48" s="364"/>
      <c r="K48" s="245"/>
    </row>
    <row r="49" spans="2:11" ht="15" customHeight="1">
      <c r="B49" s="248"/>
      <c r="C49" s="249"/>
      <c r="D49" s="364" t="s">
        <v>443</v>
      </c>
      <c r="E49" s="364"/>
      <c r="F49" s="364"/>
      <c r="G49" s="364"/>
      <c r="H49" s="364"/>
      <c r="I49" s="364"/>
      <c r="J49" s="364"/>
      <c r="K49" s="245"/>
    </row>
    <row r="50" spans="2:11" ht="25.5" customHeight="1">
      <c r="B50" s="244"/>
      <c r="C50" s="365" t="s">
        <v>444</v>
      </c>
      <c r="D50" s="365"/>
      <c r="E50" s="365"/>
      <c r="F50" s="365"/>
      <c r="G50" s="365"/>
      <c r="H50" s="365"/>
      <c r="I50" s="365"/>
      <c r="J50" s="365"/>
      <c r="K50" s="245"/>
    </row>
    <row r="51" spans="2:11" ht="5.25" customHeight="1">
      <c r="B51" s="244"/>
      <c r="C51" s="246"/>
      <c r="D51" s="246"/>
      <c r="E51" s="246"/>
      <c r="F51" s="246"/>
      <c r="G51" s="246"/>
      <c r="H51" s="246"/>
      <c r="I51" s="246"/>
      <c r="J51" s="246"/>
      <c r="K51" s="245"/>
    </row>
    <row r="52" spans="2:11" ht="15" customHeight="1">
      <c r="B52" s="244"/>
      <c r="C52" s="364" t="s">
        <v>445</v>
      </c>
      <c r="D52" s="364"/>
      <c r="E52" s="364"/>
      <c r="F52" s="364"/>
      <c r="G52" s="364"/>
      <c r="H52" s="364"/>
      <c r="I52" s="364"/>
      <c r="J52" s="364"/>
      <c r="K52" s="245"/>
    </row>
    <row r="53" spans="2:11" ht="15" customHeight="1">
      <c r="B53" s="244"/>
      <c r="C53" s="364" t="s">
        <v>446</v>
      </c>
      <c r="D53" s="364"/>
      <c r="E53" s="364"/>
      <c r="F53" s="364"/>
      <c r="G53" s="364"/>
      <c r="H53" s="364"/>
      <c r="I53" s="364"/>
      <c r="J53" s="364"/>
      <c r="K53" s="245"/>
    </row>
    <row r="54" spans="2:11" ht="12.75" customHeight="1">
      <c r="B54" s="244"/>
      <c r="C54" s="247"/>
      <c r="D54" s="247"/>
      <c r="E54" s="247"/>
      <c r="F54" s="247"/>
      <c r="G54" s="247"/>
      <c r="H54" s="247"/>
      <c r="I54" s="247"/>
      <c r="J54" s="247"/>
      <c r="K54" s="245"/>
    </row>
    <row r="55" spans="2:11" ht="15" customHeight="1">
      <c r="B55" s="244"/>
      <c r="C55" s="364" t="s">
        <v>447</v>
      </c>
      <c r="D55" s="364"/>
      <c r="E55" s="364"/>
      <c r="F55" s="364"/>
      <c r="G55" s="364"/>
      <c r="H55" s="364"/>
      <c r="I55" s="364"/>
      <c r="J55" s="364"/>
      <c r="K55" s="245"/>
    </row>
    <row r="56" spans="2:11" ht="15" customHeight="1">
      <c r="B56" s="244"/>
      <c r="C56" s="249"/>
      <c r="D56" s="364" t="s">
        <v>448</v>
      </c>
      <c r="E56" s="364"/>
      <c r="F56" s="364"/>
      <c r="G56" s="364"/>
      <c r="H56" s="364"/>
      <c r="I56" s="364"/>
      <c r="J56" s="364"/>
      <c r="K56" s="245"/>
    </row>
    <row r="57" spans="2:11" ht="15" customHeight="1">
      <c r="B57" s="244"/>
      <c r="C57" s="249"/>
      <c r="D57" s="364" t="s">
        <v>449</v>
      </c>
      <c r="E57" s="364"/>
      <c r="F57" s="364"/>
      <c r="G57" s="364"/>
      <c r="H57" s="364"/>
      <c r="I57" s="364"/>
      <c r="J57" s="364"/>
      <c r="K57" s="245"/>
    </row>
    <row r="58" spans="2:11" ht="15" customHeight="1">
      <c r="B58" s="244"/>
      <c r="C58" s="249"/>
      <c r="D58" s="364" t="s">
        <v>450</v>
      </c>
      <c r="E58" s="364"/>
      <c r="F58" s="364"/>
      <c r="G58" s="364"/>
      <c r="H58" s="364"/>
      <c r="I58" s="364"/>
      <c r="J58" s="364"/>
      <c r="K58" s="245"/>
    </row>
    <row r="59" spans="2:11" ht="15" customHeight="1">
      <c r="B59" s="244"/>
      <c r="C59" s="249"/>
      <c r="D59" s="364" t="s">
        <v>451</v>
      </c>
      <c r="E59" s="364"/>
      <c r="F59" s="364"/>
      <c r="G59" s="364"/>
      <c r="H59" s="364"/>
      <c r="I59" s="364"/>
      <c r="J59" s="364"/>
      <c r="K59" s="245"/>
    </row>
    <row r="60" spans="2:11" ht="15" customHeight="1">
      <c r="B60" s="244"/>
      <c r="C60" s="249"/>
      <c r="D60" s="363" t="s">
        <v>452</v>
      </c>
      <c r="E60" s="363"/>
      <c r="F60" s="363"/>
      <c r="G60" s="363"/>
      <c r="H60" s="363"/>
      <c r="I60" s="363"/>
      <c r="J60" s="363"/>
      <c r="K60" s="245"/>
    </row>
    <row r="61" spans="2:11" ht="15" customHeight="1">
      <c r="B61" s="244"/>
      <c r="C61" s="249"/>
      <c r="D61" s="364" t="s">
        <v>453</v>
      </c>
      <c r="E61" s="364"/>
      <c r="F61" s="364"/>
      <c r="G61" s="364"/>
      <c r="H61" s="364"/>
      <c r="I61" s="364"/>
      <c r="J61" s="364"/>
      <c r="K61" s="245"/>
    </row>
    <row r="62" spans="2:11" ht="12.75" customHeight="1">
      <c r="B62" s="244"/>
      <c r="C62" s="249"/>
      <c r="D62" s="249"/>
      <c r="E62" s="252"/>
      <c r="F62" s="249"/>
      <c r="G62" s="249"/>
      <c r="H62" s="249"/>
      <c r="I62" s="249"/>
      <c r="J62" s="249"/>
      <c r="K62" s="245"/>
    </row>
    <row r="63" spans="2:11" ht="15" customHeight="1">
      <c r="B63" s="244"/>
      <c r="C63" s="249"/>
      <c r="D63" s="364" t="s">
        <v>454</v>
      </c>
      <c r="E63" s="364"/>
      <c r="F63" s="364"/>
      <c r="G63" s="364"/>
      <c r="H63" s="364"/>
      <c r="I63" s="364"/>
      <c r="J63" s="364"/>
      <c r="K63" s="245"/>
    </row>
    <row r="64" spans="2:11" ht="15" customHeight="1">
      <c r="B64" s="244"/>
      <c r="C64" s="249"/>
      <c r="D64" s="363" t="s">
        <v>455</v>
      </c>
      <c r="E64" s="363"/>
      <c r="F64" s="363"/>
      <c r="G64" s="363"/>
      <c r="H64" s="363"/>
      <c r="I64" s="363"/>
      <c r="J64" s="363"/>
      <c r="K64" s="245"/>
    </row>
    <row r="65" spans="2:11" ht="15" customHeight="1">
      <c r="B65" s="244"/>
      <c r="C65" s="249"/>
      <c r="D65" s="364" t="s">
        <v>456</v>
      </c>
      <c r="E65" s="364"/>
      <c r="F65" s="364"/>
      <c r="G65" s="364"/>
      <c r="H65" s="364"/>
      <c r="I65" s="364"/>
      <c r="J65" s="364"/>
      <c r="K65" s="245"/>
    </row>
    <row r="66" spans="2:11" ht="15" customHeight="1">
      <c r="B66" s="244"/>
      <c r="C66" s="249"/>
      <c r="D66" s="364" t="s">
        <v>457</v>
      </c>
      <c r="E66" s="364"/>
      <c r="F66" s="364"/>
      <c r="G66" s="364"/>
      <c r="H66" s="364"/>
      <c r="I66" s="364"/>
      <c r="J66" s="364"/>
      <c r="K66" s="245"/>
    </row>
    <row r="67" spans="2:11" ht="15" customHeight="1">
      <c r="B67" s="244"/>
      <c r="C67" s="249"/>
      <c r="D67" s="364" t="s">
        <v>458</v>
      </c>
      <c r="E67" s="364"/>
      <c r="F67" s="364"/>
      <c r="G67" s="364"/>
      <c r="H67" s="364"/>
      <c r="I67" s="364"/>
      <c r="J67" s="364"/>
      <c r="K67" s="245"/>
    </row>
    <row r="68" spans="2:11" ht="15" customHeight="1">
      <c r="B68" s="244"/>
      <c r="C68" s="249"/>
      <c r="D68" s="364" t="s">
        <v>459</v>
      </c>
      <c r="E68" s="364"/>
      <c r="F68" s="364"/>
      <c r="G68" s="364"/>
      <c r="H68" s="364"/>
      <c r="I68" s="364"/>
      <c r="J68" s="364"/>
      <c r="K68" s="245"/>
    </row>
    <row r="69" spans="2:11" ht="12.75" customHeight="1">
      <c r="B69" s="253"/>
      <c r="C69" s="254"/>
      <c r="D69" s="254"/>
      <c r="E69" s="254"/>
      <c r="F69" s="254"/>
      <c r="G69" s="254"/>
      <c r="H69" s="254"/>
      <c r="I69" s="254"/>
      <c r="J69" s="254"/>
      <c r="K69" s="255"/>
    </row>
    <row r="70" spans="2:11" ht="18.75" customHeight="1">
      <c r="B70" s="256"/>
      <c r="C70" s="256"/>
      <c r="D70" s="256"/>
      <c r="E70" s="256"/>
      <c r="F70" s="256"/>
      <c r="G70" s="256"/>
      <c r="H70" s="256"/>
      <c r="I70" s="256"/>
      <c r="J70" s="256"/>
      <c r="K70" s="257"/>
    </row>
    <row r="71" spans="2:11" ht="18.75" customHeight="1">
      <c r="B71" s="257"/>
      <c r="C71" s="257"/>
      <c r="D71" s="257"/>
      <c r="E71" s="257"/>
      <c r="F71" s="257"/>
      <c r="G71" s="257"/>
      <c r="H71" s="257"/>
      <c r="I71" s="257"/>
      <c r="J71" s="257"/>
      <c r="K71" s="257"/>
    </row>
    <row r="72" spans="2:11" ht="7.5" customHeight="1">
      <c r="B72" s="258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ht="45" customHeight="1">
      <c r="B73" s="261"/>
      <c r="C73" s="362" t="s">
        <v>89</v>
      </c>
      <c r="D73" s="362"/>
      <c r="E73" s="362"/>
      <c r="F73" s="362"/>
      <c r="G73" s="362"/>
      <c r="H73" s="362"/>
      <c r="I73" s="362"/>
      <c r="J73" s="362"/>
      <c r="K73" s="262"/>
    </row>
    <row r="74" spans="2:11" ht="17.25" customHeight="1">
      <c r="B74" s="261"/>
      <c r="C74" s="263" t="s">
        <v>460</v>
      </c>
      <c r="D74" s="263"/>
      <c r="E74" s="263"/>
      <c r="F74" s="263" t="s">
        <v>461</v>
      </c>
      <c r="G74" s="264"/>
      <c r="H74" s="263" t="s">
        <v>108</v>
      </c>
      <c r="I74" s="263" t="s">
        <v>64</v>
      </c>
      <c r="J74" s="263" t="s">
        <v>462</v>
      </c>
      <c r="K74" s="262"/>
    </row>
    <row r="75" spans="2:11" ht="17.25" customHeight="1">
      <c r="B75" s="261"/>
      <c r="C75" s="265" t="s">
        <v>463</v>
      </c>
      <c r="D75" s="265"/>
      <c r="E75" s="265"/>
      <c r="F75" s="266" t="s">
        <v>464</v>
      </c>
      <c r="G75" s="267"/>
      <c r="H75" s="265"/>
      <c r="I75" s="265"/>
      <c r="J75" s="265" t="s">
        <v>465</v>
      </c>
      <c r="K75" s="262"/>
    </row>
    <row r="76" spans="2:11" ht="5.25" customHeight="1">
      <c r="B76" s="261"/>
      <c r="C76" s="268"/>
      <c r="D76" s="268"/>
      <c r="E76" s="268"/>
      <c r="F76" s="268"/>
      <c r="G76" s="269"/>
      <c r="H76" s="268"/>
      <c r="I76" s="268"/>
      <c r="J76" s="268"/>
      <c r="K76" s="262"/>
    </row>
    <row r="77" spans="2:11" ht="15" customHeight="1">
      <c r="B77" s="261"/>
      <c r="C77" s="251" t="s">
        <v>60</v>
      </c>
      <c r="D77" s="268"/>
      <c r="E77" s="268"/>
      <c r="F77" s="270" t="s">
        <v>466</v>
      </c>
      <c r="G77" s="269"/>
      <c r="H77" s="251" t="s">
        <v>467</v>
      </c>
      <c r="I77" s="251" t="s">
        <v>468</v>
      </c>
      <c r="J77" s="251">
        <v>20</v>
      </c>
      <c r="K77" s="262"/>
    </row>
    <row r="78" spans="2:11" ht="15" customHeight="1">
      <c r="B78" s="261"/>
      <c r="C78" s="251" t="s">
        <v>469</v>
      </c>
      <c r="D78" s="251"/>
      <c r="E78" s="251"/>
      <c r="F78" s="270" t="s">
        <v>466</v>
      </c>
      <c r="G78" s="269"/>
      <c r="H78" s="251" t="s">
        <v>470</v>
      </c>
      <c r="I78" s="251" t="s">
        <v>468</v>
      </c>
      <c r="J78" s="251">
        <v>120</v>
      </c>
      <c r="K78" s="262"/>
    </row>
    <row r="79" spans="2:11" ht="15" customHeight="1">
      <c r="B79" s="271"/>
      <c r="C79" s="251" t="s">
        <v>471</v>
      </c>
      <c r="D79" s="251"/>
      <c r="E79" s="251"/>
      <c r="F79" s="270" t="s">
        <v>472</v>
      </c>
      <c r="G79" s="269"/>
      <c r="H79" s="251" t="s">
        <v>473</v>
      </c>
      <c r="I79" s="251" t="s">
        <v>468</v>
      </c>
      <c r="J79" s="251">
        <v>50</v>
      </c>
      <c r="K79" s="262"/>
    </row>
    <row r="80" spans="2:11" ht="15" customHeight="1">
      <c r="B80" s="271"/>
      <c r="C80" s="251" t="s">
        <v>474</v>
      </c>
      <c r="D80" s="251"/>
      <c r="E80" s="251"/>
      <c r="F80" s="270" t="s">
        <v>466</v>
      </c>
      <c r="G80" s="269"/>
      <c r="H80" s="251" t="s">
        <v>475</v>
      </c>
      <c r="I80" s="251" t="s">
        <v>476</v>
      </c>
      <c r="J80" s="251"/>
      <c r="K80" s="262"/>
    </row>
    <row r="81" spans="2:11" ht="15" customHeight="1">
      <c r="B81" s="271"/>
      <c r="C81" s="272" t="s">
        <v>477</v>
      </c>
      <c r="D81" s="272"/>
      <c r="E81" s="272"/>
      <c r="F81" s="273" t="s">
        <v>472</v>
      </c>
      <c r="G81" s="272"/>
      <c r="H81" s="272" t="s">
        <v>478</v>
      </c>
      <c r="I81" s="272" t="s">
        <v>468</v>
      </c>
      <c r="J81" s="272">
        <v>15</v>
      </c>
      <c r="K81" s="262"/>
    </row>
    <row r="82" spans="2:11" ht="15" customHeight="1">
      <c r="B82" s="271"/>
      <c r="C82" s="272" t="s">
        <v>479</v>
      </c>
      <c r="D82" s="272"/>
      <c r="E82" s="272"/>
      <c r="F82" s="273" t="s">
        <v>472</v>
      </c>
      <c r="G82" s="272"/>
      <c r="H82" s="272" t="s">
        <v>480</v>
      </c>
      <c r="I82" s="272" t="s">
        <v>468</v>
      </c>
      <c r="J82" s="272">
        <v>15</v>
      </c>
      <c r="K82" s="262"/>
    </row>
    <row r="83" spans="2:11" ht="15" customHeight="1">
      <c r="B83" s="271"/>
      <c r="C83" s="272" t="s">
        <v>481</v>
      </c>
      <c r="D83" s="272"/>
      <c r="E83" s="272"/>
      <c r="F83" s="273" t="s">
        <v>472</v>
      </c>
      <c r="G83" s="272"/>
      <c r="H83" s="272" t="s">
        <v>482</v>
      </c>
      <c r="I83" s="272" t="s">
        <v>468</v>
      </c>
      <c r="J83" s="272">
        <v>20</v>
      </c>
      <c r="K83" s="262"/>
    </row>
    <row r="84" spans="2:11" ht="15" customHeight="1">
      <c r="B84" s="271"/>
      <c r="C84" s="272" t="s">
        <v>483</v>
      </c>
      <c r="D84" s="272"/>
      <c r="E84" s="272"/>
      <c r="F84" s="273" t="s">
        <v>472</v>
      </c>
      <c r="G84" s="272"/>
      <c r="H84" s="272" t="s">
        <v>484</v>
      </c>
      <c r="I84" s="272" t="s">
        <v>468</v>
      </c>
      <c r="J84" s="272">
        <v>20</v>
      </c>
      <c r="K84" s="262"/>
    </row>
    <row r="85" spans="2:11" ht="15" customHeight="1">
      <c r="B85" s="271"/>
      <c r="C85" s="251" t="s">
        <v>485</v>
      </c>
      <c r="D85" s="251"/>
      <c r="E85" s="251"/>
      <c r="F85" s="270" t="s">
        <v>472</v>
      </c>
      <c r="G85" s="269"/>
      <c r="H85" s="251" t="s">
        <v>486</v>
      </c>
      <c r="I85" s="251" t="s">
        <v>468</v>
      </c>
      <c r="J85" s="251">
        <v>50</v>
      </c>
      <c r="K85" s="262"/>
    </row>
    <row r="86" spans="2:11" ht="15" customHeight="1">
      <c r="B86" s="271"/>
      <c r="C86" s="251" t="s">
        <v>487</v>
      </c>
      <c r="D86" s="251"/>
      <c r="E86" s="251"/>
      <c r="F86" s="270" t="s">
        <v>472</v>
      </c>
      <c r="G86" s="269"/>
      <c r="H86" s="251" t="s">
        <v>488</v>
      </c>
      <c r="I86" s="251" t="s">
        <v>468</v>
      </c>
      <c r="J86" s="251">
        <v>20</v>
      </c>
      <c r="K86" s="262"/>
    </row>
    <row r="87" spans="2:11" ht="15" customHeight="1">
      <c r="B87" s="271"/>
      <c r="C87" s="251" t="s">
        <v>489</v>
      </c>
      <c r="D87" s="251"/>
      <c r="E87" s="251"/>
      <c r="F87" s="270" t="s">
        <v>472</v>
      </c>
      <c r="G87" s="269"/>
      <c r="H87" s="251" t="s">
        <v>490</v>
      </c>
      <c r="I87" s="251" t="s">
        <v>468</v>
      </c>
      <c r="J87" s="251">
        <v>20</v>
      </c>
      <c r="K87" s="262"/>
    </row>
    <row r="88" spans="2:11" ht="15" customHeight="1">
      <c r="B88" s="271"/>
      <c r="C88" s="251" t="s">
        <v>491</v>
      </c>
      <c r="D88" s="251"/>
      <c r="E88" s="251"/>
      <c r="F88" s="270" t="s">
        <v>472</v>
      </c>
      <c r="G88" s="269"/>
      <c r="H88" s="251" t="s">
        <v>492</v>
      </c>
      <c r="I88" s="251" t="s">
        <v>468</v>
      </c>
      <c r="J88" s="251">
        <v>50</v>
      </c>
      <c r="K88" s="262"/>
    </row>
    <row r="89" spans="2:11" ht="15" customHeight="1">
      <c r="B89" s="271"/>
      <c r="C89" s="251" t="s">
        <v>493</v>
      </c>
      <c r="D89" s="251"/>
      <c r="E89" s="251"/>
      <c r="F89" s="270" t="s">
        <v>472</v>
      </c>
      <c r="G89" s="269"/>
      <c r="H89" s="251" t="s">
        <v>493</v>
      </c>
      <c r="I89" s="251" t="s">
        <v>468</v>
      </c>
      <c r="J89" s="251">
        <v>50</v>
      </c>
      <c r="K89" s="262"/>
    </row>
    <row r="90" spans="2:11" ht="15" customHeight="1">
      <c r="B90" s="271"/>
      <c r="C90" s="251" t="s">
        <v>113</v>
      </c>
      <c r="D90" s="251"/>
      <c r="E90" s="251"/>
      <c r="F90" s="270" t="s">
        <v>472</v>
      </c>
      <c r="G90" s="269"/>
      <c r="H90" s="251" t="s">
        <v>494</v>
      </c>
      <c r="I90" s="251" t="s">
        <v>468</v>
      </c>
      <c r="J90" s="251">
        <v>255</v>
      </c>
      <c r="K90" s="262"/>
    </row>
    <row r="91" spans="2:11" ht="15" customHeight="1">
      <c r="B91" s="271"/>
      <c r="C91" s="251" t="s">
        <v>495</v>
      </c>
      <c r="D91" s="251"/>
      <c r="E91" s="251"/>
      <c r="F91" s="270" t="s">
        <v>466</v>
      </c>
      <c r="G91" s="269"/>
      <c r="H91" s="251" t="s">
        <v>496</v>
      </c>
      <c r="I91" s="251" t="s">
        <v>497</v>
      </c>
      <c r="J91" s="251"/>
      <c r="K91" s="262"/>
    </row>
    <row r="92" spans="2:11" ht="15" customHeight="1">
      <c r="B92" s="271"/>
      <c r="C92" s="251" t="s">
        <v>498</v>
      </c>
      <c r="D92" s="251"/>
      <c r="E92" s="251"/>
      <c r="F92" s="270" t="s">
        <v>466</v>
      </c>
      <c r="G92" s="269"/>
      <c r="H92" s="251" t="s">
        <v>499</v>
      </c>
      <c r="I92" s="251" t="s">
        <v>500</v>
      </c>
      <c r="J92" s="251"/>
      <c r="K92" s="262"/>
    </row>
    <row r="93" spans="2:11" ht="15" customHeight="1">
      <c r="B93" s="271"/>
      <c r="C93" s="251" t="s">
        <v>501</v>
      </c>
      <c r="D93" s="251"/>
      <c r="E93" s="251"/>
      <c r="F93" s="270" t="s">
        <v>466</v>
      </c>
      <c r="G93" s="269"/>
      <c r="H93" s="251" t="s">
        <v>501</v>
      </c>
      <c r="I93" s="251" t="s">
        <v>500</v>
      </c>
      <c r="J93" s="251"/>
      <c r="K93" s="262"/>
    </row>
    <row r="94" spans="2:11" ht="15" customHeight="1">
      <c r="B94" s="271"/>
      <c r="C94" s="251" t="s">
        <v>45</v>
      </c>
      <c r="D94" s="251"/>
      <c r="E94" s="251"/>
      <c r="F94" s="270" t="s">
        <v>466</v>
      </c>
      <c r="G94" s="269"/>
      <c r="H94" s="251" t="s">
        <v>502</v>
      </c>
      <c r="I94" s="251" t="s">
        <v>500</v>
      </c>
      <c r="J94" s="251"/>
      <c r="K94" s="262"/>
    </row>
    <row r="95" spans="2:11" ht="15" customHeight="1">
      <c r="B95" s="271"/>
      <c r="C95" s="251" t="s">
        <v>55</v>
      </c>
      <c r="D95" s="251"/>
      <c r="E95" s="251"/>
      <c r="F95" s="270" t="s">
        <v>466</v>
      </c>
      <c r="G95" s="269"/>
      <c r="H95" s="251" t="s">
        <v>503</v>
      </c>
      <c r="I95" s="251" t="s">
        <v>500</v>
      </c>
      <c r="J95" s="251"/>
      <c r="K95" s="262"/>
    </row>
    <row r="96" spans="2:11" ht="15" customHeight="1">
      <c r="B96" s="274"/>
      <c r="C96" s="275"/>
      <c r="D96" s="275"/>
      <c r="E96" s="275"/>
      <c r="F96" s="275"/>
      <c r="G96" s="275"/>
      <c r="H96" s="275"/>
      <c r="I96" s="275"/>
      <c r="J96" s="275"/>
      <c r="K96" s="276"/>
    </row>
    <row r="97" spans="2:11" ht="18.75" customHeight="1">
      <c r="B97" s="277"/>
      <c r="C97" s="278"/>
      <c r="D97" s="278"/>
      <c r="E97" s="278"/>
      <c r="F97" s="278"/>
      <c r="G97" s="278"/>
      <c r="H97" s="278"/>
      <c r="I97" s="278"/>
      <c r="J97" s="278"/>
      <c r="K97" s="277"/>
    </row>
    <row r="98" spans="2:11" ht="18.75" customHeight="1">
      <c r="B98" s="257"/>
      <c r="C98" s="257"/>
      <c r="D98" s="257"/>
      <c r="E98" s="257"/>
      <c r="F98" s="257"/>
      <c r="G98" s="257"/>
      <c r="H98" s="257"/>
      <c r="I98" s="257"/>
      <c r="J98" s="257"/>
      <c r="K98" s="257"/>
    </row>
    <row r="99" spans="2:11" ht="7.5" customHeight="1">
      <c r="B99" s="258"/>
      <c r="C99" s="259"/>
      <c r="D99" s="259"/>
      <c r="E99" s="259"/>
      <c r="F99" s="259"/>
      <c r="G99" s="259"/>
      <c r="H99" s="259"/>
      <c r="I99" s="259"/>
      <c r="J99" s="259"/>
      <c r="K99" s="260"/>
    </row>
    <row r="100" spans="2:11" ht="45" customHeight="1">
      <c r="B100" s="261"/>
      <c r="C100" s="362" t="s">
        <v>504</v>
      </c>
      <c r="D100" s="362"/>
      <c r="E100" s="362"/>
      <c r="F100" s="362"/>
      <c r="G100" s="362"/>
      <c r="H100" s="362"/>
      <c r="I100" s="362"/>
      <c r="J100" s="362"/>
      <c r="K100" s="262"/>
    </row>
    <row r="101" spans="2:11" ht="17.25" customHeight="1">
      <c r="B101" s="261"/>
      <c r="C101" s="263" t="s">
        <v>460</v>
      </c>
      <c r="D101" s="263"/>
      <c r="E101" s="263"/>
      <c r="F101" s="263" t="s">
        <v>461</v>
      </c>
      <c r="G101" s="264"/>
      <c r="H101" s="263" t="s">
        <v>108</v>
      </c>
      <c r="I101" s="263" t="s">
        <v>64</v>
      </c>
      <c r="J101" s="263" t="s">
        <v>462</v>
      </c>
      <c r="K101" s="262"/>
    </row>
    <row r="102" spans="2:11" ht="17.25" customHeight="1">
      <c r="B102" s="261"/>
      <c r="C102" s="265" t="s">
        <v>463</v>
      </c>
      <c r="D102" s="265"/>
      <c r="E102" s="265"/>
      <c r="F102" s="266" t="s">
        <v>464</v>
      </c>
      <c r="G102" s="267"/>
      <c r="H102" s="265"/>
      <c r="I102" s="265"/>
      <c r="J102" s="265" t="s">
        <v>465</v>
      </c>
      <c r="K102" s="262"/>
    </row>
    <row r="103" spans="2:11" ht="5.25" customHeight="1">
      <c r="B103" s="261"/>
      <c r="C103" s="263"/>
      <c r="D103" s="263"/>
      <c r="E103" s="263"/>
      <c r="F103" s="263"/>
      <c r="G103" s="279"/>
      <c r="H103" s="263"/>
      <c r="I103" s="263"/>
      <c r="J103" s="263"/>
      <c r="K103" s="262"/>
    </row>
    <row r="104" spans="2:11" ht="15" customHeight="1">
      <c r="B104" s="261"/>
      <c r="C104" s="251" t="s">
        <v>60</v>
      </c>
      <c r="D104" s="268"/>
      <c r="E104" s="268"/>
      <c r="F104" s="270" t="s">
        <v>466</v>
      </c>
      <c r="G104" s="279"/>
      <c r="H104" s="251" t="s">
        <v>505</v>
      </c>
      <c r="I104" s="251" t="s">
        <v>468</v>
      </c>
      <c r="J104" s="251">
        <v>20</v>
      </c>
      <c r="K104" s="262"/>
    </row>
    <row r="105" spans="2:11" ht="15" customHeight="1">
      <c r="B105" s="261"/>
      <c r="C105" s="251" t="s">
        <v>469</v>
      </c>
      <c r="D105" s="251"/>
      <c r="E105" s="251"/>
      <c r="F105" s="270" t="s">
        <v>466</v>
      </c>
      <c r="G105" s="251"/>
      <c r="H105" s="251" t="s">
        <v>505</v>
      </c>
      <c r="I105" s="251" t="s">
        <v>468</v>
      </c>
      <c r="J105" s="251">
        <v>120</v>
      </c>
      <c r="K105" s="262"/>
    </row>
    <row r="106" spans="2:11" ht="15" customHeight="1">
      <c r="B106" s="271"/>
      <c r="C106" s="251" t="s">
        <v>471</v>
      </c>
      <c r="D106" s="251"/>
      <c r="E106" s="251"/>
      <c r="F106" s="270" t="s">
        <v>472</v>
      </c>
      <c r="G106" s="251"/>
      <c r="H106" s="251" t="s">
        <v>505</v>
      </c>
      <c r="I106" s="251" t="s">
        <v>468</v>
      </c>
      <c r="J106" s="251">
        <v>50</v>
      </c>
      <c r="K106" s="262"/>
    </row>
    <row r="107" spans="2:11" ht="15" customHeight="1">
      <c r="B107" s="271"/>
      <c r="C107" s="251" t="s">
        <v>474</v>
      </c>
      <c r="D107" s="251"/>
      <c r="E107" s="251"/>
      <c r="F107" s="270" t="s">
        <v>466</v>
      </c>
      <c r="G107" s="251"/>
      <c r="H107" s="251" t="s">
        <v>505</v>
      </c>
      <c r="I107" s="251" t="s">
        <v>476</v>
      </c>
      <c r="J107" s="251"/>
      <c r="K107" s="262"/>
    </row>
    <row r="108" spans="2:11" ht="15" customHeight="1">
      <c r="B108" s="271"/>
      <c r="C108" s="251" t="s">
        <v>485</v>
      </c>
      <c r="D108" s="251"/>
      <c r="E108" s="251"/>
      <c r="F108" s="270" t="s">
        <v>472</v>
      </c>
      <c r="G108" s="251"/>
      <c r="H108" s="251" t="s">
        <v>505</v>
      </c>
      <c r="I108" s="251" t="s">
        <v>468</v>
      </c>
      <c r="J108" s="251">
        <v>50</v>
      </c>
      <c r="K108" s="262"/>
    </row>
    <row r="109" spans="2:11" ht="15" customHeight="1">
      <c r="B109" s="271"/>
      <c r="C109" s="251" t="s">
        <v>493</v>
      </c>
      <c r="D109" s="251"/>
      <c r="E109" s="251"/>
      <c r="F109" s="270" t="s">
        <v>472</v>
      </c>
      <c r="G109" s="251"/>
      <c r="H109" s="251" t="s">
        <v>505</v>
      </c>
      <c r="I109" s="251" t="s">
        <v>468</v>
      </c>
      <c r="J109" s="251">
        <v>50</v>
      </c>
      <c r="K109" s="262"/>
    </row>
    <row r="110" spans="2:11" ht="15" customHeight="1">
      <c r="B110" s="271"/>
      <c r="C110" s="251" t="s">
        <v>491</v>
      </c>
      <c r="D110" s="251"/>
      <c r="E110" s="251"/>
      <c r="F110" s="270" t="s">
        <v>472</v>
      </c>
      <c r="G110" s="251"/>
      <c r="H110" s="251" t="s">
        <v>505</v>
      </c>
      <c r="I110" s="251" t="s">
        <v>468</v>
      </c>
      <c r="J110" s="251">
        <v>50</v>
      </c>
      <c r="K110" s="262"/>
    </row>
    <row r="111" spans="2:11" ht="15" customHeight="1">
      <c r="B111" s="271"/>
      <c r="C111" s="251" t="s">
        <v>60</v>
      </c>
      <c r="D111" s="251"/>
      <c r="E111" s="251"/>
      <c r="F111" s="270" t="s">
        <v>466</v>
      </c>
      <c r="G111" s="251"/>
      <c r="H111" s="251" t="s">
        <v>506</v>
      </c>
      <c r="I111" s="251" t="s">
        <v>468</v>
      </c>
      <c r="J111" s="251">
        <v>20</v>
      </c>
      <c r="K111" s="262"/>
    </row>
    <row r="112" spans="2:11" ht="15" customHeight="1">
      <c r="B112" s="271"/>
      <c r="C112" s="251" t="s">
        <v>507</v>
      </c>
      <c r="D112" s="251"/>
      <c r="E112" s="251"/>
      <c r="F112" s="270" t="s">
        <v>466</v>
      </c>
      <c r="G112" s="251"/>
      <c r="H112" s="251" t="s">
        <v>508</v>
      </c>
      <c r="I112" s="251" t="s">
        <v>468</v>
      </c>
      <c r="J112" s="251">
        <v>120</v>
      </c>
      <c r="K112" s="262"/>
    </row>
    <row r="113" spans="2:11" ht="15" customHeight="1">
      <c r="B113" s="271"/>
      <c r="C113" s="251" t="s">
        <v>45</v>
      </c>
      <c r="D113" s="251"/>
      <c r="E113" s="251"/>
      <c r="F113" s="270" t="s">
        <v>466</v>
      </c>
      <c r="G113" s="251"/>
      <c r="H113" s="251" t="s">
        <v>509</v>
      </c>
      <c r="I113" s="251" t="s">
        <v>500</v>
      </c>
      <c r="J113" s="251"/>
      <c r="K113" s="262"/>
    </row>
    <row r="114" spans="2:11" ht="15" customHeight="1">
      <c r="B114" s="271"/>
      <c r="C114" s="251" t="s">
        <v>55</v>
      </c>
      <c r="D114" s="251"/>
      <c r="E114" s="251"/>
      <c r="F114" s="270" t="s">
        <v>466</v>
      </c>
      <c r="G114" s="251"/>
      <c r="H114" s="251" t="s">
        <v>510</v>
      </c>
      <c r="I114" s="251" t="s">
        <v>500</v>
      </c>
      <c r="J114" s="251"/>
      <c r="K114" s="262"/>
    </row>
    <row r="115" spans="2:11" ht="15" customHeight="1">
      <c r="B115" s="271"/>
      <c r="C115" s="251" t="s">
        <v>64</v>
      </c>
      <c r="D115" s="251"/>
      <c r="E115" s="251"/>
      <c r="F115" s="270" t="s">
        <v>466</v>
      </c>
      <c r="G115" s="251"/>
      <c r="H115" s="251" t="s">
        <v>511</v>
      </c>
      <c r="I115" s="251" t="s">
        <v>512</v>
      </c>
      <c r="J115" s="251"/>
      <c r="K115" s="262"/>
    </row>
    <row r="116" spans="2:11" ht="15" customHeight="1">
      <c r="B116" s="274"/>
      <c r="C116" s="280"/>
      <c r="D116" s="280"/>
      <c r="E116" s="280"/>
      <c r="F116" s="280"/>
      <c r="G116" s="280"/>
      <c r="H116" s="280"/>
      <c r="I116" s="280"/>
      <c r="J116" s="280"/>
      <c r="K116" s="276"/>
    </row>
    <row r="117" spans="2:11" ht="18.75" customHeight="1">
      <c r="B117" s="281"/>
      <c r="C117" s="247"/>
      <c r="D117" s="247"/>
      <c r="E117" s="247"/>
      <c r="F117" s="282"/>
      <c r="G117" s="247"/>
      <c r="H117" s="247"/>
      <c r="I117" s="247"/>
      <c r="J117" s="247"/>
      <c r="K117" s="281"/>
    </row>
    <row r="118" spans="2:11" ht="18.75" customHeight="1"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</row>
    <row r="119" spans="2:11" ht="7.5" customHeight="1">
      <c r="B119" s="283"/>
      <c r="C119" s="284"/>
      <c r="D119" s="284"/>
      <c r="E119" s="284"/>
      <c r="F119" s="284"/>
      <c r="G119" s="284"/>
      <c r="H119" s="284"/>
      <c r="I119" s="284"/>
      <c r="J119" s="284"/>
      <c r="K119" s="285"/>
    </row>
    <row r="120" spans="2:11" ht="45" customHeight="1">
      <c r="B120" s="286"/>
      <c r="C120" s="361" t="s">
        <v>513</v>
      </c>
      <c r="D120" s="361"/>
      <c r="E120" s="361"/>
      <c r="F120" s="361"/>
      <c r="G120" s="361"/>
      <c r="H120" s="361"/>
      <c r="I120" s="361"/>
      <c r="J120" s="361"/>
      <c r="K120" s="287"/>
    </row>
    <row r="121" spans="2:11" ht="17.25" customHeight="1">
      <c r="B121" s="288"/>
      <c r="C121" s="263" t="s">
        <v>460</v>
      </c>
      <c r="D121" s="263"/>
      <c r="E121" s="263"/>
      <c r="F121" s="263" t="s">
        <v>461</v>
      </c>
      <c r="G121" s="264"/>
      <c r="H121" s="263" t="s">
        <v>108</v>
      </c>
      <c r="I121" s="263" t="s">
        <v>64</v>
      </c>
      <c r="J121" s="263" t="s">
        <v>462</v>
      </c>
      <c r="K121" s="289"/>
    </row>
    <row r="122" spans="2:11" ht="17.25" customHeight="1">
      <c r="B122" s="288"/>
      <c r="C122" s="265" t="s">
        <v>463</v>
      </c>
      <c r="D122" s="265"/>
      <c r="E122" s="265"/>
      <c r="F122" s="266" t="s">
        <v>464</v>
      </c>
      <c r="G122" s="267"/>
      <c r="H122" s="265"/>
      <c r="I122" s="265"/>
      <c r="J122" s="265" t="s">
        <v>465</v>
      </c>
      <c r="K122" s="289"/>
    </row>
    <row r="123" spans="2:11" ht="5.25" customHeight="1">
      <c r="B123" s="290"/>
      <c r="C123" s="268"/>
      <c r="D123" s="268"/>
      <c r="E123" s="268"/>
      <c r="F123" s="268"/>
      <c r="G123" s="251"/>
      <c r="H123" s="268"/>
      <c r="I123" s="268"/>
      <c r="J123" s="268"/>
      <c r="K123" s="291"/>
    </row>
    <row r="124" spans="2:11" ht="15" customHeight="1">
      <c r="B124" s="290"/>
      <c r="C124" s="251" t="s">
        <v>469</v>
      </c>
      <c r="D124" s="268"/>
      <c r="E124" s="268"/>
      <c r="F124" s="270" t="s">
        <v>466</v>
      </c>
      <c r="G124" s="251"/>
      <c r="H124" s="251" t="s">
        <v>505</v>
      </c>
      <c r="I124" s="251" t="s">
        <v>468</v>
      </c>
      <c r="J124" s="251">
        <v>120</v>
      </c>
      <c r="K124" s="292"/>
    </row>
    <row r="125" spans="2:11" ht="15" customHeight="1">
      <c r="B125" s="290"/>
      <c r="C125" s="251" t="s">
        <v>514</v>
      </c>
      <c r="D125" s="251"/>
      <c r="E125" s="251"/>
      <c r="F125" s="270" t="s">
        <v>466</v>
      </c>
      <c r="G125" s="251"/>
      <c r="H125" s="251" t="s">
        <v>515</v>
      </c>
      <c r="I125" s="251" t="s">
        <v>468</v>
      </c>
      <c r="J125" s="251" t="s">
        <v>516</v>
      </c>
      <c r="K125" s="292"/>
    </row>
    <row r="126" spans="2:11" ht="15" customHeight="1">
      <c r="B126" s="290"/>
      <c r="C126" s="251" t="s">
        <v>415</v>
      </c>
      <c r="D126" s="251"/>
      <c r="E126" s="251"/>
      <c r="F126" s="270" t="s">
        <v>466</v>
      </c>
      <c r="G126" s="251"/>
      <c r="H126" s="251" t="s">
        <v>517</v>
      </c>
      <c r="I126" s="251" t="s">
        <v>468</v>
      </c>
      <c r="J126" s="251" t="s">
        <v>516</v>
      </c>
      <c r="K126" s="292"/>
    </row>
    <row r="127" spans="2:11" ht="15" customHeight="1">
      <c r="B127" s="290"/>
      <c r="C127" s="251" t="s">
        <v>477</v>
      </c>
      <c r="D127" s="251"/>
      <c r="E127" s="251"/>
      <c r="F127" s="270" t="s">
        <v>472</v>
      </c>
      <c r="G127" s="251"/>
      <c r="H127" s="251" t="s">
        <v>478</v>
      </c>
      <c r="I127" s="251" t="s">
        <v>468</v>
      </c>
      <c r="J127" s="251">
        <v>15</v>
      </c>
      <c r="K127" s="292"/>
    </row>
    <row r="128" spans="2:11" ht="15" customHeight="1">
      <c r="B128" s="290"/>
      <c r="C128" s="272" t="s">
        <v>479</v>
      </c>
      <c r="D128" s="272"/>
      <c r="E128" s="272"/>
      <c r="F128" s="273" t="s">
        <v>472</v>
      </c>
      <c r="G128" s="272"/>
      <c r="H128" s="272" t="s">
        <v>480</v>
      </c>
      <c r="I128" s="272" t="s">
        <v>468</v>
      </c>
      <c r="J128" s="272">
        <v>15</v>
      </c>
      <c r="K128" s="292"/>
    </row>
    <row r="129" spans="2:11" ht="15" customHeight="1">
      <c r="B129" s="290"/>
      <c r="C129" s="272" t="s">
        <v>481</v>
      </c>
      <c r="D129" s="272"/>
      <c r="E129" s="272"/>
      <c r="F129" s="273" t="s">
        <v>472</v>
      </c>
      <c r="G129" s="272"/>
      <c r="H129" s="272" t="s">
        <v>482</v>
      </c>
      <c r="I129" s="272" t="s">
        <v>468</v>
      </c>
      <c r="J129" s="272">
        <v>20</v>
      </c>
      <c r="K129" s="292"/>
    </row>
    <row r="130" spans="2:11" ht="15" customHeight="1">
      <c r="B130" s="290"/>
      <c r="C130" s="272" t="s">
        <v>483</v>
      </c>
      <c r="D130" s="272"/>
      <c r="E130" s="272"/>
      <c r="F130" s="273" t="s">
        <v>472</v>
      </c>
      <c r="G130" s="272"/>
      <c r="H130" s="272" t="s">
        <v>484</v>
      </c>
      <c r="I130" s="272" t="s">
        <v>468</v>
      </c>
      <c r="J130" s="272">
        <v>20</v>
      </c>
      <c r="K130" s="292"/>
    </row>
    <row r="131" spans="2:11" ht="15" customHeight="1">
      <c r="B131" s="290"/>
      <c r="C131" s="251" t="s">
        <v>471</v>
      </c>
      <c r="D131" s="251"/>
      <c r="E131" s="251"/>
      <c r="F131" s="270" t="s">
        <v>472</v>
      </c>
      <c r="G131" s="251"/>
      <c r="H131" s="251" t="s">
        <v>505</v>
      </c>
      <c r="I131" s="251" t="s">
        <v>468</v>
      </c>
      <c r="J131" s="251">
        <v>50</v>
      </c>
      <c r="K131" s="292"/>
    </row>
    <row r="132" spans="2:11" ht="15" customHeight="1">
      <c r="B132" s="290"/>
      <c r="C132" s="251" t="s">
        <v>485</v>
      </c>
      <c r="D132" s="251"/>
      <c r="E132" s="251"/>
      <c r="F132" s="270" t="s">
        <v>472</v>
      </c>
      <c r="G132" s="251"/>
      <c r="H132" s="251" t="s">
        <v>505</v>
      </c>
      <c r="I132" s="251" t="s">
        <v>468</v>
      </c>
      <c r="J132" s="251">
        <v>50</v>
      </c>
      <c r="K132" s="292"/>
    </row>
    <row r="133" spans="2:11" ht="15" customHeight="1">
      <c r="B133" s="290"/>
      <c r="C133" s="251" t="s">
        <v>491</v>
      </c>
      <c r="D133" s="251"/>
      <c r="E133" s="251"/>
      <c r="F133" s="270" t="s">
        <v>472</v>
      </c>
      <c r="G133" s="251"/>
      <c r="H133" s="251" t="s">
        <v>505</v>
      </c>
      <c r="I133" s="251" t="s">
        <v>468</v>
      </c>
      <c r="J133" s="251">
        <v>50</v>
      </c>
      <c r="K133" s="292"/>
    </row>
    <row r="134" spans="2:11" ht="15" customHeight="1">
      <c r="B134" s="290"/>
      <c r="C134" s="251" t="s">
        <v>493</v>
      </c>
      <c r="D134" s="251"/>
      <c r="E134" s="251"/>
      <c r="F134" s="270" t="s">
        <v>472</v>
      </c>
      <c r="G134" s="251"/>
      <c r="H134" s="251" t="s">
        <v>505</v>
      </c>
      <c r="I134" s="251" t="s">
        <v>468</v>
      </c>
      <c r="J134" s="251">
        <v>50</v>
      </c>
      <c r="K134" s="292"/>
    </row>
    <row r="135" spans="2:11" ht="15" customHeight="1">
      <c r="B135" s="290"/>
      <c r="C135" s="251" t="s">
        <v>113</v>
      </c>
      <c r="D135" s="251"/>
      <c r="E135" s="251"/>
      <c r="F135" s="270" t="s">
        <v>472</v>
      </c>
      <c r="G135" s="251"/>
      <c r="H135" s="251" t="s">
        <v>518</v>
      </c>
      <c r="I135" s="251" t="s">
        <v>468</v>
      </c>
      <c r="J135" s="251">
        <v>255</v>
      </c>
      <c r="K135" s="292"/>
    </row>
    <row r="136" spans="2:11" ht="15" customHeight="1">
      <c r="B136" s="290"/>
      <c r="C136" s="251" t="s">
        <v>495</v>
      </c>
      <c r="D136" s="251"/>
      <c r="E136" s="251"/>
      <c r="F136" s="270" t="s">
        <v>466</v>
      </c>
      <c r="G136" s="251"/>
      <c r="H136" s="251" t="s">
        <v>519</v>
      </c>
      <c r="I136" s="251" t="s">
        <v>497</v>
      </c>
      <c r="J136" s="251"/>
      <c r="K136" s="292"/>
    </row>
    <row r="137" spans="2:11" ht="15" customHeight="1">
      <c r="B137" s="290"/>
      <c r="C137" s="251" t="s">
        <v>498</v>
      </c>
      <c r="D137" s="251"/>
      <c r="E137" s="251"/>
      <c r="F137" s="270" t="s">
        <v>466</v>
      </c>
      <c r="G137" s="251"/>
      <c r="H137" s="251" t="s">
        <v>520</v>
      </c>
      <c r="I137" s="251" t="s">
        <v>500</v>
      </c>
      <c r="J137" s="251"/>
      <c r="K137" s="292"/>
    </row>
    <row r="138" spans="2:11" ht="15" customHeight="1">
      <c r="B138" s="290"/>
      <c r="C138" s="251" t="s">
        <v>501</v>
      </c>
      <c r="D138" s="251"/>
      <c r="E138" s="251"/>
      <c r="F138" s="270" t="s">
        <v>466</v>
      </c>
      <c r="G138" s="251"/>
      <c r="H138" s="251" t="s">
        <v>501</v>
      </c>
      <c r="I138" s="251" t="s">
        <v>500</v>
      </c>
      <c r="J138" s="251"/>
      <c r="K138" s="292"/>
    </row>
    <row r="139" spans="2:11" ht="15" customHeight="1">
      <c r="B139" s="290"/>
      <c r="C139" s="251" t="s">
        <v>45</v>
      </c>
      <c r="D139" s="251"/>
      <c r="E139" s="251"/>
      <c r="F139" s="270" t="s">
        <v>466</v>
      </c>
      <c r="G139" s="251"/>
      <c r="H139" s="251" t="s">
        <v>521</v>
      </c>
      <c r="I139" s="251" t="s">
        <v>500</v>
      </c>
      <c r="J139" s="251"/>
      <c r="K139" s="292"/>
    </row>
    <row r="140" spans="2:11" ht="15" customHeight="1">
      <c r="B140" s="290"/>
      <c r="C140" s="251" t="s">
        <v>522</v>
      </c>
      <c r="D140" s="251"/>
      <c r="E140" s="251"/>
      <c r="F140" s="270" t="s">
        <v>466</v>
      </c>
      <c r="G140" s="251"/>
      <c r="H140" s="251" t="s">
        <v>523</v>
      </c>
      <c r="I140" s="251" t="s">
        <v>500</v>
      </c>
      <c r="J140" s="251"/>
      <c r="K140" s="292"/>
    </row>
    <row r="141" spans="2:11" ht="15" customHeight="1">
      <c r="B141" s="293"/>
      <c r="C141" s="294"/>
      <c r="D141" s="294"/>
      <c r="E141" s="294"/>
      <c r="F141" s="294"/>
      <c r="G141" s="294"/>
      <c r="H141" s="294"/>
      <c r="I141" s="294"/>
      <c r="J141" s="294"/>
      <c r="K141" s="295"/>
    </row>
    <row r="142" spans="2:11" ht="18.75" customHeight="1">
      <c r="B142" s="247"/>
      <c r="C142" s="247"/>
      <c r="D142" s="247"/>
      <c r="E142" s="247"/>
      <c r="F142" s="282"/>
      <c r="G142" s="247"/>
      <c r="H142" s="247"/>
      <c r="I142" s="247"/>
      <c r="J142" s="247"/>
      <c r="K142" s="247"/>
    </row>
    <row r="143" spans="2:11" ht="18.75" customHeight="1">
      <c r="B143" s="257"/>
      <c r="C143" s="257"/>
      <c r="D143" s="257"/>
      <c r="E143" s="257"/>
      <c r="F143" s="257"/>
      <c r="G143" s="257"/>
      <c r="H143" s="257"/>
      <c r="I143" s="257"/>
      <c r="J143" s="257"/>
      <c r="K143" s="257"/>
    </row>
    <row r="144" spans="2:11" ht="7.5" customHeight="1">
      <c r="B144" s="258"/>
      <c r="C144" s="259"/>
      <c r="D144" s="259"/>
      <c r="E144" s="259"/>
      <c r="F144" s="259"/>
      <c r="G144" s="259"/>
      <c r="H144" s="259"/>
      <c r="I144" s="259"/>
      <c r="J144" s="259"/>
      <c r="K144" s="260"/>
    </row>
    <row r="145" spans="2:11" ht="45" customHeight="1">
      <c r="B145" s="261"/>
      <c r="C145" s="362" t="s">
        <v>524</v>
      </c>
      <c r="D145" s="362"/>
      <c r="E145" s="362"/>
      <c r="F145" s="362"/>
      <c r="G145" s="362"/>
      <c r="H145" s="362"/>
      <c r="I145" s="362"/>
      <c r="J145" s="362"/>
      <c r="K145" s="262"/>
    </row>
    <row r="146" spans="2:11" ht="17.25" customHeight="1">
      <c r="B146" s="261"/>
      <c r="C146" s="263" t="s">
        <v>460</v>
      </c>
      <c r="D146" s="263"/>
      <c r="E146" s="263"/>
      <c r="F146" s="263" t="s">
        <v>461</v>
      </c>
      <c r="G146" s="264"/>
      <c r="H146" s="263" t="s">
        <v>108</v>
      </c>
      <c r="I146" s="263" t="s">
        <v>64</v>
      </c>
      <c r="J146" s="263" t="s">
        <v>462</v>
      </c>
      <c r="K146" s="262"/>
    </row>
    <row r="147" spans="2:11" ht="17.25" customHeight="1">
      <c r="B147" s="261"/>
      <c r="C147" s="265" t="s">
        <v>463</v>
      </c>
      <c r="D147" s="265"/>
      <c r="E147" s="265"/>
      <c r="F147" s="266" t="s">
        <v>464</v>
      </c>
      <c r="G147" s="267"/>
      <c r="H147" s="265"/>
      <c r="I147" s="265"/>
      <c r="J147" s="265" t="s">
        <v>465</v>
      </c>
      <c r="K147" s="262"/>
    </row>
    <row r="148" spans="2:11" ht="5.25" customHeight="1">
      <c r="B148" s="271"/>
      <c r="C148" s="268"/>
      <c r="D148" s="268"/>
      <c r="E148" s="268"/>
      <c r="F148" s="268"/>
      <c r="G148" s="269"/>
      <c r="H148" s="268"/>
      <c r="I148" s="268"/>
      <c r="J148" s="268"/>
      <c r="K148" s="292"/>
    </row>
    <row r="149" spans="2:11" ht="15" customHeight="1">
      <c r="B149" s="271"/>
      <c r="C149" s="296" t="s">
        <v>469</v>
      </c>
      <c r="D149" s="251"/>
      <c r="E149" s="251"/>
      <c r="F149" s="297" t="s">
        <v>466</v>
      </c>
      <c r="G149" s="251"/>
      <c r="H149" s="296" t="s">
        <v>505</v>
      </c>
      <c r="I149" s="296" t="s">
        <v>468</v>
      </c>
      <c r="J149" s="296">
        <v>120</v>
      </c>
      <c r="K149" s="292"/>
    </row>
    <row r="150" spans="2:11" ht="15" customHeight="1">
      <c r="B150" s="271"/>
      <c r="C150" s="296" t="s">
        <v>514</v>
      </c>
      <c r="D150" s="251"/>
      <c r="E150" s="251"/>
      <c r="F150" s="297" t="s">
        <v>466</v>
      </c>
      <c r="G150" s="251"/>
      <c r="H150" s="296" t="s">
        <v>525</v>
      </c>
      <c r="I150" s="296" t="s">
        <v>468</v>
      </c>
      <c r="J150" s="296" t="s">
        <v>516</v>
      </c>
      <c r="K150" s="292"/>
    </row>
    <row r="151" spans="2:11" ht="15" customHeight="1">
      <c r="B151" s="271"/>
      <c r="C151" s="296" t="s">
        <v>415</v>
      </c>
      <c r="D151" s="251"/>
      <c r="E151" s="251"/>
      <c r="F151" s="297" t="s">
        <v>466</v>
      </c>
      <c r="G151" s="251"/>
      <c r="H151" s="296" t="s">
        <v>526</v>
      </c>
      <c r="I151" s="296" t="s">
        <v>468</v>
      </c>
      <c r="J151" s="296" t="s">
        <v>516</v>
      </c>
      <c r="K151" s="292"/>
    </row>
    <row r="152" spans="2:11" ht="15" customHeight="1">
      <c r="B152" s="271"/>
      <c r="C152" s="296" t="s">
        <v>471</v>
      </c>
      <c r="D152" s="251"/>
      <c r="E152" s="251"/>
      <c r="F152" s="297" t="s">
        <v>472</v>
      </c>
      <c r="G152" s="251"/>
      <c r="H152" s="296" t="s">
        <v>505</v>
      </c>
      <c r="I152" s="296" t="s">
        <v>468</v>
      </c>
      <c r="J152" s="296">
        <v>50</v>
      </c>
      <c r="K152" s="292"/>
    </row>
    <row r="153" spans="2:11" ht="15" customHeight="1">
      <c r="B153" s="271"/>
      <c r="C153" s="296" t="s">
        <v>474</v>
      </c>
      <c r="D153" s="251"/>
      <c r="E153" s="251"/>
      <c r="F153" s="297" t="s">
        <v>466</v>
      </c>
      <c r="G153" s="251"/>
      <c r="H153" s="296" t="s">
        <v>505</v>
      </c>
      <c r="I153" s="296" t="s">
        <v>476</v>
      </c>
      <c r="J153" s="296"/>
      <c r="K153" s="292"/>
    </row>
    <row r="154" spans="2:11" ht="15" customHeight="1">
      <c r="B154" s="271"/>
      <c r="C154" s="296" t="s">
        <v>485</v>
      </c>
      <c r="D154" s="251"/>
      <c r="E154" s="251"/>
      <c r="F154" s="297" t="s">
        <v>472</v>
      </c>
      <c r="G154" s="251"/>
      <c r="H154" s="296" t="s">
        <v>505</v>
      </c>
      <c r="I154" s="296" t="s">
        <v>468</v>
      </c>
      <c r="J154" s="296">
        <v>50</v>
      </c>
      <c r="K154" s="292"/>
    </row>
    <row r="155" spans="2:11" ht="15" customHeight="1">
      <c r="B155" s="271"/>
      <c r="C155" s="296" t="s">
        <v>493</v>
      </c>
      <c r="D155" s="251"/>
      <c r="E155" s="251"/>
      <c r="F155" s="297" t="s">
        <v>472</v>
      </c>
      <c r="G155" s="251"/>
      <c r="H155" s="296" t="s">
        <v>505</v>
      </c>
      <c r="I155" s="296" t="s">
        <v>468</v>
      </c>
      <c r="J155" s="296">
        <v>50</v>
      </c>
      <c r="K155" s="292"/>
    </row>
    <row r="156" spans="2:11" ht="15" customHeight="1">
      <c r="B156" s="271"/>
      <c r="C156" s="296" t="s">
        <v>491</v>
      </c>
      <c r="D156" s="251"/>
      <c r="E156" s="251"/>
      <c r="F156" s="297" t="s">
        <v>472</v>
      </c>
      <c r="G156" s="251"/>
      <c r="H156" s="296" t="s">
        <v>505</v>
      </c>
      <c r="I156" s="296" t="s">
        <v>468</v>
      </c>
      <c r="J156" s="296">
        <v>50</v>
      </c>
      <c r="K156" s="292"/>
    </row>
    <row r="157" spans="2:11" ht="15" customHeight="1">
      <c r="B157" s="271"/>
      <c r="C157" s="296" t="s">
        <v>93</v>
      </c>
      <c r="D157" s="251"/>
      <c r="E157" s="251"/>
      <c r="F157" s="297" t="s">
        <v>466</v>
      </c>
      <c r="G157" s="251"/>
      <c r="H157" s="296" t="s">
        <v>527</v>
      </c>
      <c r="I157" s="296" t="s">
        <v>468</v>
      </c>
      <c r="J157" s="296" t="s">
        <v>528</v>
      </c>
      <c r="K157" s="292"/>
    </row>
    <row r="158" spans="2:11" ht="15" customHeight="1">
      <c r="B158" s="271"/>
      <c r="C158" s="296" t="s">
        <v>529</v>
      </c>
      <c r="D158" s="251"/>
      <c r="E158" s="251"/>
      <c r="F158" s="297" t="s">
        <v>466</v>
      </c>
      <c r="G158" s="251"/>
      <c r="H158" s="296" t="s">
        <v>530</v>
      </c>
      <c r="I158" s="296" t="s">
        <v>500</v>
      </c>
      <c r="J158" s="296"/>
      <c r="K158" s="292"/>
    </row>
    <row r="159" spans="2:11" ht="15" customHeight="1">
      <c r="B159" s="298"/>
      <c r="C159" s="280"/>
      <c r="D159" s="280"/>
      <c r="E159" s="280"/>
      <c r="F159" s="280"/>
      <c r="G159" s="280"/>
      <c r="H159" s="280"/>
      <c r="I159" s="280"/>
      <c r="J159" s="280"/>
      <c r="K159" s="299"/>
    </row>
    <row r="160" spans="2:11" ht="18.75" customHeight="1">
      <c r="B160" s="247"/>
      <c r="C160" s="251"/>
      <c r="D160" s="251"/>
      <c r="E160" s="251"/>
      <c r="F160" s="270"/>
      <c r="G160" s="251"/>
      <c r="H160" s="251"/>
      <c r="I160" s="251"/>
      <c r="J160" s="251"/>
      <c r="K160" s="247"/>
    </row>
    <row r="161" spans="2:11" ht="18.75" customHeight="1">
      <c r="B161" s="257"/>
      <c r="C161" s="257"/>
      <c r="D161" s="257"/>
      <c r="E161" s="257"/>
      <c r="F161" s="257"/>
      <c r="G161" s="257"/>
      <c r="H161" s="257"/>
      <c r="I161" s="257"/>
      <c r="J161" s="257"/>
      <c r="K161" s="257"/>
    </row>
    <row r="162" spans="2:11" ht="7.5" customHeight="1">
      <c r="B162" s="239"/>
      <c r="C162" s="240"/>
      <c r="D162" s="240"/>
      <c r="E162" s="240"/>
      <c r="F162" s="240"/>
      <c r="G162" s="240"/>
      <c r="H162" s="240"/>
      <c r="I162" s="240"/>
      <c r="J162" s="240"/>
      <c r="K162" s="241"/>
    </row>
    <row r="163" spans="2:11" ht="45" customHeight="1">
      <c r="B163" s="242"/>
      <c r="C163" s="361" t="s">
        <v>531</v>
      </c>
      <c r="D163" s="361"/>
      <c r="E163" s="361"/>
      <c r="F163" s="361"/>
      <c r="G163" s="361"/>
      <c r="H163" s="361"/>
      <c r="I163" s="361"/>
      <c r="J163" s="361"/>
      <c r="K163" s="243"/>
    </row>
    <row r="164" spans="2:11" ht="17.25" customHeight="1">
      <c r="B164" s="242"/>
      <c r="C164" s="263" t="s">
        <v>460</v>
      </c>
      <c r="D164" s="263"/>
      <c r="E164" s="263"/>
      <c r="F164" s="263" t="s">
        <v>461</v>
      </c>
      <c r="G164" s="300"/>
      <c r="H164" s="301" t="s">
        <v>108</v>
      </c>
      <c r="I164" s="301" t="s">
        <v>64</v>
      </c>
      <c r="J164" s="263" t="s">
        <v>462</v>
      </c>
      <c r="K164" s="243"/>
    </row>
    <row r="165" spans="2:11" ht="17.25" customHeight="1">
      <c r="B165" s="244"/>
      <c r="C165" s="265" t="s">
        <v>463</v>
      </c>
      <c r="D165" s="265"/>
      <c r="E165" s="265"/>
      <c r="F165" s="266" t="s">
        <v>464</v>
      </c>
      <c r="G165" s="302"/>
      <c r="H165" s="303"/>
      <c r="I165" s="303"/>
      <c r="J165" s="265" t="s">
        <v>465</v>
      </c>
      <c r="K165" s="245"/>
    </row>
    <row r="166" spans="2:11" ht="5.25" customHeight="1">
      <c r="B166" s="271"/>
      <c r="C166" s="268"/>
      <c r="D166" s="268"/>
      <c r="E166" s="268"/>
      <c r="F166" s="268"/>
      <c r="G166" s="269"/>
      <c r="H166" s="268"/>
      <c r="I166" s="268"/>
      <c r="J166" s="268"/>
      <c r="K166" s="292"/>
    </row>
    <row r="167" spans="2:11" ht="15" customHeight="1">
      <c r="B167" s="271"/>
      <c r="C167" s="251" t="s">
        <v>469</v>
      </c>
      <c r="D167" s="251"/>
      <c r="E167" s="251"/>
      <c r="F167" s="270" t="s">
        <v>466</v>
      </c>
      <c r="G167" s="251"/>
      <c r="H167" s="251" t="s">
        <v>505</v>
      </c>
      <c r="I167" s="251" t="s">
        <v>468</v>
      </c>
      <c r="J167" s="251">
        <v>120</v>
      </c>
      <c r="K167" s="292"/>
    </row>
    <row r="168" spans="2:11" ht="15" customHeight="1">
      <c r="B168" s="271"/>
      <c r="C168" s="251" t="s">
        <v>514</v>
      </c>
      <c r="D168" s="251"/>
      <c r="E168" s="251"/>
      <c r="F168" s="270" t="s">
        <v>466</v>
      </c>
      <c r="G168" s="251"/>
      <c r="H168" s="251" t="s">
        <v>515</v>
      </c>
      <c r="I168" s="251" t="s">
        <v>468</v>
      </c>
      <c r="J168" s="251" t="s">
        <v>516</v>
      </c>
      <c r="K168" s="292"/>
    </row>
    <row r="169" spans="2:11" ht="15" customHeight="1">
      <c r="B169" s="271"/>
      <c r="C169" s="251" t="s">
        <v>415</v>
      </c>
      <c r="D169" s="251"/>
      <c r="E169" s="251"/>
      <c r="F169" s="270" t="s">
        <v>466</v>
      </c>
      <c r="G169" s="251"/>
      <c r="H169" s="251" t="s">
        <v>532</v>
      </c>
      <c r="I169" s="251" t="s">
        <v>468</v>
      </c>
      <c r="J169" s="251" t="s">
        <v>516</v>
      </c>
      <c r="K169" s="292"/>
    </row>
    <row r="170" spans="2:11" ht="15" customHeight="1">
      <c r="B170" s="271"/>
      <c r="C170" s="251" t="s">
        <v>471</v>
      </c>
      <c r="D170" s="251"/>
      <c r="E170" s="251"/>
      <c r="F170" s="270" t="s">
        <v>472</v>
      </c>
      <c r="G170" s="251"/>
      <c r="H170" s="251" t="s">
        <v>532</v>
      </c>
      <c r="I170" s="251" t="s">
        <v>468</v>
      </c>
      <c r="J170" s="251">
        <v>50</v>
      </c>
      <c r="K170" s="292"/>
    </row>
    <row r="171" spans="2:11" ht="15" customHeight="1">
      <c r="B171" s="271"/>
      <c r="C171" s="251" t="s">
        <v>474</v>
      </c>
      <c r="D171" s="251"/>
      <c r="E171" s="251"/>
      <c r="F171" s="270" t="s">
        <v>466</v>
      </c>
      <c r="G171" s="251"/>
      <c r="H171" s="251" t="s">
        <v>532</v>
      </c>
      <c r="I171" s="251" t="s">
        <v>476</v>
      </c>
      <c r="J171" s="251"/>
      <c r="K171" s="292"/>
    </row>
    <row r="172" spans="2:11" ht="15" customHeight="1">
      <c r="B172" s="271"/>
      <c r="C172" s="251" t="s">
        <v>485</v>
      </c>
      <c r="D172" s="251"/>
      <c r="E172" s="251"/>
      <c r="F172" s="270" t="s">
        <v>472</v>
      </c>
      <c r="G172" s="251"/>
      <c r="H172" s="251" t="s">
        <v>532</v>
      </c>
      <c r="I172" s="251" t="s">
        <v>468</v>
      </c>
      <c r="J172" s="251">
        <v>50</v>
      </c>
      <c r="K172" s="292"/>
    </row>
    <row r="173" spans="2:11" ht="15" customHeight="1">
      <c r="B173" s="271"/>
      <c r="C173" s="251" t="s">
        <v>493</v>
      </c>
      <c r="D173" s="251"/>
      <c r="E173" s="251"/>
      <c r="F173" s="270" t="s">
        <v>472</v>
      </c>
      <c r="G173" s="251"/>
      <c r="H173" s="251" t="s">
        <v>532</v>
      </c>
      <c r="I173" s="251" t="s">
        <v>468</v>
      </c>
      <c r="J173" s="251">
        <v>50</v>
      </c>
      <c r="K173" s="292"/>
    </row>
    <row r="174" spans="2:11" ht="15" customHeight="1">
      <c r="B174" s="271"/>
      <c r="C174" s="251" t="s">
        <v>491</v>
      </c>
      <c r="D174" s="251"/>
      <c r="E174" s="251"/>
      <c r="F174" s="270" t="s">
        <v>472</v>
      </c>
      <c r="G174" s="251"/>
      <c r="H174" s="251" t="s">
        <v>532</v>
      </c>
      <c r="I174" s="251" t="s">
        <v>468</v>
      </c>
      <c r="J174" s="251">
        <v>50</v>
      </c>
      <c r="K174" s="292"/>
    </row>
    <row r="175" spans="2:11" ht="15" customHeight="1">
      <c r="B175" s="271"/>
      <c r="C175" s="251" t="s">
        <v>107</v>
      </c>
      <c r="D175" s="251"/>
      <c r="E175" s="251"/>
      <c r="F175" s="270" t="s">
        <v>466</v>
      </c>
      <c r="G175" s="251"/>
      <c r="H175" s="251" t="s">
        <v>533</v>
      </c>
      <c r="I175" s="251" t="s">
        <v>534</v>
      </c>
      <c r="J175" s="251"/>
      <c r="K175" s="292"/>
    </row>
    <row r="176" spans="2:11" ht="15" customHeight="1">
      <c r="B176" s="271"/>
      <c r="C176" s="251" t="s">
        <v>64</v>
      </c>
      <c r="D176" s="251"/>
      <c r="E176" s="251"/>
      <c r="F176" s="270" t="s">
        <v>466</v>
      </c>
      <c r="G176" s="251"/>
      <c r="H176" s="251" t="s">
        <v>535</v>
      </c>
      <c r="I176" s="251" t="s">
        <v>536</v>
      </c>
      <c r="J176" s="251">
        <v>1</v>
      </c>
      <c r="K176" s="292"/>
    </row>
    <row r="177" spans="2:11" ht="15" customHeight="1">
      <c r="B177" s="271"/>
      <c r="C177" s="251" t="s">
        <v>60</v>
      </c>
      <c r="D177" s="251"/>
      <c r="E177" s="251"/>
      <c r="F177" s="270" t="s">
        <v>466</v>
      </c>
      <c r="G177" s="251"/>
      <c r="H177" s="251" t="s">
        <v>537</v>
      </c>
      <c r="I177" s="251" t="s">
        <v>468</v>
      </c>
      <c r="J177" s="251">
        <v>20</v>
      </c>
      <c r="K177" s="292"/>
    </row>
    <row r="178" spans="2:11" ht="15" customHeight="1">
      <c r="B178" s="271"/>
      <c r="C178" s="251" t="s">
        <v>108</v>
      </c>
      <c r="D178" s="251"/>
      <c r="E178" s="251"/>
      <c r="F178" s="270" t="s">
        <v>466</v>
      </c>
      <c r="G178" s="251"/>
      <c r="H178" s="251" t="s">
        <v>538</v>
      </c>
      <c r="I178" s="251" t="s">
        <v>468</v>
      </c>
      <c r="J178" s="251">
        <v>255</v>
      </c>
      <c r="K178" s="292"/>
    </row>
    <row r="179" spans="2:11" ht="15" customHeight="1">
      <c r="B179" s="271"/>
      <c r="C179" s="251" t="s">
        <v>109</v>
      </c>
      <c r="D179" s="251"/>
      <c r="E179" s="251"/>
      <c r="F179" s="270" t="s">
        <v>466</v>
      </c>
      <c r="G179" s="251"/>
      <c r="H179" s="251" t="s">
        <v>431</v>
      </c>
      <c r="I179" s="251" t="s">
        <v>468</v>
      </c>
      <c r="J179" s="251">
        <v>10</v>
      </c>
      <c r="K179" s="292"/>
    </row>
    <row r="180" spans="2:11" ht="15" customHeight="1">
      <c r="B180" s="271"/>
      <c r="C180" s="251" t="s">
        <v>110</v>
      </c>
      <c r="D180" s="251"/>
      <c r="E180" s="251"/>
      <c r="F180" s="270" t="s">
        <v>466</v>
      </c>
      <c r="G180" s="251"/>
      <c r="H180" s="251" t="s">
        <v>539</v>
      </c>
      <c r="I180" s="251" t="s">
        <v>500</v>
      </c>
      <c r="J180" s="251"/>
      <c r="K180" s="292"/>
    </row>
    <row r="181" spans="2:11" ht="15" customHeight="1">
      <c r="B181" s="271"/>
      <c r="C181" s="251" t="s">
        <v>540</v>
      </c>
      <c r="D181" s="251"/>
      <c r="E181" s="251"/>
      <c r="F181" s="270" t="s">
        <v>466</v>
      </c>
      <c r="G181" s="251"/>
      <c r="H181" s="251" t="s">
        <v>541</v>
      </c>
      <c r="I181" s="251" t="s">
        <v>500</v>
      </c>
      <c r="J181" s="251"/>
      <c r="K181" s="292"/>
    </row>
    <row r="182" spans="2:11" ht="15" customHeight="1">
      <c r="B182" s="271"/>
      <c r="C182" s="251" t="s">
        <v>529</v>
      </c>
      <c r="D182" s="251"/>
      <c r="E182" s="251"/>
      <c r="F182" s="270" t="s">
        <v>466</v>
      </c>
      <c r="G182" s="251"/>
      <c r="H182" s="251" t="s">
        <v>542</v>
      </c>
      <c r="I182" s="251" t="s">
        <v>500</v>
      </c>
      <c r="J182" s="251"/>
      <c r="K182" s="292"/>
    </row>
    <row r="183" spans="2:11" ht="15" customHeight="1">
      <c r="B183" s="271"/>
      <c r="C183" s="251" t="s">
        <v>112</v>
      </c>
      <c r="D183" s="251"/>
      <c r="E183" s="251"/>
      <c r="F183" s="270" t="s">
        <v>472</v>
      </c>
      <c r="G183" s="251"/>
      <c r="H183" s="251" t="s">
        <v>543</v>
      </c>
      <c r="I183" s="251" t="s">
        <v>468</v>
      </c>
      <c r="J183" s="251">
        <v>50</v>
      </c>
      <c r="K183" s="292"/>
    </row>
    <row r="184" spans="2:11" ht="15" customHeight="1">
      <c r="B184" s="271"/>
      <c r="C184" s="251" t="s">
        <v>544</v>
      </c>
      <c r="D184" s="251"/>
      <c r="E184" s="251"/>
      <c r="F184" s="270" t="s">
        <v>472</v>
      </c>
      <c r="G184" s="251"/>
      <c r="H184" s="251" t="s">
        <v>545</v>
      </c>
      <c r="I184" s="251" t="s">
        <v>546</v>
      </c>
      <c r="J184" s="251"/>
      <c r="K184" s="292"/>
    </row>
    <row r="185" spans="2:11" ht="15" customHeight="1">
      <c r="B185" s="271"/>
      <c r="C185" s="251" t="s">
        <v>547</v>
      </c>
      <c r="D185" s="251"/>
      <c r="E185" s="251"/>
      <c r="F185" s="270" t="s">
        <v>472</v>
      </c>
      <c r="G185" s="251"/>
      <c r="H185" s="251" t="s">
        <v>548</v>
      </c>
      <c r="I185" s="251" t="s">
        <v>546</v>
      </c>
      <c r="J185" s="251"/>
      <c r="K185" s="292"/>
    </row>
    <row r="186" spans="2:11" ht="15" customHeight="1">
      <c r="B186" s="271"/>
      <c r="C186" s="251" t="s">
        <v>549</v>
      </c>
      <c r="D186" s="251"/>
      <c r="E186" s="251"/>
      <c r="F186" s="270" t="s">
        <v>472</v>
      </c>
      <c r="G186" s="251"/>
      <c r="H186" s="251" t="s">
        <v>550</v>
      </c>
      <c r="I186" s="251" t="s">
        <v>546</v>
      </c>
      <c r="J186" s="251"/>
      <c r="K186" s="292"/>
    </row>
    <row r="187" spans="2:11" ht="15" customHeight="1">
      <c r="B187" s="271"/>
      <c r="C187" s="304" t="s">
        <v>551</v>
      </c>
      <c r="D187" s="251"/>
      <c r="E187" s="251"/>
      <c r="F187" s="270" t="s">
        <v>472</v>
      </c>
      <c r="G187" s="251"/>
      <c r="H187" s="251" t="s">
        <v>552</v>
      </c>
      <c r="I187" s="251" t="s">
        <v>553</v>
      </c>
      <c r="J187" s="305" t="s">
        <v>554</v>
      </c>
      <c r="K187" s="292"/>
    </row>
    <row r="188" spans="2:11" ht="15" customHeight="1">
      <c r="B188" s="271"/>
      <c r="C188" s="256" t="s">
        <v>49</v>
      </c>
      <c r="D188" s="251"/>
      <c r="E188" s="251"/>
      <c r="F188" s="270" t="s">
        <v>466</v>
      </c>
      <c r="G188" s="251"/>
      <c r="H188" s="247" t="s">
        <v>555</v>
      </c>
      <c r="I188" s="251" t="s">
        <v>556</v>
      </c>
      <c r="J188" s="251"/>
      <c r="K188" s="292"/>
    </row>
    <row r="189" spans="2:11" ht="15" customHeight="1">
      <c r="B189" s="271"/>
      <c r="C189" s="256" t="s">
        <v>557</v>
      </c>
      <c r="D189" s="251"/>
      <c r="E189" s="251"/>
      <c r="F189" s="270" t="s">
        <v>466</v>
      </c>
      <c r="G189" s="251"/>
      <c r="H189" s="251" t="s">
        <v>558</v>
      </c>
      <c r="I189" s="251" t="s">
        <v>500</v>
      </c>
      <c r="J189" s="251"/>
      <c r="K189" s="292"/>
    </row>
    <row r="190" spans="2:11" ht="15" customHeight="1">
      <c r="B190" s="271"/>
      <c r="C190" s="256" t="s">
        <v>559</v>
      </c>
      <c r="D190" s="251"/>
      <c r="E190" s="251"/>
      <c r="F190" s="270" t="s">
        <v>466</v>
      </c>
      <c r="G190" s="251"/>
      <c r="H190" s="251" t="s">
        <v>560</v>
      </c>
      <c r="I190" s="251" t="s">
        <v>500</v>
      </c>
      <c r="J190" s="251"/>
      <c r="K190" s="292"/>
    </row>
    <row r="191" spans="2:11" ht="15" customHeight="1">
      <c r="B191" s="271"/>
      <c r="C191" s="256" t="s">
        <v>561</v>
      </c>
      <c r="D191" s="251"/>
      <c r="E191" s="251"/>
      <c r="F191" s="270" t="s">
        <v>472</v>
      </c>
      <c r="G191" s="251"/>
      <c r="H191" s="251" t="s">
        <v>562</v>
      </c>
      <c r="I191" s="251" t="s">
        <v>500</v>
      </c>
      <c r="J191" s="251"/>
      <c r="K191" s="292"/>
    </row>
    <row r="192" spans="2:11" ht="15" customHeight="1">
      <c r="B192" s="298"/>
      <c r="C192" s="306"/>
      <c r="D192" s="280"/>
      <c r="E192" s="280"/>
      <c r="F192" s="280"/>
      <c r="G192" s="280"/>
      <c r="H192" s="280"/>
      <c r="I192" s="280"/>
      <c r="J192" s="280"/>
      <c r="K192" s="299"/>
    </row>
    <row r="193" spans="2:11" ht="18.75" customHeight="1">
      <c r="B193" s="247"/>
      <c r="C193" s="251"/>
      <c r="D193" s="251"/>
      <c r="E193" s="251"/>
      <c r="F193" s="270"/>
      <c r="G193" s="251"/>
      <c r="H193" s="251"/>
      <c r="I193" s="251"/>
      <c r="J193" s="251"/>
      <c r="K193" s="247"/>
    </row>
    <row r="194" spans="2:11" ht="18.75" customHeight="1">
      <c r="B194" s="247"/>
      <c r="C194" s="251"/>
      <c r="D194" s="251"/>
      <c r="E194" s="251"/>
      <c r="F194" s="270"/>
      <c r="G194" s="251"/>
      <c r="H194" s="251"/>
      <c r="I194" s="251"/>
      <c r="J194" s="251"/>
      <c r="K194" s="247"/>
    </row>
    <row r="195" spans="2:11" ht="18.75" customHeight="1">
      <c r="B195" s="257"/>
      <c r="C195" s="257"/>
      <c r="D195" s="257"/>
      <c r="E195" s="257"/>
      <c r="F195" s="257"/>
      <c r="G195" s="257"/>
      <c r="H195" s="257"/>
      <c r="I195" s="257"/>
      <c r="J195" s="257"/>
      <c r="K195" s="257"/>
    </row>
    <row r="196" spans="2:11" ht="13.5">
      <c r="B196" s="239"/>
      <c r="C196" s="240"/>
      <c r="D196" s="240"/>
      <c r="E196" s="240"/>
      <c r="F196" s="240"/>
      <c r="G196" s="240"/>
      <c r="H196" s="240"/>
      <c r="I196" s="240"/>
      <c r="J196" s="240"/>
      <c r="K196" s="241"/>
    </row>
    <row r="197" spans="2:11" ht="21">
      <c r="B197" s="242"/>
      <c r="C197" s="361" t="s">
        <v>563</v>
      </c>
      <c r="D197" s="361"/>
      <c r="E197" s="361"/>
      <c r="F197" s="361"/>
      <c r="G197" s="361"/>
      <c r="H197" s="361"/>
      <c r="I197" s="361"/>
      <c r="J197" s="361"/>
      <c r="K197" s="243"/>
    </row>
    <row r="198" spans="2:11" ht="25.5" customHeight="1">
      <c r="B198" s="242"/>
      <c r="C198" s="307" t="s">
        <v>564</v>
      </c>
      <c r="D198" s="307"/>
      <c r="E198" s="307"/>
      <c r="F198" s="307" t="s">
        <v>565</v>
      </c>
      <c r="G198" s="308"/>
      <c r="H198" s="360" t="s">
        <v>566</v>
      </c>
      <c r="I198" s="360"/>
      <c r="J198" s="360"/>
      <c r="K198" s="243"/>
    </row>
    <row r="199" spans="2:11" ht="5.25" customHeight="1">
      <c r="B199" s="271"/>
      <c r="C199" s="268"/>
      <c r="D199" s="268"/>
      <c r="E199" s="268"/>
      <c r="F199" s="268"/>
      <c r="G199" s="251"/>
      <c r="H199" s="268"/>
      <c r="I199" s="268"/>
      <c r="J199" s="268"/>
      <c r="K199" s="292"/>
    </row>
    <row r="200" spans="2:11" ht="15" customHeight="1">
      <c r="B200" s="271"/>
      <c r="C200" s="251" t="s">
        <v>556</v>
      </c>
      <c r="D200" s="251"/>
      <c r="E200" s="251"/>
      <c r="F200" s="270" t="s">
        <v>50</v>
      </c>
      <c r="G200" s="251"/>
      <c r="H200" s="358" t="s">
        <v>567</v>
      </c>
      <c r="I200" s="358"/>
      <c r="J200" s="358"/>
      <c r="K200" s="292"/>
    </row>
    <row r="201" spans="2:11" ht="15" customHeight="1">
      <c r="B201" s="271"/>
      <c r="C201" s="277"/>
      <c r="D201" s="251"/>
      <c r="E201" s="251"/>
      <c r="F201" s="270" t="s">
        <v>51</v>
      </c>
      <c r="G201" s="251"/>
      <c r="H201" s="358" t="s">
        <v>568</v>
      </c>
      <c r="I201" s="358"/>
      <c r="J201" s="358"/>
      <c r="K201" s="292"/>
    </row>
    <row r="202" spans="2:11" ht="15" customHeight="1">
      <c r="B202" s="271"/>
      <c r="C202" s="277"/>
      <c r="D202" s="251"/>
      <c r="E202" s="251"/>
      <c r="F202" s="270" t="s">
        <v>54</v>
      </c>
      <c r="G202" s="251"/>
      <c r="H202" s="358" t="s">
        <v>569</v>
      </c>
      <c r="I202" s="358"/>
      <c r="J202" s="358"/>
      <c r="K202" s="292"/>
    </row>
    <row r="203" spans="2:11" ht="15" customHeight="1">
      <c r="B203" s="271"/>
      <c r="C203" s="251"/>
      <c r="D203" s="251"/>
      <c r="E203" s="251"/>
      <c r="F203" s="270" t="s">
        <v>52</v>
      </c>
      <c r="G203" s="251"/>
      <c r="H203" s="358" t="s">
        <v>570</v>
      </c>
      <c r="I203" s="358"/>
      <c r="J203" s="358"/>
      <c r="K203" s="292"/>
    </row>
    <row r="204" spans="2:11" ht="15" customHeight="1">
      <c r="B204" s="271"/>
      <c r="C204" s="251"/>
      <c r="D204" s="251"/>
      <c r="E204" s="251"/>
      <c r="F204" s="270" t="s">
        <v>53</v>
      </c>
      <c r="G204" s="251"/>
      <c r="H204" s="358" t="s">
        <v>571</v>
      </c>
      <c r="I204" s="358"/>
      <c r="J204" s="358"/>
      <c r="K204" s="292"/>
    </row>
    <row r="205" spans="2:11" ht="15" customHeight="1">
      <c r="B205" s="271"/>
      <c r="C205" s="251"/>
      <c r="D205" s="251"/>
      <c r="E205" s="251"/>
      <c r="F205" s="270"/>
      <c r="G205" s="251"/>
      <c r="H205" s="251"/>
      <c r="I205" s="251"/>
      <c r="J205" s="251"/>
      <c r="K205" s="292"/>
    </row>
    <row r="206" spans="2:11" ht="15" customHeight="1">
      <c r="B206" s="271"/>
      <c r="C206" s="251" t="s">
        <v>512</v>
      </c>
      <c r="D206" s="251"/>
      <c r="E206" s="251"/>
      <c r="F206" s="270" t="s">
        <v>83</v>
      </c>
      <c r="G206" s="251"/>
      <c r="H206" s="358" t="s">
        <v>572</v>
      </c>
      <c r="I206" s="358"/>
      <c r="J206" s="358"/>
      <c r="K206" s="292"/>
    </row>
    <row r="207" spans="2:11" ht="15" customHeight="1">
      <c r="B207" s="271"/>
      <c r="C207" s="277"/>
      <c r="D207" s="251"/>
      <c r="E207" s="251"/>
      <c r="F207" s="270" t="s">
        <v>409</v>
      </c>
      <c r="G207" s="251"/>
      <c r="H207" s="358" t="s">
        <v>410</v>
      </c>
      <c r="I207" s="358"/>
      <c r="J207" s="358"/>
      <c r="K207" s="292"/>
    </row>
    <row r="208" spans="2:11" ht="15" customHeight="1">
      <c r="B208" s="271"/>
      <c r="C208" s="251"/>
      <c r="D208" s="251"/>
      <c r="E208" s="251"/>
      <c r="F208" s="270" t="s">
        <v>407</v>
      </c>
      <c r="G208" s="251"/>
      <c r="H208" s="358" t="s">
        <v>573</v>
      </c>
      <c r="I208" s="358"/>
      <c r="J208" s="358"/>
      <c r="K208" s="292"/>
    </row>
    <row r="209" spans="2:11" ht="15" customHeight="1">
      <c r="B209" s="309"/>
      <c r="C209" s="277"/>
      <c r="D209" s="277"/>
      <c r="E209" s="277"/>
      <c r="F209" s="270" t="s">
        <v>411</v>
      </c>
      <c r="G209" s="256"/>
      <c r="H209" s="359" t="s">
        <v>412</v>
      </c>
      <c r="I209" s="359"/>
      <c r="J209" s="359"/>
      <c r="K209" s="310"/>
    </row>
    <row r="210" spans="2:11" ht="15" customHeight="1">
      <c r="B210" s="309"/>
      <c r="C210" s="277"/>
      <c r="D210" s="277"/>
      <c r="E210" s="277"/>
      <c r="F210" s="270" t="s">
        <v>413</v>
      </c>
      <c r="G210" s="256"/>
      <c r="H210" s="359" t="s">
        <v>574</v>
      </c>
      <c r="I210" s="359"/>
      <c r="J210" s="359"/>
      <c r="K210" s="310"/>
    </row>
    <row r="211" spans="2:11" ht="15" customHeight="1">
      <c r="B211" s="309"/>
      <c r="C211" s="277"/>
      <c r="D211" s="277"/>
      <c r="E211" s="277"/>
      <c r="F211" s="311"/>
      <c r="G211" s="256"/>
      <c r="H211" s="312"/>
      <c r="I211" s="312"/>
      <c r="J211" s="312"/>
      <c r="K211" s="310"/>
    </row>
    <row r="212" spans="2:11" ht="15" customHeight="1">
      <c r="B212" s="309"/>
      <c r="C212" s="251" t="s">
        <v>536</v>
      </c>
      <c r="D212" s="277"/>
      <c r="E212" s="277"/>
      <c r="F212" s="270">
        <v>1</v>
      </c>
      <c r="G212" s="256"/>
      <c r="H212" s="359" t="s">
        <v>575</v>
      </c>
      <c r="I212" s="359"/>
      <c r="J212" s="359"/>
      <c r="K212" s="310"/>
    </row>
    <row r="213" spans="2:11" ht="15" customHeight="1">
      <c r="B213" s="309"/>
      <c r="C213" s="277"/>
      <c r="D213" s="277"/>
      <c r="E213" s="277"/>
      <c r="F213" s="270">
        <v>2</v>
      </c>
      <c r="G213" s="256"/>
      <c r="H213" s="359" t="s">
        <v>576</v>
      </c>
      <c r="I213" s="359"/>
      <c r="J213" s="359"/>
      <c r="K213" s="310"/>
    </row>
    <row r="214" spans="2:11" ht="15" customHeight="1">
      <c r="B214" s="309"/>
      <c r="C214" s="277"/>
      <c r="D214" s="277"/>
      <c r="E214" s="277"/>
      <c r="F214" s="270">
        <v>3</v>
      </c>
      <c r="G214" s="256"/>
      <c r="H214" s="359" t="s">
        <v>577</v>
      </c>
      <c r="I214" s="359"/>
      <c r="J214" s="359"/>
      <c r="K214" s="310"/>
    </row>
    <row r="215" spans="2:11" ht="15" customHeight="1">
      <c r="B215" s="309"/>
      <c r="C215" s="277"/>
      <c r="D215" s="277"/>
      <c r="E215" s="277"/>
      <c r="F215" s="270">
        <v>4</v>
      </c>
      <c r="G215" s="256"/>
      <c r="H215" s="359" t="s">
        <v>578</v>
      </c>
      <c r="I215" s="359"/>
      <c r="J215" s="359"/>
      <c r="K215" s="310"/>
    </row>
    <row r="216" spans="2:11" ht="12.75" customHeight="1">
      <c r="B216" s="313"/>
      <c r="C216" s="314"/>
      <c r="D216" s="314"/>
      <c r="E216" s="314"/>
      <c r="F216" s="314"/>
      <c r="G216" s="314"/>
      <c r="H216" s="314"/>
      <c r="I216" s="314"/>
      <c r="J216" s="314"/>
      <c r="K216" s="315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PC1\Admin</dc:creator>
  <cp:keywords/>
  <dc:description/>
  <cp:lastModifiedBy>Admin</cp:lastModifiedBy>
  <dcterms:created xsi:type="dcterms:W3CDTF">2017-03-29T04:28:53Z</dcterms:created>
  <dcterms:modified xsi:type="dcterms:W3CDTF">2017-03-29T04:29:06Z</dcterms:modified>
  <cp:category/>
  <cp:version/>
  <cp:contentType/>
  <cp:contentStatus/>
</cp:coreProperties>
</file>