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20170226A - Termoregulace..." sheetId="2" r:id="rId2"/>
    <sheet name="Pokyny pro vyplnění" sheetId="3" r:id="rId3"/>
  </sheets>
  <definedNames>
    <definedName name="_xlnm._FilterDatabase" localSheetId="1" hidden="1">'20170226A - Termoregulace...'!$C$73:$K$178</definedName>
    <definedName name="_xlnm.Print_Titles" localSheetId="1">'20170226A - Termoregulace...'!$73:$73</definedName>
    <definedName name="_xlnm.Print_Titles" localSheetId="0">'Rekapitulace stavby'!$49:$49</definedName>
    <definedName name="_xlnm.Print_Area" localSheetId="1">'20170226A - Termoregulace...'!$C$4:$J$34,'20170226A - Termoregulace...'!$C$40:$J$57,'20170226A - Termoregulace...'!$C$63:$K$178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BE173" i="2"/>
  <c r="T173" i="2"/>
  <c r="R173" i="2"/>
  <c r="P173" i="2"/>
  <c r="BK173" i="2"/>
  <c r="J173" i="2"/>
  <c r="BI170" i="2"/>
  <c r="BH170" i="2"/>
  <c r="BG170" i="2"/>
  <c r="BF170" i="2"/>
  <c r="BE170" i="2"/>
  <c r="T170" i="2"/>
  <c r="R170" i="2"/>
  <c r="P170" i="2"/>
  <c r="BK170" i="2"/>
  <c r="J170" i="2"/>
  <c r="BI167" i="2"/>
  <c r="BH167" i="2"/>
  <c r="BG167" i="2"/>
  <c r="BF167" i="2"/>
  <c r="BE167" i="2"/>
  <c r="T167" i="2"/>
  <c r="R167" i="2"/>
  <c r="P167" i="2"/>
  <c r="BK167" i="2"/>
  <c r="J167" i="2"/>
  <c r="BI164" i="2"/>
  <c r="BH164" i="2"/>
  <c r="BG164" i="2"/>
  <c r="BF164" i="2"/>
  <c r="BE164" i="2"/>
  <c r="T164" i="2"/>
  <c r="R164" i="2"/>
  <c r="P164" i="2"/>
  <c r="BK164" i="2"/>
  <c r="J164" i="2"/>
  <c r="BI161" i="2"/>
  <c r="BH161" i="2"/>
  <c r="BG161" i="2"/>
  <c r="BF161" i="2"/>
  <c r="BE161" i="2"/>
  <c r="T161" i="2"/>
  <c r="R161" i="2"/>
  <c r="P161" i="2"/>
  <c r="BK161" i="2"/>
  <c r="J161" i="2"/>
  <c r="BI158" i="2"/>
  <c r="BH158" i="2"/>
  <c r="BG158" i="2"/>
  <c r="BF158" i="2"/>
  <c r="BE158" i="2"/>
  <c r="T158" i="2"/>
  <c r="R158" i="2"/>
  <c r="P158" i="2"/>
  <c r="BK158" i="2"/>
  <c r="J158" i="2"/>
  <c r="BI155" i="2"/>
  <c r="BH155" i="2"/>
  <c r="BG155" i="2"/>
  <c r="BF155" i="2"/>
  <c r="BE155" i="2"/>
  <c r="T155" i="2"/>
  <c r="R155" i="2"/>
  <c r="P155" i="2"/>
  <c r="BK155" i="2"/>
  <c r="J155" i="2"/>
  <c r="BI152" i="2"/>
  <c r="BH152" i="2"/>
  <c r="BG152" i="2"/>
  <c r="BF152" i="2"/>
  <c r="BE152" i="2"/>
  <c r="T152" i="2"/>
  <c r="T151" i="2" s="1"/>
  <c r="R152" i="2"/>
  <c r="R151" i="2" s="1"/>
  <c r="P152" i="2"/>
  <c r="P151" i="2" s="1"/>
  <c r="BK152" i="2"/>
  <c r="BK151" i="2" s="1"/>
  <c r="J151" i="2" s="1"/>
  <c r="J56" i="2" s="1"/>
  <c r="J152" i="2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6" i="2"/>
  <c r="BH146" i="2"/>
  <c r="BG146" i="2"/>
  <c r="BF146" i="2"/>
  <c r="T146" i="2"/>
  <c r="R146" i="2"/>
  <c r="P146" i="2"/>
  <c r="BK146" i="2"/>
  <c r="J146" i="2"/>
  <c r="BE146" i="2" s="1"/>
  <c r="BI143" i="2"/>
  <c r="BH143" i="2"/>
  <c r="BG143" i="2"/>
  <c r="BF143" i="2"/>
  <c r="BE143" i="2"/>
  <c r="T143" i="2"/>
  <c r="R143" i="2"/>
  <c r="P143" i="2"/>
  <c r="BK143" i="2"/>
  <c r="J143" i="2"/>
  <c r="BI140" i="2"/>
  <c r="BH140" i="2"/>
  <c r="BG140" i="2"/>
  <c r="BF140" i="2"/>
  <c r="BE140" i="2"/>
  <c r="T140" i="2"/>
  <c r="R140" i="2"/>
  <c r="P140" i="2"/>
  <c r="BK140" i="2"/>
  <c r="J140" i="2"/>
  <c r="BI137" i="2"/>
  <c r="BH137" i="2"/>
  <c r="BG137" i="2"/>
  <c r="BF137" i="2"/>
  <c r="BE137" i="2"/>
  <c r="T137" i="2"/>
  <c r="R137" i="2"/>
  <c r="P137" i="2"/>
  <c r="BK137" i="2"/>
  <c r="J137" i="2"/>
  <c r="BI134" i="2"/>
  <c r="BH134" i="2"/>
  <c r="BG134" i="2"/>
  <c r="BF134" i="2"/>
  <c r="BE134" i="2"/>
  <c r="T134" i="2"/>
  <c r="R134" i="2"/>
  <c r="P134" i="2"/>
  <c r="BK134" i="2"/>
  <c r="J134" i="2"/>
  <c r="BI131" i="2"/>
  <c r="BH131" i="2"/>
  <c r="BG131" i="2"/>
  <c r="BF131" i="2"/>
  <c r="BE131" i="2"/>
  <c r="T131" i="2"/>
  <c r="R131" i="2"/>
  <c r="P131" i="2"/>
  <c r="BK131" i="2"/>
  <c r="J131" i="2"/>
  <c r="BI128" i="2"/>
  <c r="BH128" i="2"/>
  <c r="BG128" i="2"/>
  <c r="BF128" i="2"/>
  <c r="BE128" i="2"/>
  <c r="T128" i="2"/>
  <c r="R128" i="2"/>
  <c r="P128" i="2"/>
  <c r="BK128" i="2"/>
  <c r="J128" i="2"/>
  <c r="BI125" i="2"/>
  <c r="BH125" i="2"/>
  <c r="BG125" i="2"/>
  <c r="BF125" i="2"/>
  <c r="BE125" i="2"/>
  <c r="T125" i="2"/>
  <c r="R125" i="2"/>
  <c r="P125" i="2"/>
  <c r="BK125" i="2"/>
  <c r="J125" i="2"/>
  <c r="BI122" i="2"/>
  <c r="BH122" i="2"/>
  <c r="BG122" i="2"/>
  <c r="BF122" i="2"/>
  <c r="BE122" i="2"/>
  <c r="T122" i="2"/>
  <c r="R122" i="2"/>
  <c r="P122" i="2"/>
  <c r="BK122" i="2"/>
  <c r="J122" i="2"/>
  <c r="BI119" i="2"/>
  <c r="BH119" i="2"/>
  <c r="BG119" i="2"/>
  <c r="BF119" i="2"/>
  <c r="BE119" i="2"/>
  <c r="T119" i="2"/>
  <c r="R119" i="2"/>
  <c r="P119" i="2"/>
  <c r="BK119" i="2"/>
  <c r="J119" i="2"/>
  <c r="BI116" i="2"/>
  <c r="BH116" i="2"/>
  <c r="BG116" i="2"/>
  <c r="BF116" i="2"/>
  <c r="BE116" i="2"/>
  <c r="T116" i="2"/>
  <c r="R116" i="2"/>
  <c r="P116" i="2"/>
  <c r="BK116" i="2"/>
  <c r="J116" i="2"/>
  <c r="BI113" i="2"/>
  <c r="BH113" i="2"/>
  <c r="BG113" i="2"/>
  <c r="BF113" i="2"/>
  <c r="BE113" i="2"/>
  <c r="T113" i="2"/>
  <c r="R113" i="2"/>
  <c r="P113" i="2"/>
  <c r="BK113" i="2"/>
  <c r="J113" i="2"/>
  <c r="BI110" i="2"/>
  <c r="BH110" i="2"/>
  <c r="BG110" i="2"/>
  <c r="BF110" i="2"/>
  <c r="BE110" i="2"/>
  <c r="T110" i="2"/>
  <c r="R110" i="2"/>
  <c r="P110" i="2"/>
  <c r="BK110" i="2"/>
  <c r="J110" i="2"/>
  <c r="BI107" i="2"/>
  <c r="BH107" i="2"/>
  <c r="BG107" i="2"/>
  <c r="BF107" i="2"/>
  <c r="BE107" i="2"/>
  <c r="T107" i="2"/>
  <c r="R107" i="2"/>
  <c r="P107" i="2"/>
  <c r="BK107" i="2"/>
  <c r="J107" i="2"/>
  <c r="BI104" i="2"/>
  <c r="BH104" i="2"/>
  <c r="BG104" i="2"/>
  <c r="BF104" i="2"/>
  <c r="BE104" i="2"/>
  <c r="T104" i="2"/>
  <c r="R104" i="2"/>
  <c r="P104" i="2"/>
  <c r="BK104" i="2"/>
  <c r="J104" i="2"/>
  <c r="BI101" i="2"/>
  <c r="BH101" i="2"/>
  <c r="BG101" i="2"/>
  <c r="BF101" i="2"/>
  <c r="BE101" i="2"/>
  <c r="T101" i="2"/>
  <c r="R101" i="2"/>
  <c r="P101" i="2"/>
  <c r="BK101" i="2"/>
  <c r="J101" i="2"/>
  <c r="BI98" i="2"/>
  <c r="BH98" i="2"/>
  <c r="BG98" i="2"/>
  <c r="BF98" i="2"/>
  <c r="BE98" i="2"/>
  <c r="T98" i="2"/>
  <c r="T97" i="2" s="1"/>
  <c r="R98" i="2"/>
  <c r="R97" i="2" s="1"/>
  <c r="P98" i="2"/>
  <c r="P97" i="2" s="1"/>
  <c r="BK98" i="2"/>
  <c r="BK97" i="2" s="1"/>
  <c r="J97" i="2" s="1"/>
  <c r="J55" i="2" s="1"/>
  <c r="J98" i="2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2" i="2"/>
  <c r="BH92" i="2"/>
  <c r="BG92" i="2"/>
  <c r="BF92" i="2"/>
  <c r="T92" i="2"/>
  <c r="R92" i="2"/>
  <c r="P92" i="2"/>
  <c r="BK92" i="2"/>
  <c r="J92" i="2"/>
  <c r="BE92" i="2" s="1"/>
  <c r="BI89" i="2"/>
  <c r="BH89" i="2"/>
  <c r="BG89" i="2"/>
  <c r="BF89" i="2"/>
  <c r="T89" i="2"/>
  <c r="R89" i="2"/>
  <c r="P89" i="2"/>
  <c r="BK89" i="2"/>
  <c r="J89" i="2"/>
  <c r="BE89" i="2" s="1"/>
  <c r="BI86" i="2"/>
  <c r="BH86" i="2"/>
  <c r="BG86" i="2"/>
  <c r="BF86" i="2"/>
  <c r="T86" i="2"/>
  <c r="R86" i="2"/>
  <c r="P86" i="2"/>
  <c r="BK86" i="2"/>
  <c r="J86" i="2"/>
  <c r="BE86" i="2" s="1"/>
  <c r="BI83" i="2"/>
  <c r="BH83" i="2"/>
  <c r="BG83" i="2"/>
  <c r="BF83" i="2"/>
  <c r="T83" i="2"/>
  <c r="R83" i="2"/>
  <c r="P83" i="2"/>
  <c r="BK83" i="2"/>
  <c r="J83" i="2"/>
  <c r="BE83" i="2" s="1"/>
  <c r="BI80" i="2"/>
  <c r="BH80" i="2"/>
  <c r="BG80" i="2"/>
  <c r="BF80" i="2"/>
  <c r="T80" i="2"/>
  <c r="R80" i="2"/>
  <c r="P80" i="2"/>
  <c r="BK80" i="2"/>
  <c r="J80" i="2"/>
  <c r="BE80" i="2" s="1"/>
  <c r="BI77" i="2"/>
  <c r="F32" i="2" s="1"/>
  <c r="BD52" i="1" s="1"/>
  <c r="BD51" i="1" s="1"/>
  <c r="W30" i="1" s="1"/>
  <c r="BH77" i="2"/>
  <c r="F31" i="2" s="1"/>
  <c r="BC52" i="1" s="1"/>
  <c r="BC51" i="1" s="1"/>
  <c r="BG77" i="2"/>
  <c r="F30" i="2" s="1"/>
  <c r="BB52" i="1" s="1"/>
  <c r="BB51" i="1" s="1"/>
  <c r="BF77" i="2"/>
  <c r="F29" i="2" s="1"/>
  <c r="BA52" i="1" s="1"/>
  <c r="BA51" i="1" s="1"/>
  <c r="T77" i="2"/>
  <c r="T76" i="2" s="1"/>
  <c r="T75" i="2" s="1"/>
  <c r="T74" i="2" s="1"/>
  <c r="R77" i="2"/>
  <c r="R76" i="2" s="1"/>
  <c r="R75" i="2" s="1"/>
  <c r="R74" i="2" s="1"/>
  <c r="P77" i="2"/>
  <c r="P76" i="2" s="1"/>
  <c r="P75" i="2" s="1"/>
  <c r="P74" i="2" s="1"/>
  <c r="AU52" i="1" s="1"/>
  <c r="AU51" i="1" s="1"/>
  <c r="BK77" i="2"/>
  <c r="BK76" i="2" s="1"/>
  <c r="J77" i="2"/>
  <c r="BE77" i="2" s="1"/>
  <c r="J70" i="2"/>
  <c r="F70" i="2"/>
  <c r="F68" i="2"/>
  <c r="E66" i="2"/>
  <c r="J47" i="2"/>
  <c r="F47" i="2"/>
  <c r="F45" i="2"/>
  <c r="E43" i="2"/>
  <c r="J16" i="2"/>
  <c r="E16" i="2"/>
  <c r="F71" i="2" s="1"/>
  <c r="J15" i="2"/>
  <c r="J10" i="2"/>
  <c r="J68" i="2" s="1"/>
  <c r="AS51" i="1"/>
  <c r="L47" i="1"/>
  <c r="AM46" i="1"/>
  <c r="L46" i="1"/>
  <c r="AM44" i="1"/>
  <c r="L44" i="1"/>
  <c r="L42" i="1"/>
  <c r="L41" i="1"/>
  <c r="W28" i="1" l="1"/>
  <c r="AX51" i="1"/>
  <c r="F28" i="2"/>
  <c r="AZ52" i="1" s="1"/>
  <c r="AZ51" i="1" s="1"/>
  <c r="J28" i="2"/>
  <c r="AV52" i="1" s="1"/>
  <c r="J76" i="2"/>
  <c r="J54" i="2" s="1"/>
  <c r="BK75" i="2"/>
  <c r="W27" i="1"/>
  <c r="AW51" i="1"/>
  <c r="AK27" i="1" s="1"/>
  <c r="W29" i="1"/>
  <c r="AY51" i="1"/>
  <c r="F48" i="2"/>
  <c r="J29" i="2"/>
  <c r="AW52" i="1" s="1"/>
  <c r="J45" i="2"/>
  <c r="AT52" i="1" l="1"/>
  <c r="J75" i="2"/>
  <c r="J53" i="2" s="1"/>
  <c r="BK74" i="2"/>
  <c r="J74" i="2" s="1"/>
  <c r="W26" i="1"/>
  <c r="AV51" i="1"/>
  <c r="AT51" i="1" l="1"/>
  <c r="AK26" i="1"/>
  <c r="J52" i="2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<sst xmlns="http://schemas.openxmlformats.org/spreadsheetml/2006/main" count="1878" uniqueCount="467">
  <si>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</si>
  <si>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</si>
  <si>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</si>
  <si>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</si>
  <si>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</si>
  <si>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</si>
  <si>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</si>
  <si>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{0514a926-28e4-4b02-83ce-19695fdea5f3}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</si>
  <si>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</si>
  <si>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</si>
  <si>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</si>
  <si>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</si>
  <si>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</si>
  <si>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</si>
  <si>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</si>
  <si>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</si>
  <si>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20170226A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</si>
  <si>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</si>
  <si>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</si>
  <si>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Termoregulace otopné soustavy v objektu MŠ Koperníkova 68, Třinec</t>
  </si>
  <si>
    <t>0,1</t>
  </si>
  <si>
    <t>KSO:</t>
  </si>
  <si>
    <t/>
  </si>
  <si>
    <t>CC-CZ:</t>
  </si>
  <si>
    <t>1</t>
  </si>
  <si>
    <t>Místo:</t>
  </si>
  <si>
    <t>MŠ Koperníkova 68, Třinec</t>
  </si>
  <si>
    <t>Datum:</t>
  </si>
  <si>
    <t>17.3.2017</t>
  </si>
  <si>
    <t>10</t>
  </si>
  <si>
    <t>100</t>
  </si>
  <si>
    <t>Zadavatel:</t>
  </si>
  <si>
    <t>IČ:</t>
  </si>
  <si>
    <t>00297313</t>
  </si>
  <si>
    <t>Město Třinec</t>
  </si>
  <si>
    <t>DIČ:</t>
  </si>
  <si>
    <t>CZ00297313</t>
  </si>
  <si>
    <t>Uchazeč:</t>
  </si>
  <si>
    <t>Vyplň údaj</t>
  </si>
  <si>
    <t>Projektant:</t>
  </si>
  <si>
    <t>25842544</t>
  </si>
  <si>
    <t>HAMROZI s. r. o.</t>
  </si>
  <si>
    <t>CZ25842544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</si>
  <si>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</si>
  <si>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</si>
  <si>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</si>
  <si>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</si>
  <si>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</si>
  <si>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</si>
  <si>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</si>
  <si>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</si>
  <si>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</si>
  <si>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</si>
  <si>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</si>
  <si>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</si>
  <si>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</si>
  <si>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</si>
  <si>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</si>
  <si>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</si>
  <si>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</si>
  <si>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</si>
  <si>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</si>
  <si>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</si>
  <si>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</si>
  <si>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</si>
  <si>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</si>
  <si>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</si>
  <si>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</si>
  <si>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</si>
  <si>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</si>
  <si>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</si>
  <si>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</si>
  <si>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</si>
  <si>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</si>
  <si>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</si>
  <si>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</si>
  <si>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</si>
  <si>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</si>
  <si>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</si>
  <si>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</si>
  <si>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</si>
  <si>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</si>
  <si>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</si>
  <si>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</si>
  <si>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</si>
  <si>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</si>
  <si>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</si>
  <si>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</si>
  <si>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</si>
  <si>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</si>
  <si>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</si>
  <si>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</si>
  <si>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</si>
  <si>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</si>
  <si>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</si>
  <si>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</si>
  <si>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</si>
  <si>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</si>
  <si>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713 - Izolace tepelné</t>
  </si>
  <si>
    <t xml:space="preserve">    734 - Ústřední vytápění - armatury</t>
  </si>
  <si>
    <t xml:space="preserve">    735 - Ústřední vytápění - otopná tělesa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</si>
  <si>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</si>
  <si>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</si>
  <si>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</si>
  <si>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</si>
  <si>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</si>
  <si>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</si>
  <si>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</si>
  <si>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</si>
  <si>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</si>
  <si>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</si>
  <si>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</si>
  <si>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</si>
  <si>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</si>
  <si>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</si>
  <si>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</si>
  <si>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</si>
  <si>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</si>
  <si>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713</t>
  </si>
  <si>
    <t>Izolace tepelné</t>
  </si>
  <si>
    <t>K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</si>
  <si>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</si>
  <si>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D do 50 mm jednovrstvá</t>
  </si>
  <si>
    <t>m</t>
  </si>
  <si>
    <t>CS ÚRS 2017 01</t>
  </si>
  <si>
    <t>16</t>
  </si>
  <si>
    <t>2137490192</t>
  </si>
  <si>
    <t>VV</t>
  </si>
  <si>
    <t>Výkres č. D.1.4.01-04</t>
  </si>
  <si>
    <t>9+15+12</t>
  </si>
  <si>
    <t>M</t>
  </si>
  <si>
    <t>631545300</t>
  </si>
  <si>
    <t>Pouzdro potrubní izolační s povrchem kašírovaným hliníkovou folií. Tl.izolační vrstvy 30 mm 22/30 mm</t>
  </si>
  <si>
    <t>32</t>
  </si>
  <si>
    <t>1344740555</t>
  </si>
  <si>
    <t>9</t>
  </si>
  <si>
    <t>3</t>
  </si>
  <si>
    <t>631545310</t>
  </si>
  <si>
    <t>Pouzdro potrubní izolační s povrchem kašírovaným hliníkovou folií. Tl.izolační vrstvy 30 mm 28/30 mm</t>
  </si>
  <si>
    <t>754446643</t>
  </si>
  <si>
    <t>4</t>
  </si>
  <si>
    <t>631545320</t>
  </si>
  <si>
    <t>Pouzdro potrubní izolační s povrchem kašírovaným hliníkovou foli. Tl.izolační vrstvy 30 mm 35/30 mm</t>
  </si>
  <si>
    <t>-1933806448</t>
  </si>
  <si>
    <t>12</t>
  </si>
  <si>
    <t>5</t>
  </si>
  <si>
    <t>713463212</t>
  </si>
  <si>
    <t>Montáž izolace tepelné potrubí a ohybů tvarovkami nebo deskami potrubními pouzdry s povrchovou úpravou hliníkovou fólií (izolační materiál ve specifikaci) přelepenými samolepící hliníkovou páskou potrubí D přes 50 do 100 mm jednovrstvá</t>
  </si>
  <si>
    <t>1201563941</t>
  </si>
  <si>
    <t>22</t>
  </si>
  <si>
    <t>6</t>
  </si>
  <si>
    <t>631545770</t>
  </si>
  <si>
    <t>Pouzdro potrubní izolační s povrchem kašírovaným hliníkovou folií. Tl.izolační vrstvy 40 mm 76/40 mm</t>
  </si>
  <si>
    <t>378438402</t>
  </si>
  <si>
    <t>7</t>
  </si>
  <si>
    <t>998713101</t>
  </si>
  <si>
    <t>Přesun hmot pro izolace tepelné stanovený z hmotnosti přesunovaného materiálu vodorovná dopravní vzdálenost do 50 m v objektech výšky do 6 m</t>
  </si>
  <si>
    <t>t</t>
  </si>
  <si>
    <t>148255901</t>
  </si>
  <si>
    <t>8</t>
  </si>
  <si>
    <t>998713181</t>
  </si>
  <si>
    <t>Přesun hmot pro izolace tepelné stanovený z hmotnosti přesunovaného materiálu Příplatek k cenám za přesun prováděný bez použití mechanizace pro jakoukoliv výšku objektu</t>
  </si>
  <si>
    <t>-796239265</t>
  </si>
  <si>
    <t>734</t>
  </si>
  <si>
    <t>Ústřední vytápění - armatury</t>
  </si>
  <si>
    <t>734200811</t>
  </si>
  <si>
    <t>Demontáž armatur závitových s jedním závitem do G 1/2</t>
  </si>
  <si>
    <t>kus</t>
  </si>
  <si>
    <t>-227501290</t>
  </si>
  <si>
    <t>90+90+4</t>
  </si>
  <si>
    <t>734200831</t>
  </si>
  <si>
    <t>Demontáž armatur závitových se třemi závity do G 1/2</t>
  </si>
  <si>
    <t>-45737923</t>
  </si>
  <si>
    <t>90</t>
  </si>
  <si>
    <t>11</t>
  </si>
  <si>
    <t>734209102</t>
  </si>
  <si>
    <t>Montáž závitových armatur s 1 závitem G 3/8 (DN 10)</t>
  </si>
  <si>
    <t>-1384493229</t>
  </si>
  <si>
    <t>551212810</t>
  </si>
  <si>
    <t xml:space="preserve">Ventily k armaturám pro ústřední topení ventily radiátorové mosazné odvzdušňovací </t>
  </si>
  <si>
    <t>479084724</t>
  </si>
  <si>
    <t>13</t>
  </si>
  <si>
    <t>734209103</t>
  </si>
  <si>
    <t>Montáž závitových armatur s 1 závitem do G 1/2 (DN 15)</t>
  </si>
  <si>
    <t>-1733217114</t>
  </si>
  <si>
    <t>Výkres č. D.1.4.01-02</t>
  </si>
  <si>
    <t>14</t>
  </si>
  <si>
    <t>551243890</t>
  </si>
  <si>
    <t>Kohouty pro ústřední topení vypouštěcí kulový kohout s hadicovou vývodkou a zátkou PN 10, T DN 15 1/2"</t>
  </si>
  <si>
    <t>-1970663061</t>
  </si>
  <si>
    <t>734221552</t>
  </si>
  <si>
    <t>Ventil závitový termostatický dvouregulační G 1/2 PN 16 do 110°C bez hlavice ovládání</t>
  </si>
  <si>
    <t>-1032699317</t>
  </si>
  <si>
    <t>734221683</t>
  </si>
  <si>
    <t xml:space="preserve">Ventily regulační závitové hlavice termostatické, pro ovládání ventilů PN 10 do 110 st.C kapalinové s vestavěným čidlem </t>
  </si>
  <si>
    <t>649499413</t>
  </si>
  <si>
    <t>23</t>
  </si>
  <si>
    <t>17</t>
  </si>
  <si>
    <t>734221680</t>
  </si>
  <si>
    <t>Ventily regulační závitové hlavice termostatické, pro ovládání ventilů PN 10 do 110 st.C kapalinové s odděleným čidlem a krytem čidla</t>
  </si>
  <si>
    <t>-206992743</t>
  </si>
  <si>
    <t>67</t>
  </si>
  <si>
    <t>18</t>
  </si>
  <si>
    <t>7331919R</t>
  </si>
  <si>
    <t>Úprava přípojky pro napojení regulačního šroubení</t>
  </si>
  <si>
    <t>1074882668</t>
  </si>
  <si>
    <t>19</t>
  </si>
  <si>
    <t>734261717</t>
  </si>
  <si>
    <t>Šroubení regulační radiátorové G 1/2 s vypouštěním</t>
  </si>
  <si>
    <t>1850443966</t>
  </si>
  <si>
    <t>20</t>
  </si>
  <si>
    <t>734200822</t>
  </si>
  <si>
    <t>Demontáž armatur závitových se dvěma závity přes 1/2 do G 1</t>
  </si>
  <si>
    <t>583665523</t>
  </si>
  <si>
    <t>2+2</t>
  </si>
  <si>
    <t>734292714</t>
  </si>
  <si>
    <t>Ostatní armatury kulové kohouty PN 42 do 185 st.C přímé vnitřní závit G 3/4</t>
  </si>
  <si>
    <t>-2060142623</t>
  </si>
  <si>
    <t>734292715</t>
  </si>
  <si>
    <t>Ostatní armatury kulové kohouty PN 42 do 185 st.C přímé vnitřní závit G 1</t>
  </si>
  <si>
    <t>-775826087</t>
  </si>
  <si>
    <t>733123121</t>
  </si>
  <si>
    <t>Vložení regulační armatury do stávajícího potrubí z trubek ocelových hladkých D 70/3,2</t>
  </si>
  <si>
    <t>418510394</t>
  </si>
  <si>
    <t>Výkres č. D.1.4.01-02,04</t>
  </si>
  <si>
    <t>24</t>
  </si>
  <si>
    <t>734191634</t>
  </si>
  <si>
    <t xml:space="preserve">Smyčkový regulátor diferenčního tlaku DN 50 </t>
  </si>
  <si>
    <t>soubor</t>
  </si>
  <si>
    <t>335637816</t>
  </si>
  <si>
    <t>Výkres č. D.1.4.04, hydraulický výpočet</t>
  </si>
  <si>
    <t>25</t>
  </si>
  <si>
    <t>734220105</t>
  </si>
  <si>
    <t>Smyčkový regulační venti G 2</t>
  </si>
  <si>
    <t>-648161327</t>
  </si>
  <si>
    <t>26</t>
  </si>
  <si>
    <t>998734101</t>
  </si>
  <si>
    <t>Přesun hmot pro armatury stanovený z hmotnosti přesunovaného materiálu vodorovná dopravní vzdálenost do 50 m v objektech výšky do 6 m</t>
  </si>
  <si>
    <t>-1375886103</t>
  </si>
  <si>
    <t>27</t>
  </si>
  <si>
    <t>998734181</t>
  </si>
  <si>
    <t>Přesun hmot pro armatury stanovený z hmotnosti přesunovaného materiálu Příplatek k cenám za přesun prováděný bez použití mechanizace pro jakoukoliv výšku objektu</t>
  </si>
  <si>
    <t>-40203246</t>
  </si>
  <si>
    <t>735</t>
  </si>
  <si>
    <t>Ústřední vytápění - otopná tělesa</t>
  </si>
  <si>
    <t>28</t>
  </si>
  <si>
    <t>735494811</t>
  </si>
  <si>
    <t xml:space="preserve">Vypuštění vody z otopných soustav </t>
  </si>
  <si>
    <t>m2</t>
  </si>
  <si>
    <t>373163229</t>
  </si>
  <si>
    <t>291</t>
  </si>
  <si>
    <t>29</t>
  </si>
  <si>
    <t>735121810</t>
  </si>
  <si>
    <t>Demontáž otopných těles ocelových článkových</t>
  </si>
  <si>
    <t>-1159593723</t>
  </si>
  <si>
    <t>30</t>
  </si>
  <si>
    <t>735192912</t>
  </si>
  <si>
    <t>Ostatní opravy otopných těles zpětná montáž otopných těles článkových ocelových</t>
  </si>
  <si>
    <t>1823980297</t>
  </si>
  <si>
    <t>31</t>
  </si>
  <si>
    <t>735191903</t>
  </si>
  <si>
    <t>Ostatní opravy otopných těles vyčištění propláchnutím otopných těles ocelových nebo hliníkových</t>
  </si>
  <si>
    <t>-755994266</t>
  </si>
  <si>
    <t>735191910</t>
  </si>
  <si>
    <t>Ostatní opravy otopných těles napuštění vody do otopného systému včetně potrubí (bez kotle a ohříváků) otopných těles</t>
  </si>
  <si>
    <t>1947030669</t>
  </si>
  <si>
    <t>33</t>
  </si>
  <si>
    <t>735118110</t>
  </si>
  <si>
    <t>Otopná tělesa litinová zkoušky těsnosti vodou těles článkových</t>
  </si>
  <si>
    <t>-1358477724</t>
  </si>
  <si>
    <t>34</t>
  </si>
  <si>
    <t>735191905</t>
  </si>
  <si>
    <t>Ostatní opravy otopných těles odvzdušnění tělesa</t>
  </si>
  <si>
    <t>666622064</t>
  </si>
  <si>
    <t>35</t>
  </si>
  <si>
    <t>735000912</t>
  </si>
  <si>
    <t>Regulace otopného systému při opravách vyregulování dvojregulačních ventilů a kohoutů s termostatickým ovládáním</t>
  </si>
  <si>
    <t>20494078</t>
  </si>
  <si>
    <t>36</t>
  </si>
  <si>
    <t>HZS2211</t>
  </si>
  <si>
    <t>Topná a dilatační zkouška</t>
  </si>
  <si>
    <t>hod</t>
  </si>
  <si>
    <t>512</t>
  </si>
  <si>
    <t>-1566079117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</si>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</sst>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8" t="s">
        <v>16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7"/>
      <c r="AQ5" s="29"/>
      <c r="BE5" s="316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0" t="s">
        <v>19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7"/>
      <c r="AQ6" s="29"/>
      <c r="BE6" s="317"/>
      <c r="BS6" s="22" t="s">
        <v>20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22</v>
      </c>
      <c r="AO7" s="27"/>
      <c r="AP7" s="27"/>
      <c r="AQ7" s="29"/>
      <c r="BE7" s="317"/>
      <c r="BS7" s="22" t="s">
        <v>24</v>
      </c>
    </row>
    <row r="8" spans="1:74" ht="14.45" customHeight="1">
      <c r="B8" s="26"/>
      <c r="C8" s="27"/>
      <c r="D8" s="35" t="s">
        <v>25</v>
      </c>
      <c r="E8" s="27"/>
      <c r="F8" s="27"/>
      <c r="G8" s="27"/>
      <c r="H8" s="27"/>
      <c r="I8" s="27"/>
      <c r="J8" s="27"/>
      <c r="K8" s="33" t="s">
        <v>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27</v>
      </c>
      <c r="AL8" s="27"/>
      <c r="AM8" s="27"/>
      <c r="AN8" s="36" t="s">
        <v>28</v>
      </c>
      <c r="AO8" s="27"/>
      <c r="AP8" s="27"/>
      <c r="AQ8" s="29"/>
      <c r="BE8" s="317"/>
      <c r="BS8" s="22" t="s">
        <v>29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7"/>
      <c r="BS9" s="22" t="s">
        <v>30</v>
      </c>
    </row>
    <row r="10" spans="1:74" ht="14.45" customHeight="1">
      <c r="B10" s="26"/>
      <c r="C10" s="27"/>
      <c r="D10" s="35" t="s">
        <v>31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32</v>
      </c>
      <c r="AL10" s="27"/>
      <c r="AM10" s="27"/>
      <c r="AN10" s="33" t="s">
        <v>33</v>
      </c>
      <c r="AO10" s="27"/>
      <c r="AP10" s="27"/>
      <c r="AQ10" s="29"/>
      <c r="BE10" s="317"/>
      <c r="BS10" s="22" t="s">
        <v>20</v>
      </c>
    </row>
    <row r="11" spans="1:74" ht="18.399999999999999" customHeight="1">
      <c r="B11" s="26"/>
      <c r="C11" s="27"/>
      <c r="D11" s="27"/>
      <c r="E11" s="33" t="s">
        <v>34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35</v>
      </c>
      <c r="AL11" s="27"/>
      <c r="AM11" s="27"/>
      <c r="AN11" s="33" t="s">
        <v>36</v>
      </c>
      <c r="AO11" s="27"/>
      <c r="AP11" s="27"/>
      <c r="AQ11" s="29"/>
      <c r="BE11" s="317"/>
      <c r="BS11" s="22" t="s">
        <v>20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7"/>
      <c r="BS12" s="22" t="s">
        <v>20</v>
      </c>
    </row>
    <row r="13" spans="1:74" ht="14.45" customHeight="1">
      <c r="B13" s="26"/>
      <c r="C13" s="27"/>
      <c r="D13" s="35" t="s">
        <v>37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32</v>
      </c>
      <c r="AL13" s="27"/>
      <c r="AM13" s="27"/>
      <c r="AN13" s="37" t="s">
        <v>38</v>
      </c>
      <c r="AO13" s="27"/>
      <c r="AP13" s="27"/>
      <c r="AQ13" s="29"/>
      <c r="BE13" s="317"/>
      <c r="BS13" s="22" t="s">
        <v>20</v>
      </c>
    </row>
    <row r="14" spans="1:74">
      <c r="B14" s="26"/>
      <c r="C14" s="27"/>
      <c r="D14" s="27"/>
      <c r="E14" s="321" t="s">
        <v>38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5" t="s">
        <v>35</v>
      </c>
      <c r="AL14" s="27"/>
      <c r="AM14" s="27"/>
      <c r="AN14" s="37" t="s">
        <v>38</v>
      </c>
      <c r="AO14" s="27"/>
      <c r="AP14" s="27"/>
      <c r="AQ14" s="29"/>
      <c r="BE14" s="317"/>
      <c r="BS14" s="22" t="s">
        <v>20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7"/>
      <c r="BS15" s="22" t="s">
        <v>6</v>
      </c>
    </row>
    <row r="16" spans="1:74" ht="14.45" customHeight="1">
      <c r="B16" s="26"/>
      <c r="C16" s="27"/>
      <c r="D16" s="35" t="s">
        <v>39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32</v>
      </c>
      <c r="AL16" s="27"/>
      <c r="AM16" s="27"/>
      <c r="AN16" s="33" t="s">
        <v>40</v>
      </c>
      <c r="AO16" s="27"/>
      <c r="AP16" s="27"/>
      <c r="AQ16" s="29"/>
      <c r="BE16" s="317"/>
      <c r="BS16" s="22" t="s">
        <v>6</v>
      </c>
    </row>
    <row r="17" spans="2:71" ht="18.399999999999999" customHeight="1">
      <c r="B17" s="26"/>
      <c r="C17" s="27"/>
      <c r="D17" s="27"/>
      <c r="E17" s="33" t="s">
        <v>41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35</v>
      </c>
      <c r="AL17" s="27"/>
      <c r="AM17" s="27"/>
      <c r="AN17" s="33" t="s">
        <v>42</v>
      </c>
      <c r="AO17" s="27"/>
      <c r="AP17" s="27"/>
      <c r="AQ17" s="29"/>
      <c r="BE17" s="317"/>
      <c r="BS17" s="22" t="s">
        <v>43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7"/>
      <c r="BS18" s="22" t="s">
        <v>8</v>
      </c>
    </row>
    <row r="19" spans="2:71" ht="14.45" customHeight="1">
      <c r="B19" s="26"/>
      <c r="C19" s="27"/>
      <c r="D19" s="35" t="s">
        <v>44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7"/>
      <c r="BS19" s="22" t="s">
        <v>8</v>
      </c>
    </row>
    <row r="20" spans="2:71" ht="22.5" customHeight="1">
      <c r="B20" s="26"/>
      <c r="C20" s="27"/>
      <c r="D20" s="27"/>
      <c r="E20" s="323" t="s">
        <v>22</v>
      </c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27"/>
      <c r="AP20" s="27"/>
      <c r="AQ20" s="29"/>
      <c r="BE20" s="317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7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7"/>
    </row>
    <row r="23" spans="2:71" s="1" customFormat="1" ht="25.9" customHeight="1">
      <c r="B23" s="39"/>
      <c r="C23" s="40"/>
      <c r="D23" s="41" t="s">
        <v>45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4">
        <f>ROUND(AG51,2)</f>
        <v>0</v>
      </c>
      <c r="AL23" s="325"/>
      <c r="AM23" s="325"/>
      <c r="AN23" s="325"/>
      <c r="AO23" s="325"/>
      <c r="AP23" s="40"/>
      <c r="AQ23" s="43"/>
      <c r="BE23" s="317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7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6" t="s">
        <v>46</v>
      </c>
      <c r="M25" s="326"/>
      <c r="N25" s="326"/>
      <c r="O25" s="326"/>
      <c r="P25" s="40"/>
      <c r="Q25" s="40"/>
      <c r="R25" s="40"/>
      <c r="S25" s="40"/>
      <c r="T25" s="40"/>
      <c r="U25" s="40"/>
      <c r="V25" s="40"/>
      <c r="W25" s="326" t="s">
        <v>47</v>
      </c>
      <c r="X25" s="326"/>
      <c r="Y25" s="326"/>
      <c r="Z25" s="326"/>
      <c r="AA25" s="326"/>
      <c r="AB25" s="326"/>
      <c r="AC25" s="326"/>
      <c r="AD25" s="326"/>
      <c r="AE25" s="326"/>
      <c r="AF25" s="40"/>
      <c r="AG25" s="40"/>
      <c r="AH25" s="40"/>
      <c r="AI25" s="40"/>
      <c r="AJ25" s="40"/>
      <c r="AK25" s="326" t="s">
        <v>48</v>
      </c>
      <c r="AL25" s="326"/>
      <c r="AM25" s="326"/>
      <c r="AN25" s="326"/>
      <c r="AO25" s="326"/>
      <c r="AP25" s="40"/>
      <c r="AQ25" s="43"/>
      <c r="BE25" s="317"/>
    </row>
    <row r="26" spans="2:71" s="2" customFormat="1" ht="14.45" customHeight="1">
      <c r="B26" s="45"/>
      <c r="C26" s="46"/>
      <c r="D26" s="47" t="s">
        <v>49</v>
      </c>
      <c r="E26" s="46"/>
      <c r="F26" s="47" t="s">
        <v>50</v>
      </c>
      <c r="G26" s="46"/>
      <c r="H26" s="46"/>
      <c r="I26" s="46"/>
      <c r="J26" s="46"/>
      <c r="K26" s="46"/>
      <c r="L26" s="327">
        <v>0.21</v>
      </c>
      <c r="M26" s="328"/>
      <c r="N26" s="328"/>
      <c r="O26" s="328"/>
      <c r="P26" s="46"/>
      <c r="Q26" s="46"/>
      <c r="R26" s="46"/>
      <c r="S26" s="46"/>
      <c r="T26" s="46"/>
      <c r="U26" s="46"/>
      <c r="V26" s="46"/>
      <c r="W26" s="329">
        <f>ROUND(AZ51,2)</f>
        <v>0</v>
      </c>
      <c r="X26" s="328"/>
      <c r="Y26" s="328"/>
      <c r="Z26" s="328"/>
      <c r="AA26" s="328"/>
      <c r="AB26" s="328"/>
      <c r="AC26" s="328"/>
      <c r="AD26" s="328"/>
      <c r="AE26" s="328"/>
      <c r="AF26" s="46"/>
      <c r="AG26" s="46"/>
      <c r="AH26" s="46"/>
      <c r="AI26" s="46"/>
      <c r="AJ26" s="46"/>
      <c r="AK26" s="329">
        <f>ROUND(AV51,2)</f>
        <v>0</v>
      </c>
      <c r="AL26" s="328"/>
      <c r="AM26" s="328"/>
      <c r="AN26" s="328"/>
      <c r="AO26" s="328"/>
      <c r="AP26" s="46"/>
      <c r="AQ26" s="48"/>
      <c r="BE26" s="317"/>
    </row>
    <row r="27" spans="2:71" s="2" customFormat="1" ht="14.45" customHeight="1">
      <c r="B27" s="45"/>
      <c r="C27" s="46"/>
      <c r="D27" s="46"/>
      <c r="E27" s="46"/>
      <c r="F27" s="47" t="s">
        <v>51</v>
      </c>
      <c r="G27" s="46"/>
      <c r="H27" s="46"/>
      <c r="I27" s="46"/>
      <c r="J27" s="46"/>
      <c r="K27" s="46"/>
      <c r="L27" s="327">
        <v>0.15</v>
      </c>
      <c r="M27" s="328"/>
      <c r="N27" s="328"/>
      <c r="O27" s="328"/>
      <c r="P27" s="46"/>
      <c r="Q27" s="46"/>
      <c r="R27" s="46"/>
      <c r="S27" s="46"/>
      <c r="T27" s="46"/>
      <c r="U27" s="46"/>
      <c r="V27" s="46"/>
      <c r="W27" s="329">
        <f>ROUND(BA51,2)</f>
        <v>0</v>
      </c>
      <c r="X27" s="328"/>
      <c r="Y27" s="328"/>
      <c r="Z27" s="328"/>
      <c r="AA27" s="328"/>
      <c r="AB27" s="328"/>
      <c r="AC27" s="328"/>
      <c r="AD27" s="328"/>
      <c r="AE27" s="328"/>
      <c r="AF27" s="46"/>
      <c r="AG27" s="46"/>
      <c r="AH27" s="46"/>
      <c r="AI27" s="46"/>
      <c r="AJ27" s="46"/>
      <c r="AK27" s="329">
        <f>ROUND(AW51,2)</f>
        <v>0</v>
      </c>
      <c r="AL27" s="328"/>
      <c r="AM27" s="328"/>
      <c r="AN27" s="328"/>
      <c r="AO27" s="328"/>
      <c r="AP27" s="46"/>
      <c r="AQ27" s="48"/>
      <c r="BE27" s="317"/>
    </row>
    <row r="28" spans="2:71" s="2" customFormat="1" ht="14.45" hidden="1" customHeight="1">
      <c r="B28" s="45"/>
      <c r="C28" s="46"/>
      <c r="D28" s="46"/>
      <c r="E28" s="46"/>
      <c r="F28" s="47" t="s">
        <v>52</v>
      </c>
      <c r="G28" s="46"/>
      <c r="H28" s="46"/>
      <c r="I28" s="46"/>
      <c r="J28" s="46"/>
      <c r="K28" s="46"/>
      <c r="L28" s="327">
        <v>0.21</v>
      </c>
      <c r="M28" s="328"/>
      <c r="N28" s="328"/>
      <c r="O28" s="328"/>
      <c r="P28" s="46"/>
      <c r="Q28" s="46"/>
      <c r="R28" s="46"/>
      <c r="S28" s="46"/>
      <c r="T28" s="46"/>
      <c r="U28" s="46"/>
      <c r="V28" s="46"/>
      <c r="W28" s="329">
        <f>ROUND(BB51,2)</f>
        <v>0</v>
      </c>
      <c r="X28" s="328"/>
      <c r="Y28" s="328"/>
      <c r="Z28" s="328"/>
      <c r="AA28" s="328"/>
      <c r="AB28" s="328"/>
      <c r="AC28" s="328"/>
      <c r="AD28" s="328"/>
      <c r="AE28" s="328"/>
      <c r="AF28" s="46"/>
      <c r="AG28" s="46"/>
      <c r="AH28" s="46"/>
      <c r="AI28" s="46"/>
      <c r="AJ28" s="46"/>
      <c r="AK28" s="329">
        <v>0</v>
      </c>
      <c r="AL28" s="328"/>
      <c r="AM28" s="328"/>
      <c r="AN28" s="328"/>
      <c r="AO28" s="328"/>
      <c r="AP28" s="46"/>
      <c r="AQ28" s="48"/>
      <c r="BE28" s="317"/>
    </row>
    <row r="29" spans="2:71" s="2" customFormat="1" ht="14.45" hidden="1" customHeight="1">
      <c r="B29" s="45"/>
      <c r="C29" s="46"/>
      <c r="D29" s="46"/>
      <c r="E29" s="46"/>
      <c r="F29" s="47" t="s">
        <v>53</v>
      </c>
      <c r="G29" s="46"/>
      <c r="H29" s="46"/>
      <c r="I29" s="46"/>
      <c r="J29" s="46"/>
      <c r="K29" s="46"/>
      <c r="L29" s="327">
        <v>0.15</v>
      </c>
      <c r="M29" s="328"/>
      <c r="N29" s="328"/>
      <c r="O29" s="328"/>
      <c r="P29" s="46"/>
      <c r="Q29" s="46"/>
      <c r="R29" s="46"/>
      <c r="S29" s="46"/>
      <c r="T29" s="46"/>
      <c r="U29" s="46"/>
      <c r="V29" s="46"/>
      <c r="W29" s="329">
        <f>ROUND(BC51,2)</f>
        <v>0</v>
      </c>
      <c r="X29" s="328"/>
      <c r="Y29" s="328"/>
      <c r="Z29" s="328"/>
      <c r="AA29" s="328"/>
      <c r="AB29" s="328"/>
      <c r="AC29" s="328"/>
      <c r="AD29" s="328"/>
      <c r="AE29" s="328"/>
      <c r="AF29" s="46"/>
      <c r="AG29" s="46"/>
      <c r="AH29" s="46"/>
      <c r="AI29" s="46"/>
      <c r="AJ29" s="46"/>
      <c r="AK29" s="329">
        <v>0</v>
      </c>
      <c r="AL29" s="328"/>
      <c r="AM29" s="328"/>
      <c r="AN29" s="328"/>
      <c r="AO29" s="328"/>
      <c r="AP29" s="46"/>
      <c r="AQ29" s="48"/>
      <c r="BE29" s="317"/>
    </row>
    <row r="30" spans="2:71" s="2" customFormat="1" ht="14.45" hidden="1" customHeight="1">
      <c r="B30" s="45"/>
      <c r="C30" s="46"/>
      <c r="D30" s="46"/>
      <c r="E30" s="46"/>
      <c r="F30" s="47" t="s">
        <v>54</v>
      </c>
      <c r="G30" s="46"/>
      <c r="H30" s="46"/>
      <c r="I30" s="46"/>
      <c r="J30" s="46"/>
      <c r="K30" s="46"/>
      <c r="L30" s="327">
        <v>0</v>
      </c>
      <c r="M30" s="328"/>
      <c r="N30" s="328"/>
      <c r="O30" s="328"/>
      <c r="P30" s="46"/>
      <c r="Q30" s="46"/>
      <c r="R30" s="46"/>
      <c r="S30" s="46"/>
      <c r="T30" s="46"/>
      <c r="U30" s="46"/>
      <c r="V30" s="46"/>
      <c r="W30" s="329">
        <f>ROUND(BD51,2)</f>
        <v>0</v>
      </c>
      <c r="X30" s="328"/>
      <c r="Y30" s="328"/>
      <c r="Z30" s="328"/>
      <c r="AA30" s="328"/>
      <c r="AB30" s="328"/>
      <c r="AC30" s="328"/>
      <c r="AD30" s="328"/>
      <c r="AE30" s="328"/>
      <c r="AF30" s="46"/>
      <c r="AG30" s="46"/>
      <c r="AH30" s="46"/>
      <c r="AI30" s="46"/>
      <c r="AJ30" s="46"/>
      <c r="AK30" s="329">
        <v>0</v>
      </c>
      <c r="AL30" s="328"/>
      <c r="AM30" s="328"/>
      <c r="AN30" s="328"/>
      <c r="AO30" s="328"/>
      <c r="AP30" s="46"/>
      <c r="AQ30" s="48"/>
      <c r="BE30" s="317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7"/>
    </row>
    <row r="32" spans="2:71" s="1" customFormat="1" ht="25.9" customHeight="1">
      <c r="B32" s="39"/>
      <c r="C32" s="49"/>
      <c r="D32" s="50" t="s">
        <v>55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56</v>
      </c>
      <c r="U32" s="51"/>
      <c r="V32" s="51"/>
      <c r="W32" s="51"/>
      <c r="X32" s="330" t="s">
        <v>57</v>
      </c>
      <c r="Y32" s="331"/>
      <c r="Z32" s="331"/>
      <c r="AA32" s="331"/>
      <c r="AB32" s="331"/>
      <c r="AC32" s="51"/>
      <c r="AD32" s="51"/>
      <c r="AE32" s="51"/>
      <c r="AF32" s="51"/>
      <c r="AG32" s="51"/>
      <c r="AH32" s="51"/>
      <c r="AI32" s="51"/>
      <c r="AJ32" s="51"/>
      <c r="AK32" s="332">
        <f>SUM(AK23:AK30)</f>
        <v>0</v>
      </c>
      <c r="AL32" s="331"/>
      <c r="AM32" s="331"/>
      <c r="AN32" s="331"/>
      <c r="AO32" s="333"/>
      <c r="AP32" s="49"/>
      <c r="AQ32" s="53"/>
      <c r="BE32" s="317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58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20170226A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4" t="str">
        <f>K6</f>
        <v>Termoregulace otopné soustavy v objektu MŠ Koperníkova 68, Třinec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25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MŠ Koperníkova 68, Třinec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27</v>
      </c>
      <c r="AJ44" s="61"/>
      <c r="AK44" s="61"/>
      <c r="AL44" s="61"/>
      <c r="AM44" s="336" t="str">
        <f>IF(AN8= "","",AN8)</f>
        <v>17.3.2017</v>
      </c>
      <c r="AN44" s="336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31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Třinec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39</v>
      </c>
      <c r="AJ46" s="61"/>
      <c r="AK46" s="61"/>
      <c r="AL46" s="61"/>
      <c r="AM46" s="337" t="str">
        <f>IF(E17="","",E17)</f>
        <v>HAMROZI s. r. o.</v>
      </c>
      <c r="AN46" s="337"/>
      <c r="AO46" s="337"/>
      <c r="AP46" s="337"/>
      <c r="AQ46" s="61"/>
      <c r="AR46" s="59"/>
      <c r="AS46" s="338" t="s">
        <v>59</v>
      </c>
      <c r="AT46" s="339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37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0"/>
      <c r="AT47" s="341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2"/>
      <c r="AT48" s="343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44" t="s">
        <v>60</v>
      </c>
      <c r="D49" s="345"/>
      <c r="E49" s="345"/>
      <c r="F49" s="345"/>
      <c r="G49" s="345"/>
      <c r="H49" s="77"/>
      <c r="I49" s="346" t="s">
        <v>61</v>
      </c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7" t="s">
        <v>62</v>
      </c>
      <c r="AH49" s="345"/>
      <c r="AI49" s="345"/>
      <c r="AJ49" s="345"/>
      <c r="AK49" s="345"/>
      <c r="AL49" s="345"/>
      <c r="AM49" s="345"/>
      <c r="AN49" s="346" t="s">
        <v>63</v>
      </c>
      <c r="AO49" s="345"/>
      <c r="AP49" s="345"/>
      <c r="AQ49" s="78" t="s">
        <v>64</v>
      </c>
      <c r="AR49" s="59"/>
      <c r="AS49" s="79" t="s">
        <v>65</v>
      </c>
      <c r="AT49" s="80" t="s">
        <v>66</v>
      </c>
      <c r="AU49" s="80" t="s">
        <v>67</v>
      </c>
      <c r="AV49" s="80" t="s">
        <v>68</v>
      </c>
      <c r="AW49" s="80" t="s">
        <v>69</v>
      </c>
      <c r="AX49" s="80" t="s">
        <v>70</v>
      </c>
      <c r="AY49" s="80" t="s">
        <v>71</v>
      </c>
      <c r="AZ49" s="80" t="s">
        <v>72</v>
      </c>
      <c r="BA49" s="80" t="s">
        <v>73</v>
      </c>
      <c r="BB49" s="80" t="s">
        <v>74</v>
      </c>
      <c r="BC49" s="80" t="s">
        <v>75</v>
      </c>
      <c r="BD49" s="81" t="s">
        <v>76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77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1">
        <f>ROUND(AG52,2)</f>
        <v>0</v>
      </c>
      <c r="AH51" s="351"/>
      <c r="AI51" s="351"/>
      <c r="AJ51" s="351"/>
      <c r="AK51" s="351"/>
      <c r="AL51" s="351"/>
      <c r="AM51" s="351"/>
      <c r="AN51" s="352">
        <f>SUM(AG51,AT51)</f>
        <v>0</v>
      </c>
      <c r="AO51" s="352"/>
      <c r="AP51" s="352"/>
      <c r="AQ51" s="87" t="s">
        <v>22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78</v>
      </c>
      <c r="BT51" s="92" t="s">
        <v>79</v>
      </c>
      <c r="BV51" s="92" t="s">
        <v>80</v>
      </c>
      <c r="BW51" s="92" t="s">
        <v>7</v>
      </c>
      <c r="BX51" s="92" t="s">
        <v>81</v>
      </c>
      <c r="CL51" s="92" t="s">
        <v>22</v>
      </c>
    </row>
    <row r="52" spans="1:90" s="5" customFormat="1" ht="37.5" customHeight="1">
      <c r="A52" s="93" t="s">
        <v>82</v>
      </c>
      <c r="B52" s="94"/>
      <c r="C52" s="95"/>
      <c r="D52" s="350" t="s">
        <v>16</v>
      </c>
      <c r="E52" s="350"/>
      <c r="F52" s="350"/>
      <c r="G52" s="350"/>
      <c r="H52" s="350"/>
      <c r="I52" s="96"/>
      <c r="J52" s="350" t="s">
        <v>19</v>
      </c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48">
        <f>'20170226A - Termoregulace...'!J25</f>
        <v>0</v>
      </c>
      <c r="AH52" s="349"/>
      <c r="AI52" s="349"/>
      <c r="AJ52" s="349"/>
      <c r="AK52" s="349"/>
      <c r="AL52" s="349"/>
      <c r="AM52" s="349"/>
      <c r="AN52" s="348">
        <f>SUM(AG52,AT52)</f>
        <v>0</v>
      </c>
      <c r="AO52" s="349"/>
      <c r="AP52" s="349"/>
      <c r="AQ52" s="97" t="s">
        <v>83</v>
      </c>
      <c r="AR52" s="98"/>
      <c r="AS52" s="99">
        <v>0</v>
      </c>
      <c r="AT52" s="100">
        <f>ROUND(SUM(AV52:AW52),2)</f>
        <v>0</v>
      </c>
      <c r="AU52" s="101">
        <f>'20170226A - Termoregulace...'!P74</f>
        <v>0</v>
      </c>
      <c r="AV52" s="100">
        <f>'20170226A - Termoregulace...'!J28</f>
        <v>0</v>
      </c>
      <c r="AW52" s="100">
        <f>'20170226A - Termoregulace...'!J29</f>
        <v>0</v>
      </c>
      <c r="AX52" s="100">
        <f>'20170226A - Termoregulace...'!J30</f>
        <v>0</v>
      </c>
      <c r="AY52" s="100">
        <f>'20170226A - Termoregulace...'!J31</f>
        <v>0</v>
      </c>
      <c r="AZ52" s="100">
        <f>'20170226A - Termoregulace...'!F28</f>
        <v>0</v>
      </c>
      <c r="BA52" s="100">
        <f>'20170226A - Termoregulace...'!F29</f>
        <v>0</v>
      </c>
      <c r="BB52" s="100">
        <f>'20170226A - Termoregulace...'!F30</f>
        <v>0</v>
      </c>
      <c r="BC52" s="100">
        <f>'20170226A - Termoregulace...'!F31</f>
        <v>0</v>
      </c>
      <c r="BD52" s="102">
        <f>'20170226A - Termoregulace...'!F32</f>
        <v>0</v>
      </c>
      <c r="BT52" s="103" t="s">
        <v>24</v>
      </c>
      <c r="BU52" s="103" t="s">
        <v>84</v>
      </c>
      <c r="BV52" s="103" t="s">
        <v>80</v>
      </c>
      <c r="BW52" s="103" t="s">
        <v>7</v>
      </c>
      <c r="BX52" s="103" t="s">
        <v>81</v>
      </c>
      <c r="CL52" s="103" t="s">
        <v>22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0170226A - Termoregulace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85</v>
      </c>
      <c r="G1" s="357" t="s">
        <v>86</v>
      </c>
      <c r="H1" s="357"/>
      <c r="I1" s="108"/>
      <c r="J1" s="107" t="s">
        <v>87</v>
      </c>
      <c r="K1" s="106" t="s">
        <v>88</v>
      </c>
      <c r="L1" s="107" t="s">
        <v>89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90</v>
      </c>
    </row>
    <row r="4" spans="1:70" ht="36.950000000000003" customHeight="1">
      <c r="B4" s="26"/>
      <c r="C4" s="27"/>
      <c r="D4" s="28" t="s">
        <v>91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54" t="s">
        <v>19</v>
      </c>
      <c r="F7" s="355"/>
      <c r="G7" s="355"/>
      <c r="H7" s="355"/>
      <c r="I7" s="111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21</v>
      </c>
      <c r="E9" s="40"/>
      <c r="F9" s="33" t="s">
        <v>22</v>
      </c>
      <c r="G9" s="40"/>
      <c r="H9" s="40"/>
      <c r="I9" s="112" t="s">
        <v>23</v>
      </c>
      <c r="J9" s="33" t="s">
        <v>22</v>
      </c>
      <c r="K9" s="43"/>
    </row>
    <row r="10" spans="1:70" s="1" customFormat="1" ht="14.45" customHeight="1">
      <c r="B10" s="39"/>
      <c r="C10" s="40"/>
      <c r="D10" s="35" t="s">
        <v>25</v>
      </c>
      <c r="E10" s="40"/>
      <c r="F10" s="33" t="s">
        <v>26</v>
      </c>
      <c r="G10" s="40"/>
      <c r="H10" s="40"/>
      <c r="I10" s="112" t="s">
        <v>27</v>
      </c>
      <c r="J10" s="113" t="str">
        <f>'Rekapitulace stavby'!AN8</f>
        <v>17.3.2017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31</v>
      </c>
      <c r="E12" s="40"/>
      <c r="F12" s="40"/>
      <c r="G12" s="40"/>
      <c r="H12" s="40"/>
      <c r="I12" s="112" t="s">
        <v>32</v>
      </c>
      <c r="J12" s="33" t="s">
        <v>33</v>
      </c>
      <c r="K12" s="43"/>
    </row>
    <row r="13" spans="1:70" s="1" customFormat="1" ht="18" customHeight="1">
      <c r="B13" s="39"/>
      <c r="C13" s="40"/>
      <c r="D13" s="40"/>
      <c r="E13" s="33" t="s">
        <v>34</v>
      </c>
      <c r="F13" s="40"/>
      <c r="G13" s="40"/>
      <c r="H13" s="40"/>
      <c r="I13" s="112" t="s">
        <v>35</v>
      </c>
      <c r="J13" s="33" t="s">
        <v>36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37</v>
      </c>
      <c r="E15" s="40"/>
      <c r="F15" s="40"/>
      <c r="G15" s="40"/>
      <c r="H15" s="40"/>
      <c r="I15" s="112" t="s">
        <v>32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35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39</v>
      </c>
      <c r="E18" s="40"/>
      <c r="F18" s="40"/>
      <c r="G18" s="40"/>
      <c r="H18" s="40"/>
      <c r="I18" s="112" t="s">
        <v>32</v>
      </c>
      <c r="J18" s="33" t="s">
        <v>40</v>
      </c>
      <c r="K18" s="43"/>
    </row>
    <row r="19" spans="2:11" s="1" customFormat="1" ht="18" customHeight="1">
      <c r="B19" s="39"/>
      <c r="C19" s="40"/>
      <c r="D19" s="40"/>
      <c r="E19" s="33" t="s">
        <v>41</v>
      </c>
      <c r="F19" s="40"/>
      <c r="G19" s="40"/>
      <c r="H19" s="40"/>
      <c r="I19" s="112" t="s">
        <v>35</v>
      </c>
      <c r="J19" s="33" t="s">
        <v>42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44</v>
      </c>
      <c r="E21" s="40"/>
      <c r="F21" s="40"/>
      <c r="G21" s="40"/>
      <c r="H21" s="40"/>
      <c r="I21" s="111"/>
      <c r="J21" s="40"/>
      <c r="K21" s="43"/>
    </row>
    <row r="22" spans="2:11" s="6" customFormat="1" ht="22.5" customHeight="1">
      <c r="B22" s="114"/>
      <c r="C22" s="115"/>
      <c r="D22" s="115"/>
      <c r="E22" s="323" t="s">
        <v>22</v>
      </c>
      <c r="F22" s="323"/>
      <c r="G22" s="323"/>
      <c r="H22" s="323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45</v>
      </c>
      <c r="E25" s="40"/>
      <c r="F25" s="40"/>
      <c r="G25" s="40"/>
      <c r="H25" s="40"/>
      <c r="I25" s="111"/>
      <c r="J25" s="121">
        <f>ROUND(J74,2)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47</v>
      </c>
      <c r="G27" s="40"/>
      <c r="H27" s="40"/>
      <c r="I27" s="122" t="s">
        <v>46</v>
      </c>
      <c r="J27" s="44" t="s">
        <v>48</v>
      </c>
      <c r="K27" s="43"/>
    </row>
    <row r="28" spans="2:11" s="1" customFormat="1" ht="14.45" customHeight="1">
      <c r="B28" s="39"/>
      <c r="C28" s="40"/>
      <c r="D28" s="47" t="s">
        <v>49</v>
      </c>
      <c r="E28" s="47" t="s">
        <v>50</v>
      </c>
      <c r="F28" s="123">
        <f>ROUND(SUM(BE74:BE178), 2)</f>
        <v>0</v>
      </c>
      <c r="G28" s="40"/>
      <c r="H28" s="40"/>
      <c r="I28" s="124">
        <v>0.21</v>
      </c>
      <c r="J28" s="123">
        <f>ROUND(ROUND((SUM(BE74:BE178)),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51</v>
      </c>
      <c r="F29" s="123">
        <f>ROUND(SUM(BF74:BF178), 2)</f>
        <v>0</v>
      </c>
      <c r="G29" s="40"/>
      <c r="H29" s="40"/>
      <c r="I29" s="124">
        <v>0.15</v>
      </c>
      <c r="J29" s="123">
        <f>ROUND(ROUND((SUM(BF74:BF178)),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52</v>
      </c>
      <c r="F30" s="123">
        <f>ROUND(SUM(BG74:BG178),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53</v>
      </c>
      <c r="F31" s="123">
        <f>ROUND(SUM(BH74:BH178),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54</v>
      </c>
      <c r="F32" s="123">
        <f>ROUND(SUM(BI74:BI178),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55</v>
      </c>
      <c r="E34" s="77"/>
      <c r="F34" s="77"/>
      <c r="G34" s="127" t="s">
        <v>56</v>
      </c>
      <c r="H34" s="128" t="s">
        <v>57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92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23.25" customHeight="1">
      <c r="B43" s="39"/>
      <c r="C43" s="40"/>
      <c r="D43" s="40"/>
      <c r="E43" s="354" t="str">
        <f>E7</f>
        <v>Termoregulace otopné soustavy v objektu MŠ Koperníkova 68, Třinec</v>
      </c>
      <c r="F43" s="355"/>
      <c r="G43" s="355"/>
      <c r="H43" s="355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25</v>
      </c>
      <c r="D45" s="40"/>
      <c r="E45" s="40"/>
      <c r="F45" s="33" t="str">
        <f>F10</f>
        <v>MŠ Koperníkova 68, Třinec</v>
      </c>
      <c r="G45" s="40"/>
      <c r="H45" s="40"/>
      <c r="I45" s="112" t="s">
        <v>27</v>
      </c>
      <c r="J45" s="113" t="str">
        <f>IF(J10="","",J10)</f>
        <v>17.3.2017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>
      <c r="B47" s="39"/>
      <c r="C47" s="35" t="s">
        <v>31</v>
      </c>
      <c r="D47" s="40"/>
      <c r="E47" s="40"/>
      <c r="F47" s="33" t="str">
        <f>E13</f>
        <v>Město Třinec</v>
      </c>
      <c r="G47" s="40"/>
      <c r="H47" s="40"/>
      <c r="I47" s="112" t="s">
        <v>39</v>
      </c>
      <c r="J47" s="33" t="str">
        <f>E19</f>
        <v>HAMROZI s. r. o.</v>
      </c>
      <c r="K47" s="43"/>
    </row>
    <row r="48" spans="2:11" s="1" customFormat="1" ht="14.45" customHeight="1">
      <c r="B48" s="39"/>
      <c r="C48" s="35" t="s">
        <v>37</v>
      </c>
      <c r="D48" s="40"/>
      <c r="E48" s="40"/>
      <c r="F48" s="33" t="str">
        <f>IF(E16="","",E16)</f>
        <v/>
      </c>
      <c r="G48" s="40"/>
      <c r="H48" s="40"/>
      <c r="I48" s="111"/>
      <c r="J48" s="40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93</v>
      </c>
      <c r="D50" s="125"/>
      <c r="E50" s="125"/>
      <c r="F50" s="125"/>
      <c r="G50" s="125"/>
      <c r="H50" s="125"/>
      <c r="I50" s="138"/>
      <c r="J50" s="139" t="s">
        <v>94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95</v>
      </c>
      <c r="D52" s="40"/>
      <c r="E52" s="40"/>
      <c r="F52" s="40"/>
      <c r="G52" s="40"/>
      <c r="H52" s="40"/>
      <c r="I52" s="111"/>
      <c r="J52" s="121">
        <f>J74</f>
        <v>0</v>
      </c>
      <c r="K52" s="43"/>
      <c r="AU52" s="22" t="s">
        <v>96</v>
      </c>
    </row>
    <row r="53" spans="2:47" s="7" customFormat="1" ht="24.95" customHeight="1">
      <c r="B53" s="142"/>
      <c r="C53" s="143"/>
      <c r="D53" s="144" t="s">
        <v>97</v>
      </c>
      <c r="E53" s="145"/>
      <c r="F53" s="145"/>
      <c r="G53" s="145"/>
      <c r="H53" s="145"/>
      <c r="I53" s="146"/>
      <c r="J53" s="147">
        <f>J75</f>
        <v>0</v>
      </c>
      <c r="K53" s="148"/>
    </row>
    <row r="54" spans="2:47" s="8" customFormat="1" ht="19.899999999999999" customHeight="1">
      <c r="B54" s="149"/>
      <c r="C54" s="150"/>
      <c r="D54" s="151" t="s">
        <v>98</v>
      </c>
      <c r="E54" s="152"/>
      <c r="F54" s="152"/>
      <c r="G54" s="152"/>
      <c r="H54" s="152"/>
      <c r="I54" s="153"/>
      <c r="J54" s="154">
        <f>J76</f>
        <v>0</v>
      </c>
      <c r="K54" s="155"/>
    </row>
    <row r="55" spans="2:47" s="8" customFormat="1" ht="19.899999999999999" customHeight="1">
      <c r="B55" s="149"/>
      <c r="C55" s="150"/>
      <c r="D55" s="151" t="s">
        <v>99</v>
      </c>
      <c r="E55" s="152"/>
      <c r="F55" s="152"/>
      <c r="G55" s="152"/>
      <c r="H55" s="152"/>
      <c r="I55" s="153"/>
      <c r="J55" s="154">
        <f>J97</f>
        <v>0</v>
      </c>
      <c r="K55" s="155"/>
    </row>
    <row r="56" spans="2:47" s="8" customFormat="1" ht="19.899999999999999" customHeight="1">
      <c r="B56" s="149"/>
      <c r="C56" s="150"/>
      <c r="D56" s="151" t="s">
        <v>100</v>
      </c>
      <c r="E56" s="152"/>
      <c r="F56" s="152"/>
      <c r="G56" s="152"/>
      <c r="H56" s="152"/>
      <c r="I56" s="153"/>
      <c r="J56" s="154">
        <f>J151</f>
        <v>0</v>
      </c>
      <c r="K56" s="155"/>
    </row>
    <row r="57" spans="2:47" s="1" customFormat="1" ht="21.75" customHeight="1">
      <c r="B57" s="39"/>
      <c r="C57" s="40"/>
      <c r="D57" s="40"/>
      <c r="E57" s="40"/>
      <c r="F57" s="40"/>
      <c r="G57" s="40"/>
      <c r="H57" s="40"/>
      <c r="I57" s="111"/>
      <c r="J57" s="40"/>
      <c r="K57" s="43"/>
    </row>
    <row r="58" spans="2:47" s="1" customFormat="1" ht="6.95" customHeight="1">
      <c r="B58" s="54"/>
      <c r="C58" s="55"/>
      <c r="D58" s="55"/>
      <c r="E58" s="55"/>
      <c r="F58" s="55"/>
      <c r="G58" s="55"/>
      <c r="H58" s="55"/>
      <c r="I58" s="132"/>
      <c r="J58" s="55"/>
      <c r="K58" s="5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35"/>
      <c r="J62" s="58"/>
      <c r="K62" s="58"/>
      <c r="L62" s="59"/>
    </row>
    <row r="63" spans="2:47" s="1" customFormat="1" ht="36.950000000000003" customHeight="1">
      <c r="B63" s="39"/>
      <c r="C63" s="60" t="s">
        <v>101</v>
      </c>
      <c r="D63" s="61"/>
      <c r="E63" s="61"/>
      <c r="F63" s="61"/>
      <c r="G63" s="61"/>
      <c r="H63" s="61"/>
      <c r="I63" s="156"/>
      <c r="J63" s="61"/>
      <c r="K63" s="61"/>
      <c r="L63" s="59"/>
    </row>
    <row r="64" spans="2:47" s="1" customFormat="1" ht="6.95" customHeight="1">
      <c r="B64" s="39"/>
      <c r="C64" s="61"/>
      <c r="D64" s="61"/>
      <c r="E64" s="61"/>
      <c r="F64" s="61"/>
      <c r="G64" s="61"/>
      <c r="H64" s="61"/>
      <c r="I64" s="156"/>
      <c r="J64" s="61"/>
      <c r="K64" s="61"/>
      <c r="L64" s="59"/>
    </row>
    <row r="65" spans="2:65" s="1" customFormat="1" ht="14.45" customHeight="1">
      <c r="B65" s="39"/>
      <c r="C65" s="63" t="s">
        <v>18</v>
      </c>
      <c r="D65" s="61"/>
      <c r="E65" s="61"/>
      <c r="F65" s="61"/>
      <c r="G65" s="61"/>
      <c r="H65" s="61"/>
      <c r="I65" s="156"/>
      <c r="J65" s="61"/>
      <c r="K65" s="61"/>
      <c r="L65" s="59"/>
    </row>
    <row r="66" spans="2:65" s="1" customFormat="1" ht="23.25" customHeight="1">
      <c r="B66" s="39"/>
      <c r="C66" s="61"/>
      <c r="D66" s="61"/>
      <c r="E66" s="334" t="str">
        <f>E7</f>
        <v>Termoregulace otopné soustavy v objektu MŠ Koperníkova 68, Třinec</v>
      </c>
      <c r="F66" s="356"/>
      <c r="G66" s="356"/>
      <c r="H66" s="356"/>
      <c r="I66" s="156"/>
      <c r="J66" s="61"/>
      <c r="K66" s="61"/>
      <c r="L66" s="59"/>
    </row>
    <row r="67" spans="2:65" s="1" customFormat="1" ht="6.95" customHeight="1">
      <c r="B67" s="39"/>
      <c r="C67" s="61"/>
      <c r="D67" s="61"/>
      <c r="E67" s="61"/>
      <c r="F67" s="61"/>
      <c r="G67" s="61"/>
      <c r="H67" s="61"/>
      <c r="I67" s="156"/>
      <c r="J67" s="61"/>
      <c r="K67" s="61"/>
      <c r="L67" s="59"/>
    </row>
    <row r="68" spans="2:65" s="1" customFormat="1" ht="18" customHeight="1">
      <c r="B68" s="39"/>
      <c r="C68" s="63" t="s">
        <v>25</v>
      </c>
      <c r="D68" s="61"/>
      <c r="E68" s="61"/>
      <c r="F68" s="157" t="str">
        <f>F10</f>
        <v>MŠ Koperníkova 68, Třinec</v>
      </c>
      <c r="G68" s="61"/>
      <c r="H68" s="61"/>
      <c r="I68" s="158" t="s">
        <v>27</v>
      </c>
      <c r="J68" s="71" t="str">
        <f>IF(J10="","",J10)</f>
        <v>17.3.2017</v>
      </c>
      <c r="K68" s="61"/>
      <c r="L68" s="59"/>
    </row>
    <row r="69" spans="2:65" s="1" customFormat="1" ht="6.95" customHeight="1">
      <c r="B69" s="39"/>
      <c r="C69" s="61"/>
      <c r="D69" s="61"/>
      <c r="E69" s="61"/>
      <c r="F69" s="61"/>
      <c r="G69" s="61"/>
      <c r="H69" s="61"/>
      <c r="I69" s="156"/>
      <c r="J69" s="61"/>
      <c r="K69" s="61"/>
      <c r="L69" s="59"/>
    </row>
    <row r="70" spans="2:65" s="1" customFormat="1">
      <c r="B70" s="39"/>
      <c r="C70" s="63" t="s">
        <v>31</v>
      </c>
      <c r="D70" s="61"/>
      <c r="E70" s="61"/>
      <c r="F70" s="157" t="str">
        <f>E13</f>
        <v>Město Třinec</v>
      </c>
      <c r="G70" s="61"/>
      <c r="H70" s="61"/>
      <c r="I70" s="158" t="s">
        <v>39</v>
      </c>
      <c r="J70" s="157" t="str">
        <f>E19</f>
        <v>HAMROZI s. r. o.</v>
      </c>
      <c r="K70" s="61"/>
      <c r="L70" s="59"/>
    </row>
    <row r="71" spans="2:65" s="1" customFormat="1" ht="14.45" customHeight="1">
      <c r="B71" s="39"/>
      <c r="C71" s="63" t="s">
        <v>37</v>
      </c>
      <c r="D71" s="61"/>
      <c r="E71" s="61"/>
      <c r="F71" s="157" t="str">
        <f>IF(E16="","",E16)</f>
        <v/>
      </c>
      <c r="G71" s="61"/>
      <c r="H71" s="61"/>
      <c r="I71" s="156"/>
      <c r="J71" s="61"/>
      <c r="K71" s="61"/>
      <c r="L71" s="59"/>
    </row>
    <row r="72" spans="2:65" s="1" customFormat="1" ht="10.35" customHeight="1">
      <c r="B72" s="39"/>
      <c r="C72" s="61"/>
      <c r="D72" s="61"/>
      <c r="E72" s="61"/>
      <c r="F72" s="61"/>
      <c r="G72" s="61"/>
      <c r="H72" s="61"/>
      <c r="I72" s="156"/>
      <c r="J72" s="61"/>
      <c r="K72" s="61"/>
      <c r="L72" s="59"/>
    </row>
    <row r="73" spans="2:65" s="9" customFormat="1" ht="29.25" customHeight="1">
      <c r="B73" s="159"/>
      <c r="C73" s="160" t="s">
        <v>102</v>
      </c>
      <c r="D73" s="161" t="s">
        <v>64</v>
      </c>
      <c r="E73" s="161" t="s">
        <v>60</v>
      </c>
      <c r="F73" s="161" t="s">
        <v>103</v>
      </c>
      <c r="G73" s="161" t="s">
        <v>104</v>
      </c>
      <c r="H73" s="161" t="s">
        <v>105</v>
      </c>
      <c r="I73" s="162" t="s">
        <v>106</v>
      </c>
      <c r="J73" s="161" t="s">
        <v>94</v>
      </c>
      <c r="K73" s="163" t="s">
        <v>107</v>
      </c>
      <c r="L73" s="164"/>
      <c r="M73" s="79" t="s">
        <v>108</v>
      </c>
      <c r="N73" s="80" t="s">
        <v>49</v>
      </c>
      <c r="O73" s="80" t="s">
        <v>109</v>
      </c>
      <c r="P73" s="80" t="s">
        <v>110</v>
      </c>
      <c r="Q73" s="80" t="s">
        <v>111</v>
      </c>
      <c r="R73" s="80" t="s">
        <v>112</v>
      </c>
      <c r="S73" s="80" t="s">
        <v>113</v>
      </c>
      <c r="T73" s="81" t="s">
        <v>114</v>
      </c>
    </row>
    <row r="74" spans="2:65" s="1" customFormat="1" ht="29.25" customHeight="1">
      <c r="B74" s="39"/>
      <c r="C74" s="85" t="s">
        <v>95</v>
      </c>
      <c r="D74" s="61"/>
      <c r="E74" s="61"/>
      <c r="F74" s="61"/>
      <c r="G74" s="61"/>
      <c r="H74" s="61"/>
      <c r="I74" s="156"/>
      <c r="J74" s="165">
        <f>BK74</f>
        <v>0</v>
      </c>
      <c r="K74" s="61"/>
      <c r="L74" s="59"/>
      <c r="M74" s="82"/>
      <c r="N74" s="83"/>
      <c r="O74" s="83"/>
      <c r="P74" s="166">
        <f>P75</f>
        <v>0</v>
      </c>
      <c r="Q74" s="83"/>
      <c r="R74" s="166">
        <f>R75</f>
        <v>0.22082000000000002</v>
      </c>
      <c r="S74" s="83"/>
      <c r="T74" s="167">
        <f>T75</f>
        <v>3.2215699999999998</v>
      </c>
      <c r="AT74" s="22" t="s">
        <v>78</v>
      </c>
      <c r="AU74" s="22" t="s">
        <v>96</v>
      </c>
      <c r="BK74" s="168">
        <f>BK75</f>
        <v>0</v>
      </c>
    </row>
    <row r="75" spans="2:65" s="10" customFormat="1" ht="37.35" customHeight="1">
      <c r="B75" s="169"/>
      <c r="C75" s="170"/>
      <c r="D75" s="171" t="s">
        <v>78</v>
      </c>
      <c r="E75" s="172" t="s">
        <v>115</v>
      </c>
      <c r="F75" s="172" t="s">
        <v>116</v>
      </c>
      <c r="G75" s="170"/>
      <c r="H75" s="170"/>
      <c r="I75" s="173"/>
      <c r="J75" s="174">
        <f>BK75</f>
        <v>0</v>
      </c>
      <c r="K75" s="170"/>
      <c r="L75" s="175"/>
      <c r="M75" s="176"/>
      <c r="N75" s="177"/>
      <c r="O75" s="177"/>
      <c r="P75" s="178">
        <f>P76+P97+P151</f>
        <v>0</v>
      </c>
      <c r="Q75" s="177"/>
      <c r="R75" s="178">
        <f>R76+R97+R151</f>
        <v>0.22082000000000002</v>
      </c>
      <c r="S75" s="177"/>
      <c r="T75" s="179">
        <f>T76+T97+T151</f>
        <v>3.2215699999999998</v>
      </c>
      <c r="AR75" s="180" t="s">
        <v>90</v>
      </c>
      <c r="AT75" s="181" t="s">
        <v>78</v>
      </c>
      <c r="AU75" s="181" t="s">
        <v>79</v>
      </c>
      <c r="AY75" s="180" t="s">
        <v>117</v>
      </c>
      <c r="BK75" s="182">
        <f>BK76+BK97+BK151</f>
        <v>0</v>
      </c>
    </row>
    <row r="76" spans="2:65" s="10" customFormat="1" ht="19.899999999999999" customHeight="1">
      <c r="B76" s="169"/>
      <c r="C76" s="170"/>
      <c r="D76" s="183" t="s">
        <v>78</v>
      </c>
      <c r="E76" s="184" t="s">
        <v>118</v>
      </c>
      <c r="F76" s="184" t="s">
        <v>119</v>
      </c>
      <c r="G76" s="170"/>
      <c r="H76" s="170"/>
      <c r="I76" s="173"/>
      <c r="J76" s="185">
        <f>BK76</f>
        <v>0</v>
      </c>
      <c r="K76" s="170"/>
      <c r="L76" s="175"/>
      <c r="M76" s="176"/>
      <c r="N76" s="177"/>
      <c r="O76" s="177"/>
      <c r="P76" s="178">
        <f>SUM(P77:P96)</f>
        <v>0</v>
      </c>
      <c r="Q76" s="177"/>
      <c r="R76" s="178">
        <f>SUM(R77:R96)</f>
        <v>4.6420000000000003E-2</v>
      </c>
      <c r="S76" s="177"/>
      <c r="T76" s="179">
        <f>SUM(T77:T96)</f>
        <v>0</v>
      </c>
      <c r="AR76" s="180" t="s">
        <v>90</v>
      </c>
      <c r="AT76" s="181" t="s">
        <v>78</v>
      </c>
      <c r="AU76" s="181" t="s">
        <v>24</v>
      </c>
      <c r="AY76" s="180" t="s">
        <v>117</v>
      </c>
      <c r="BK76" s="182">
        <f>SUM(BK77:BK96)</f>
        <v>0</v>
      </c>
    </row>
    <row r="77" spans="2:65" s="1" customFormat="1" ht="44.25" customHeight="1">
      <c r="B77" s="39"/>
      <c r="C77" s="186" t="s">
        <v>24</v>
      </c>
      <c r="D77" s="186" t="s">
        <v>120</v>
      </c>
      <c r="E77" s="187" t="s">
        <v>121</v>
      </c>
      <c r="F77" s="188" t="s">
        <v>122</v>
      </c>
      <c r="G77" s="189" t="s">
        <v>123</v>
      </c>
      <c r="H77" s="190">
        <v>36</v>
      </c>
      <c r="I77" s="191"/>
      <c r="J77" s="192">
        <f>ROUND(I77*H77,2)</f>
        <v>0</v>
      </c>
      <c r="K77" s="188" t="s">
        <v>124</v>
      </c>
      <c r="L77" s="59"/>
      <c r="M77" s="193" t="s">
        <v>22</v>
      </c>
      <c r="N77" s="194" t="s">
        <v>50</v>
      </c>
      <c r="O77" s="40"/>
      <c r="P77" s="195">
        <f>O77*H77</f>
        <v>0</v>
      </c>
      <c r="Q77" s="195">
        <v>2.0000000000000001E-4</v>
      </c>
      <c r="R77" s="195">
        <f>Q77*H77</f>
        <v>7.2000000000000007E-3</v>
      </c>
      <c r="S77" s="195">
        <v>0</v>
      </c>
      <c r="T77" s="196">
        <f>S77*H77</f>
        <v>0</v>
      </c>
      <c r="AR77" s="22" t="s">
        <v>125</v>
      </c>
      <c r="AT77" s="22" t="s">
        <v>120</v>
      </c>
      <c r="AU77" s="22" t="s">
        <v>90</v>
      </c>
      <c r="AY77" s="22" t="s">
        <v>117</v>
      </c>
      <c r="BE77" s="197">
        <f>IF(N77="základní",J77,0)</f>
        <v>0</v>
      </c>
      <c r="BF77" s="197">
        <f>IF(N77="snížená",J77,0)</f>
        <v>0</v>
      </c>
      <c r="BG77" s="197">
        <f>IF(N77="zákl. přenesená",J77,0)</f>
        <v>0</v>
      </c>
      <c r="BH77" s="197">
        <f>IF(N77="sníž. přenesená",J77,0)</f>
        <v>0</v>
      </c>
      <c r="BI77" s="197">
        <f>IF(N77="nulová",J77,0)</f>
        <v>0</v>
      </c>
      <c r="BJ77" s="22" t="s">
        <v>24</v>
      </c>
      <c r="BK77" s="197">
        <f>ROUND(I77*H77,2)</f>
        <v>0</v>
      </c>
      <c r="BL77" s="22" t="s">
        <v>125</v>
      </c>
      <c r="BM77" s="22" t="s">
        <v>126</v>
      </c>
    </row>
    <row r="78" spans="2:65" s="11" customFormat="1" ht="13.5">
      <c r="B78" s="198"/>
      <c r="C78" s="199"/>
      <c r="D78" s="200" t="s">
        <v>127</v>
      </c>
      <c r="E78" s="201" t="s">
        <v>22</v>
      </c>
      <c r="F78" s="202" t="s">
        <v>128</v>
      </c>
      <c r="G78" s="199"/>
      <c r="H78" s="203" t="s">
        <v>22</v>
      </c>
      <c r="I78" s="204"/>
      <c r="J78" s="199"/>
      <c r="K78" s="199"/>
      <c r="L78" s="205"/>
      <c r="M78" s="206"/>
      <c r="N78" s="207"/>
      <c r="O78" s="207"/>
      <c r="P78" s="207"/>
      <c r="Q78" s="207"/>
      <c r="R78" s="207"/>
      <c r="S78" s="207"/>
      <c r="T78" s="208"/>
      <c r="AT78" s="209" t="s">
        <v>127</v>
      </c>
      <c r="AU78" s="209" t="s">
        <v>90</v>
      </c>
      <c r="AV78" s="11" t="s">
        <v>24</v>
      </c>
      <c r="AW78" s="11" t="s">
        <v>43</v>
      </c>
      <c r="AX78" s="11" t="s">
        <v>79</v>
      </c>
      <c r="AY78" s="209" t="s">
        <v>117</v>
      </c>
    </row>
    <row r="79" spans="2:65" s="12" customFormat="1" ht="13.5">
      <c r="B79" s="210"/>
      <c r="C79" s="211"/>
      <c r="D79" s="212" t="s">
        <v>127</v>
      </c>
      <c r="E79" s="213" t="s">
        <v>22</v>
      </c>
      <c r="F79" s="214" t="s">
        <v>129</v>
      </c>
      <c r="G79" s="211"/>
      <c r="H79" s="215">
        <v>36</v>
      </c>
      <c r="I79" s="216"/>
      <c r="J79" s="211"/>
      <c r="K79" s="211"/>
      <c r="L79" s="217"/>
      <c r="M79" s="218"/>
      <c r="N79" s="219"/>
      <c r="O79" s="219"/>
      <c r="P79" s="219"/>
      <c r="Q79" s="219"/>
      <c r="R79" s="219"/>
      <c r="S79" s="219"/>
      <c r="T79" s="220"/>
      <c r="AT79" s="221" t="s">
        <v>127</v>
      </c>
      <c r="AU79" s="221" t="s">
        <v>90</v>
      </c>
      <c r="AV79" s="12" t="s">
        <v>90</v>
      </c>
      <c r="AW79" s="12" t="s">
        <v>43</v>
      </c>
      <c r="AX79" s="12" t="s">
        <v>24</v>
      </c>
      <c r="AY79" s="221" t="s">
        <v>117</v>
      </c>
    </row>
    <row r="80" spans="2:65" s="1" customFormat="1" ht="31.5" customHeight="1">
      <c r="B80" s="39"/>
      <c r="C80" s="222" t="s">
        <v>90</v>
      </c>
      <c r="D80" s="222" t="s">
        <v>130</v>
      </c>
      <c r="E80" s="223" t="s">
        <v>131</v>
      </c>
      <c r="F80" s="224" t="s">
        <v>132</v>
      </c>
      <c r="G80" s="225" t="s">
        <v>123</v>
      </c>
      <c r="H80" s="226">
        <v>9</v>
      </c>
      <c r="I80" s="227"/>
      <c r="J80" s="228">
        <f>ROUND(I80*H80,2)</f>
        <v>0</v>
      </c>
      <c r="K80" s="224" t="s">
        <v>124</v>
      </c>
      <c r="L80" s="229"/>
      <c r="M80" s="230" t="s">
        <v>22</v>
      </c>
      <c r="N80" s="231" t="s">
        <v>50</v>
      </c>
      <c r="O80" s="40"/>
      <c r="P80" s="195">
        <f>O80*H80</f>
        <v>0</v>
      </c>
      <c r="Q80" s="195">
        <v>2.7E-4</v>
      </c>
      <c r="R80" s="195">
        <f>Q80*H80</f>
        <v>2.4299999999999999E-3</v>
      </c>
      <c r="S80" s="195">
        <v>0</v>
      </c>
      <c r="T80" s="196">
        <f>S80*H80</f>
        <v>0</v>
      </c>
      <c r="AR80" s="22" t="s">
        <v>133</v>
      </c>
      <c r="AT80" s="22" t="s">
        <v>130</v>
      </c>
      <c r="AU80" s="22" t="s">
        <v>90</v>
      </c>
      <c r="AY80" s="22" t="s">
        <v>117</v>
      </c>
      <c r="BE80" s="197">
        <f>IF(N80="základní",J80,0)</f>
        <v>0</v>
      </c>
      <c r="BF80" s="197">
        <f>IF(N80="snížená",J80,0)</f>
        <v>0</v>
      </c>
      <c r="BG80" s="197">
        <f>IF(N80="zákl. přenesená",J80,0)</f>
        <v>0</v>
      </c>
      <c r="BH80" s="197">
        <f>IF(N80="sníž. přenesená",J80,0)</f>
        <v>0</v>
      </c>
      <c r="BI80" s="197">
        <f>IF(N80="nulová",J80,0)</f>
        <v>0</v>
      </c>
      <c r="BJ80" s="22" t="s">
        <v>24</v>
      </c>
      <c r="BK80" s="197">
        <f>ROUND(I80*H80,2)</f>
        <v>0</v>
      </c>
      <c r="BL80" s="22" t="s">
        <v>125</v>
      </c>
      <c r="BM80" s="22" t="s">
        <v>134</v>
      </c>
    </row>
    <row r="81" spans="2:65" s="11" customFormat="1" ht="13.5">
      <c r="B81" s="198"/>
      <c r="C81" s="199"/>
      <c r="D81" s="200" t="s">
        <v>127</v>
      </c>
      <c r="E81" s="201" t="s">
        <v>22</v>
      </c>
      <c r="F81" s="202" t="s">
        <v>128</v>
      </c>
      <c r="G81" s="199"/>
      <c r="H81" s="203" t="s">
        <v>22</v>
      </c>
      <c r="I81" s="204"/>
      <c r="J81" s="199"/>
      <c r="K81" s="199"/>
      <c r="L81" s="205"/>
      <c r="M81" s="206"/>
      <c r="N81" s="207"/>
      <c r="O81" s="207"/>
      <c r="P81" s="207"/>
      <c r="Q81" s="207"/>
      <c r="R81" s="207"/>
      <c r="S81" s="207"/>
      <c r="T81" s="208"/>
      <c r="AT81" s="209" t="s">
        <v>127</v>
      </c>
      <c r="AU81" s="209" t="s">
        <v>90</v>
      </c>
      <c r="AV81" s="11" t="s">
        <v>24</v>
      </c>
      <c r="AW81" s="11" t="s">
        <v>43</v>
      </c>
      <c r="AX81" s="11" t="s">
        <v>79</v>
      </c>
      <c r="AY81" s="209" t="s">
        <v>117</v>
      </c>
    </row>
    <row r="82" spans="2:65" s="12" customFormat="1" ht="13.5">
      <c r="B82" s="210"/>
      <c r="C82" s="211"/>
      <c r="D82" s="212" t="s">
        <v>127</v>
      </c>
      <c r="E82" s="213" t="s">
        <v>22</v>
      </c>
      <c r="F82" s="214" t="s">
        <v>135</v>
      </c>
      <c r="G82" s="211"/>
      <c r="H82" s="215">
        <v>9</v>
      </c>
      <c r="I82" s="216"/>
      <c r="J82" s="211"/>
      <c r="K82" s="211"/>
      <c r="L82" s="217"/>
      <c r="M82" s="218"/>
      <c r="N82" s="219"/>
      <c r="O82" s="219"/>
      <c r="P82" s="219"/>
      <c r="Q82" s="219"/>
      <c r="R82" s="219"/>
      <c r="S82" s="219"/>
      <c r="T82" s="220"/>
      <c r="AT82" s="221" t="s">
        <v>127</v>
      </c>
      <c r="AU82" s="221" t="s">
        <v>90</v>
      </c>
      <c r="AV82" s="12" t="s">
        <v>90</v>
      </c>
      <c r="AW82" s="12" t="s">
        <v>43</v>
      </c>
      <c r="AX82" s="12" t="s">
        <v>24</v>
      </c>
      <c r="AY82" s="221" t="s">
        <v>117</v>
      </c>
    </row>
    <row r="83" spans="2:65" s="1" customFormat="1" ht="31.5" customHeight="1">
      <c r="B83" s="39"/>
      <c r="C83" s="222" t="s">
        <v>136</v>
      </c>
      <c r="D83" s="222" t="s">
        <v>130</v>
      </c>
      <c r="E83" s="223" t="s">
        <v>137</v>
      </c>
      <c r="F83" s="224" t="s">
        <v>138</v>
      </c>
      <c r="G83" s="225" t="s">
        <v>123</v>
      </c>
      <c r="H83" s="226">
        <v>15</v>
      </c>
      <c r="I83" s="227"/>
      <c r="J83" s="228">
        <f>ROUND(I83*H83,2)</f>
        <v>0</v>
      </c>
      <c r="K83" s="224" t="s">
        <v>124</v>
      </c>
      <c r="L83" s="229"/>
      <c r="M83" s="230" t="s">
        <v>22</v>
      </c>
      <c r="N83" s="231" t="s">
        <v>50</v>
      </c>
      <c r="O83" s="40"/>
      <c r="P83" s="195">
        <f>O83*H83</f>
        <v>0</v>
      </c>
      <c r="Q83" s="195">
        <v>2.9E-4</v>
      </c>
      <c r="R83" s="195">
        <f>Q83*H83</f>
        <v>4.3499999999999997E-3</v>
      </c>
      <c r="S83" s="195">
        <v>0</v>
      </c>
      <c r="T83" s="196">
        <f>S83*H83</f>
        <v>0</v>
      </c>
      <c r="AR83" s="22" t="s">
        <v>133</v>
      </c>
      <c r="AT83" s="22" t="s">
        <v>130</v>
      </c>
      <c r="AU83" s="22" t="s">
        <v>90</v>
      </c>
      <c r="AY83" s="22" t="s">
        <v>117</v>
      </c>
      <c r="BE83" s="197">
        <f>IF(N83="základní",J83,0)</f>
        <v>0</v>
      </c>
      <c r="BF83" s="197">
        <f>IF(N83="snížená",J83,0)</f>
        <v>0</v>
      </c>
      <c r="BG83" s="197">
        <f>IF(N83="zákl. přenesená",J83,0)</f>
        <v>0</v>
      </c>
      <c r="BH83" s="197">
        <f>IF(N83="sníž. přenesená",J83,0)</f>
        <v>0</v>
      </c>
      <c r="BI83" s="197">
        <f>IF(N83="nulová",J83,0)</f>
        <v>0</v>
      </c>
      <c r="BJ83" s="22" t="s">
        <v>24</v>
      </c>
      <c r="BK83" s="197">
        <f>ROUND(I83*H83,2)</f>
        <v>0</v>
      </c>
      <c r="BL83" s="22" t="s">
        <v>125</v>
      </c>
      <c r="BM83" s="22" t="s">
        <v>139</v>
      </c>
    </row>
    <row r="84" spans="2:65" s="11" customFormat="1" ht="13.5">
      <c r="B84" s="198"/>
      <c r="C84" s="199"/>
      <c r="D84" s="200" t="s">
        <v>127</v>
      </c>
      <c r="E84" s="201" t="s">
        <v>22</v>
      </c>
      <c r="F84" s="202" t="s">
        <v>128</v>
      </c>
      <c r="G84" s="199"/>
      <c r="H84" s="203" t="s">
        <v>22</v>
      </c>
      <c r="I84" s="204"/>
      <c r="J84" s="199"/>
      <c r="K84" s="199"/>
      <c r="L84" s="205"/>
      <c r="M84" s="206"/>
      <c r="N84" s="207"/>
      <c r="O84" s="207"/>
      <c r="P84" s="207"/>
      <c r="Q84" s="207"/>
      <c r="R84" s="207"/>
      <c r="S84" s="207"/>
      <c r="T84" s="208"/>
      <c r="AT84" s="209" t="s">
        <v>127</v>
      </c>
      <c r="AU84" s="209" t="s">
        <v>90</v>
      </c>
      <c r="AV84" s="11" t="s">
        <v>24</v>
      </c>
      <c r="AW84" s="11" t="s">
        <v>43</v>
      </c>
      <c r="AX84" s="11" t="s">
        <v>79</v>
      </c>
      <c r="AY84" s="209" t="s">
        <v>117</v>
      </c>
    </row>
    <row r="85" spans="2:65" s="12" customFormat="1" ht="13.5">
      <c r="B85" s="210"/>
      <c r="C85" s="211"/>
      <c r="D85" s="212" t="s">
        <v>127</v>
      </c>
      <c r="E85" s="213" t="s">
        <v>22</v>
      </c>
      <c r="F85" s="214" t="s">
        <v>10</v>
      </c>
      <c r="G85" s="211"/>
      <c r="H85" s="215">
        <v>15</v>
      </c>
      <c r="I85" s="216"/>
      <c r="J85" s="211"/>
      <c r="K85" s="211"/>
      <c r="L85" s="217"/>
      <c r="M85" s="218"/>
      <c r="N85" s="219"/>
      <c r="O85" s="219"/>
      <c r="P85" s="219"/>
      <c r="Q85" s="219"/>
      <c r="R85" s="219"/>
      <c r="S85" s="219"/>
      <c r="T85" s="220"/>
      <c r="AT85" s="221" t="s">
        <v>127</v>
      </c>
      <c r="AU85" s="221" t="s">
        <v>90</v>
      </c>
      <c r="AV85" s="12" t="s">
        <v>90</v>
      </c>
      <c r="AW85" s="12" t="s">
        <v>43</v>
      </c>
      <c r="AX85" s="12" t="s">
        <v>24</v>
      </c>
      <c r="AY85" s="221" t="s">
        <v>117</v>
      </c>
    </row>
    <row r="86" spans="2:65" s="1" customFormat="1" ht="31.5" customHeight="1">
      <c r="B86" s="39"/>
      <c r="C86" s="222" t="s">
        <v>140</v>
      </c>
      <c r="D86" s="222" t="s">
        <v>130</v>
      </c>
      <c r="E86" s="223" t="s">
        <v>141</v>
      </c>
      <c r="F86" s="224" t="s">
        <v>142</v>
      </c>
      <c r="G86" s="225" t="s">
        <v>123</v>
      </c>
      <c r="H86" s="226">
        <v>12</v>
      </c>
      <c r="I86" s="227"/>
      <c r="J86" s="228">
        <f>ROUND(I86*H86,2)</f>
        <v>0</v>
      </c>
      <c r="K86" s="224" t="s">
        <v>124</v>
      </c>
      <c r="L86" s="229"/>
      <c r="M86" s="230" t="s">
        <v>22</v>
      </c>
      <c r="N86" s="231" t="s">
        <v>50</v>
      </c>
      <c r="O86" s="40"/>
      <c r="P86" s="195">
        <f>O86*H86</f>
        <v>0</v>
      </c>
      <c r="Q86" s="195">
        <v>3.2000000000000003E-4</v>
      </c>
      <c r="R86" s="195">
        <f>Q86*H86</f>
        <v>3.8400000000000005E-3</v>
      </c>
      <c r="S86" s="195">
        <v>0</v>
      </c>
      <c r="T86" s="196">
        <f>S86*H86</f>
        <v>0</v>
      </c>
      <c r="AR86" s="22" t="s">
        <v>133</v>
      </c>
      <c r="AT86" s="22" t="s">
        <v>130</v>
      </c>
      <c r="AU86" s="22" t="s">
        <v>90</v>
      </c>
      <c r="AY86" s="22" t="s">
        <v>117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22" t="s">
        <v>24</v>
      </c>
      <c r="BK86" s="197">
        <f>ROUND(I86*H86,2)</f>
        <v>0</v>
      </c>
      <c r="BL86" s="22" t="s">
        <v>125</v>
      </c>
      <c r="BM86" s="22" t="s">
        <v>143</v>
      </c>
    </row>
    <row r="87" spans="2:65" s="11" customFormat="1" ht="13.5">
      <c r="B87" s="198"/>
      <c r="C87" s="199"/>
      <c r="D87" s="200" t="s">
        <v>127</v>
      </c>
      <c r="E87" s="201" t="s">
        <v>22</v>
      </c>
      <c r="F87" s="202" t="s">
        <v>128</v>
      </c>
      <c r="G87" s="199"/>
      <c r="H87" s="203" t="s">
        <v>22</v>
      </c>
      <c r="I87" s="204"/>
      <c r="J87" s="199"/>
      <c r="K87" s="199"/>
      <c r="L87" s="205"/>
      <c r="M87" s="206"/>
      <c r="N87" s="207"/>
      <c r="O87" s="207"/>
      <c r="P87" s="207"/>
      <c r="Q87" s="207"/>
      <c r="R87" s="207"/>
      <c r="S87" s="207"/>
      <c r="T87" s="208"/>
      <c r="AT87" s="209" t="s">
        <v>127</v>
      </c>
      <c r="AU87" s="209" t="s">
        <v>90</v>
      </c>
      <c r="AV87" s="11" t="s">
        <v>24</v>
      </c>
      <c r="AW87" s="11" t="s">
        <v>43</v>
      </c>
      <c r="AX87" s="11" t="s">
        <v>79</v>
      </c>
      <c r="AY87" s="209" t="s">
        <v>117</v>
      </c>
    </row>
    <row r="88" spans="2:65" s="12" customFormat="1" ht="13.5">
      <c r="B88" s="210"/>
      <c r="C88" s="211"/>
      <c r="D88" s="212" t="s">
        <v>127</v>
      </c>
      <c r="E88" s="213" t="s">
        <v>22</v>
      </c>
      <c r="F88" s="214" t="s">
        <v>144</v>
      </c>
      <c r="G88" s="211"/>
      <c r="H88" s="215">
        <v>12</v>
      </c>
      <c r="I88" s="216"/>
      <c r="J88" s="211"/>
      <c r="K88" s="211"/>
      <c r="L88" s="217"/>
      <c r="M88" s="218"/>
      <c r="N88" s="219"/>
      <c r="O88" s="219"/>
      <c r="P88" s="219"/>
      <c r="Q88" s="219"/>
      <c r="R88" s="219"/>
      <c r="S88" s="219"/>
      <c r="T88" s="220"/>
      <c r="AT88" s="221" t="s">
        <v>127</v>
      </c>
      <c r="AU88" s="221" t="s">
        <v>90</v>
      </c>
      <c r="AV88" s="12" t="s">
        <v>90</v>
      </c>
      <c r="AW88" s="12" t="s">
        <v>43</v>
      </c>
      <c r="AX88" s="12" t="s">
        <v>24</v>
      </c>
      <c r="AY88" s="221" t="s">
        <v>117</v>
      </c>
    </row>
    <row r="89" spans="2:65" s="1" customFormat="1" ht="44.25" customHeight="1">
      <c r="B89" s="39"/>
      <c r="C89" s="186" t="s">
        <v>145</v>
      </c>
      <c r="D89" s="186" t="s">
        <v>120</v>
      </c>
      <c r="E89" s="187" t="s">
        <v>146</v>
      </c>
      <c r="F89" s="188" t="s">
        <v>147</v>
      </c>
      <c r="G89" s="189" t="s">
        <v>123</v>
      </c>
      <c r="H89" s="190">
        <v>22</v>
      </c>
      <c r="I89" s="191"/>
      <c r="J89" s="192">
        <f>ROUND(I89*H89,2)</f>
        <v>0</v>
      </c>
      <c r="K89" s="188" t="s">
        <v>124</v>
      </c>
      <c r="L89" s="59"/>
      <c r="M89" s="193" t="s">
        <v>22</v>
      </c>
      <c r="N89" s="194" t="s">
        <v>50</v>
      </c>
      <c r="O89" s="40"/>
      <c r="P89" s="195">
        <f>O89*H89</f>
        <v>0</v>
      </c>
      <c r="Q89" s="195">
        <v>2.7999999999999998E-4</v>
      </c>
      <c r="R89" s="195">
        <f>Q89*H89</f>
        <v>6.1599999999999997E-3</v>
      </c>
      <c r="S89" s="195">
        <v>0</v>
      </c>
      <c r="T89" s="196">
        <f>S89*H89</f>
        <v>0</v>
      </c>
      <c r="AR89" s="22" t="s">
        <v>125</v>
      </c>
      <c r="AT89" s="22" t="s">
        <v>120</v>
      </c>
      <c r="AU89" s="22" t="s">
        <v>90</v>
      </c>
      <c r="AY89" s="22" t="s">
        <v>117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22" t="s">
        <v>24</v>
      </c>
      <c r="BK89" s="197">
        <f>ROUND(I89*H89,2)</f>
        <v>0</v>
      </c>
      <c r="BL89" s="22" t="s">
        <v>125</v>
      </c>
      <c r="BM89" s="22" t="s">
        <v>148</v>
      </c>
    </row>
    <row r="90" spans="2:65" s="11" customFormat="1" ht="13.5">
      <c r="B90" s="198"/>
      <c r="C90" s="199"/>
      <c r="D90" s="200" t="s">
        <v>127</v>
      </c>
      <c r="E90" s="201" t="s">
        <v>22</v>
      </c>
      <c r="F90" s="202" t="s">
        <v>128</v>
      </c>
      <c r="G90" s="199"/>
      <c r="H90" s="203" t="s">
        <v>22</v>
      </c>
      <c r="I90" s="204"/>
      <c r="J90" s="199"/>
      <c r="K90" s="199"/>
      <c r="L90" s="205"/>
      <c r="M90" s="206"/>
      <c r="N90" s="207"/>
      <c r="O90" s="207"/>
      <c r="P90" s="207"/>
      <c r="Q90" s="207"/>
      <c r="R90" s="207"/>
      <c r="S90" s="207"/>
      <c r="T90" s="208"/>
      <c r="AT90" s="209" t="s">
        <v>127</v>
      </c>
      <c r="AU90" s="209" t="s">
        <v>90</v>
      </c>
      <c r="AV90" s="11" t="s">
        <v>24</v>
      </c>
      <c r="AW90" s="11" t="s">
        <v>43</v>
      </c>
      <c r="AX90" s="11" t="s">
        <v>79</v>
      </c>
      <c r="AY90" s="209" t="s">
        <v>117</v>
      </c>
    </row>
    <row r="91" spans="2:65" s="12" customFormat="1" ht="13.5">
      <c r="B91" s="210"/>
      <c r="C91" s="211"/>
      <c r="D91" s="212" t="s">
        <v>127</v>
      </c>
      <c r="E91" s="213" t="s">
        <v>22</v>
      </c>
      <c r="F91" s="214" t="s">
        <v>149</v>
      </c>
      <c r="G91" s="211"/>
      <c r="H91" s="215">
        <v>22</v>
      </c>
      <c r="I91" s="216"/>
      <c r="J91" s="211"/>
      <c r="K91" s="211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127</v>
      </c>
      <c r="AU91" s="221" t="s">
        <v>90</v>
      </c>
      <c r="AV91" s="12" t="s">
        <v>90</v>
      </c>
      <c r="AW91" s="12" t="s">
        <v>43</v>
      </c>
      <c r="AX91" s="12" t="s">
        <v>24</v>
      </c>
      <c r="AY91" s="221" t="s">
        <v>117</v>
      </c>
    </row>
    <row r="92" spans="2:65" s="1" customFormat="1" ht="31.5" customHeight="1">
      <c r="B92" s="39"/>
      <c r="C92" s="222" t="s">
        <v>150</v>
      </c>
      <c r="D92" s="222" t="s">
        <v>130</v>
      </c>
      <c r="E92" s="223" t="s">
        <v>151</v>
      </c>
      <c r="F92" s="224" t="s">
        <v>152</v>
      </c>
      <c r="G92" s="225" t="s">
        <v>123</v>
      </c>
      <c r="H92" s="226">
        <v>22</v>
      </c>
      <c r="I92" s="227"/>
      <c r="J92" s="228">
        <f>ROUND(I92*H92,2)</f>
        <v>0</v>
      </c>
      <c r="K92" s="224" t="s">
        <v>124</v>
      </c>
      <c r="L92" s="229"/>
      <c r="M92" s="230" t="s">
        <v>22</v>
      </c>
      <c r="N92" s="231" t="s">
        <v>50</v>
      </c>
      <c r="O92" s="40"/>
      <c r="P92" s="195">
        <f>O92*H92</f>
        <v>0</v>
      </c>
      <c r="Q92" s="195">
        <v>1.0200000000000001E-3</v>
      </c>
      <c r="R92" s="195">
        <f>Q92*H92</f>
        <v>2.2440000000000002E-2</v>
      </c>
      <c r="S92" s="195">
        <v>0</v>
      </c>
      <c r="T92" s="196">
        <f>S92*H92</f>
        <v>0</v>
      </c>
      <c r="AR92" s="22" t="s">
        <v>133</v>
      </c>
      <c r="AT92" s="22" t="s">
        <v>130</v>
      </c>
      <c r="AU92" s="22" t="s">
        <v>90</v>
      </c>
      <c r="AY92" s="22" t="s">
        <v>117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22" t="s">
        <v>24</v>
      </c>
      <c r="BK92" s="197">
        <f>ROUND(I92*H92,2)</f>
        <v>0</v>
      </c>
      <c r="BL92" s="22" t="s">
        <v>125</v>
      </c>
      <c r="BM92" s="22" t="s">
        <v>153</v>
      </c>
    </row>
    <row r="93" spans="2:65" s="11" customFormat="1" ht="13.5">
      <c r="B93" s="198"/>
      <c r="C93" s="199"/>
      <c r="D93" s="200" t="s">
        <v>127</v>
      </c>
      <c r="E93" s="201" t="s">
        <v>22</v>
      </c>
      <c r="F93" s="202" t="s">
        <v>128</v>
      </c>
      <c r="G93" s="199"/>
      <c r="H93" s="203" t="s">
        <v>22</v>
      </c>
      <c r="I93" s="204"/>
      <c r="J93" s="199"/>
      <c r="K93" s="199"/>
      <c r="L93" s="205"/>
      <c r="M93" s="206"/>
      <c r="N93" s="207"/>
      <c r="O93" s="207"/>
      <c r="P93" s="207"/>
      <c r="Q93" s="207"/>
      <c r="R93" s="207"/>
      <c r="S93" s="207"/>
      <c r="T93" s="208"/>
      <c r="AT93" s="209" t="s">
        <v>127</v>
      </c>
      <c r="AU93" s="209" t="s">
        <v>90</v>
      </c>
      <c r="AV93" s="11" t="s">
        <v>24</v>
      </c>
      <c r="AW93" s="11" t="s">
        <v>43</v>
      </c>
      <c r="AX93" s="11" t="s">
        <v>79</v>
      </c>
      <c r="AY93" s="209" t="s">
        <v>117</v>
      </c>
    </row>
    <row r="94" spans="2:65" s="12" customFormat="1" ht="13.5">
      <c r="B94" s="210"/>
      <c r="C94" s="211"/>
      <c r="D94" s="212" t="s">
        <v>127</v>
      </c>
      <c r="E94" s="213" t="s">
        <v>22</v>
      </c>
      <c r="F94" s="214" t="s">
        <v>149</v>
      </c>
      <c r="G94" s="211"/>
      <c r="H94" s="215">
        <v>22</v>
      </c>
      <c r="I94" s="216"/>
      <c r="J94" s="211"/>
      <c r="K94" s="211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127</v>
      </c>
      <c r="AU94" s="221" t="s">
        <v>90</v>
      </c>
      <c r="AV94" s="12" t="s">
        <v>90</v>
      </c>
      <c r="AW94" s="12" t="s">
        <v>43</v>
      </c>
      <c r="AX94" s="12" t="s">
        <v>24</v>
      </c>
      <c r="AY94" s="221" t="s">
        <v>117</v>
      </c>
    </row>
    <row r="95" spans="2:65" s="1" customFormat="1" ht="31.5" customHeight="1">
      <c r="B95" s="39"/>
      <c r="C95" s="186" t="s">
        <v>154</v>
      </c>
      <c r="D95" s="186" t="s">
        <v>120</v>
      </c>
      <c r="E95" s="187" t="s">
        <v>155</v>
      </c>
      <c r="F95" s="188" t="s">
        <v>156</v>
      </c>
      <c r="G95" s="189" t="s">
        <v>157</v>
      </c>
      <c r="H95" s="190">
        <v>4.5999999999999999E-2</v>
      </c>
      <c r="I95" s="191"/>
      <c r="J95" s="192">
        <f>ROUND(I95*H95,2)</f>
        <v>0</v>
      </c>
      <c r="K95" s="188" t="s">
        <v>124</v>
      </c>
      <c r="L95" s="59"/>
      <c r="M95" s="193" t="s">
        <v>22</v>
      </c>
      <c r="N95" s="194" t="s">
        <v>50</v>
      </c>
      <c r="O95" s="40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AR95" s="22" t="s">
        <v>125</v>
      </c>
      <c r="AT95" s="22" t="s">
        <v>120</v>
      </c>
      <c r="AU95" s="22" t="s">
        <v>90</v>
      </c>
      <c r="AY95" s="22" t="s">
        <v>117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22" t="s">
        <v>24</v>
      </c>
      <c r="BK95" s="197">
        <f>ROUND(I95*H95,2)</f>
        <v>0</v>
      </c>
      <c r="BL95" s="22" t="s">
        <v>125</v>
      </c>
      <c r="BM95" s="22" t="s">
        <v>158</v>
      </c>
    </row>
    <row r="96" spans="2:65" s="1" customFormat="1" ht="44.25" customHeight="1">
      <c r="B96" s="39"/>
      <c r="C96" s="186" t="s">
        <v>159</v>
      </c>
      <c r="D96" s="186" t="s">
        <v>120</v>
      </c>
      <c r="E96" s="187" t="s">
        <v>160</v>
      </c>
      <c r="F96" s="188" t="s">
        <v>161</v>
      </c>
      <c r="G96" s="189" t="s">
        <v>157</v>
      </c>
      <c r="H96" s="190">
        <v>4.5999999999999999E-2</v>
      </c>
      <c r="I96" s="191"/>
      <c r="J96" s="192">
        <f>ROUND(I96*H96,2)</f>
        <v>0</v>
      </c>
      <c r="K96" s="188" t="s">
        <v>124</v>
      </c>
      <c r="L96" s="59"/>
      <c r="M96" s="193" t="s">
        <v>22</v>
      </c>
      <c r="N96" s="194" t="s">
        <v>50</v>
      </c>
      <c r="O96" s="40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AR96" s="22" t="s">
        <v>125</v>
      </c>
      <c r="AT96" s="22" t="s">
        <v>120</v>
      </c>
      <c r="AU96" s="22" t="s">
        <v>90</v>
      </c>
      <c r="AY96" s="22" t="s">
        <v>117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22" t="s">
        <v>24</v>
      </c>
      <c r="BK96" s="197">
        <f>ROUND(I96*H96,2)</f>
        <v>0</v>
      </c>
      <c r="BL96" s="22" t="s">
        <v>125</v>
      </c>
      <c r="BM96" s="22" t="s">
        <v>162</v>
      </c>
    </row>
    <row r="97" spans="2:65" s="10" customFormat="1" ht="29.85" customHeight="1">
      <c r="B97" s="169"/>
      <c r="C97" s="170"/>
      <c r="D97" s="183" t="s">
        <v>78</v>
      </c>
      <c r="E97" s="184" t="s">
        <v>163</v>
      </c>
      <c r="F97" s="184" t="s">
        <v>164</v>
      </c>
      <c r="G97" s="170"/>
      <c r="H97" s="170"/>
      <c r="I97" s="173"/>
      <c r="J97" s="185">
        <f>BK97</f>
        <v>0</v>
      </c>
      <c r="K97" s="170"/>
      <c r="L97" s="175"/>
      <c r="M97" s="176"/>
      <c r="N97" s="177"/>
      <c r="O97" s="177"/>
      <c r="P97" s="178">
        <f>SUM(P98:P150)</f>
        <v>0</v>
      </c>
      <c r="Q97" s="177"/>
      <c r="R97" s="178">
        <f>SUM(R98:R150)</f>
        <v>0.1744</v>
      </c>
      <c r="S97" s="177"/>
      <c r="T97" s="179">
        <f>SUM(T98:T150)</f>
        <v>0.14569999999999997</v>
      </c>
      <c r="AR97" s="180" t="s">
        <v>90</v>
      </c>
      <c r="AT97" s="181" t="s">
        <v>78</v>
      </c>
      <c r="AU97" s="181" t="s">
        <v>24</v>
      </c>
      <c r="AY97" s="180" t="s">
        <v>117</v>
      </c>
      <c r="BK97" s="182">
        <f>SUM(BK98:BK150)</f>
        <v>0</v>
      </c>
    </row>
    <row r="98" spans="2:65" s="1" customFormat="1" ht="22.5" customHeight="1">
      <c r="B98" s="39"/>
      <c r="C98" s="186" t="s">
        <v>135</v>
      </c>
      <c r="D98" s="186" t="s">
        <v>120</v>
      </c>
      <c r="E98" s="187" t="s">
        <v>165</v>
      </c>
      <c r="F98" s="188" t="s">
        <v>166</v>
      </c>
      <c r="G98" s="189" t="s">
        <v>167</v>
      </c>
      <c r="H98" s="190">
        <v>184</v>
      </c>
      <c r="I98" s="191"/>
      <c r="J98" s="192">
        <f>ROUND(I98*H98,2)</f>
        <v>0</v>
      </c>
      <c r="K98" s="188" t="s">
        <v>124</v>
      </c>
      <c r="L98" s="59"/>
      <c r="M98" s="193" t="s">
        <v>22</v>
      </c>
      <c r="N98" s="194" t="s">
        <v>50</v>
      </c>
      <c r="O98" s="40"/>
      <c r="P98" s="195">
        <f>O98*H98</f>
        <v>0</v>
      </c>
      <c r="Q98" s="195">
        <v>4.0000000000000003E-5</v>
      </c>
      <c r="R98" s="195">
        <f>Q98*H98</f>
        <v>7.3600000000000002E-3</v>
      </c>
      <c r="S98" s="195">
        <v>4.4999999999999999E-4</v>
      </c>
      <c r="T98" s="196">
        <f>S98*H98</f>
        <v>8.2799999999999999E-2</v>
      </c>
      <c r="AR98" s="22" t="s">
        <v>125</v>
      </c>
      <c r="AT98" s="22" t="s">
        <v>120</v>
      </c>
      <c r="AU98" s="22" t="s">
        <v>90</v>
      </c>
      <c r="AY98" s="22" t="s">
        <v>117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22" t="s">
        <v>24</v>
      </c>
      <c r="BK98" s="197">
        <f>ROUND(I98*H98,2)</f>
        <v>0</v>
      </c>
      <c r="BL98" s="22" t="s">
        <v>125</v>
      </c>
      <c r="BM98" s="22" t="s">
        <v>168</v>
      </c>
    </row>
    <row r="99" spans="2:65" s="11" customFormat="1" ht="13.5">
      <c r="B99" s="198"/>
      <c r="C99" s="199"/>
      <c r="D99" s="200" t="s">
        <v>127</v>
      </c>
      <c r="E99" s="201" t="s">
        <v>22</v>
      </c>
      <c r="F99" s="202" t="s">
        <v>128</v>
      </c>
      <c r="G99" s="199"/>
      <c r="H99" s="203" t="s">
        <v>22</v>
      </c>
      <c r="I99" s="204"/>
      <c r="J99" s="199"/>
      <c r="K99" s="199"/>
      <c r="L99" s="205"/>
      <c r="M99" s="206"/>
      <c r="N99" s="207"/>
      <c r="O99" s="207"/>
      <c r="P99" s="207"/>
      <c r="Q99" s="207"/>
      <c r="R99" s="207"/>
      <c r="S99" s="207"/>
      <c r="T99" s="208"/>
      <c r="AT99" s="209" t="s">
        <v>127</v>
      </c>
      <c r="AU99" s="209" t="s">
        <v>90</v>
      </c>
      <c r="AV99" s="11" t="s">
        <v>24</v>
      </c>
      <c r="AW99" s="11" t="s">
        <v>43</v>
      </c>
      <c r="AX99" s="11" t="s">
        <v>79</v>
      </c>
      <c r="AY99" s="209" t="s">
        <v>117</v>
      </c>
    </row>
    <row r="100" spans="2:65" s="12" customFormat="1" ht="13.5">
      <c r="B100" s="210"/>
      <c r="C100" s="211"/>
      <c r="D100" s="212" t="s">
        <v>127</v>
      </c>
      <c r="E100" s="213" t="s">
        <v>22</v>
      </c>
      <c r="F100" s="214" t="s">
        <v>169</v>
      </c>
      <c r="G100" s="211"/>
      <c r="H100" s="215">
        <v>184</v>
      </c>
      <c r="I100" s="216"/>
      <c r="J100" s="211"/>
      <c r="K100" s="211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127</v>
      </c>
      <c r="AU100" s="221" t="s">
        <v>90</v>
      </c>
      <c r="AV100" s="12" t="s">
        <v>90</v>
      </c>
      <c r="AW100" s="12" t="s">
        <v>43</v>
      </c>
      <c r="AX100" s="12" t="s">
        <v>24</v>
      </c>
      <c r="AY100" s="221" t="s">
        <v>117</v>
      </c>
    </row>
    <row r="101" spans="2:65" s="1" customFormat="1" ht="22.5" customHeight="1">
      <c r="B101" s="39"/>
      <c r="C101" s="186" t="s">
        <v>29</v>
      </c>
      <c r="D101" s="186" t="s">
        <v>120</v>
      </c>
      <c r="E101" s="187" t="s">
        <v>170</v>
      </c>
      <c r="F101" s="188" t="s">
        <v>171</v>
      </c>
      <c r="G101" s="189" t="s">
        <v>167</v>
      </c>
      <c r="H101" s="190">
        <v>90</v>
      </c>
      <c r="I101" s="191"/>
      <c r="J101" s="192">
        <f>ROUND(I101*H101,2)</f>
        <v>0</v>
      </c>
      <c r="K101" s="188" t="s">
        <v>124</v>
      </c>
      <c r="L101" s="59"/>
      <c r="M101" s="193" t="s">
        <v>22</v>
      </c>
      <c r="N101" s="194" t="s">
        <v>50</v>
      </c>
      <c r="O101" s="40"/>
      <c r="P101" s="195">
        <f>O101*H101</f>
        <v>0</v>
      </c>
      <c r="Q101" s="195">
        <v>6.0000000000000002E-5</v>
      </c>
      <c r="R101" s="195">
        <f>Q101*H101</f>
        <v>5.4000000000000003E-3</v>
      </c>
      <c r="S101" s="195">
        <v>6.4999999999999997E-4</v>
      </c>
      <c r="T101" s="196">
        <f>S101*H101</f>
        <v>5.8499999999999996E-2</v>
      </c>
      <c r="AR101" s="22" t="s">
        <v>125</v>
      </c>
      <c r="AT101" s="22" t="s">
        <v>120</v>
      </c>
      <c r="AU101" s="22" t="s">
        <v>90</v>
      </c>
      <c r="AY101" s="22" t="s">
        <v>117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22" t="s">
        <v>24</v>
      </c>
      <c r="BK101" s="197">
        <f>ROUND(I101*H101,2)</f>
        <v>0</v>
      </c>
      <c r="BL101" s="22" t="s">
        <v>125</v>
      </c>
      <c r="BM101" s="22" t="s">
        <v>172</v>
      </c>
    </row>
    <row r="102" spans="2:65" s="11" customFormat="1" ht="13.5">
      <c r="B102" s="198"/>
      <c r="C102" s="199"/>
      <c r="D102" s="200" t="s">
        <v>127</v>
      </c>
      <c r="E102" s="201" t="s">
        <v>22</v>
      </c>
      <c r="F102" s="202" t="s">
        <v>128</v>
      </c>
      <c r="G102" s="199"/>
      <c r="H102" s="203" t="s">
        <v>22</v>
      </c>
      <c r="I102" s="204"/>
      <c r="J102" s="199"/>
      <c r="K102" s="199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127</v>
      </c>
      <c r="AU102" s="209" t="s">
        <v>90</v>
      </c>
      <c r="AV102" s="11" t="s">
        <v>24</v>
      </c>
      <c r="AW102" s="11" t="s">
        <v>43</v>
      </c>
      <c r="AX102" s="11" t="s">
        <v>79</v>
      </c>
      <c r="AY102" s="209" t="s">
        <v>117</v>
      </c>
    </row>
    <row r="103" spans="2:65" s="12" customFormat="1" ht="13.5">
      <c r="B103" s="210"/>
      <c r="C103" s="211"/>
      <c r="D103" s="212" t="s">
        <v>127</v>
      </c>
      <c r="E103" s="213" t="s">
        <v>22</v>
      </c>
      <c r="F103" s="214" t="s">
        <v>173</v>
      </c>
      <c r="G103" s="211"/>
      <c r="H103" s="215">
        <v>90</v>
      </c>
      <c r="I103" s="216"/>
      <c r="J103" s="211"/>
      <c r="K103" s="211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127</v>
      </c>
      <c r="AU103" s="221" t="s">
        <v>90</v>
      </c>
      <c r="AV103" s="12" t="s">
        <v>90</v>
      </c>
      <c r="AW103" s="12" t="s">
        <v>43</v>
      </c>
      <c r="AX103" s="12" t="s">
        <v>24</v>
      </c>
      <c r="AY103" s="221" t="s">
        <v>117</v>
      </c>
    </row>
    <row r="104" spans="2:65" s="1" customFormat="1" ht="22.5" customHeight="1">
      <c r="B104" s="39"/>
      <c r="C104" s="186" t="s">
        <v>174</v>
      </c>
      <c r="D104" s="186" t="s">
        <v>120</v>
      </c>
      <c r="E104" s="187" t="s">
        <v>175</v>
      </c>
      <c r="F104" s="188" t="s">
        <v>176</v>
      </c>
      <c r="G104" s="189" t="s">
        <v>167</v>
      </c>
      <c r="H104" s="190">
        <v>90</v>
      </c>
      <c r="I104" s="191"/>
      <c r="J104" s="192">
        <f>ROUND(I104*H104,2)</f>
        <v>0</v>
      </c>
      <c r="K104" s="188" t="s">
        <v>124</v>
      </c>
      <c r="L104" s="59"/>
      <c r="M104" s="193" t="s">
        <v>22</v>
      </c>
      <c r="N104" s="194" t="s">
        <v>50</v>
      </c>
      <c r="O104" s="40"/>
      <c r="P104" s="195">
        <f>O104*H104</f>
        <v>0</v>
      </c>
      <c r="Q104" s="195">
        <v>3.0000000000000001E-5</v>
      </c>
      <c r="R104" s="195">
        <f>Q104*H104</f>
        <v>2.7000000000000001E-3</v>
      </c>
      <c r="S104" s="195">
        <v>0</v>
      </c>
      <c r="T104" s="196">
        <f>S104*H104</f>
        <v>0</v>
      </c>
      <c r="AR104" s="22" t="s">
        <v>125</v>
      </c>
      <c r="AT104" s="22" t="s">
        <v>120</v>
      </c>
      <c r="AU104" s="22" t="s">
        <v>90</v>
      </c>
      <c r="AY104" s="22" t="s">
        <v>117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22" t="s">
        <v>24</v>
      </c>
      <c r="BK104" s="197">
        <f>ROUND(I104*H104,2)</f>
        <v>0</v>
      </c>
      <c r="BL104" s="22" t="s">
        <v>125</v>
      </c>
      <c r="BM104" s="22" t="s">
        <v>177</v>
      </c>
    </row>
    <row r="105" spans="2:65" s="11" customFormat="1" ht="13.5">
      <c r="B105" s="198"/>
      <c r="C105" s="199"/>
      <c r="D105" s="200" t="s">
        <v>127</v>
      </c>
      <c r="E105" s="201" t="s">
        <v>22</v>
      </c>
      <c r="F105" s="202" t="s">
        <v>128</v>
      </c>
      <c r="G105" s="199"/>
      <c r="H105" s="203" t="s">
        <v>22</v>
      </c>
      <c r="I105" s="204"/>
      <c r="J105" s="199"/>
      <c r="K105" s="199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127</v>
      </c>
      <c r="AU105" s="209" t="s">
        <v>90</v>
      </c>
      <c r="AV105" s="11" t="s">
        <v>24</v>
      </c>
      <c r="AW105" s="11" t="s">
        <v>43</v>
      </c>
      <c r="AX105" s="11" t="s">
        <v>79</v>
      </c>
      <c r="AY105" s="209" t="s">
        <v>117</v>
      </c>
    </row>
    <row r="106" spans="2:65" s="12" customFormat="1" ht="13.5">
      <c r="B106" s="210"/>
      <c r="C106" s="211"/>
      <c r="D106" s="212" t="s">
        <v>127</v>
      </c>
      <c r="E106" s="213" t="s">
        <v>22</v>
      </c>
      <c r="F106" s="214" t="s">
        <v>173</v>
      </c>
      <c r="G106" s="211"/>
      <c r="H106" s="215">
        <v>90</v>
      </c>
      <c r="I106" s="216"/>
      <c r="J106" s="211"/>
      <c r="K106" s="211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127</v>
      </c>
      <c r="AU106" s="221" t="s">
        <v>90</v>
      </c>
      <c r="AV106" s="12" t="s">
        <v>90</v>
      </c>
      <c r="AW106" s="12" t="s">
        <v>43</v>
      </c>
      <c r="AX106" s="12" t="s">
        <v>24</v>
      </c>
      <c r="AY106" s="221" t="s">
        <v>117</v>
      </c>
    </row>
    <row r="107" spans="2:65" s="1" customFormat="1" ht="22.5" customHeight="1">
      <c r="B107" s="39"/>
      <c r="C107" s="222" t="s">
        <v>144</v>
      </c>
      <c r="D107" s="222" t="s">
        <v>130</v>
      </c>
      <c r="E107" s="223" t="s">
        <v>178</v>
      </c>
      <c r="F107" s="224" t="s">
        <v>179</v>
      </c>
      <c r="G107" s="225" t="s">
        <v>167</v>
      </c>
      <c r="H107" s="226">
        <v>90</v>
      </c>
      <c r="I107" s="227"/>
      <c r="J107" s="228">
        <f>ROUND(I107*H107,2)</f>
        <v>0</v>
      </c>
      <c r="K107" s="224" t="s">
        <v>124</v>
      </c>
      <c r="L107" s="229"/>
      <c r="M107" s="230" t="s">
        <v>22</v>
      </c>
      <c r="N107" s="231" t="s">
        <v>50</v>
      </c>
      <c r="O107" s="40"/>
      <c r="P107" s="195">
        <f>O107*H107</f>
        <v>0</v>
      </c>
      <c r="Q107" s="195">
        <v>4.0000000000000003E-5</v>
      </c>
      <c r="R107" s="195">
        <f>Q107*H107</f>
        <v>3.6000000000000003E-3</v>
      </c>
      <c r="S107" s="195">
        <v>0</v>
      </c>
      <c r="T107" s="196">
        <f>S107*H107</f>
        <v>0</v>
      </c>
      <c r="AR107" s="22" t="s">
        <v>133</v>
      </c>
      <c r="AT107" s="22" t="s">
        <v>130</v>
      </c>
      <c r="AU107" s="22" t="s">
        <v>90</v>
      </c>
      <c r="AY107" s="22" t="s">
        <v>117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22" t="s">
        <v>24</v>
      </c>
      <c r="BK107" s="197">
        <f>ROUND(I107*H107,2)</f>
        <v>0</v>
      </c>
      <c r="BL107" s="22" t="s">
        <v>125</v>
      </c>
      <c r="BM107" s="22" t="s">
        <v>180</v>
      </c>
    </row>
    <row r="108" spans="2:65" s="11" customFormat="1" ht="13.5">
      <c r="B108" s="198"/>
      <c r="C108" s="199"/>
      <c r="D108" s="200" t="s">
        <v>127</v>
      </c>
      <c r="E108" s="201" t="s">
        <v>22</v>
      </c>
      <c r="F108" s="202" t="s">
        <v>128</v>
      </c>
      <c r="G108" s="199"/>
      <c r="H108" s="203" t="s">
        <v>22</v>
      </c>
      <c r="I108" s="204"/>
      <c r="J108" s="199"/>
      <c r="K108" s="199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127</v>
      </c>
      <c r="AU108" s="209" t="s">
        <v>90</v>
      </c>
      <c r="AV108" s="11" t="s">
        <v>24</v>
      </c>
      <c r="AW108" s="11" t="s">
        <v>43</v>
      </c>
      <c r="AX108" s="11" t="s">
        <v>79</v>
      </c>
      <c r="AY108" s="209" t="s">
        <v>117</v>
      </c>
    </row>
    <row r="109" spans="2:65" s="12" customFormat="1" ht="13.5">
      <c r="B109" s="210"/>
      <c r="C109" s="211"/>
      <c r="D109" s="212" t="s">
        <v>127</v>
      </c>
      <c r="E109" s="213" t="s">
        <v>22</v>
      </c>
      <c r="F109" s="214" t="s">
        <v>173</v>
      </c>
      <c r="G109" s="211"/>
      <c r="H109" s="215">
        <v>90</v>
      </c>
      <c r="I109" s="216"/>
      <c r="J109" s="211"/>
      <c r="K109" s="211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127</v>
      </c>
      <c r="AU109" s="221" t="s">
        <v>90</v>
      </c>
      <c r="AV109" s="12" t="s">
        <v>90</v>
      </c>
      <c r="AW109" s="12" t="s">
        <v>43</v>
      </c>
      <c r="AX109" s="12" t="s">
        <v>24</v>
      </c>
      <c r="AY109" s="221" t="s">
        <v>117</v>
      </c>
    </row>
    <row r="110" spans="2:65" s="1" customFormat="1" ht="22.5" customHeight="1">
      <c r="B110" s="39"/>
      <c r="C110" s="186" t="s">
        <v>181</v>
      </c>
      <c r="D110" s="186" t="s">
        <v>120</v>
      </c>
      <c r="E110" s="187" t="s">
        <v>182</v>
      </c>
      <c r="F110" s="188" t="s">
        <v>183</v>
      </c>
      <c r="G110" s="189" t="s">
        <v>167</v>
      </c>
      <c r="H110" s="190">
        <v>4</v>
      </c>
      <c r="I110" s="191"/>
      <c r="J110" s="192">
        <f>ROUND(I110*H110,2)</f>
        <v>0</v>
      </c>
      <c r="K110" s="188" t="s">
        <v>124</v>
      </c>
      <c r="L110" s="59"/>
      <c r="M110" s="193" t="s">
        <v>22</v>
      </c>
      <c r="N110" s="194" t="s">
        <v>50</v>
      </c>
      <c r="O110" s="40"/>
      <c r="P110" s="195">
        <f>O110*H110</f>
        <v>0</v>
      </c>
      <c r="Q110" s="195">
        <v>3.0000000000000001E-5</v>
      </c>
      <c r="R110" s="195">
        <f>Q110*H110</f>
        <v>1.2E-4</v>
      </c>
      <c r="S110" s="195">
        <v>0</v>
      </c>
      <c r="T110" s="196">
        <f>S110*H110</f>
        <v>0</v>
      </c>
      <c r="AR110" s="22" t="s">
        <v>125</v>
      </c>
      <c r="AT110" s="22" t="s">
        <v>120</v>
      </c>
      <c r="AU110" s="22" t="s">
        <v>90</v>
      </c>
      <c r="AY110" s="22" t="s">
        <v>117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22" t="s">
        <v>24</v>
      </c>
      <c r="BK110" s="197">
        <f>ROUND(I110*H110,2)</f>
        <v>0</v>
      </c>
      <c r="BL110" s="22" t="s">
        <v>125</v>
      </c>
      <c r="BM110" s="22" t="s">
        <v>184</v>
      </c>
    </row>
    <row r="111" spans="2:65" s="11" customFormat="1" ht="13.5">
      <c r="B111" s="198"/>
      <c r="C111" s="199"/>
      <c r="D111" s="200" t="s">
        <v>127</v>
      </c>
      <c r="E111" s="201" t="s">
        <v>22</v>
      </c>
      <c r="F111" s="202" t="s">
        <v>185</v>
      </c>
      <c r="G111" s="199"/>
      <c r="H111" s="203" t="s">
        <v>22</v>
      </c>
      <c r="I111" s="204"/>
      <c r="J111" s="199"/>
      <c r="K111" s="199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127</v>
      </c>
      <c r="AU111" s="209" t="s">
        <v>90</v>
      </c>
      <c r="AV111" s="11" t="s">
        <v>24</v>
      </c>
      <c r="AW111" s="11" t="s">
        <v>43</v>
      </c>
      <c r="AX111" s="11" t="s">
        <v>79</v>
      </c>
      <c r="AY111" s="209" t="s">
        <v>117</v>
      </c>
    </row>
    <row r="112" spans="2:65" s="12" customFormat="1" ht="13.5">
      <c r="B112" s="210"/>
      <c r="C112" s="211"/>
      <c r="D112" s="212" t="s">
        <v>127</v>
      </c>
      <c r="E112" s="213" t="s">
        <v>22</v>
      </c>
      <c r="F112" s="214" t="s">
        <v>140</v>
      </c>
      <c r="G112" s="211"/>
      <c r="H112" s="215">
        <v>4</v>
      </c>
      <c r="I112" s="216"/>
      <c r="J112" s="211"/>
      <c r="K112" s="211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127</v>
      </c>
      <c r="AU112" s="221" t="s">
        <v>90</v>
      </c>
      <c r="AV112" s="12" t="s">
        <v>90</v>
      </c>
      <c r="AW112" s="12" t="s">
        <v>43</v>
      </c>
      <c r="AX112" s="12" t="s">
        <v>24</v>
      </c>
      <c r="AY112" s="221" t="s">
        <v>117</v>
      </c>
    </row>
    <row r="113" spans="2:65" s="1" customFormat="1" ht="31.5" customHeight="1">
      <c r="B113" s="39"/>
      <c r="C113" s="222" t="s">
        <v>186</v>
      </c>
      <c r="D113" s="222" t="s">
        <v>130</v>
      </c>
      <c r="E113" s="223" t="s">
        <v>187</v>
      </c>
      <c r="F113" s="224" t="s">
        <v>188</v>
      </c>
      <c r="G113" s="225" t="s">
        <v>167</v>
      </c>
      <c r="H113" s="226">
        <v>4</v>
      </c>
      <c r="I113" s="227"/>
      <c r="J113" s="228">
        <f>ROUND(I113*H113,2)</f>
        <v>0</v>
      </c>
      <c r="K113" s="224" t="s">
        <v>124</v>
      </c>
      <c r="L113" s="229"/>
      <c r="M113" s="230" t="s">
        <v>22</v>
      </c>
      <c r="N113" s="231" t="s">
        <v>50</v>
      </c>
      <c r="O113" s="40"/>
      <c r="P113" s="195">
        <f>O113*H113</f>
        <v>0</v>
      </c>
      <c r="Q113" s="195">
        <v>1.9000000000000001E-4</v>
      </c>
      <c r="R113" s="195">
        <f>Q113*H113</f>
        <v>7.6000000000000004E-4</v>
      </c>
      <c r="S113" s="195">
        <v>0</v>
      </c>
      <c r="T113" s="196">
        <f>S113*H113</f>
        <v>0</v>
      </c>
      <c r="AR113" s="22" t="s">
        <v>133</v>
      </c>
      <c r="AT113" s="22" t="s">
        <v>130</v>
      </c>
      <c r="AU113" s="22" t="s">
        <v>90</v>
      </c>
      <c r="AY113" s="22" t="s">
        <v>117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22" t="s">
        <v>24</v>
      </c>
      <c r="BK113" s="197">
        <f>ROUND(I113*H113,2)</f>
        <v>0</v>
      </c>
      <c r="BL113" s="22" t="s">
        <v>125</v>
      </c>
      <c r="BM113" s="22" t="s">
        <v>189</v>
      </c>
    </row>
    <row r="114" spans="2:65" s="11" customFormat="1" ht="13.5">
      <c r="B114" s="198"/>
      <c r="C114" s="199"/>
      <c r="D114" s="200" t="s">
        <v>127</v>
      </c>
      <c r="E114" s="201" t="s">
        <v>22</v>
      </c>
      <c r="F114" s="202" t="s">
        <v>185</v>
      </c>
      <c r="G114" s="199"/>
      <c r="H114" s="203" t="s">
        <v>22</v>
      </c>
      <c r="I114" s="204"/>
      <c r="J114" s="199"/>
      <c r="K114" s="199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127</v>
      </c>
      <c r="AU114" s="209" t="s">
        <v>90</v>
      </c>
      <c r="AV114" s="11" t="s">
        <v>24</v>
      </c>
      <c r="AW114" s="11" t="s">
        <v>43</v>
      </c>
      <c r="AX114" s="11" t="s">
        <v>79</v>
      </c>
      <c r="AY114" s="209" t="s">
        <v>117</v>
      </c>
    </row>
    <row r="115" spans="2:65" s="12" customFormat="1" ht="13.5">
      <c r="B115" s="210"/>
      <c r="C115" s="211"/>
      <c r="D115" s="212" t="s">
        <v>127</v>
      </c>
      <c r="E115" s="213" t="s">
        <v>22</v>
      </c>
      <c r="F115" s="214" t="s">
        <v>140</v>
      </c>
      <c r="G115" s="211"/>
      <c r="H115" s="215">
        <v>4</v>
      </c>
      <c r="I115" s="216"/>
      <c r="J115" s="211"/>
      <c r="K115" s="211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127</v>
      </c>
      <c r="AU115" s="221" t="s">
        <v>90</v>
      </c>
      <c r="AV115" s="12" t="s">
        <v>90</v>
      </c>
      <c r="AW115" s="12" t="s">
        <v>43</v>
      </c>
      <c r="AX115" s="12" t="s">
        <v>24</v>
      </c>
      <c r="AY115" s="221" t="s">
        <v>117</v>
      </c>
    </row>
    <row r="116" spans="2:65" s="1" customFormat="1" ht="22.5" customHeight="1">
      <c r="B116" s="39"/>
      <c r="C116" s="186" t="s">
        <v>10</v>
      </c>
      <c r="D116" s="186" t="s">
        <v>120</v>
      </c>
      <c r="E116" s="187" t="s">
        <v>190</v>
      </c>
      <c r="F116" s="188" t="s">
        <v>191</v>
      </c>
      <c r="G116" s="189" t="s">
        <v>167</v>
      </c>
      <c r="H116" s="190">
        <v>90</v>
      </c>
      <c r="I116" s="191"/>
      <c r="J116" s="192">
        <f>ROUND(I116*H116,2)</f>
        <v>0</v>
      </c>
      <c r="K116" s="188" t="s">
        <v>124</v>
      </c>
      <c r="L116" s="59"/>
      <c r="M116" s="193" t="s">
        <v>22</v>
      </c>
      <c r="N116" s="194" t="s">
        <v>50</v>
      </c>
      <c r="O116" s="40"/>
      <c r="P116" s="195">
        <f>O116*H116</f>
        <v>0</v>
      </c>
      <c r="Q116" s="195">
        <v>2.9E-4</v>
      </c>
      <c r="R116" s="195">
        <f>Q116*H116</f>
        <v>2.6100000000000002E-2</v>
      </c>
      <c r="S116" s="195">
        <v>0</v>
      </c>
      <c r="T116" s="196">
        <f>S116*H116</f>
        <v>0</v>
      </c>
      <c r="AR116" s="22" t="s">
        <v>125</v>
      </c>
      <c r="AT116" s="22" t="s">
        <v>120</v>
      </c>
      <c r="AU116" s="22" t="s">
        <v>90</v>
      </c>
      <c r="AY116" s="22" t="s">
        <v>117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22" t="s">
        <v>24</v>
      </c>
      <c r="BK116" s="197">
        <f>ROUND(I116*H116,2)</f>
        <v>0</v>
      </c>
      <c r="BL116" s="22" t="s">
        <v>125</v>
      </c>
      <c r="BM116" s="22" t="s">
        <v>192</v>
      </c>
    </row>
    <row r="117" spans="2:65" s="11" customFormat="1" ht="13.5">
      <c r="B117" s="198"/>
      <c r="C117" s="199"/>
      <c r="D117" s="200" t="s">
        <v>127</v>
      </c>
      <c r="E117" s="201" t="s">
        <v>22</v>
      </c>
      <c r="F117" s="202" t="s">
        <v>128</v>
      </c>
      <c r="G117" s="199"/>
      <c r="H117" s="203" t="s">
        <v>22</v>
      </c>
      <c r="I117" s="204"/>
      <c r="J117" s="199"/>
      <c r="K117" s="199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127</v>
      </c>
      <c r="AU117" s="209" t="s">
        <v>90</v>
      </c>
      <c r="AV117" s="11" t="s">
        <v>24</v>
      </c>
      <c r="AW117" s="11" t="s">
        <v>43</v>
      </c>
      <c r="AX117" s="11" t="s">
        <v>79</v>
      </c>
      <c r="AY117" s="209" t="s">
        <v>117</v>
      </c>
    </row>
    <row r="118" spans="2:65" s="12" customFormat="1" ht="13.5">
      <c r="B118" s="210"/>
      <c r="C118" s="211"/>
      <c r="D118" s="212" t="s">
        <v>127</v>
      </c>
      <c r="E118" s="213" t="s">
        <v>22</v>
      </c>
      <c r="F118" s="214" t="s">
        <v>173</v>
      </c>
      <c r="G118" s="211"/>
      <c r="H118" s="215">
        <v>90</v>
      </c>
      <c r="I118" s="216"/>
      <c r="J118" s="211"/>
      <c r="K118" s="211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127</v>
      </c>
      <c r="AU118" s="221" t="s">
        <v>90</v>
      </c>
      <c r="AV118" s="12" t="s">
        <v>90</v>
      </c>
      <c r="AW118" s="12" t="s">
        <v>43</v>
      </c>
      <c r="AX118" s="12" t="s">
        <v>24</v>
      </c>
      <c r="AY118" s="221" t="s">
        <v>117</v>
      </c>
    </row>
    <row r="119" spans="2:65" s="1" customFormat="1" ht="31.5" customHeight="1">
      <c r="B119" s="39"/>
      <c r="C119" s="186" t="s">
        <v>125</v>
      </c>
      <c r="D119" s="186" t="s">
        <v>120</v>
      </c>
      <c r="E119" s="187" t="s">
        <v>193</v>
      </c>
      <c r="F119" s="188" t="s">
        <v>194</v>
      </c>
      <c r="G119" s="189" t="s">
        <v>167</v>
      </c>
      <c r="H119" s="190">
        <v>23</v>
      </c>
      <c r="I119" s="191"/>
      <c r="J119" s="192">
        <f>ROUND(I119*H119,2)</f>
        <v>0</v>
      </c>
      <c r="K119" s="188" t="s">
        <v>124</v>
      </c>
      <c r="L119" s="59"/>
      <c r="M119" s="193" t="s">
        <v>22</v>
      </c>
      <c r="N119" s="194" t="s">
        <v>50</v>
      </c>
      <c r="O119" s="40"/>
      <c r="P119" s="195">
        <f>O119*H119</f>
        <v>0</v>
      </c>
      <c r="Q119" s="195">
        <v>1.4999999999999999E-4</v>
      </c>
      <c r="R119" s="195">
        <f>Q119*H119</f>
        <v>3.4499999999999995E-3</v>
      </c>
      <c r="S119" s="195">
        <v>0</v>
      </c>
      <c r="T119" s="196">
        <f>S119*H119</f>
        <v>0</v>
      </c>
      <c r="AR119" s="22" t="s">
        <v>125</v>
      </c>
      <c r="AT119" s="22" t="s">
        <v>120</v>
      </c>
      <c r="AU119" s="22" t="s">
        <v>90</v>
      </c>
      <c r="AY119" s="22" t="s">
        <v>117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22" t="s">
        <v>24</v>
      </c>
      <c r="BK119" s="197">
        <f>ROUND(I119*H119,2)</f>
        <v>0</v>
      </c>
      <c r="BL119" s="22" t="s">
        <v>125</v>
      </c>
      <c r="BM119" s="22" t="s">
        <v>195</v>
      </c>
    </row>
    <row r="120" spans="2:65" s="11" customFormat="1" ht="13.5">
      <c r="B120" s="198"/>
      <c r="C120" s="199"/>
      <c r="D120" s="200" t="s">
        <v>127</v>
      </c>
      <c r="E120" s="201" t="s">
        <v>22</v>
      </c>
      <c r="F120" s="202" t="s">
        <v>128</v>
      </c>
      <c r="G120" s="199"/>
      <c r="H120" s="203" t="s">
        <v>22</v>
      </c>
      <c r="I120" s="204"/>
      <c r="J120" s="199"/>
      <c r="K120" s="199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127</v>
      </c>
      <c r="AU120" s="209" t="s">
        <v>90</v>
      </c>
      <c r="AV120" s="11" t="s">
        <v>24</v>
      </c>
      <c r="AW120" s="11" t="s">
        <v>43</v>
      </c>
      <c r="AX120" s="11" t="s">
        <v>79</v>
      </c>
      <c r="AY120" s="209" t="s">
        <v>117</v>
      </c>
    </row>
    <row r="121" spans="2:65" s="12" customFormat="1" ht="13.5">
      <c r="B121" s="210"/>
      <c r="C121" s="211"/>
      <c r="D121" s="212" t="s">
        <v>127</v>
      </c>
      <c r="E121" s="213" t="s">
        <v>22</v>
      </c>
      <c r="F121" s="214" t="s">
        <v>196</v>
      </c>
      <c r="G121" s="211"/>
      <c r="H121" s="215">
        <v>23</v>
      </c>
      <c r="I121" s="216"/>
      <c r="J121" s="211"/>
      <c r="K121" s="211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127</v>
      </c>
      <c r="AU121" s="221" t="s">
        <v>90</v>
      </c>
      <c r="AV121" s="12" t="s">
        <v>90</v>
      </c>
      <c r="AW121" s="12" t="s">
        <v>43</v>
      </c>
      <c r="AX121" s="12" t="s">
        <v>24</v>
      </c>
      <c r="AY121" s="221" t="s">
        <v>117</v>
      </c>
    </row>
    <row r="122" spans="2:65" s="1" customFormat="1" ht="31.5" customHeight="1">
      <c r="B122" s="39"/>
      <c r="C122" s="186" t="s">
        <v>197</v>
      </c>
      <c r="D122" s="186" t="s">
        <v>120</v>
      </c>
      <c r="E122" s="187" t="s">
        <v>198</v>
      </c>
      <c r="F122" s="188" t="s">
        <v>199</v>
      </c>
      <c r="G122" s="189" t="s">
        <v>167</v>
      </c>
      <c r="H122" s="190">
        <v>67</v>
      </c>
      <c r="I122" s="191"/>
      <c r="J122" s="192">
        <f>ROUND(I122*H122,2)</f>
        <v>0</v>
      </c>
      <c r="K122" s="188" t="s">
        <v>124</v>
      </c>
      <c r="L122" s="59"/>
      <c r="M122" s="193" t="s">
        <v>22</v>
      </c>
      <c r="N122" s="194" t="s">
        <v>50</v>
      </c>
      <c r="O122" s="40"/>
      <c r="P122" s="195">
        <f>O122*H122</f>
        <v>0</v>
      </c>
      <c r="Q122" s="195">
        <v>2.7E-4</v>
      </c>
      <c r="R122" s="195">
        <f>Q122*H122</f>
        <v>1.8090000000000002E-2</v>
      </c>
      <c r="S122" s="195">
        <v>0</v>
      </c>
      <c r="T122" s="196">
        <f>S122*H122</f>
        <v>0</v>
      </c>
      <c r="AR122" s="22" t="s">
        <v>125</v>
      </c>
      <c r="AT122" s="22" t="s">
        <v>120</v>
      </c>
      <c r="AU122" s="22" t="s">
        <v>90</v>
      </c>
      <c r="AY122" s="22" t="s">
        <v>117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22" t="s">
        <v>24</v>
      </c>
      <c r="BK122" s="197">
        <f>ROUND(I122*H122,2)</f>
        <v>0</v>
      </c>
      <c r="BL122" s="22" t="s">
        <v>125</v>
      </c>
      <c r="BM122" s="22" t="s">
        <v>200</v>
      </c>
    </row>
    <row r="123" spans="2:65" s="11" customFormat="1" ht="13.5">
      <c r="B123" s="198"/>
      <c r="C123" s="199"/>
      <c r="D123" s="200" t="s">
        <v>127</v>
      </c>
      <c r="E123" s="201" t="s">
        <v>22</v>
      </c>
      <c r="F123" s="202" t="s">
        <v>128</v>
      </c>
      <c r="G123" s="199"/>
      <c r="H123" s="203" t="s">
        <v>22</v>
      </c>
      <c r="I123" s="204"/>
      <c r="J123" s="199"/>
      <c r="K123" s="199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127</v>
      </c>
      <c r="AU123" s="209" t="s">
        <v>90</v>
      </c>
      <c r="AV123" s="11" t="s">
        <v>24</v>
      </c>
      <c r="AW123" s="11" t="s">
        <v>43</v>
      </c>
      <c r="AX123" s="11" t="s">
        <v>79</v>
      </c>
      <c r="AY123" s="209" t="s">
        <v>117</v>
      </c>
    </row>
    <row r="124" spans="2:65" s="12" customFormat="1" ht="13.5">
      <c r="B124" s="210"/>
      <c r="C124" s="211"/>
      <c r="D124" s="212" t="s">
        <v>127</v>
      </c>
      <c r="E124" s="213" t="s">
        <v>22</v>
      </c>
      <c r="F124" s="214" t="s">
        <v>201</v>
      </c>
      <c r="G124" s="211"/>
      <c r="H124" s="215">
        <v>67</v>
      </c>
      <c r="I124" s="216"/>
      <c r="J124" s="211"/>
      <c r="K124" s="211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127</v>
      </c>
      <c r="AU124" s="221" t="s">
        <v>90</v>
      </c>
      <c r="AV124" s="12" t="s">
        <v>90</v>
      </c>
      <c r="AW124" s="12" t="s">
        <v>43</v>
      </c>
      <c r="AX124" s="12" t="s">
        <v>24</v>
      </c>
      <c r="AY124" s="221" t="s">
        <v>117</v>
      </c>
    </row>
    <row r="125" spans="2:65" s="1" customFormat="1" ht="22.5" customHeight="1">
      <c r="B125" s="39"/>
      <c r="C125" s="186" t="s">
        <v>202</v>
      </c>
      <c r="D125" s="186" t="s">
        <v>120</v>
      </c>
      <c r="E125" s="187" t="s">
        <v>203</v>
      </c>
      <c r="F125" s="188" t="s">
        <v>204</v>
      </c>
      <c r="G125" s="189" t="s">
        <v>167</v>
      </c>
      <c r="H125" s="190">
        <v>90</v>
      </c>
      <c r="I125" s="191"/>
      <c r="J125" s="192">
        <f>ROUND(I125*H125,2)</f>
        <v>0</v>
      </c>
      <c r="K125" s="188" t="s">
        <v>22</v>
      </c>
      <c r="L125" s="59"/>
      <c r="M125" s="193" t="s">
        <v>22</v>
      </c>
      <c r="N125" s="194" t="s">
        <v>50</v>
      </c>
      <c r="O125" s="40"/>
      <c r="P125" s="195">
        <f>O125*H125</f>
        <v>0</v>
      </c>
      <c r="Q125" s="195">
        <v>5.4000000000000001E-4</v>
      </c>
      <c r="R125" s="195">
        <f>Q125*H125</f>
        <v>4.8599999999999997E-2</v>
      </c>
      <c r="S125" s="195">
        <v>0</v>
      </c>
      <c r="T125" s="196">
        <f>S125*H125</f>
        <v>0</v>
      </c>
      <c r="AR125" s="22" t="s">
        <v>125</v>
      </c>
      <c r="AT125" s="22" t="s">
        <v>120</v>
      </c>
      <c r="AU125" s="22" t="s">
        <v>90</v>
      </c>
      <c r="AY125" s="22" t="s">
        <v>117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22" t="s">
        <v>24</v>
      </c>
      <c r="BK125" s="197">
        <f>ROUND(I125*H125,2)</f>
        <v>0</v>
      </c>
      <c r="BL125" s="22" t="s">
        <v>125</v>
      </c>
      <c r="BM125" s="22" t="s">
        <v>205</v>
      </c>
    </row>
    <row r="126" spans="2:65" s="11" customFormat="1" ht="13.5">
      <c r="B126" s="198"/>
      <c r="C126" s="199"/>
      <c r="D126" s="200" t="s">
        <v>127</v>
      </c>
      <c r="E126" s="201" t="s">
        <v>22</v>
      </c>
      <c r="F126" s="202" t="s">
        <v>128</v>
      </c>
      <c r="G126" s="199"/>
      <c r="H126" s="203" t="s">
        <v>22</v>
      </c>
      <c r="I126" s="204"/>
      <c r="J126" s="199"/>
      <c r="K126" s="199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127</v>
      </c>
      <c r="AU126" s="209" t="s">
        <v>90</v>
      </c>
      <c r="AV126" s="11" t="s">
        <v>24</v>
      </c>
      <c r="AW126" s="11" t="s">
        <v>43</v>
      </c>
      <c r="AX126" s="11" t="s">
        <v>79</v>
      </c>
      <c r="AY126" s="209" t="s">
        <v>117</v>
      </c>
    </row>
    <row r="127" spans="2:65" s="12" customFormat="1" ht="13.5">
      <c r="B127" s="210"/>
      <c r="C127" s="211"/>
      <c r="D127" s="212" t="s">
        <v>127</v>
      </c>
      <c r="E127" s="213" t="s">
        <v>22</v>
      </c>
      <c r="F127" s="214" t="s">
        <v>173</v>
      </c>
      <c r="G127" s="211"/>
      <c r="H127" s="215">
        <v>90</v>
      </c>
      <c r="I127" s="216"/>
      <c r="J127" s="211"/>
      <c r="K127" s="211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127</v>
      </c>
      <c r="AU127" s="221" t="s">
        <v>90</v>
      </c>
      <c r="AV127" s="12" t="s">
        <v>90</v>
      </c>
      <c r="AW127" s="12" t="s">
        <v>43</v>
      </c>
      <c r="AX127" s="12" t="s">
        <v>24</v>
      </c>
      <c r="AY127" s="221" t="s">
        <v>117</v>
      </c>
    </row>
    <row r="128" spans="2:65" s="1" customFormat="1" ht="22.5" customHeight="1">
      <c r="B128" s="39"/>
      <c r="C128" s="186" t="s">
        <v>206</v>
      </c>
      <c r="D128" s="186" t="s">
        <v>120</v>
      </c>
      <c r="E128" s="187" t="s">
        <v>207</v>
      </c>
      <c r="F128" s="188" t="s">
        <v>208</v>
      </c>
      <c r="G128" s="189" t="s">
        <v>167</v>
      </c>
      <c r="H128" s="190">
        <v>90</v>
      </c>
      <c r="I128" s="191"/>
      <c r="J128" s="192">
        <f>ROUND(I128*H128,2)</f>
        <v>0</v>
      </c>
      <c r="K128" s="188" t="s">
        <v>124</v>
      </c>
      <c r="L128" s="59"/>
      <c r="M128" s="193" t="s">
        <v>22</v>
      </c>
      <c r="N128" s="194" t="s">
        <v>50</v>
      </c>
      <c r="O128" s="40"/>
      <c r="P128" s="195">
        <f>O128*H128</f>
        <v>0</v>
      </c>
      <c r="Q128" s="195">
        <v>2.5999999999999998E-4</v>
      </c>
      <c r="R128" s="195">
        <f>Q128*H128</f>
        <v>2.3399999999999997E-2</v>
      </c>
      <c r="S128" s="195">
        <v>0</v>
      </c>
      <c r="T128" s="196">
        <f>S128*H128</f>
        <v>0</v>
      </c>
      <c r="AR128" s="22" t="s">
        <v>125</v>
      </c>
      <c r="AT128" s="22" t="s">
        <v>120</v>
      </c>
      <c r="AU128" s="22" t="s">
        <v>90</v>
      </c>
      <c r="AY128" s="22" t="s">
        <v>117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22" t="s">
        <v>24</v>
      </c>
      <c r="BK128" s="197">
        <f>ROUND(I128*H128,2)</f>
        <v>0</v>
      </c>
      <c r="BL128" s="22" t="s">
        <v>125</v>
      </c>
      <c r="BM128" s="22" t="s">
        <v>209</v>
      </c>
    </row>
    <row r="129" spans="2:65" s="11" customFormat="1" ht="13.5">
      <c r="B129" s="198"/>
      <c r="C129" s="199"/>
      <c r="D129" s="200" t="s">
        <v>127</v>
      </c>
      <c r="E129" s="201" t="s">
        <v>22</v>
      </c>
      <c r="F129" s="202" t="s">
        <v>128</v>
      </c>
      <c r="G129" s="199"/>
      <c r="H129" s="203" t="s">
        <v>22</v>
      </c>
      <c r="I129" s="204"/>
      <c r="J129" s="199"/>
      <c r="K129" s="199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127</v>
      </c>
      <c r="AU129" s="209" t="s">
        <v>90</v>
      </c>
      <c r="AV129" s="11" t="s">
        <v>24</v>
      </c>
      <c r="AW129" s="11" t="s">
        <v>43</v>
      </c>
      <c r="AX129" s="11" t="s">
        <v>79</v>
      </c>
      <c r="AY129" s="209" t="s">
        <v>117</v>
      </c>
    </row>
    <row r="130" spans="2:65" s="12" customFormat="1" ht="13.5">
      <c r="B130" s="210"/>
      <c r="C130" s="211"/>
      <c r="D130" s="212" t="s">
        <v>127</v>
      </c>
      <c r="E130" s="213" t="s">
        <v>22</v>
      </c>
      <c r="F130" s="214" t="s">
        <v>173</v>
      </c>
      <c r="G130" s="211"/>
      <c r="H130" s="215">
        <v>90</v>
      </c>
      <c r="I130" s="216"/>
      <c r="J130" s="211"/>
      <c r="K130" s="211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127</v>
      </c>
      <c r="AU130" s="221" t="s">
        <v>90</v>
      </c>
      <c r="AV130" s="12" t="s">
        <v>90</v>
      </c>
      <c r="AW130" s="12" t="s">
        <v>43</v>
      </c>
      <c r="AX130" s="12" t="s">
        <v>24</v>
      </c>
      <c r="AY130" s="221" t="s">
        <v>117</v>
      </c>
    </row>
    <row r="131" spans="2:65" s="1" customFormat="1" ht="22.5" customHeight="1">
      <c r="B131" s="39"/>
      <c r="C131" s="186" t="s">
        <v>210</v>
      </c>
      <c r="D131" s="186" t="s">
        <v>120</v>
      </c>
      <c r="E131" s="187" t="s">
        <v>211</v>
      </c>
      <c r="F131" s="188" t="s">
        <v>212</v>
      </c>
      <c r="G131" s="189" t="s">
        <v>167</v>
      </c>
      <c r="H131" s="190">
        <v>4</v>
      </c>
      <c r="I131" s="191"/>
      <c r="J131" s="192">
        <f>ROUND(I131*H131,2)</f>
        <v>0</v>
      </c>
      <c r="K131" s="188" t="s">
        <v>124</v>
      </c>
      <c r="L131" s="59"/>
      <c r="M131" s="193" t="s">
        <v>22</v>
      </c>
      <c r="N131" s="194" t="s">
        <v>50</v>
      </c>
      <c r="O131" s="40"/>
      <c r="P131" s="195">
        <f>O131*H131</f>
        <v>0</v>
      </c>
      <c r="Q131" s="195">
        <v>1.2999999999999999E-4</v>
      </c>
      <c r="R131" s="195">
        <f>Q131*H131</f>
        <v>5.1999999999999995E-4</v>
      </c>
      <c r="S131" s="195">
        <v>1.1000000000000001E-3</v>
      </c>
      <c r="T131" s="196">
        <f>S131*H131</f>
        <v>4.4000000000000003E-3</v>
      </c>
      <c r="AR131" s="22" t="s">
        <v>125</v>
      </c>
      <c r="AT131" s="22" t="s">
        <v>120</v>
      </c>
      <c r="AU131" s="22" t="s">
        <v>90</v>
      </c>
      <c r="AY131" s="22" t="s">
        <v>117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22" t="s">
        <v>24</v>
      </c>
      <c r="BK131" s="197">
        <f>ROUND(I131*H131,2)</f>
        <v>0</v>
      </c>
      <c r="BL131" s="22" t="s">
        <v>125</v>
      </c>
      <c r="BM131" s="22" t="s">
        <v>213</v>
      </c>
    </row>
    <row r="132" spans="2:65" s="11" customFormat="1" ht="13.5">
      <c r="B132" s="198"/>
      <c r="C132" s="199"/>
      <c r="D132" s="200" t="s">
        <v>127</v>
      </c>
      <c r="E132" s="201" t="s">
        <v>22</v>
      </c>
      <c r="F132" s="202" t="s">
        <v>185</v>
      </c>
      <c r="G132" s="199"/>
      <c r="H132" s="203" t="s">
        <v>22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127</v>
      </c>
      <c r="AU132" s="209" t="s">
        <v>90</v>
      </c>
      <c r="AV132" s="11" t="s">
        <v>24</v>
      </c>
      <c r="AW132" s="11" t="s">
        <v>43</v>
      </c>
      <c r="AX132" s="11" t="s">
        <v>79</v>
      </c>
      <c r="AY132" s="209" t="s">
        <v>117</v>
      </c>
    </row>
    <row r="133" spans="2:65" s="12" customFormat="1" ht="13.5">
      <c r="B133" s="210"/>
      <c r="C133" s="211"/>
      <c r="D133" s="212" t="s">
        <v>127</v>
      </c>
      <c r="E133" s="213" t="s">
        <v>22</v>
      </c>
      <c r="F133" s="214" t="s">
        <v>214</v>
      </c>
      <c r="G133" s="211"/>
      <c r="H133" s="215">
        <v>4</v>
      </c>
      <c r="I133" s="216"/>
      <c r="J133" s="211"/>
      <c r="K133" s="211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127</v>
      </c>
      <c r="AU133" s="221" t="s">
        <v>90</v>
      </c>
      <c r="AV133" s="12" t="s">
        <v>90</v>
      </c>
      <c r="AW133" s="12" t="s">
        <v>43</v>
      </c>
      <c r="AX133" s="12" t="s">
        <v>24</v>
      </c>
      <c r="AY133" s="221" t="s">
        <v>117</v>
      </c>
    </row>
    <row r="134" spans="2:65" s="1" customFormat="1" ht="22.5" customHeight="1">
      <c r="B134" s="39"/>
      <c r="C134" s="186" t="s">
        <v>9</v>
      </c>
      <c r="D134" s="186" t="s">
        <v>120</v>
      </c>
      <c r="E134" s="187" t="s">
        <v>215</v>
      </c>
      <c r="F134" s="188" t="s">
        <v>216</v>
      </c>
      <c r="G134" s="189" t="s">
        <v>167</v>
      </c>
      <c r="H134" s="190">
        <v>2</v>
      </c>
      <c r="I134" s="191"/>
      <c r="J134" s="192">
        <f>ROUND(I134*H134,2)</f>
        <v>0</v>
      </c>
      <c r="K134" s="188" t="s">
        <v>124</v>
      </c>
      <c r="L134" s="59"/>
      <c r="M134" s="193" t="s">
        <v>22</v>
      </c>
      <c r="N134" s="194" t="s">
        <v>50</v>
      </c>
      <c r="O134" s="40"/>
      <c r="P134" s="195">
        <f>O134*H134</f>
        <v>0</v>
      </c>
      <c r="Q134" s="195">
        <v>3.4000000000000002E-4</v>
      </c>
      <c r="R134" s="195">
        <f>Q134*H134</f>
        <v>6.8000000000000005E-4</v>
      </c>
      <c r="S134" s="195">
        <v>0</v>
      </c>
      <c r="T134" s="196">
        <f>S134*H134</f>
        <v>0</v>
      </c>
      <c r="AR134" s="22" t="s">
        <v>125</v>
      </c>
      <c r="AT134" s="22" t="s">
        <v>120</v>
      </c>
      <c r="AU134" s="22" t="s">
        <v>90</v>
      </c>
      <c r="AY134" s="22" t="s">
        <v>117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22" t="s">
        <v>24</v>
      </c>
      <c r="BK134" s="197">
        <f>ROUND(I134*H134,2)</f>
        <v>0</v>
      </c>
      <c r="BL134" s="22" t="s">
        <v>125</v>
      </c>
      <c r="BM134" s="22" t="s">
        <v>217</v>
      </c>
    </row>
    <row r="135" spans="2:65" s="11" customFormat="1" ht="13.5">
      <c r="B135" s="198"/>
      <c r="C135" s="199"/>
      <c r="D135" s="200" t="s">
        <v>127</v>
      </c>
      <c r="E135" s="201" t="s">
        <v>22</v>
      </c>
      <c r="F135" s="202" t="s">
        <v>185</v>
      </c>
      <c r="G135" s="199"/>
      <c r="H135" s="203" t="s">
        <v>22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127</v>
      </c>
      <c r="AU135" s="209" t="s">
        <v>90</v>
      </c>
      <c r="AV135" s="11" t="s">
        <v>24</v>
      </c>
      <c r="AW135" s="11" t="s">
        <v>43</v>
      </c>
      <c r="AX135" s="11" t="s">
        <v>79</v>
      </c>
      <c r="AY135" s="209" t="s">
        <v>117</v>
      </c>
    </row>
    <row r="136" spans="2:65" s="12" customFormat="1" ht="13.5">
      <c r="B136" s="210"/>
      <c r="C136" s="211"/>
      <c r="D136" s="212" t="s">
        <v>127</v>
      </c>
      <c r="E136" s="213" t="s">
        <v>22</v>
      </c>
      <c r="F136" s="214" t="s">
        <v>90</v>
      </c>
      <c r="G136" s="211"/>
      <c r="H136" s="215">
        <v>2</v>
      </c>
      <c r="I136" s="216"/>
      <c r="J136" s="211"/>
      <c r="K136" s="211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127</v>
      </c>
      <c r="AU136" s="221" t="s">
        <v>90</v>
      </c>
      <c r="AV136" s="12" t="s">
        <v>90</v>
      </c>
      <c r="AW136" s="12" t="s">
        <v>43</v>
      </c>
      <c r="AX136" s="12" t="s">
        <v>24</v>
      </c>
      <c r="AY136" s="221" t="s">
        <v>117</v>
      </c>
    </row>
    <row r="137" spans="2:65" s="1" customFormat="1" ht="22.5" customHeight="1">
      <c r="B137" s="39"/>
      <c r="C137" s="186" t="s">
        <v>149</v>
      </c>
      <c r="D137" s="186" t="s">
        <v>120</v>
      </c>
      <c r="E137" s="187" t="s">
        <v>218</v>
      </c>
      <c r="F137" s="188" t="s">
        <v>219</v>
      </c>
      <c r="G137" s="189" t="s">
        <v>167</v>
      </c>
      <c r="H137" s="190">
        <v>2</v>
      </c>
      <c r="I137" s="191"/>
      <c r="J137" s="192">
        <f>ROUND(I137*H137,2)</f>
        <v>0</v>
      </c>
      <c r="K137" s="188" t="s">
        <v>124</v>
      </c>
      <c r="L137" s="59"/>
      <c r="M137" s="193" t="s">
        <v>22</v>
      </c>
      <c r="N137" s="194" t="s">
        <v>50</v>
      </c>
      <c r="O137" s="40"/>
      <c r="P137" s="195">
        <f>O137*H137</f>
        <v>0</v>
      </c>
      <c r="Q137" s="195">
        <v>5.0000000000000001E-4</v>
      </c>
      <c r="R137" s="195">
        <f>Q137*H137</f>
        <v>1E-3</v>
      </c>
      <c r="S137" s="195">
        <v>0</v>
      </c>
      <c r="T137" s="196">
        <f>S137*H137</f>
        <v>0</v>
      </c>
      <c r="AR137" s="22" t="s">
        <v>125</v>
      </c>
      <c r="AT137" s="22" t="s">
        <v>120</v>
      </c>
      <c r="AU137" s="22" t="s">
        <v>90</v>
      </c>
      <c r="AY137" s="22" t="s">
        <v>117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22" t="s">
        <v>24</v>
      </c>
      <c r="BK137" s="197">
        <f>ROUND(I137*H137,2)</f>
        <v>0</v>
      </c>
      <c r="BL137" s="22" t="s">
        <v>125</v>
      </c>
      <c r="BM137" s="22" t="s">
        <v>220</v>
      </c>
    </row>
    <row r="138" spans="2:65" s="11" customFormat="1" ht="13.5">
      <c r="B138" s="198"/>
      <c r="C138" s="199"/>
      <c r="D138" s="200" t="s">
        <v>127</v>
      </c>
      <c r="E138" s="201" t="s">
        <v>22</v>
      </c>
      <c r="F138" s="202" t="s">
        <v>185</v>
      </c>
      <c r="G138" s="199"/>
      <c r="H138" s="203" t="s">
        <v>22</v>
      </c>
      <c r="I138" s="204"/>
      <c r="J138" s="199"/>
      <c r="K138" s="199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127</v>
      </c>
      <c r="AU138" s="209" t="s">
        <v>90</v>
      </c>
      <c r="AV138" s="11" t="s">
        <v>24</v>
      </c>
      <c r="AW138" s="11" t="s">
        <v>43</v>
      </c>
      <c r="AX138" s="11" t="s">
        <v>79</v>
      </c>
      <c r="AY138" s="209" t="s">
        <v>117</v>
      </c>
    </row>
    <row r="139" spans="2:65" s="12" customFormat="1" ht="13.5">
      <c r="B139" s="210"/>
      <c r="C139" s="211"/>
      <c r="D139" s="212" t="s">
        <v>127</v>
      </c>
      <c r="E139" s="213" t="s">
        <v>22</v>
      </c>
      <c r="F139" s="214" t="s">
        <v>90</v>
      </c>
      <c r="G139" s="211"/>
      <c r="H139" s="215">
        <v>2</v>
      </c>
      <c r="I139" s="216"/>
      <c r="J139" s="211"/>
      <c r="K139" s="211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127</v>
      </c>
      <c r="AU139" s="221" t="s">
        <v>90</v>
      </c>
      <c r="AV139" s="12" t="s">
        <v>90</v>
      </c>
      <c r="AW139" s="12" t="s">
        <v>43</v>
      </c>
      <c r="AX139" s="12" t="s">
        <v>24</v>
      </c>
      <c r="AY139" s="221" t="s">
        <v>117</v>
      </c>
    </row>
    <row r="140" spans="2:65" s="1" customFormat="1" ht="22.5" customHeight="1">
      <c r="B140" s="39"/>
      <c r="C140" s="186" t="s">
        <v>196</v>
      </c>
      <c r="D140" s="186" t="s">
        <v>120</v>
      </c>
      <c r="E140" s="187" t="s">
        <v>221</v>
      </c>
      <c r="F140" s="188" t="s">
        <v>222</v>
      </c>
      <c r="G140" s="189" t="s">
        <v>167</v>
      </c>
      <c r="H140" s="190">
        <v>2</v>
      </c>
      <c r="I140" s="191"/>
      <c r="J140" s="192">
        <f>ROUND(I140*H140,2)</f>
        <v>0</v>
      </c>
      <c r="K140" s="188" t="s">
        <v>124</v>
      </c>
      <c r="L140" s="59"/>
      <c r="M140" s="193" t="s">
        <v>22</v>
      </c>
      <c r="N140" s="194" t="s">
        <v>50</v>
      </c>
      <c r="O140" s="40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AR140" s="22" t="s">
        <v>125</v>
      </c>
      <c r="AT140" s="22" t="s">
        <v>120</v>
      </c>
      <c r="AU140" s="22" t="s">
        <v>90</v>
      </c>
      <c r="AY140" s="22" t="s">
        <v>117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22" t="s">
        <v>24</v>
      </c>
      <c r="BK140" s="197">
        <f>ROUND(I140*H140,2)</f>
        <v>0</v>
      </c>
      <c r="BL140" s="22" t="s">
        <v>125</v>
      </c>
      <c r="BM140" s="22" t="s">
        <v>223</v>
      </c>
    </row>
    <row r="141" spans="2:65" s="11" customFormat="1" ht="13.5">
      <c r="B141" s="198"/>
      <c r="C141" s="199"/>
      <c r="D141" s="200" t="s">
        <v>127</v>
      </c>
      <c r="E141" s="201" t="s">
        <v>22</v>
      </c>
      <c r="F141" s="202" t="s">
        <v>224</v>
      </c>
      <c r="G141" s="199"/>
      <c r="H141" s="203" t="s">
        <v>22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127</v>
      </c>
      <c r="AU141" s="209" t="s">
        <v>90</v>
      </c>
      <c r="AV141" s="11" t="s">
        <v>24</v>
      </c>
      <c r="AW141" s="11" t="s">
        <v>43</v>
      </c>
      <c r="AX141" s="11" t="s">
        <v>79</v>
      </c>
      <c r="AY141" s="209" t="s">
        <v>117</v>
      </c>
    </row>
    <row r="142" spans="2:65" s="12" customFormat="1" ht="13.5">
      <c r="B142" s="210"/>
      <c r="C142" s="211"/>
      <c r="D142" s="212" t="s">
        <v>127</v>
      </c>
      <c r="E142" s="213" t="s">
        <v>22</v>
      </c>
      <c r="F142" s="214" t="s">
        <v>90</v>
      </c>
      <c r="G142" s="211"/>
      <c r="H142" s="215">
        <v>2</v>
      </c>
      <c r="I142" s="216"/>
      <c r="J142" s="211"/>
      <c r="K142" s="211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127</v>
      </c>
      <c r="AU142" s="221" t="s">
        <v>90</v>
      </c>
      <c r="AV142" s="12" t="s">
        <v>90</v>
      </c>
      <c r="AW142" s="12" t="s">
        <v>43</v>
      </c>
      <c r="AX142" s="12" t="s">
        <v>24</v>
      </c>
      <c r="AY142" s="221" t="s">
        <v>117</v>
      </c>
    </row>
    <row r="143" spans="2:65" s="1" customFormat="1" ht="22.5" customHeight="1">
      <c r="B143" s="39"/>
      <c r="C143" s="186" t="s">
        <v>225</v>
      </c>
      <c r="D143" s="186" t="s">
        <v>120</v>
      </c>
      <c r="E143" s="187" t="s">
        <v>226</v>
      </c>
      <c r="F143" s="188" t="s">
        <v>227</v>
      </c>
      <c r="G143" s="189" t="s">
        <v>228</v>
      </c>
      <c r="H143" s="190">
        <v>1</v>
      </c>
      <c r="I143" s="191"/>
      <c r="J143" s="192">
        <f>ROUND(I143*H143,2)</f>
        <v>0</v>
      </c>
      <c r="K143" s="188" t="s">
        <v>124</v>
      </c>
      <c r="L143" s="59"/>
      <c r="M143" s="193" t="s">
        <v>22</v>
      </c>
      <c r="N143" s="194" t="s">
        <v>50</v>
      </c>
      <c r="O143" s="40"/>
      <c r="P143" s="195">
        <f>O143*H143</f>
        <v>0</v>
      </c>
      <c r="Q143" s="195">
        <v>3.202E-2</v>
      </c>
      <c r="R143" s="195">
        <f>Q143*H143</f>
        <v>3.202E-2</v>
      </c>
      <c r="S143" s="195">
        <v>0</v>
      </c>
      <c r="T143" s="196">
        <f>S143*H143</f>
        <v>0</v>
      </c>
      <c r="AR143" s="22" t="s">
        <v>125</v>
      </c>
      <c r="AT143" s="22" t="s">
        <v>120</v>
      </c>
      <c r="AU143" s="22" t="s">
        <v>90</v>
      </c>
      <c r="AY143" s="22" t="s">
        <v>117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22" t="s">
        <v>24</v>
      </c>
      <c r="BK143" s="197">
        <f>ROUND(I143*H143,2)</f>
        <v>0</v>
      </c>
      <c r="BL143" s="22" t="s">
        <v>125</v>
      </c>
      <c r="BM143" s="22" t="s">
        <v>229</v>
      </c>
    </row>
    <row r="144" spans="2:65" s="11" customFormat="1" ht="13.5">
      <c r="B144" s="198"/>
      <c r="C144" s="199"/>
      <c r="D144" s="200" t="s">
        <v>127</v>
      </c>
      <c r="E144" s="201" t="s">
        <v>22</v>
      </c>
      <c r="F144" s="202" t="s">
        <v>230</v>
      </c>
      <c r="G144" s="199"/>
      <c r="H144" s="203" t="s">
        <v>22</v>
      </c>
      <c r="I144" s="204"/>
      <c r="J144" s="199"/>
      <c r="K144" s="199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127</v>
      </c>
      <c r="AU144" s="209" t="s">
        <v>90</v>
      </c>
      <c r="AV144" s="11" t="s">
        <v>24</v>
      </c>
      <c r="AW144" s="11" t="s">
        <v>43</v>
      </c>
      <c r="AX144" s="11" t="s">
        <v>79</v>
      </c>
      <c r="AY144" s="209" t="s">
        <v>117</v>
      </c>
    </row>
    <row r="145" spans="2:65" s="12" customFormat="1" ht="13.5">
      <c r="B145" s="210"/>
      <c r="C145" s="211"/>
      <c r="D145" s="212" t="s">
        <v>127</v>
      </c>
      <c r="E145" s="213" t="s">
        <v>22</v>
      </c>
      <c r="F145" s="214" t="s">
        <v>24</v>
      </c>
      <c r="G145" s="211"/>
      <c r="H145" s="215">
        <v>1</v>
      </c>
      <c r="I145" s="216"/>
      <c r="J145" s="211"/>
      <c r="K145" s="211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127</v>
      </c>
      <c r="AU145" s="221" t="s">
        <v>90</v>
      </c>
      <c r="AV145" s="12" t="s">
        <v>90</v>
      </c>
      <c r="AW145" s="12" t="s">
        <v>43</v>
      </c>
      <c r="AX145" s="12" t="s">
        <v>24</v>
      </c>
      <c r="AY145" s="221" t="s">
        <v>117</v>
      </c>
    </row>
    <row r="146" spans="2:65" s="1" customFormat="1" ht="22.5" customHeight="1">
      <c r="B146" s="39"/>
      <c r="C146" s="186" t="s">
        <v>231</v>
      </c>
      <c r="D146" s="186" t="s">
        <v>120</v>
      </c>
      <c r="E146" s="187" t="s">
        <v>232</v>
      </c>
      <c r="F146" s="188" t="s">
        <v>233</v>
      </c>
      <c r="G146" s="189" t="s">
        <v>167</v>
      </c>
      <c r="H146" s="190">
        <v>1</v>
      </c>
      <c r="I146" s="191"/>
      <c r="J146" s="192">
        <f>ROUND(I146*H146,2)</f>
        <v>0</v>
      </c>
      <c r="K146" s="188" t="s">
        <v>124</v>
      </c>
      <c r="L146" s="59"/>
      <c r="M146" s="193" t="s">
        <v>22</v>
      </c>
      <c r="N146" s="194" t="s">
        <v>50</v>
      </c>
      <c r="O146" s="40"/>
      <c r="P146" s="195">
        <f>O146*H146</f>
        <v>0</v>
      </c>
      <c r="Q146" s="195">
        <v>5.9999999999999995E-4</v>
      </c>
      <c r="R146" s="195">
        <f>Q146*H146</f>
        <v>5.9999999999999995E-4</v>
      </c>
      <c r="S146" s="195">
        <v>0</v>
      </c>
      <c r="T146" s="196">
        <f>S146*H146</f>
        <v>0</v>
      </c>
      <c r="AR146" s="22" t="s">
        <v>125</v>
      </c>
      <c r="AT146" s="22" t="s">
        <v>120</v>
      </c>
      <c r="AU146" s="22" t="s">
        <v>90</v>
      </c>
      <c r="AY146" s="22" t="s">
        <v>117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22" t="s">
        <v>24</v>
      </c>
      <c r="BK146" s="197">
        <f>ROUND(I146*H146,2)</f>
        <v>0</v>
      </c>
      <c r="BL146" s="22" t="s">
        <v>125</v>
      </c>
      <c r="BM146" s="22" t="s">
        <v>234</v>
      </c>
    </row>
    <row r="147" spans="2:65" s="11" customFormat="1" ht="13.5">
      <c r="B147" s="198"/>
      <c r="C147" s="199"/>
      <c r="D147" s="200" t="s">
        <v>127</v>
      </c>
      <c r="E147" s="201" t="s">
        <v>22</v>
      </c>
      <c r="F147" s="202" t="s">
        <v>230</v>
      </c>
      <c r="G147" s="199"/>
      <c r="H147" s="203" t="s">
        <v>22</v>
      </c>
      <c r="I147" s="204"/>
      <c r="J147" s="199"/>
      <c r="K147" s="199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127</v>
      </c>
      <c r="AU147" s="209" t="s">
        <v>90</v>
      </c>
      <c r="AV147" s="11" t="s">
        <v>24</v>
      </c>
      <c r="AW147" s="11" t="s">
        <v>43</v>
      </c>
      <c r="AX147" s="11" t="s">
        <v>79</v>
      </c>
      <c r="AY147" s="209" t="s">
        <v>117</v>
      </c>
    </row>
    <row r="148" spans="2:65" s="12" customFormat="1" ht="13.5">
      <c r="B148" s="210"/>
      <c r="C148" s="211"/>
      <c r="D148" s="212" t="s">
        <v>127</v>
      </c>
      <c r="E148" s="213" t="s">
        <v>22</v>
      </c>
      <c r="F148" s="214" t="s">
        <v>24</v>
      </c>
      <c r="G148" s="211"/>
      <c r="H148" s="215">
        <v>1</v>
      </c>
      <c r="I148" s="216"/>
      <c r="J148" s="211"/>
      <c r="K148" s="211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127</v>
      </c>
      <c r="AU148" s="221" t="s">
        <v>90</v>
      </c>
      <c r="AV148" s="12" t="s">
        <v>90</v>
      </c>
      <c r="AW148" s="12" t="s">
        <v>43</v>
      </c>
      <c r="AX148" s="12" t="s">
        <v>24</v>
      </c>
      <c r="AY148" s="221" t="s">
        <v>117</v>
      </c>
    </row>
    <row r="149" spans="2:65" s="1" customFormat="1" ht="31.5" customHeight="1">
      <c r="B149" s="39"/>
      <c r="C149" s="186" t="s">
        <v>235</v>
      </c>
      <c r="D149" s="186" t="s">
        <v>120</v>
      </c>
      <c r="E149" s="187" t="s">
        <v>236</v>
      </c>
      <c r="F149" s="188" t="s">
        <v>237</v>
      </c>
      <c r="G149" s="189" t="s">
        <v>157</v>
      </c>
      <c r="H149" s="190">
        <v>0.17399999999999999</v>
      </c>
      <c r="I149" s="191"/>
      <c r="J149" s="192">
        <f>ROUND(I149*H149,2)</f>
        <v>0</v>
      </c>
      <c r="K149" s="188" t="s">
        <v>124</v>
      </c>
      <c r="L149" s="59"/>
      <c r="M149" s="193" t="s">
        <v>22</v>
      </c>
      <c r="N149" s="194" t="s">
        <v>50</v>
      </c>
      <c r="O149" s="40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AR149" s="22" t="s">
        <v>125</v>
      </c>
      <c r="AT149" s="22" t="s">
        <v>120</v>
      </c>
      <c r="AU149" s="22" t="s">
        <v>90</v>
      </c>
      <c r="AY149" s="22" t="s">
        <v>117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22" t="s">
        <v>24</v>
      </c>
      <c r="BK149" s="197">
        <f>ROUND(I149*H149,2)</f>
        <v>0</v>
      </c>
      <c r="BL149" s="22" t="s">
        <v>125</v>
      </c>
      <c r="BM149" s="22" t="s">
        <v>238</v>
      </c>
    </row>
    <row r="150" spans="2:65" s="1" customFormat="1" ht="31.5" customHeight="1">
      <c r="B150" s="39"/>
      <c r="C150" s="186" t="s">
        <v>239</v>
      </c>
      <c r="D150" s="186" t="s">
        <v>120</v>
      </c>
      <c r="E150" s="187" t="s">
        <v>240</v>
      </c>
      <c r="F150" s="188" t="s">
        <v>241</v>
      </c>
      <c r="G150" s="189" t="s">
        <v>157</v>
      </c>
      <c r="H150" s="190">
        <v>0.17399999999999999</v>
      </c>
      <c r="I150" s="191"/>
      <c r="J150" s="192">
        <f>ROUND(I150*H150,2)</f>
        <v>0</v>
      </c>
      <c r="K150" s="188" t="s">
        <v>124</v>
      </c>
      <c r="L150" s="59"/>
      <c r="M150" s="193" t="s">
        <v>22</v>
      </c>
      <c r="N150" s="194" t="s">
        <v>50</v>
      </c>
      <c r="O150" s="40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AR150" s="22" t="s">
        <v>125</v>
      </c>
      <c r="AT150" s="22" t="s">
        <v>120</v>
      </c>
      <c r="AU150" s="22" t="s">
        <v>90</v>
      </c>
      <c r="AY150" s="22" t="s">
        <v>117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22" t="s">
        <v>24</v>
      </c>
      <c r="BK150" s="197">
        <f>ROUND(I150*H150,2)</f>
        <v>0</v>
      </c>
      <c r="BL150" s="22" t="s">
        <v>125</v>
      </c>
      <c r="BM150" s="22" t="s">
        <v>242</v>
      </c>
    </row>
    <row r="151" spans="2:65" s="10" customFormat="1" ht="29.85" customHeight="1">
      <c r="B151" s="169"/>
      <c r="C151" s="170"/>
      <c r="D151" s="183" t="s">
        <v>78</v>
      </c>
      <c r="E151" s="184" t="s">
        <v>243</v>
      </c>
      <c r="F151" s="184" t="s">
        <v>244</v>
      </c>
      <c r="G151" s="170"/>
      <c r="H151" s="170"/>
      <c r="I151" s="173"/>
      <c r="J151" s="185">
        <f>BK151</f>
        <v>0</v>
      </c>
      <c r="K151" s="170"/>
      <c r="L151" s="175"/>
      <c r="M151" s="176"/>
      <c r="N151" s="177"/>
      <c r="O151" s="177"/>
      <c r="P151" s="178">
        <f>SUM(P152:P178)</f>
        <v>0</v>
      </c>
      <c r="Q151" s="177"/>
      <c r="R151" s="178">
        <f>SUM(R152:R178)</f>
        <v>0</v>
      </c>
      <c r="S151" s="177"/>
      <c r="T151" s="179">
        <f>SUM(T152:T178)</f>
        <v>3.0758699999999997</v>
      </c>
      <c r="AR151" s="180" t="s">
        <v>90</v>
      </c>
      <c r="AT151" s="181" t="s">
        <v>78</v>
      </c>
      <c r="AU151" s="181" t="s">
        <v>24</v>
      </c>
      <c r="AY151" s="180" t="s">
        <v>117</v>
      </c>
      <c r="BK151" s="182">
        <f>SUM(BK152:BK178)</f>
        <v>0</v>
      </c>
    </row>
    <row r="152" spans="2:65" s="1" customFormat="1" ht="22.5" customHeight="1">
      <c r="B152" s="39"/>
      <c r="C152" s="186" t="s">
        <v>245</v>
      </c>
      <c r="D152" s="186" t="s">
        <v>120</v>
      </c>
      <c r="E152" s="187" t="s">
        <v>246</v>
      </c>
      <c r="F152" s="188" t="s">
        <v>247</v>
      </c>
      <c r="G152" s="189" t="s">
        <v>248</v>
      </c>
      <c r="H152" s="190">
        <v>291</v>
      </c>
      <c r="I152" s="191"/>
      <c r="J152" s="192">
        <f>ROUND(I152*H152,2)</f>
        <v>0</v>
      </c>
      <c r="K152" s="188" t="s">
        <v>124</v>
      </c>
      <c r="L152" s="59"/>
      <c r="M152" s="193" t="s">
        <v>22</v>
      </c>
      <c r="N152" s="194" t="s">
        <v>50</v>
      </c>
      <c r="O152" s="40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AR152" s="22" t="s">
        <v>125</v>
      </c>
      <c r="AT152" s="22" t="s">
        <v>120</v>
      </c>
      <c r="AU152" s="22" t="s">
        <v>90</v>
      </c>
      <c r="AY152" s="22" t="s">
        <v>117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22" t="s">
        <v>24</v>
      </c>
      <c r="BK152" s="197">
        <f>ROUND(I152*H152,2)</f>
        <v>0</v>
      </c>
      <c r="BL152" s="22" t="s">
        <v>125</v>
      </c>
      <c r="BM152" s="22" t="s">
        <v>249</v>
      </c>
    </row>
    <row r="153" spans="2:65" s="11" customFormat="1" ht="13.5">
      <c r="B153" s="198"/>
      <c r="C153" s="199"/>
      <c r="D153" s="200" t="s">
        <v>127</v>
      </c>
      <c r="E153" s="201" t="s">
        <v>22</v>
      </c>
      <c r="F153" s="202" t="s">
        <v>128</v>
      </c>
      <c r="G153" s="199"/>
      <c r="H153" s="203" t="s">
        <v>22</v>
      </c>
      <c r="I153" s="204"/>
      <c r="J153" s="199"/>
      <c r="K153" s="199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127</v>
      </c>
      <c r="AU153" s="209" t="s">
        <v>90</v>
      </c>
      <c r="AV153" s="11" t="s">
        <v>24</v>
      </c>
      <c r="AW153" s="11" t="s">
        <v>43</v>
      </c>
      <c r="AX153" s="11" t="s">
        <v>79</v>
      </c>
      <c r="AY153" s="209" t="s">
        <v>117</v>
      </c>
    </row>
    <row r="154" spans="2:65" s="12" customFormat="1" ht="13.5">
      <c r="B154" s="210"/>
      <c r="C154" s="211"/>
      <c r="D154" s="212" t="s">
        <v>127</v>
      </c>
      <c r="E154" s="213" t="s">
        <v>22</v>
      </c>
      <c r="F154" s="214" t="s">
        <v>250</v>
      </c>
      <c r="G154" s="211"/>
      <c r="H154" s="215">
        <v>291</v>
      </c>
      <c r="I154" s="216"/>
      <c r="J154" s="211"/>
      <c r="K154" s="211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127</v>
      </c>
      <c r="AU154" s="221" t="s">
        <v>90</v>
      </c>
      <c r="AV154" s="12" t="s">
        <v>90</v>
      </c>
      <c r="AW154" s="12" t="s">
        <v>43</v>
      </c>
      <c r="AX154" s="12" t="s">
        <v>24</v>
      </c>
      <c r="AY154" s="221" t="s">
        <v>117</v>
      </c>
    </row>
    <row r="155" spans="2:65" s="1" customFormat="1" ht="22.5" customHeight="1">
      <c r="B155" s="39"/>
      <c r="C155" s="186" t="s">
        <v>251</v>
      </c>
      <c r="D155" s="186" t="s">
        <v>120</v>
      </c>
      <c r="E155" s="187" t="s">
        <v>252</v>
      </c>
      <c r="F155" s="188" t="s">
        <v>253</v>
      </c>
      <c r="G155" s="189" t="s">
        <v>248</v>
      </c>
      <c r="H155" s="190">
        <v>291</v>
      </c>
      <c r="I155" s="191"/>
      <c r="J155" s="192">
        <f>ROUND(I155*H155,2)</f>
        <v>0</v>
      </c>
      <c r="K155" s="188" t="s">
        <v>124</v>
      </c>
      <c r="L155" s="59"/>
      <c r="M155" s="193" t="s">
        <v>22</v>
      </c>
      <c r="N155" s="194" t="s">
        <v>50</v>
      </c>
      <c r="O155" s="40"/>
      <c r="P155" s="195">
        <f>O155*H155</f>
        <v>0</v>
      </c>
      <c r="Q155" s="195">
        <v>0</v>
      </c>
      <c r="R155" s="195">
        <f>Q155*H155</f>
        <v>0</v>
      </c>
      <c r="S155" s="195">
        <v>1.057E-2</v>
      </c>
      <c r="T155" s="196">
        <f>S155*H155</f>
        <v>3.0758699999999997</v>
      </c>
      <c r="AR155" s="22" t="s">
        <v>125</v>
      </c>
      <c r="AT155" s="22" t="s">
        <v>120</v>
      </c>
      <c r="AU155" s="22" t="s">
        <v>90</v>
      </c>
      <c r="AY155" s="22" t="s">
        <v>117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22" t="s">
        <v>24</v>
      </c>
      <c r="BK155" s="197">
        <f>ROUND(I155*H155,2)</f>
        <v>0</v>
      </c>
      <c r="BL155" s="22" t="s">
        <v>125</v>
      </c>
      <c r="BM155" s="22" t="s">
        <v>254</v>
      </c>
    </row>
    <row r="156" spans="2:65" s="11" customFormat="1" ht="13.5">
      <c r="B156" s="198"/>
      <c r="C156" s="199"/>
      <c r="D156" s="200" t="s">
        <v>127</v>
      </c>
      <c r="E156" s="201" t="s">
        <v>22</v>
      </c>
      <c r="F156" s="202" t="s">
        <v>128</v>
      </c>
      <c r="G156" s="199"/>
      <c r="H156" s="203" t="s">
        <v>22</v>
      </c>
      <c r="I156" s="204"/>
      <c r="J156" s="199"/>
      <c r="K156" s="199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127</v>
      </c>
      <c r="AU156" s="209" t="s">
        <v>90</v>
      </c>
      <c r="AV156" s="11" t="s">
        <v>24</v>
      </c>
      <c r="AW156" s="11" t="s">
        <v>43</v>
      </c>
      <c r="AX156" s="11" t="s">
        <v>79</v>
      </c>
      <c r="AY156" s="209" t="s">
        <v>117</v>
      </c>
    </row>
    <row r="157" spans="2:65" s="12" customFormat="1" ht="13.5">
      <c r="B157" s="210"/>
      <c r="C157" s="211"/>
      <c r="D157" s="212" t="s">
        <v>127</v>
      </c>
      <c r="E157" s="213" t="s">
        <v>22</v>
      </c>
      <c r="F157" s="214" t="s">
        <v>250</v>
      </c>
      <c r="G157" s="211"/>
      <c r="H157" s="215">
        <v>291</v>
      </c>
      <c r="I157" s="216"/>
      <c r="J157" s="211"/>
      <c r="K157" s="211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127</v>
      </c>
      <c r="AU157" s="221" t="s">
        <v>90</v>
      </c>
      <c r="AV157" s="12" t="s">
        <v>90</v>
      </c>
      <c r="AW157" s="12" t="s">
        <v>43</v>
      </c>
      <c r="AX157" s="12" t="s">
        <v>24</v>
      </c>
      <c r="AY157" s="221" t="s">
        <v>117</v>
      </c>
    </row>
    <row r="158" spans="2:65" s="1" customFormat="1" ht="22.5" customHeight="1">
      <c r="B158" s="39"/>
      <c r="C158" s="186" t="s">
        <v>255</v>
      </c>
      <c r="D158" s="186" t="s">
        <v>120</v>
      </c>
      <c r="E158" s="187" t="s">
        <v>256</v>
      </c>
      <c r="F158" s="188" t="s">
        <v>257</v>
      </c>
      <c r="G158" s="189" t="s">
        <v>248</v>
      </c>
      <c r="H158" s="190">
        <v>291</v>
      </c>
      <c r="I158" s="191"/>
      <c r="J158" s="192">
        <f>ROUND(I158*H158,2)</f>
        <v>0</v>
      </c>
      <c r="K158" s="188" t="s">
        <v>124</v>
      </c>
      <c r="L158" s="59"/>
      <c r="M158" s="193" t="s">
        <v>22</v>
      </c>
      <c r="N158" s="194" t="s">
        <v>50</v>
      </c>
      <c r="O158" s="40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AR158" s="22" t="s">
        <v>125</v>
      </c>
      <c r="AT158" s="22" t="s">
        <v>120</v>
      </c>
      <c r="AU158" s="22" t="s">
        <v>90</v>
      </c>
      <c r="AY158" s="22" t="s">
        <v>117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22" t="s">
        <v>24</v>
      </c>
      <c r="BK158" s="197">
        <f>ROUND(I158*H158,2)</f>
        <v>0</v>
      </c>
      <c r="BL158" s="22" t="s">
        <v>125</v>
      </c>
      <c r="BM158" s="22" t="s">
        <v>258</v>
      </c>
    </row>
    <row r="159" spans="2:65" s="11" customFormat="1" ht="13.5">
      <c r="B159" s="198"/>
      <c r="C159" s="199"/>
      <c r="D159" s="200" t="s">
        <v>127</v>
      </c>
      <c r="E159" s="201" t="s">
        <v>22</v>
      </c>
      <c r="F159" s="202" t="s">
        <v>128</v>
      </c>
      <c r="G159" s="199"/>
      <c r="H159" s="203" t="s">
        <v>22</v>
      </c>
      <c r="I159" s="204"/>
      <c r="J159" s="199"/>
      <c r="K159" s="199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127</v>
      </c>
      <c r="AU159" s="209" t="s">
        <v>90</v>
      </c>
      <c r="AV159" s="11" t="s">
        <v>24</v>
      </c>
      <c r="AW159" s="11" t="s">
        <v>43</v>
      </c>
      <c r="AX159" s="11" t="s">
        <v>79</v>
      </c>
      <c r="AY159" s="209" t="s">
        <v>117</v>
      </c>
    </row>
    <row r="160" spans="2:65" s="12" customFormat="1" ht="13.5">
      <c r="B160" s="210"/>
      <c r="C160" s="211"/>
      <c r="D160" s="212" t="s">
        <v>127</v>
      </c>
      <c r="E160" s="213" t="s">
        <v>22</v>
      </c>
      <c r="F160" s="214" t="s">
        <v>250</v>
      </c>
      <c r="G160" s="211"/>
      <c r="H160" s="215">
        <v>291</v>
      </c>
      <c r="I160" s="216"/>
      <c r="J160" s="211"/>
      <c r="K160" s="211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127</v>
      </c>
      <c r="AU160" s="221" t="s">
        <v>90</v>
      </c>
      <c r="AV160" s="12" t="s">
        <v>90</v>
      </c>
      <c r="AW160" s="12" t="s">
        <v>43</v>
      </c>
      <c r="AX160" s="12" t="s">
        <v>24</v>
      </c>
      <c r="AY160" s="221" t="s">
        <v>117</v>
      </c>
    </row>
    <row r="161" spans="2:65" s="1" customFormat="1" ht="31.5" customHeight="1">
      <c r="B161" s="39"/>
      <c r="C161" s="186" t="s">
        <v>259</v>
      </c>
      <c r="D161" s="186" t="s">
        <v>120</v>
      </c>
      <c r="E161" s="187" t="s">
        <v>260</v>
      </c>
      <c r="F161" s="188" t="s">
        <v>261</v>
      </c>
      <c r="G161" s="189" t="s">
        <v>248</v>
      </c>
      <c r="H161" s="190">
        <v>291</v>
      </c>
      <c r="I161" s="191"/>
      <c r="J161" s="192">
        <f>ROUND(I161*H161,2)</f>
        <v>0</v>
      </c>
      <c r="K161" s="188" t="s">
        <v>124</v>
      </c>
      <c r="L161" s="59"/>
      <c r="M161" s="193" t="s">
        <v>22</v>
      </c>
      <c r="N161" s="194" t="s">
        <v>50</v>
      </c>
      <c r="O161" s="40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AR161" s="22" t="s">
        <v>125</v>
      </c>
      <c r="AT161" s="22" t="s">
        <v>120</v>
      </c>
      <c r="AU161" s="22" t="s">
        <v>90</v>
      </c>
      <c r="AY161" s="22" t="s">
        <v>117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22" t="s">
        <v>24</v>
      </c>
      <c r="BK161" s="197">
        <f>ROUND(I161*H161,2)</f>
        <v>0</v>
      </c>
      <c r="BL161" s="22" t="s">
        <v>125</v>
      </c>
      <c r="BM161" s="22" t="s">
        <v>262</v>
      </c>
    </row>
    <row r="162" spans="2:65" s="11" customFormat="1" ht="13.5">
      <c r="B162" s="198"/>
      <c r="C162" s="199"/>
      <c r="D162" s="200" t="s">
        <v>127</v>
      </c>
      <c r="E162" s="201" t="s">
        <v>22</v>
      </c>
      <c r="F162" s="202" t="s">
        <v>128</v>
      </c>
      <c r="G162" s="199"/>
      <c r="H162" s="203" t="s">
        <v>22</v>
      </c>
      <c r="I162" s="204"/>
      <c r="J162" s="199"/>
      <c r="K162" s="199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127</v>
      </c>
      <c r="AU162" s="209" t="s">
        <v>90</v>
      </c>
      <c r="AV162" s="11" t="s">
        <v>24</v>
      </c>
      <c r="AW162" s="11" t="s">
        <v>43</v>
      </c>
      <c r="AX162" s="11" t="s">
        <v>79</v>
      </c>
      <c r="AY162" s="209" t="s">
        <v>117</v>
      </c>
    </row>
    <row r="163" spans="2:65" s="12" customFormat="1" ht="13.5">
      <c r="B163" s="210"/>
      <c r="C163" s="211"/>
      <c r="D163" s="212" t="s">
        <v>127</v>
      </c>
      <c r="E163" s="213" t="s">
        <v>22</v>
      </c>
      <c r="F163" s="214" t="s">
        <v>250</v>
      </c>
      <c r="G163" s="211"/>
      <c r="H163" s="215">
        <v>291</v>
      </c>
      <c r="I163" s="216"/>
      <c r="J163" s="211"/>
      <c r="K163" s="211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127</v>
      </c>
      <c r="AU163" s="221" t="s">
        <v>90</v>
      </c>
      <c r="AV163" s="12" t="s">
        <v>90</v>
      </c>
      <c r="AW163" s="12" t="s">
        <v>43</v>
      </c>
      <c r="AX163" s="12" t="s">
        <v>24</v>
      </c>
      <c r="AY163" s="221" t="s">
        <v>117</v>
      </c>
    </row>
    <row r="164" spans="2:65" s="1" customFormat="1" ht="31.5" customHeight="1">
      <c r="B164" s="39"/>
      <c r="C164" s="186" t="s">
        <v>133</v>
      </c>
      <c r="D164" s="186" t="s">
        <v>120</v>
      </c>
      <c r="E164" s="187" t="s">
        <v>263</v>
      </c>
      <c r="F164" s="188" t="s">
        <v>264</v>
      </c>
      <c r="G164" s="189" t="s">
        <v>248</v>
      </c>
      <c r="H164" s="190">
        <v>291</v>
      </c>
      <c r="I164" s="191"/>
      <c r="J164" s="192">
        <f>ROUND(I164*H164,2)</f>
        <v>0</v>
      </c>
      <c r="K164" s="188" t="s">
        <v>124</v>
      </c>
      <c r="L164" s="59"/>
      <c r="M164" s="193" t="s">
        <v>22</v>
      </c>
      <c r="N164" s="194" t="s">
        <v>50</v>
      </c>
      <c r="O164" s="40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AR164" s="22" t="s">
        <v>125</v>
      </c>
      <c r="AT164" s="22" t="s">
        <v>120</v>
      </c>
      <c r="AU164" s="22" t="s">
        <v>90</v>
      </c>
      <c r="AY164" s="22" t="s">
        <v>117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22" t="s">
        <v>24</v>
      </c>
      <c r="BK164" s="197">
        <f>ROUND(I164*H164,2)</f>
        <v>0</v>
      </c>
      <c r="BL164" s="22" t="s">
        <v>125</v>
      </c>
      <c r="BM164" s="22" t="s">
        <v>265</v>
      </c>
    </row>
    <row r="165" spans="2:65" s="11" customFormat="1" ht="13.5">
      <c r="B165" s="198"/>
      <c r="C165" s="199"/>
      <c r="D165" s="200" t="s">
        <v>127</v>
      </c>
      <c r="E165" s="201" t="s">
        <v>22</v>
      </c>
      <c r="F165" s="202" t="s">
        <v>128</v>
      </c>
      <c r="G165" s="199"/>
      <c r="H165" s="203" t="s">
        <v>22</v>
      </c>
      <c r="I165" s="204"/>
      <c r="J165" s="199"/>
      <c r="K165" s="199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127</v>
      </c>
      <c r="AU165" s="209" t="s">
        <v>90</v>
      </c>
      <c r="AV165" s="11" t="s">
        <v>24</v>
      </c>
      <c r="AW165" s="11" t="s">
        <v>43</v>
      </c>
      <c r="AX165" s="11" t="s">
        <v>79</v>
      </c>
      <c r="AY165" s="209" t="s">
        <v>117</v>
      </c>
    </row>
    <row r="166" spans="2:65" s="12" customFormat="1" ht="13.5">
      <c r="B166" s="210"/>
      <c r="C166" s="211"/>
      <c r="D166" s="212" t="s">
        <v>127</v>
      </c>
      <c r="E166" s="213" t="s">
        <v>22</v>
      </c>
      <c r="F166" s="214" t="s">
        <v>250</v>
      </c>
      <c r="G166" s="211"/>
      <c r="H166" s="215">
        <v>291</v>
      </c>
      <c r="I166" s="216"/>
      <c r="J166" s="211"/>
      <c r="K166" s="211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127</v>
      </c>
      <c r="AU166" s="221" t="s">
        <v>90</v>
      </c>
      <c r="AV166" s="12" t="s">
        <v>90</v>
      </c>
      <c r="AW166" s="12" t="s">
        <v>43</v>
      </c>
      <c r="AX166" s="12" t="s">
        <v>24</v>
      </c>
      <c r="AY166" s="221" t="s">
        <v>117</v>
      </c>
    </row>
    <row r="167" spans="2:65" s="1" customFormat="1" ht="22.5" customHeight="1">
      <c r="B167" s="39"/>
      <c r="C167" s="186" t="s">
        <v>266</v>
      </c>
      <c r="D167" s="186" t="s">
        <v>120</v>
      </c>
      <c r="E167" s="187" t="s">
        <v>267</v>
      </c>
      <c r="F167" s="188" t="s">
        <v>268</v>
      </c>
      <c r="G167" s="189" t="s">
        <v>248</v>
      </c>
      <c r="H167" s="190">
        <v>291</v>
      </c>
      <c r="I167" s="191"/>
      <c r="J167" s="192">
        <f>ROUND(I167*H167,2)</f>
        <v>0</v>
      </c>
      <c r="K167" s="188" t="s">
        <v>124</v>
      </c>
      <c r="L167" s="59"/>
      <c r="M167" s="193" t="s">
        <v>22</v>
      </c>
      <c r="N167" s="194" t="s">
        <v>50</v>
      </c>
      <c r="O167" s="40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AR167" s="22" t="s">
        <v>125</v>
      </c>
      <c r="AT167" s="22" t="s">
        <v>120</v>
      </c>
      <c r="AU167" s="22" t="s">
        <v>90</v>
      </c>
      <c r="AY167" s="22" t="s">
        <v>117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22" t="s">
        <v>24</v>
      </c>
      <c r="BK167" s="197">
        <f>ROUND(I167*H167,2)</f>
        <v>0</v>
      </c>
      <c r="BL167" s="22" t="s">
        <v>125</v>
      </c>
      <c r="BM167" s="22" t="s">
        <v>269</v>
      </c>
    </row>
    <row r="168" spans="2:65" s="11" customFormat="1" ht="13.5">
      <c r="B168" s="198"/>
      <c r="C168" s="199"/>
      <c r="D168" s="200" t="s">
        <v>127</v>
      </c>
      <c r="E168" s="201" t="s">
        <v>22</v>
      </c>
      <c r="F168" s="202" t="s">
        <v>128</v>
      </c>
      <c r="G168" s="199"/>
      <c r="H168" s="203" t="s">
        <v>22</v>
      </c>
      <c r="I168" s="204"/>
      <c r="J168" s="199"/>
      <c r="K168" s="199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127</v>
      </c>
      <c r="AU168" s="209" t="s">
        <v>90</v>
      </c>
      <c r="AV168" s="11" t="s">
        <v>24</v>
      </c>
      <c r="AW168" s="11" t="s">
        <v>43</v>
      </c>
      <c r="AX168" s="11" t="s">
        <v>79</v>
      </c>
      <c r="AY168" s="209" t="s">
        <v>117</v>
      </c>
    </row>
    <row r="169" spans="2:65" s="12" customFormat="1" ht="13.5">
      <c r="B169" s="210"/>
      <c r="C169" s="211"/>
      <c r="D169" s="212" t="s">
        <v>127</v>
      </c>
      <c r="E169" s="213" t="s">
        <v>22</v>
      </c>
      <c r="F169" s="214" t="s">
        <v>250</v>
      </c>
      <c r="G169" s="211"/>
      <c r="H169" s="215">
        <v>291</v>
      </c>
      <c r="I169" s="216"/>
      <c r="J169" s="211"/>
      <c r="K169" s="211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127</v>
      </c>
      <c r="AU169" s="221" t="s">
        <v>90</v>
      </c>
      <c r="AV169" s="12" t="s">
        <v>90</v>
      </c>
      <c r="AW169" s="12" t="s">
        <v>43</v>
      </c>
      <c r="AX169" s="12" t="s">
        <v>24</v>
      </c>
      <c r="AY169" s="221" t="s">
        <v>117</v>
      </c>
    </row>
    <row r="170" spans="2:65" s="1" customFormat="1" ht="22.5" customHeight="1">
      <c r="B170" s="39"/>
      <c r="C170" s="186" t="s">
        <v>270</v>
      </c>
      <c r="D170" s="186" t="s">
        <v>120</v>
      </c>
      <c r="E170" s="187" t="s">
        <v>271</v>
      </c>
      <c r="F170" s="188" t="s">
        <v>272</v>
      </c>
      <c r="G170" s="189" t="s">
        <v>167</v>
      </c>
      <c r="H170" s="190">
        <v>90</v>
      </c>
      <c r="I170" s="191"/>
      <c r="J170" s="192">
        <f>ROUND(I170*H170,2)</f>
        <v>0</v>
      </c>
      <c r="K170" s="188" t="s">
        <v>124</v>
      </c>
      <c r="L170" s="59"/>
      <c r="M170" s="193" t="s">
        <v>22</v>
      </c>
      <c r="N170" s="194" t="s">
        <v>50</v>
      </c>
      <c r="O170" s="40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AR170" s="22" t="s">
        <v>125</v>
      </c>
      <c r="AT170" s="22" t="s">
        <v>120</v>
      </c>
      <c r="AU170" s="22" t="s">
        <v>90</v>
      </c>
      <c r="AY170" s="22" t="s">
        <v>117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22" t="s">
        <v>24</v>
      </c>
      <c r="BK170" s="197">
        <f>ROUND(I170*H170,2)</f>
        <v>0</v>
      </c>
      <c r="BL170" s="22" t="s">
        <v>125</v>
      </c>
      <c r="BM170" s="22" t="s">
        <v>273</v>
      </c>
    </row>
    <row r="171" spans="2:65" s="11" customFormat="1" ht="13.5">
      <c r="B171" s="198"/>
      <c r="C171" s="199"/>
      <c r="D171" s="200" t="s">
        <v>127</v>
      </c>
      <c r="E171" s="201" t="s">
        <v>22</v>
      </c>
      <c r="F171" s="202" t="s">
        <v>128</v>
      </c>
      <c r="G171" s="199"/>
      <c r="H171" s="203" t="s">
        <v>22</v>
      </c>
      <c r="I171" s="204"/>
      <c r="J171" s="199"/>
      <c r="K171" s="199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127</v>
      </c>
      <c r="AU171" s="209" t="s">
        <v>90</v>
      </c>
      <c r="AV171" s="11" t="s">
        <v>24</v>
      </c>
      <c r="AW171" s="11" t="s">
        <v>43</v>
      </c>
      <c r="AX171" s="11" t="s">
        <v>79</v>
      </c>
      <c r="AY171" s="209" t="s">
        <v>117</v>
      </c>
    </row>
    <row r="172" spans="2:65" s="12" customFormat="1" ht="13.5">
      <c r="B172" s="210"/>
      <c r="C172" s="211"/>
      <c r="D172" s="212" t="s">
        <v>127</v>
      </c>
      <c r="E172" s="213" t="s">
        <v>22</v>
      </c>
      <c r="F172" s="214" t="s">
        <v>173</v>
      </c>
      <c r="G172" s="211"/>
      <c r="H172" s="215">
        <v>90</v>
      </c>
      <c r="I172" s="216"/>
      <c r="J172" s="211"/>
      <c r="K172" s="211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127</v>
      </c>
      <c r="AU172" s="221" t="s">
        <v>90</v>
      </c>
      <c r="AV172" s="12" t="s">
        <v>90</v>
      </c>
      <c r="AW172" s="12" t="s">
        <v>43</v>
      </c>
      <c r="AX172" s="12" t="s">
        <v>24</v>
      </c>
      <c r="AY172" s="221" t="s">
        <v>117</v>
      </c>
    </row>
    <row r="173" spans="2:65" s="1" customFormat="1" ht="31.5" customHeight="1">
      <c r="B173" s="39"/>
      <c r="C173" s="186" t="s">
        <v>274</v>
      </c>
      <c r="D173" s="186" t="s">
        <v>120</v>
      </c>
      <c r="E173" s="187" t="s">
        <v>275</v>
      </c>
      <c r="F173" s="188" t="s">
        <v>276</v>
      </c>
      <c r="G173" s="189" t="s">
        <v>167</v>
      </c>
      <c r="H173" s="190">
        <v>90</v>
      </c>
      <c r="I173" s="191"/>
      <c r="J173" s="192">
        <f>ROUND(I173*H173,2)</f>
        <v>0</v>
      </c>
      <c r="K173" s="188" t="s">
        <v>124</v>
      </c>
      <c r="L173" s="59"/>
      <c r="M173" s="193" t="s">
        <v>22</v>
      </c>
      <c r="N173" s="194" t="s">
        <v>50</v>
      </c>
      <c r="O173" s="40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AR173" s="22" t="s">
        <v>125</v>
      </c>
      <c r="AT173" s="22" t="s">
        <v>120</v>
      </c>
      <c r="AU173" s="22" t="s">
        <v>90</v>
      </c>
      <c r="AY173" s="22" t="s">
        <v>117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22" t="s">
        <v>24</v>
      </c>
      <c r="BK173" s="197">
        <f>ROUND(I173*H173,2)</f>
        <v>0</v>
      </c>
      <c r="BL173" s="22" t="s">
        <v>125</v>
      </c>
      <c r="BM173" s="22" t="s">
        <v>277</v>
      </c>
    </row>
    <row r="174" spans="2:65" s="11" customFormat="1" ht="13.5">
      <c r="B174" s="198"/>
      <c r="C174" s="199"/>
      <c r="D174" s="200" t="s">
        <v>127</v>
      </c>
      <c r="E174" s="201" t="s">
        <v>22</v>
      </c>
      <c r="F174" s="202" t="s">
        <v>128</v>
      </c>
      <c r="G174" s="199"/>
      <c r="H174" s="203" t="s">
        <v>22</v>
      </c>
      <c r="I174" s="204"/>
      <c r="J174" s="199"/>
      <c r="K174" s="199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127</v>
      </c>
      <c r="AU174" s="209" t="s">
        <v>90</v>
      </c>
      <c r="AV174" s="11" t="s">
        <v>24</v>
      </c>
      <c r="AW174" s="11" t="s">
        <v>43</v>
      </c>
      <c r="AX174" s="11" t="s">
        <v>79</v>
      </c>
      <c r="AY174" s="209" t="s">
        <v>117</v>
      </c>
    </row>
    <row r="175" spans="2:65" s="12" customFormat="1" ht="13.5">
      <c r="B175" s="210"/>
      <c r="C175" s="211"/>
      <c r="D175" s="212" t="s">
        <v>127</v>
      </c>
      <c r="E175" s="213" t="s">
        <v>22</v>
      </c>
      <c r="F175" s="214" t="s">
        <v>173</v>
      </c>
      <c r="G175" s="211"/>
      <c r="H175" s="215">
        <v>90</v>
      </c>
      <c r="I175" s="216"/>
      <c r="J175" s="211"/>
      <c r="K175" s="211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127</v>
      </c>
      <c r="AU175" s="221" t="s">
        <v>90</v>
      </c>
      <c r="AV175" s="12" t="s">
        <v>90</v>
      </c>
      <c r="AW175" s="12" t="s">
        <v>43</v>
      </c>
      <c r="AX175" s="12" t="s">
        <v>24</v>
      </c>
      <c r="AY175" s="221" t="s">
        <v>117</v>
      </c>
    </row>
    <row r="176" spans="2:65" s="1" customFormat="1" ht="22.5" customHeight="1">
      <c r="B176" s="39"/>
      <c r="C176" s="186" t="s">
        <v>278</v>
      </c>
      <c r="D176" s="186" t="s">
        <v>120</v>
      </c>
      <c r="E176" s="187" t="s">
        <v>279</v>
      </c>
      <c r="F176" s="188" t="s">
        <v>280</v>
      </c>
      <c r="G176" s="189" t="s">
        <v>281</v>
      </c>
      <c r="H176" s="190">
        <v>24</v>
      </c>
      <c r="I176" s="191"/>
      <c r="J176" s="192">
        <f>ROUND(I176*H176,2)</f>
        <v>0</v>
      </c>
      <c r="K176" s="188" t="s">
        <v>124</v>
      </c>
      <c r="L176" s="59"/>
      <c r="M176" s="193" t="s">
        <v>22</v>
      </c>
      <c r="N176" s="194" t="s">
        <v>50</v>
      </c>
      <c r="O176" s="40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AR176" s="22" t="s">
        <v>282</v>
      </c>
      <c r="AT176" s="22" t="s">
        <v>120</v>
      </c>
      <c r="AU176" s="22" t="s">
        <v>90</v>
      </c>
      <c r="AY176" s="22" t="s">
        <v>117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22" t="s">
        <v>24</v>
      </c>
      <c r="BK176" s="197">
        <f>ROUND(I176*H176,2)</f>
        <v>0</v>
      </c>
      <c r="BL176" s="22" t="s">
        <v>282</v>
      </c>
      <c r="BM176" s="22" t="s">
        <v>283</v>
      </c>
    </row>
    <row r="177" spans="2:51" s="11" customFormat="1" ht="13.5">
      <c r="B177" s="198"/>
      <c r="C177" s="199"/>
      <c r="D177" s="200" t="s">
        <v>127</v>
      </c>
      <c r="E177" s="201" t="s">
        <v>22</v>
      </c>
      <c r="F177" s="202" t="s">
        <v>128</v>
      </c>
      <c r="G177" s="199"/>
      <c r="H177" s="203" t="s">
        <v>22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127</v>
      </c>
      <c r="AU177" s="209" t="s">
        <v>90</v>
      </c>
      <c r="AV177" s="11" t="s">
        <v>24</v>
      </c>
      <c r="AW177" s="11" t="s">
        <v>43</v>
      </c>
      <c r="AX177" s="11" t="s">
        <v>79</v>
      </c>
      <c r="AY177" s="209" t="s">
        <v>117</v>
      </c>
    </row>
    <row r="178" spans="2:51" s="12" customFormat="1" ht="13.5">
      <c r="B178" s="210"/>
      <c r="C178" s="211"/>
      <c r="D178" s="200" t="s">
        <v>127</v>
      </c>
      <c r="E178" s="232" t="s">
        <v>22</v>
      </c>
      <c r="F178" s="233" t="s">
        <v>225</v>
      </c>
      <c r="G178" s="211"/>
      <c r="H178" s="234">
        <v>24</v>
      </c>
      <c r="I178" s="216"/>
      <c r="J178" s="211"/>
      <c r="K178" s="211"/>
      <c r="L178" s="217"/>
      <c r="M178" s="235"/>
      <c r="N178" s="236"/>
      <c r="O178" s="236"/>
      <c r="P178" s="236"/>
      <c r="Q178" s="236"/>
      <c r="R178" s="236"/>
      <c r="S178" s="236"/>
      <c r="T178" s="237"/>
      <c r="AT178" s="221" t="s">
        <v>127</v>
      </c>
      <c r="AU178" s="221" t="s">
        <v>90</v>
      </c>
      <c r="AV178" s="12" t="s">
        <v>90</v>
      </c>
      <c r="AW178" s="12" t="s">
        <v>43</v>
      </c>
      <c r="AX178" s="12" t="s">
        <v>24</v>
      </c>
      <c r="AY178" s="221" t="s">
        <v>117</v>
      </c>
    </row>
    <row r="179" spans="2:51" s="1" customFormat="1" ht="6.95" customHeight="1">
      <c r="B179" s="54"/>
      <c r="C179" s="55"/>
      <c r="D179" s="55"/>
      <c r="E179" s="55"/>
      <c r="F179" s="55"/>
      <c r="G179" s="55"/>
      <c r="H179" s="55"/>
      <c r="I179" s="132"/>
      <c r="J179" s="55"/>
      <c r="K179" s="55"/>
      <c r="L179" s="59"/>
    </row>
  </sheetData>
  <sheetProtection password="CC35" sheet="1" objects="1" scenarios="1" formatCells="0" formatColumns="0" formatRows="0" sort="0" autoFilter="0"/>
  <autoFilter ref="C73:K178"/>
  <mergeCells count="6">
    <mergeCell ref="L2:V2"/>
    <mergeCell ref="E7:H7"/>
    <mergeCell ref="E22:H22"/>
    <mergeCell ref="E43:H43"/>
    <mergeCell ref="E66:H66"/>
    <mergeCell ref="G1:H1"/>
  </mergeCells>
  <hyperlinks>
    <hyperlink ref="F1:G1" location="C2" display="1) Krycí list soupisu"/>
    <hyperlink ref="G1:H1" location="C50" display="2) Rekapitulace"/>
    <hyperlink ref="J1" location="C7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8" customWidth="1"/>
    <col min="2" max="2" width="1.6640625" style="238" customWidth="1"/>
    <col min="3" max="4" width="5" style="238" customWidth="1"/>
    <col min="5" max="5" width="11.6640625" style="238" customWidth="1"/>
    <col min="6" max="6" width="9.1640625" style="238" customWidth="1"/>
    <col min="7" max="7" width="5" style="238" customWidth="1"/>
    <col min="8" max="8" width="77.83203125" style="238" customWidth="1"/>
    <col min="9" max="10" width="20" style="238" customWidth="1"/>
    <col min="11" max="11" width="1.6640625" style="238" customWidth="1"/>
  </cols>
  <sheetData>
    <row r="1" spans="2:11" ht="37.5" customHeight="1"/>
    <row r="2" spans="2:1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3" customFormat="1" ht="45" customHeight="1">
      <c r="B3" s="242"/>
      <c r="C3" s="361" t="s">
        <v>284</v>
      </c>
      <c r="D3" s="361"/>
      <c r="E3" s="361"/>
      <c r="F3" s="361"/>
      <c r="G3" s="361"/>
      <c r="H3" s="361"/>
      <c r="I3" s="361"/>
      <c r="J3" s="361"/>
      <c r="K3" s="243"/>
    </row>
    <row r="4" spans="2:11" ht="25.5" customHeight="1">
      <c r="B4" s="244"/>
      <c r="C4" s="365" t="s">
        <v>285</v>
      </c>
      <c r="D4" s="365"/>
      <c r="E4" s="365"/>
      <c r="F4" s="365"/>
      <c r="G4" s="365"/>
      <c r="H4" s="365"/>
      <c r="I4" s="365"/>
      <c r="J4" s="365"/>
      <c r="K4" s="245"/>
    </row>
    <row r="5" spans="2:1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ht="15" customHeight="1">
      <c r="B6" s="244"/>
      <c r="C6" s="364" t="s">
        <v>286</v>
      </c>
      <c r="D6" s="364"/>
      <c r="E6" s="364"/>
      <c r="F6" s="364"/>
      <c r="G6" s="364"/>
      <c r="H6" s="364"/>
      <c r="I6" s="364"/>
      <c r="J6" s="364"/>
      <c r="K6" s="245"/>
    </row>
    <row r="7" spans="2:11" ht="15" customHeight="1">
      <c r="B7" s="248"/>
      <c r="C7" s="364" t="s">
        <v>287</v>
      </c>
      <c r="D7" s="364"/>
      <c r="E7" s="364"/>
      <c r="F7" s="364"/>
      <c r="G7" s="364"/>
      <c r="H7" s="364"/>
      <c r="I7" s="364"/>
      <c r="J7" s="364"/>
      <c r="K7" s="245"/>
    </row>
    <row r="8" spans="2:1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ht="15" customHeight="1">
      <c r="B9" s="248"/>
      <c r="C9" s="364" t="s">
        <v>288</v>
      </c>
      <c r="D9" s="364"/>
      <c r="E9" s="364"/>
      <c r="F9" s="364"/>
      <c r="G9" s="364"/>
      <c r="H9" s="364"/>
      <c r="I9" s="364"/>
      <c r="J9" s="364"/>
      <c r="K9" s="245"/>
    </row>
    <row r="10" spans="2:11" ht="15" customHeight="1">
      <c r="B10" s="248"/>
      <c r="C10" s="247"/>
      <c r="D10" s="364" t="s">
        <v>289</v>
      </c>
      <c r="E10" s="364"/>
      <c r="F10" s="364"/>
      <c r="G10" s="364"/>
      <c r="H10" s="364"/>
      <c r="I10" s="364"/>
      <c r="J10" s="364"/>
      <c r="K10" s="245"/>
    </row>
    <row r="11" spans="2:11" ht="15" customHeight="1">
      <c r="B11" s="248"/>
      <c r="C11" s="249"/>
      <c r="D11" s="364" t="s">
        <v>290</v>
      </c>
      <c r="E11" s="364"/>
      <c r="F11" s="364"/>
      <c r="G11" s="364"/>
      <c r="H11" s="364"/>
      <c r="I11" s="364"/>
      <c r="J11" s="364"/>
      <c r="K11" s="245"/>
    </row>
    <row r="12" spans="2:11" ht="12.75" customHeight="1">
      <c r="B12" s="248"/>
      <c r="C12" s="249"/>
      <c r="D12" s="249"/>
      <c r="E12" s="249"/>
      <c r="F12" s="249"/>
      <c r="G12" s="249"/>
      <c r="H12" s="249"/>
      <c r="I12" s="249"/>
      <c r="J12" s="249"/>
      <c r="K12" s="245"/>
    </row>
    <row r="13" spans="2:11" ht="15" customHeight="1">
      <c r="B13" s="248"/>
      <c r="C13" s="249"/>
      <c r="D13" s="364" t="s">
        <v>291</v>
      </c>
      <c r="E13" s="364"/>
      <c r="F13" s="364"/>
      <c r="G13" s="364"/>
      <c r="H13" s="364"/>
      <c r="I13" s="364"/>
      <c r="J13" s="364"/>
      <c r="K13" s="245"/>
    </row>
    <row r="14" spans="2:11" ht="15" customHeight="1">
      <c r="B14" s="248"/>
      <c r="C14" s="249"/>
      <c r="D14" s="364" t="s">
        <v>292</v>
      </c>
      <c r="E14" s="364"/>
      <c r="F14" s="364"/>
      <c r="G14" s="364"/>
      <c r="H14" s="364"/>
      <c r="I14" s="364"/>
      <c r="J14" s="364"/>
      <c r="K14" s="245"/>
    </row>
    <row r="15" spans="2:11" ht="15" customHeight="1">
      <c r="B15" s="248"/>
      <c r="C15" s="249"/>
      <c r="D15" s="364" t="s">
        <v>293</v>
      </c>
      <c r="E15" s="364"/>
      <c r="F15" s="364"/>
      <c r="G15" s="364"/>
      <c r="H15" s="364"/>
      <c r="I15" s="364"/>
      <c r="J15" s="364"/>
      <c r="K15" s="245"/>
    </row>
    <row r="16" spans="2:11" ht="15" customHeight="1">
      <c r="B16" s="248"/>
      <c r="C16" s="249"/>
      <c r="D16" s="249"/>
      <c r="E16" s="250" t="s">
        <v>83</v>
      </c>
      <c r="F16" s="364" t="s">
        <v>294</v>
      </c>
      <c r="G16" s="364"/>
      <c r="H16" s="364"/>
      <c r="I16" s="364"/>
      <c r="J16" s="364"/>
      <c r="K16" s="245"/>
    </row>
    <row r="17" spans="2:11" ht="15" customHeight="1">
      <c r="B17" s="248"/>
      <c r="C17" s="249"/>
      <c r="D17" s="249"/>
      <c r="E17" s="250" t="s">
        <v>295</v>
      </c>
      <c r="F17" s="364" t="s">
        <v>296</v>
      </c>
      <c r="G17" s="364"/>
      <c r="H17" s="364"/>
      <c r="I17" s="364"/>
      <c r="J17" s="364"/>
      <c r="K17" s="245"/>
    </row>
    <row r="18" spans="2:11" ht="15" customHeight="1">
      <c r="B18" s="248"/>
      <c r="C18" s="249"/>
      <c r="D18" s="249"/>
      <c r="E18" s="250" t="s">
        <v>297</v>
      </c>
      <c r="F18" s="364" t="s">
        <v>298</v>
      </c>
      <c r="G18" s="364"/>
      <c r="H18" s="364"/>
      <c r="I18" s="364"/>
      <c r="J18" s="364"/>
      <c r="K18" s="245"/>
    </row>
    <row r="19" spans="2:11" ht="15" customHeight="1">
      <c r="B19" s="248"/>
      <c r="C19" s="249"/>
      <c r="D19" s="249"/>
      <c r="E19" s="250" t="s">
        <v>299</v>
      </c>
      <c r="F19" s="364" t="s">
        <v>300</v>
      </c>
      <c r="G19" s="364"/>
      <c r="H19" s="364"/>
      <c r="I19" s="364"/>
      <c r="J19" s="364"/>
      <c r="K19" s="245"/>
    </row>
    <row r="20" spans="2:11" ht="15" customHeight="1">
      <c r="B20" s="248"/>
      <c r="C20" s="249"/>
      <c r="D20" s="249"/>
      <c r="E20" s="250" t="s">
        <v>301</v>
      </c>
      <c r="F20" s="364" t="s">
        <v>302</v>
      </c>
      <c r="G20" s="364"/>
      <c r="H20" s="364"/>
      <c r="I20" s="364"/>
      <c r="J20" s="364"/>
      <c r="K20" s="245"/>
    </row>
    <row r="21" spans="2:11" ht="15" customHeight="1">
      <c r="B21" s="248"/>
      <c r="C21" s="249"/>
      <c r="D21" s="249"/>
      <c r="E21" s="250" t="s">
        <v>303</v>
      </c>
      <c r="F21" s="364" t="s">
        <v>304</v>
      </c>
      <c r="G21" s="364"/>
      <c r="H21" s="364"/>
      <c r="I21" s="364"/>
      <c r="J21" s="364"/>
      <c r="K21" s="245"/>
    </row>
    <row r="22" spans="2:11" ht="12.75" customHeight="1">
      <c r="B22" s="248"/>
      <c r="C22" s="249"/>
      <c r="D22" s="249"/>
      <c r="E22" s="249"/>
      <c r="F22" s="249"/>
      <c r="G22" s="249"/>
      <c r="H22" s="249"/>
      <c r="I22" s="249"/>
      <c r="J22" s="249"/>
      <c r="K22" s="245"/>
    </row>
    <row r="23" spans="2:11" ht="15" customHeight="1">
      <c r="B23" s="248"/>
      <c r="C23" s="364" t="s">
        <v>305</v>
      </c>
      <c r="D23" s="364"/>
      <c r="E23" s="364"/>
      <c r="F23" s="364"/>
      <c r="G23" s="364"/>
      <c r="H23" s="364"/>
      <c r="I23" s="364"/>
      <c r="J23" s="364"/>
      <c r="K23" s="245"/>
    </row>
    <row r="24" spans="2:11" ht="15" customHeight="1">
      <c r="B24" s="248"/>
      <c r="C24" s="364" t="s">
        <v>306</v>
      </c>
      <c r="D24" s="364"/>
      <c r="E24" s="364"/>
      <c r="F24" s="364"/>
      <c r="G24" s="364"/>
      <c r="H24" s="364"/>
      <c r="I24" s="364"/>
      <c r="J24" s="364"/>
      <c r="K24" s="245"/>
    </row>
    <row r="25" spans="2:11" ht="15" customHeight="1">
      <c r="B25" s="248"/>
      <c r="C25" s="247"/>
      <c r="D25" s="364" t="s">
        <v>307</v>
      </c>
      <c r="E25" s="364"/>
      <c r="F25" s="364"/>
      <c r="G25" s="364"/>
      <c r="H25" s="364"/>
      <c r="I25" s="364"/>
      <c r="J25" s="364"/>
      <c r="K25" s="245"/>
    </row>
    <row r="26" spans="2:11" ht="15" customHeight="1">
      <c r="B26" s="248"/>
      <c r="C26" s="249"/>
      <c r="D26" s="364" t="s">
        <v>308</v>
      </c>
      <c r="E26" s="364"/>
      <c r="F26" s="364"/>
      <c r="G26" s="364"/>
      <c r="H26" s="364"/>
      <c r="I26" s="364"/>
      <c r="J26" s="364"/>
      <c r="K26" s="245"/>
    </row>
    <row r="27" spans="2:11" ht="12.75" customHeight="1">
      <c r="B27" s="248"/>
      <c r="C27" s="249"/>
      <c r="D27" s="249"/>
      <c r="E27" s="249"/>
      <c r="F27" s="249"/>
      <c r="G27" s="249"/>
      <c r="H27" s="249"/>
      <c r="I27" s="249"/>
      <c r="J27" s="249"/>
      <c r="K27" s="245"/>
    </row>
    <row r="28" spans="2:11" ht="15" customHeight="1">
      <c r="B28" s="248"/>
      <c r="C28" s="249"/>
      <c r="D28" s="364" t="s">
        <v>309</v>
      </c>
      <c r="E28" s="364"/>
      <c r="F28" s="364"/>
      <c r="G28" s="364"/>
      <c r="H28" s="364"/>
      <c r="I28" s="364"/>
      <c r="J28" s="364"/>
      <c r="K28" s="245"/>
    </row>
    <row r="29" spans="2:11" ht="15" customHeight="1">
      <c r="B29" s="248"/>
      <c r="C29" s="249"/>
      <c r="D29" s="364" t="s">
        <v>310</v>
      </c>
      <c r="E29" s="364"/>
      <c r="F29" s="364"/>
      <c r="G29" s="364"/>
      <c r="H29" s="364"/>
      <c r="I29" s="364"/>
      <c r="J29" s="364"/>
      <c r="K29" s="245"/>
    </row>
    <row r="30" spans="2:11" ht="12.75" customHeight="1">
      <c r="B30" s="248"/>
      <c r="C30" s="249"/>
      <c r="D30" s="249"/>
      <c r="E30" s="249"/>
      <c r="F30" s="249"/>
      <c r="G30" s="249"/>
      <c r="H30" s="249"/>
      <c r="I30" s="249"/>
      <c r="J30" s="249"/>
      <c r="K30" s="245"/>
    </row>
    <row r="31" spans="2:11" ht="15" customHeight="1">
      <c r="B31" s="248"/>
      <c r="C31" s="249"/>
      <c r="D31" s="364" t="s">
        <v>311</v>
      </c>
      <c r="E31" s="364"/>
      <c r="F31" s="364"/>
      <c r="G31" s="364"/>
      <c r="H31" s="364"/>
      <c r="I31" s="364"/>
      <c r="J31" s="364"/>
      <c r="K31" s="245"/>
    </row>
    <row r="32" spans="2:11" ht="15" customHeight="1">
      <c r="B32" s="248"/>
      <c r="C32" s="249"/>
      <c r="D32" s="364" t="s">
        <v>312</v>
      </c>
      <c r="E32" s="364"/>
      <c r="F32" s="364"/>
      <c r="G32" s="364"/>
      <c r="H32" s="364"/>
      <c r="I32" s="364"/>
      <c r="J32" s="364"/>
      <c r="K32" s="245"/>
    </row>
    <row r="33" spans="2:11" ht="15" customHeight="1">
      <c r="B33" s="248"/>
      <c r="C33" s="249"/>
      <c r="D33" s="364" t="s">
        <v>313</v>
      </c>
      <c r="E33" s="364"/>
      <c r="F33" s="364"/>
      <c r="G33" s="364"/>
      <c r="H33" s="364"/>
      <c r="I33" s="364"/>
      <c r="J33" s="364"/>
      <c r="K33" s="245"/>
    </row>
    <row r="34" spans="2:11" ht="15" customHeight="1">
      <c r="B34" s="248"/>
      <c r="C34" s="249"/>
      <c r="D34" s="247"/>
      <c r="E34" s="251" t="s">
        <v>102</v>
      </c>
      <c r="F34" s="247"/>
      <c r="G34" s="364" t="s">
        <v>314</v>
      </c>
      <c r="H34" s="364"/>
      <c r="I34" s="364"/>
      <c r="J34" s="364"/>
      <c r="K34" s="245"/>
    </row>
    <row r="35" spans="2:11" ht="30.75" customHeight="1">
      <c r="B35" s="248"/>
      <c r="C35" s="249"/>
      <c r="D35" s="247"/>
      <c r="E35" s="251" t="s">
        <v>315</v>
      </c>
      <c r="F35" s="247"/>
      <c r="G35" s="364" t="s">
        <v>316</v>
      </c>
      <c r="H35" s="364"/>
      <c r="I35" s="364"/>
      <c r="J35" s="364"/>
      <c r="K35" s="245"/>
    </row>
    <row r="36" spans="2:11" ht="15" customHeight="1">
      <c r="B36" s="248"/>
      <c r="C36" s="249"/>
      <c r="D36" s="247"/>
      <c r="E36" s="251" t="s">
        <v>60</v>
      </c>
      <c r="F36" s="247"/>
      <c r="G36" s="364" t="s">
        <v>317</v>
      </c>
      <c r="H36" s="364"/>
      <c r="I36" s="364"/>
      <c r="J36" s="364"/>
      <c r="K36" s="245"/>
    </row>
    <row r="37" spans="2:11" ht="15" customHeight="1">
      <c r="B37" s="248"/>
      <c r="C37" s="249"/>
      <c r="D37" s="247"/>
      <c r="E37" s="251" t="s">
        <v>103</v>
      </c>
      <c r="F37" s="247"/>
      <c r="G37" s="364" t="s">
        <v>318</v>
      </c>
      <c r="H37" s="364"/>
      <c r="I37" s="364"/>
      <c r="J37" s="364"/>
      <c r="K37" s="245"/>
    </row>
    <row r="38" spans="2:11" ht="15" customHeight="1">
      <c r="B38" s="248"/>
      <c r="C38" s="249"/>
      <c r="D38" s="247"/>
      <c r="E38" s="251" t="s">
        <v>104</v>
      </c>
      <c r="F38" s="247"/>
      <c r="G38" s="364" t="s">
        <v>319</v>
      </c>
      <c r="H38" s="364"/>
      <c r="I38" s="364"/>
      <c r="J38" s="364"/>
      <c r="K38" s="245"/>
    </row>
    <row r="39" spans="2:11" ht="15" customHeight="1">
      <c r="B39" s="248"/>
      <c r="C39" s="249"/>
      <c r="D39" s="247"/>
      <c r="E39" s="251" t="s">
        <v>105</v>
      </c>
      <c r="F39" s="247"/>
      <c r="G39" s="364" t="s">
        <v>320</v>
      </c>
      <c r="H39" s="364"/>
      <c r="I39" s="364"/>
      <c r="J39" s="364"/>
      <c r="K39" s="245"/>
    </row>
    <row r="40" spans="2:11" ht="15" customHeight="1">
      <c r="B40" s="248"/>
      <c r="C40" s="249"/>
      <c r="D40" s="247"/>
      <c r="E40" s="251" t="s">
        <v>321</v>
      </c>
      <c r="F40" s="247"/>
      <c r="G40" s="364" t="s">
        <v>322</v>
      </c>
      <c r="H40" s="364"/>
      <c r="I40" s="364"/>
      <c r="J40" s="364"/>
      <c r="K40" s="245"/>
    </row>
    <row r="41" spans="2:11" ht="15" customHeight="1">
      <c r="B41" s="248"/>
      <c r="C41" s="249"/>
      <c r="D41" s="247"/>
      <c r="E41" s="251"/>
      <c r="F41" s="247"/>
      <c r="G41" s="364" t="s">
        <v>323</v>
      </c>
      <c r="H41" s="364"/>
      <c r="I41" s="364"/>
      <c r="J41" s="364"/>
      <c r="K41" s="245"/>
    </row>
    <row r="42" spans="2:11" ht="15" customHeight="1">
      <c r="B42" s="248"/>
      <c r="C42" s="249"/>
      <c r="D42" s="247"/>
      <c r="E42" s="251" t="s">
        <v>324</v>
      </c>
      <c r="F42" s="247"/>
      <c r="G42" s="364" t="s">
        <v>325</v>
      </c>
      <c r="H42" s="364"/>
      <c r="I42" s="364"/>
      <c r="J42" s="364"/>
      <c r="K42" s="245"/>
    </row>
    <row r="43" spans="2:11" ht="15" customHeight="1">
      <c r="B43" s="248"/>
      <c r="C43" s="249"/>
      <c r="D43" s="247"/>
      <c r="E43" s="251" t="s">
        <v>107</v>
      </c>
      <c r="F43" s="247"/>
      <c r="G43" s="364" t="s">
        <v>326</v>
      </c>
      <c r="H43" s="364"/>
      <c r="I43" s="364"/>
      <c r="J43" s="364"/>
      <c r="K43" s="245"/>
    </row>
    <row r="44" spans="2:11" ht="12.75" customHeight="1">
      <c r="B44" s="248"/>
      <c r="C44" s="249"/>
      <c r="D44" s="247"/>
      <c r="E44" s="247"/>
      <c r="F44" s="247"/>
      <c r="G44" s="247"/>
      <c r="H44" s="247"/>
      <c r="I44" s="247"/>
      <c r="J44" s="247"/>
      <c r="K44" s="245"/>
    </row>
    <row r="45" spans="2:11" ht="15" customHeight="1">
      <c r="B45" s="248"/>
      <c r="C45" s="249"/>
      <c r="D45" s="364" t="s">
        <v>327</v>
      </c>
      <c r="E45" s="364"/>
      <c r="F45" s="364"/>
      <c r="G45" s="364"/>
      <c r="H45" s="364"/>
      <c r="I45" s="364"/>
      <c r="J45" s="364"/>
      <c r="K45" s="245"/>
    </row>
    <row r="46" spans="2:11" ht="15" customHeight="1">
      <c r="B46" s="248"/>
      <c r="C46" s="249"/>
      <c r="D46" s="249"/>
      <c r="E46" s="364" t="s">
        <v>328</v>
      </c>
      <c r="F46" s="364"/>
      <c r="G46" s="364"/>
      <c r="H46" s="364"/>
      <c r="I46" s="364"/>
      <c r="J46" s="364"/>
      <c r="K46" s="245"/>
    </row>
    <row r="47" spans="2:11" ht="15" customHeight="1">
      <c r="B47" s="248"/>
      <c r="C47" s="249"/>
      <c r="D47" s="249"/>
      <c r="E47" s="364" t="s">
        <v>329</v>
      </c>
      <c r="F47" s="364"/>
      <c r="G47" s="364"/>
      <c r="H47" s="364"/>
      <c r="I47" s="364"/>
      <c r="J47" s="364"/>
      <c r="K47" s="245"/>
    </row>
    <row r="48" spans="2:11" ht="15" customHeight="1">
      <c r="B48" s="248"/>
      <c r="C48" s="249"/>
      <c r="D48" s="249"/>
      <c r="E48" s="364" t="s">
        <v>330</v>
      </c>
      <c r="F48" s="364"/>
      <c r="G48" s="364"/>
      <c r="H48" s="364"/>
      <c r="I48" s="364"/>
      <c r="J48" s="364"/>
      <c r="K48" s="245"/>
    </row>
    <row r="49" spans="2:11" ht="15" customHeight="1">
      <c r="B49" s="248"/>
      <c r="C49" s="249"/>
      <c r="D49" s="364" t="s">
        <v>331</v>
      </c>
      <c r="E49" s="364"/>
      <c r="F49" s="364"/>
      <c r="G49" s="364"/>
      <c r="H49" s="364"/>
      <c r="I49" s="364"/>
      <c r="J49" s="364"/>
      <c r="K49" s="245"/>
    </row>
    <row r="50" spans="2:11" ht="25.5" customHeight="1">
      <c r="B50" s="244"/>
      <c r="C50" s="365" t="s">
        <v>332</v>
      </c>
      <c r="D50" s="365"/>
      <c r="E50" s="365"/>
      <c r="F50" s="365"/>
      <c r="G50" s="365"/>
      <c r="H50" s="365"/>
      <c r="I50" s="365"/>
      <c r="J50" s="365"/>
      <c r="K50" s="245"/>
    </row>
    <row r="51" spans="2:11" ht="5.25" customHeight="1">
      <c r="B51" s="244"/>
      <c r="C51" s="246"/>
      <c r="D51" s="246"/>
      <c r="E51" s="246"/>
      <c r="F51" s="246"/>
      <c r="G51" s="246"/>
      <c r="H51" s="246"/>
      <c r="I51" s="246"/>
      <c r="J51" s="246"/>
      <c r="K51" s="245"/>
    </row>
    <row r="52" spans="2:11" ht="15" customHeight="1">
      <c r="B52" s="244"/>
      <c r="C52" s="364" t="s">
        <v>333</v>
      </c>
      <c r="D52" s="364"/>
      <c r="E52" s="364"/>
      <c r="F52" s="364"/>
      <c r="G52" s="364"/>
      <c r="H52" s="364"/>
      <c r="I52" s="364"/>
      <c r="J52" s="364"/>
      <c r="K52" s="245"/>
    </row>
    <row r="53" spans="2:11" ht="15" customHeight="1">
      <c r="B53" s="244"/>
      <c r="C53" s="364" t="s">
        <v>334</v>
      </c>
      <c r="D53" s="364"/>
      <c r="E53" s="364"/>
      <c r="F53" s="364"/>
      <c r="G53" s="364"/>
      <c r="H53" s="364"/>
      <c r="I53" s="364"/>
      <c r="J53" s="364"/>
      <c r="K53" s="245"/>
    </row>
    <row r="54" spans="2:11" ht="12.75" customHeight="1">
      <c r="B54" s="244"/>
      <c r="C54" s="247"/>
      <c r="D54" s="247"/>
      <c r="E54" s="247"/>
      <c r="F54" s="247"/>
      <c r="G54" s="247"/>
      <c r="H54" s="247"/>
      <c r="I54" s="247"/>
      <c r="J54" s="247"/>
      <c r="K54" s="245"/>
    </row>
    <row r="55" spans="2:11" ht="15" customHeight="1">
      <c r="B55" s="244"/>
      <c r="C55" s="364" t="s">
        <v>335</v>
      </c>
      <c r="D55" s="364"/>
      <c r="E55" s="364"/>
      <c r="F55" s="364"/>
      <c r="G55" s="364"/>
      <c r="H55" s="364"/>
      <c r="I55" s="364"/>
      <c r="J55" s="364"/>
      <c r="K55" s="245"/>
    </row>
    <row r="56" spans="2:11" ht="15" customHeight="1">
      <c r="B56" s="244"/>
      <c r="C56" s="249"/>
      <c r="D56" s="364" t="s">
        <v>336</v>
      </c>
      <c r="E56" s="364"/>
      <c r="F56" s="364"/>
      <c r="G56" s="364"/>
      <c r="H56" s="364"/>
      <c r="I56" s="364"/>
      <c r="J56" s="364"/>
      <c r="K56" s="245"/>
    </row>
    <row r="57" spans="2:11" ht="15" customHeight="1">
      <c r="B57" s="244"/>
      <c r="C57" s="249"/>
      <c r="D57" s="364" t="s">
        <v>337</v>
      </c>
      <c r="E57" s="364"/>
      <c r="F57" s="364"/>
      <c r="G57" s="364"/>
      <c r="H57" s="364"/>
      <c r="I57" s="364"/>
      <c r="J57" s="364"/>
      <c r="K57" s="245"/>
    </row>
    <row r="58" spans="2:11" ht="15" customHeight="1">
      <c r="B58" s="244"/>
      <c r="C58" s="249"/>
      <c r="D58" s="364" t="s">
        <v>338</v>
      </c>
      <c r="E58" s="364"/>
      <c r="F58" s="364"/>
      <c r="G58" s="364"/>
      <c r="H58" s="364"/>
      <c r="I58" s="364"/>
      <c r="J58" s="364"/>
      <c r="K58" s="245"/>
    </row>
    <row r="59" spans="2:11" ht="15" customHeight="1">
      <c r="B59" s="244"/>
      <c r="C59" s="249"/>
      <c r="D59" s="364" t="s">
        <v>339</v>
      </c>
      <c r="E59" s="364"/>
      <c r="F59" s="364"/>
      <c r="G59" s="364"/>
      <c r="H59" s="364"/>
      <c r="I59" s="364"/>
      <c r="J59" s="364"/>
      <c r="K59" s="245"/>
    </row>
    <row r="60" spans="2:11" ht="15" customHeight="1">
      <c r="B60" s="244"/>
      <c r="C60" s="249"/>
      <c r="D60" s="363" t="s">
        <v>340</v>
      </c>
      <c r="E60" s="363"/>
      <c r="F60" s="363"/>
      <c r="G60" s="363"/>
      <c r="H60" s="363"/>
      <c r="I60" s="363"/>
      <c r="J60" s="363"/>
      <c r="K60" s="245"/>
    </row>
    <row r="61" spans="2:11" ht="15" customHeight="1">
      <c r="B61" s="244"/>
      <c r="C61" s="249"/>
      <c r="D61" s="364" t="s">
        <v>341</v>
      </c>
      <c r="E61" s="364"/>
      <c r="F61" s="364"/>
      <c r="G61" s="364"/>
      <c r="H61" s="364"/>
      <c r="I61" s="364"/>
      <c r="J61" s="364"/>
      <c r="K61" s="245"/>
    </row>
    <row r="62" spans="2:11" ht="12.75" customHeight="1">
      <c r="B62" s="244"/>
      <c r="C62" s="249"/>
      <c r="D62" s="249"/>
      <c r="E62" s="252"/>
      <c r="F62" s="249"/>
      <c r="G62" s="249"/>
      <c r="H62" s="249"/>
      <c r="I62" s="249"/>
      <c r="J62" s="249"/>
      <c r="K62" s="245"/>
    </row>
    <row r="63" spans="2:11" ht="15" customHeight="1">
      <c r="B63" s="244"/>
      <c r="C63" s="249"/>
      <c r="D63" s="364" t="s">
        <v>342</v>
      </c>
      <c r="E63" s="364"/>
      <c r="F63" s="364"/>
      <c r="G63" s="364"/>
      <c r="H63" s="364"/>
      <c r="I63" s="364"/>
      <c r="J63" s="364"/>
      <c r="K63" s="245"/>
    </row>
    <row r="64" spans="2:11" ht="15" customHeight="1">
      <c r="B64" s="244"/>
      <c r="C64" s="249"/>
      <c r="D64" s="363" t="s">
        <v>343</v>
      </c>
      <c r="E64" s="363"/>
      <c r="F64" s="363"/>
      <c r="G64" s="363"/>
      <c r="H64" s="363"/>
      <c r="I64" s="363"/>
      <c r="J64" s="363"/>
      <c r="K64" s="245"/>
    </row>
    <row r="65" spans="2:11" ht="15" customHeight="1">
      <c r="B65" s="244"/>
      <c r="C65" s="249"/>
      <c r="D65" s="364" t="s">
        <v>344</v>
      </c>
      <c r="E65" s="364"/>
      <c r="F65" s="364"/>
      <c r="G65" s="364"/>
      <c r="H65" s="364"/>
      <c r="I65" s="364"/>
      <c r="J65" s="364"/>
      <c r="K65" s="245"/>
    </row>
    <row r="66" spans="2:11" ht="15" customHeight="1">
      <c r="B66" s="244"/>
      <c r="C66" s="249"/>
      <c r="D66" s="364" t="s">
        <v>345</v>
      </c>
      <c r="E66" s="364"/>
      <c r="F66" s="364"/>
      <c r="G66" s="364"/>
      <c r="H66" s="364"/>
      <c r="I66" s="364"/>
      <c r="J66" s="364"/>
      <c r="K66" s="245"/>
    </row>
    <row r="67" spans="2:11" ht="15" customHeight="1">
      <c r="B67" s="244"/>
      <c r="C67" s="249"/>
      <c r="D67" s="364" t="s">
        <v>346</v>
      </c>
      <c r="E67" s="364"/>
      <c r="F67" s="364"/>
      <c r="G67" s="364"/>
      <c r="H67" s="364"/>
      <c r="I67" s="364"/>
      <c r="J67" s="364"/>
      <c r="K67" s="245"/>
    </row>
    <row r="68" spans="2:11" ht="15" customHeight="1">
      <c r="B68" s="244"/>
      <c r="C68" s="249"/>
      <c r="D68" s="364" t="s">
        <v>347</v>
      </c>
      <c r="E68" s="364"/>
      <c r="F68" s="364"/>
      <c r="G68" s="364"/>
      <c r="H68" s="364"/>
      <c r="I68" s="364"/>
      <c r="J68" s="364"/>
      <c r="K68" s="245"/>
    </row>
    <row r="69" spans="2:11" ht="12.75" customHeight="1">
      <c r="B69" s="253"/>
      <c r="C69" s="254"/>
      <c r="D69" s="254"/>
      <c r="E69" s="254"/>
      <c r="F69" s="254"/>
      <c r="G69" s="254"/>
      <c r="H69" s="254"/>
      <c r="I69" s="254"/>
      <c r="J69" s="254"/>
      <c r="K69" s="255"/>
    </row>
    <row r="70" spans="2:11" ht="18.75" customHeight="1">
      <c r="B70" s="256"/>
      <c r="C70" s="256"/>
      <c r="D70" s="256"/>
      <c r="E70" s="256"/>
      <c r="F70" s="256"/>
      <c r="G70" s="256"/>
      <c r="H70" s="256"/>
      <c r="I70" s="256"/>
      <c r="J70" s="256"/>
      <c r="K70" s="257"/>
    </row>
    <row r="71" spans="2:11" ht="18.75" customHeight="1">
      <c r="B71" s="257"/>
      <c r="C71" s="257"/>
      <c r="D71" s="257"/>
      <c r="E71" s="257"/>
      <c r="F71" s="257"/>
      <c r="G71" s="257"/>
      <c r="H71" s="257"/>
      <c r="I71" s="257"/>
      <c r="J71" s="257"/>
      <c r="K71" s="257"/>
    </row>
    <row r="72" spans="2:11" ht="7.5" customHeight="1">
      <c r="B72" s="258"/>
      <c r="C72" s="259"/>
      <c r="D72" s="259"/>
      <c r="E72" s="259"/>
      <c r="F72" s="259"/>
      <c r="G72" s="259"/>
      <c r="H72" s="259"/>
      <c r="I72" s="259"/>
      <c r="J72" s="259"/>
      <c r="K72" s="260"/>
    </row>
    <row r="73" spans="2:11" ht="45" customHeight="1">
      <c r="B73" s="261"/>
      <c r="C73" s="362" t="s">
        <v>89</v>
      </c>
      <c r="D73" s="362"/>
      <c r="E73" s="362"/>
      <c r="F73" s="362"/>
      <c r="G73" s="362"/>
      <c r="H73" s="362"/>
      <c r="I73" s="362"/>
      <c r="J73" s="362"/>
      <c r="K73" s="262"/>
    </row>
    <row r="74" spans="2:11" ht="17.25" customHeight="1">
      <c r="B74" s="261"/>
      <c r="C74" s="263" t="s">
        <v>348</v>
      </c>
      <c r="D74" s="263"/>
      <c r="E74" s="263"/>
      <c r="F74" s="263" t="s">
        <v>349</v>
      </c>
      <c r="G74" s="264"/>
      <c r="H74" s="263" t="s">
        <v>103</v>
      </c>
      <c r="I74" s="263" t="s">
        <v>64</v>
      </c>
      <c r="J74" s="263" t="s">
        <v>350</v>
      </c>
      <c r="K74" s="262"/>
    </row>
    <row r="75" spans="2:11" ht="17.25" customHeight="1">
      <c r="B75" s="261"/>
      <c r="C75" s="265" t="s">
        <v>351</v>
      </c>
      <c r="D75" s="265"/>
      <c r="E75" s="265"/>
      <c r="F75" s="266" t="s">
        <v>352</v>
      </c>
      <c r="G75" s="267"/>
      <c r="H75" s="265"/>
      <c r="I75" s="265"/>
      <c r="J75" s="265" t="s">
        <v>353</v>
      </c>
      <c r="K75" s="262"/>
    </row>
    <row r="76" spans="2:11" ht="5.25" customHeight="1">
      <c r="B76" s="261"/>
      <c r="C76" s="268"/>
      <c r="D76" s="268"/>
      <c r="E76" s="268"/>
      <c r="F76" s="268"/>
      <c r="G76" s="269"/>
      <c r="H76" s="268"/>
      <c r="I76" s="268"/>
      <c r="J76" s="268"/>
      <c r="K76" s="262"/>
    </row>
    <row r="77" spans="2:11" ht="15" customHeight="1">
      <c r="B77" s="261"/>
      <c r="C77" s="251" t="s">
        <v>60</v>
      </c>
      <c r="D77" s="268"/>
      <c r="E77" s="268"/>
      <c r="F77" s="270" t="s">
        <v>354</v>
      </c>
      <c r="G77" s="269"/>
      <c r="H77" s="251" t="s">
        <v>355</v>
      </c>
      <c r="I77" s="251" t="s">
        <v>356</v>
      </c>
      <c r="J77" s="251">
        <v>20</v>
      </c>
      <c r="K77" s="262"/>
    </row>
    <row r="78" spans="2:11" ht="15" customHeight="1">
      <c r="B78" s="261"/>
      <c r="C78" s="251" t="s">
        <v>357</v>
      </c>
      <c r="D78" s="251"/>
      <c r="E78" s="251"/>
      <c r="F78" s="270" t="s">
        <v>354</v>
      </c>
      <c r="G78" s="269"/>
      <c r="H78" s="251" t="s">
        <v>358</v>
      </c>
      <c r="I78" s="251" t="s">
        <v>356</v>
      </c>
      <c r="J78" s="251">
        <v>120</v>
      </c>
      <c r="K78" s="262"/>
    </row>
    <row r="79" spans="2:11" ht="15" customHeight="1">
      <c r="B79" s="271"/>
      <c r="C79" s="251" t="s">
        <v>359</v>
      </c>
      <c r="D79" s="251"/>
      <c r="E79" s="251"/>
      <c r="F79" s="270" t="s">
        <v>360</v>
      </c>
      <c r="G79" s="269"/>
      <c r="H79" s="251" t="s">
        <v>361</v>
      </c>
      <c r="I79" s="251" t="s">
        <v>356</v>
      </c>
      <c r="J79" s="251">
        <v>50</v>
      </c>
      <c r="K79" s="262"/>
    </row>
    <row r="80" spans="2:11" ht="15" customHeight="1">
      <c r="B80" s="271"/>
      <c r="C80" s="251" t="s">
        <v>362</v>
      </c>
      <c r="D80" s="251"/>
      <c r="E80" s="251"/>
      <c r="F80" s="270" t="s">
        <v>354</v>
      </c>
      <c r="G80" s="269"/>
      <c r="H80" s="251" t="s">
        <v>363</v>
      </c>
      <c r="I80" s="251" t="s">
        <v>364</v>
      </c>
      <c r="J80" s="251"/>
      <c r="K80" s="262"/>
    </row>
    <row r="81" spans="2:11" ht="15" customHeight="1">
      <c r="B81" s="271"/>
      <c r="C81" s="272" t="s">
        <v>365</v>
      </c>
      <c r="D81" s="272"/>
      <c r="E81" s="272"/>
      <c r="F81" s="273" t="s">
        <v>360</v>
      </c>
      <c r="G81" s="272"/>
      <c r="H81" s="272" t="s">
        <v>366</v>
      </c>
      <c r="I81" s="272" t="s">
        <v>356</v>
      </c>
      <c r="J81" s="272">
        <v>15</v>
      </c>
      <c r="K81" s="262"/>
    </row>
    <row r="82" spans="2:11" ht="15" customHeight="1">
      <c r="B82" s="271"/>
      <c r="C82" s="272" t="s">
        <v>367</v>
      </c>
      <c r="D82" s="272"/>
      <c r="E82" s="272"/>
      <c r="F82" s="273" t="s">
        <v>360</v>
      </c>
      <c r="G82" s="272"/>
      <c r="H82" s="272" t="s">
        <v>368</v>
      </c>
      <c r="I82" s="272" t="s">
        <v>356</v>
      </c>
      <c r="J82" s="272">
        <v>15</v>
      </c>
      <c r="K82" s="262"/>
    </row>
    <row r="83" spans="2:11" ht="15" customHeight="1">
      <c r="B83" s="271"/>
      <c r="C83" s="272" t="s">
        <v>369</v>
      </c>
      <c r="D83" s="272"/>
      <c r="E83" s="272"/>
      <c r="F83" s="273" t="s">
        <v>360</v>
      </c>
      <c r="G83" s="272"/>
      <c r="H83" s="272" t="s">
        <v>370</v>
      </c>
      <c r="I83" s="272" t="s">
        <v>356</v>
      </c>
      <c r="J83" s="272">
        <v>20</v>
      </c>
      <c r="K83" s="262"/>
    </row>
    <row r="84" spans="2:11" ht="15" customHeight="1">
      <c r="B84" s="271"/>
      <c r="C84" s="272" t="s">
        <v>371</v>
      </c>
      <c r="D84" s="272"/>
      <c r="E84" s="272"/>
      <c r="F84" s="273" t="s">
        <v>360</v>
      </c>
      <c r="G84" s="272"/>
      <c r="H84" s="272" t="s">
        <v>372</v>
      </c>
      <c r="I84" s="272" t="s">
        <v>356</v>
      </c>
      <c r="J84" s="272">
        <v>20</v>
      </c>
      <c r="K84" s="262"/>
    </row>
    <row r="85" spans="2:11" ht="15" customHeight="1">
      <c r="B85" s="271"/>
      <c r="C85" s="251" t="s">
        <v>373</v>
      </c>
      <c r="D85" s="251"/>
      <c r="E85" s="251"/>
      <c r="F85" s="270" t="s">
        <v>360</v>
      </c>
      <c r="G85" s="269"/>
      <c r="H85" s="251" t="s">
        <v>374</v>
      </c>
      <c r="I85" s="251" t="s">
        <v>356</v>
      </c>
      <c r="J85" s="251">
        <v>50</v>
      </c>
      <c r="K85" s="262"/>
    </row>
    <row r="86" spans="2:11" ht="15" customHeight="1">
      <c r="B86" s="271"/>
      <c r="C86" s="251" t="s">
        <v>375</v>
      </c>
      <c r="D86" s="251"/>
      <c r="E86" s="251"/>
      <c r="F86" s="270" t="s">
        <v>360</v>
      </c>
      <c r="G86" s="269"/>
      <c r="H86" s="251" t="s">
        <v>376</v>
      </c>
      <c r="I86" s="251" t="s">
        <v>356</v>
      </c>
      <c r="J86" s="251">
        <v>20</v>
      </c>
      <c r="K86" s="262"/>
    </row>
    <row r="87" spans="2:11" ht="15" customHeight="1">
      <c r="B87" s="271"/>
      <c r="C87" s="251" t="s">
        <v>377</v>
      </c>
      <c r="D87" s="251"/>
      <c r="E87" s="251"/>
      <c r="F87" s="270" t="s">
        <v>360</v>
      </c>
      <c r="G87" s="269"/>
      <c r="H87" s="251" t="s">
        <v>378</v>
      </c>
      <c r="I87" s="251" t="s">
        <v>356</v>
      </c>
      <c r="J87" s="251">
        <v>20</v>
      </c>
      <c r="K87" s="262"/>
    </row>
    <row r="88" spans="2:11" ht="15" customHeight="1">
      <c r="B88" s="271"/>
      <c r="C88" s="251" t="s">
        <v>379</v>
      </c>
      <c r="D88" s="251"/>
      <c r="E88" s="251"/>
      <c r="F88" s="270" t="s">
        <v>360</v>
      </c>
      <c r="G88" s="269"/>
      <c r="H88" s="251" t="s">
        <v>380</v>
      </c>
      <c r="I88" s="251" t="s">
        <v>356</v>
      </c>
      <c r="J88" s="251">
        <v>50</v>
      </c>
      <c r="K88" s="262"/>
    </row>
    <row r="89" spans="2:11" ht="15" customHeight="1">
      <c r="B89" s="271"/>
      <c r="C89" s="251" t="s">
        <v>381</v>
      </c>
      <c r="D89" s="251"/>
      <c r="E89" s="251"/>
      <c r="F89" s="270" t="s">
        <v>360</v>
      </c>
      <c r="G89" s="269"/>
      <c r="H89" s="251" t="s">
        <v>381</v>
      </c>
      <c r="I89" s="251" t="s">
        <v>356</v>
      </c>
      <c r="J89" s="251">
        <v>50</v>
      </c>
      <c r="K89" s="262"/>
    </row>
    <row r="90" spans="2:11" ht="15" customHeight="1">
      <c r="B90" s="271"/>
      <c r="C90" s="251" t="s">
        <v>108</v>
      </c>
      <c r="D90" s="251"/>
      <c r="E90" s="251"/>
      <c r="F90" s="270" t="s">
        <v>360</v>
      </c>
      <c r="G90" s="269"/>
      <c r="H90" s="251" t="s">
        <v>382</v>
      </c>
      <c r="I90" s="251" t="s">
        <v>356</v>
      </c>
      <c r="J90" s="251">
        <v>255</v>
      </c>
      <c r="K90" s="262"/>
    </row>
    <row r="91" spans="2:11" ht="15" customHeight="1">
      <c r="B91" s="271"/>
      <c r="C91" s="251" t="s">
        <v>383</v>
      </c>
      <c r="D91" s="251"/>
      <c r="E91" s="251"/>
      <c r="F91" s="270" t="s">
        <v>354</v>
      </c>
      <c r="G91" s="269"/>
      <c r="H91" s="251" t="s">
        <v>384</v>
      </c>
      <c r="I91" s="251" t="s">
        <v>385</v>
      </c>
      <c r="J91" s="251"/>
      <c r="K91" s="262"/>
    </row>
    <row r="92" spans="2:11" ht="15" customHeight="1">
      <c r="B92" s="271"/>
      <c r="C92" s="251" t="s">
        <v>386</v>
      </c>
      <c r="D92" s="251"/>
      <c r="E92" s="251"/>
      <c r="F92" s="270" t="s">
        <v>354</v>
      </c>
      <c r="G92" s="269"/>
      <c r="H92" s="251" t="s">
        <v>387</v>
      </c>
      <c r="I92" s="251" t="s">
        <v>388</v>
      </c>
      <c r="J92" s="251"/>
      <c r="K92" s="262"/>
    </row>
    <row r="93" spans="2:11" ht="15" customHeight="1">
      <c r="B93" s="271"/>
      <c r="C93" s="251" t="s">
        <v>389</v>
      </c>
      <c r="D93" s="251"/>
      <c r="E93" s="251"/>
      <c r="F93" s="270" t="s">
        <v>354</v>
      </c>
      <c r="G93" s="269"/>
      <c r="H93" s="251" t="s">
        <v>389</v>
      </c>
      <c r="I93" s="251" t="s">
        <v>388</v>
      </c>
      <c r="J93" s="251"/>
      <c r="K93" s="262"/>
    </row>
    <row r="94" spans="2:11" ht="15" customHeight="1">
      <c r="B94" s="271"/>
      <c r="C94" s="251" t="s">
        <v>45</v>
      </c>
      <c r="D94" s="251"/>
      <c r="E94" s="251"/>
      <c r="F94" s="270" t="s">
        <v>354</v>
      </c>
      <c r="G94" s="269"/>
      <c r="H94" s="251" t="s">
        <v>390</v>
      </c>
      <c r="I94" s="251" t="s">
        <v>388</v>
      </c>
      <c r="J94" s="251"/>
      <c r="K94" s="262"/>
    </row>
    <row r="95" spans="2:11" ht="15" customHeight="1">
      <c r="B95" s="271"/>
      <c r="C95" s="251" t="s">
        <v>55</v>
      </c>
      <c r="D95" s="251"/>
      <c r="E95" s="251"/>
      <c r="F95" s="270" t="s">
        <v>354</v>
      </c>
      <c r="G95" s="269"/>
      <c r="H95" s="251" t="s">
        <v>391</v>
      </c>
      <c r="I95" s="251" t="s">
        <v>388</v>
      </c>
      <c r="J95" s="251"/>
      <c r="K95" s="262"/>
    </row>
    <row r="96" spans="2:11" ht="15" customHeight="1">
      <c r="B96" s="274"/>
      <c r="C96" s="275"/>
      <c r="D96" s="275"/>
      <c r="E96" s="275"/>
      <c r="F96" s="275"/>
      <c r="G96" s="275"/>
      <c r="H96" s="275"/>
      <c r="I96" s="275"/>
      <c r="J96" s="275"/>
      <c r="K96" s="276"/>
    </row>
    <row r="97" spans="2:11" ht="18.75" customHeight="1">
      <c r="B97" s="277"/>
      <c r="C97" s="278"/>
      <c r="D97" s="278"/>
      <c r="E97" s="278"/>
      <c r="F97" s="278"/>
      <c r="G97" s="278"/>
      <c r="H97" s="278"/>
      <c r="I97" s="278"/>
      <c r="J97" s="278"/>
      <c r="K97" s="277"/>
    </row>
    <row r="98" spans="2:11" ht="18.75" customHeight="1">
      <c r="B98" s="257"/>
      <c r="C98" s="257"/>
      <c r="D98" s="257"/>
      <c r="E98" s="257"/>
      <c r="F98" s="257"/>
      <c r="G98" s="257"/>
      <c r="H98" s="257"/>
      <c r="I98" s="257"/>
      <c r="J98" s="257"/>
      <c r="K98" s="257"/>
    </row>
    <row r="99" spans="2:11" ht="7.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60"/>
    </row>
    <row r="100" spans="2:11" ht="45" customHeight="1">
      <c r="B100" s="261"/>
      <c r="C100" s="362" t="s">
        <v>392</v>
      </c>
      <c r="D100" s="362"/>
      <c r="E100" s="362"/>
      <c r="F100" s="362"/>
      <c r="G100" s="362"/>
      <c r="H100" s="362"/>
      <c r="I100" s="362"/>
      <c r="J100" s="362"/>
      <c r="K100" s="262"/>
    </row>
    <row r="101" spans="2:11" ht="17.25" customHeight="1">
      <c r="B101" s="261"/>
      <c r="C101" s="263" t="s">
        <v>348</v>
      </c>
      <c r="D101" s="263"/>
      <c r="E101" s="263"/>
      <c r="F101" s="263" t="s">
        <v>349</v>
      </c>
      <c r="G101" s="264"/>
      <c r="H101" s="263" t="s">
        <v>103</v>
      </c>
      <c r="I101" s="263" t="s">
        <v>64</v>
      </c>
      <c r="J101" s="263" t="s">
        <v>350</v>
      </c>
      <c r="K101" s="262"/>
    </row>
    <row r="102" spans="2:11" ht="17.25" customHeight="1">
      <c r="B102" s="261"/>
      <c r="C102" s="265" t="s">
        <v>351</v>
      </c>
      <c r="D102" s="265"/>
      <c r="E102" s="265"/>
      <c r="F102" s="266" t="s">
        <v>352</v>
      </c>
      <c r="G102" s="267"/>
      <c r="H102" s="265"/>
      <c r="I102" s="265"/>
      <c r="J102" s="265" t="s">
        <v>353</v>
      </c>
      <c r="K102" s="262"/>
    </row>
    <row r="103" spans="2:11" ht="5.25" customHeight="1">
      <c r="B103" s="261"/>
      <c r="C103" s="263"/>
      <c r="D103" s="263"/>
      <c r="E103" s="263"/>
      <c r="F103" s="263"/>
      <c r="G103" s="279"/>
      <c r="H103" s="263"/>
      <c r="I103" s="263"/>
      <c r="J103" s="263"/>
      <c r="K103" s="262"/>
    </row>
    <row r="104" spans="2:11" ht="15" customHeight="1">
      <c r="B104" s="261"/>
      <c r="C104" s="251" t="s">
        <v>60</v>
      </c>
      <c r="D104" s="268"/>
      <c r="E104" s="268"/>
      <c r="F104" s="270" t="s">
        <v>354</v>
      </c>
      <c r="G104" s="279"/>
      <c r="H104" s="251" t="s">
        <v>393</v>
      </c>
      <c r="I104" s="251" t="s">
        <v>356</v>
      </c>
      <c r="J104" s="251">
        <v>20</v>
      </c>
      <c r="K104" s="262"/>
    </row>
    <row r="105" spans="2:11" ht="15" customHeight="1">
      <c r="B105" s="261"/>
      <c r="C105" s="251" t="s">
        <v>357</v>
      </c>
      <c r="D105" s="251"/>
      <c r="E105" s="251"/>
      <c r="F105" s="270" t="s">
        <v>354</v>
      </c>
      <c r="G105" s="251"/>
      <c r="H105" s="251" t="s">
        <v>393</v>
      </c>
      <c r="I105" s="251" t="s">
        <v>356</v>
      </c>
      <c r="J105" s="251">
        <v>120</v>
      </c>
      <c r="K105" s="262"/>
    </row>
    <row r="106" spans="2:11" ht="15" customHeight="1">
      <c r="B106" s="271"/>
      <c r="C106" s="251" t="s">
        <v>359</v>
      </c>
      <c r="D106" s="251"/>
      <c r="E106" s="251"/>
      <c r="F106" s="270" t="s">
        <v>360</v>
      </c>
      <c r="G106" s="251"/>
      <c r="H106" s="251" t="s">
        <v>393</v>
      </c>
      <c r="I106" s="251" t="s">
        <v>356</v>
      </c>
      <c r="J106" s="251">
        <v>50</v>
      </c>
      <c r="K106" s="262"/>
    </row>
    <row r="107" spans="2:11" ht="15" customHeight="1">
      <c r="B107" s="271"/>
      <c r="C107" s="251" t="s">
        <v>362</v>
      </c>
      <c r="D107" s="251"/>
      <c r="E107" s="251"/>
      <c r="F107" s="270" t="s">
        <v>354</v>
      </c>
      <c r="G107" s="251"/>
      <c r="H107" s="251" t="s">
        <v>393</v>
      </c>
      <c r="I107" s="251" t="s">
        <v>364</v>
      </c>
      <c r="J107" s="251"/>
      <c r="K107" s="262"/>
    </row>
    <row r="108" spans="2:11" ht="15" customHeight="1">
      <c r="B108" s="271"/>
      <c r="C108" s="251" t="s">
        <v>373</v>
      </c>
      <c r="D108" s="251"/>
      <c r="E108" s="251"/>
      <c r="F108" s="270" t="s">
        <v>360</v>
      </c>
      <c r="G108" s="251"/>
      <c r="H108" s="251" t="s">
        <v>393</v>
      </c>
      <c r="I108" s="251" t="s">
        <v>356</v>
      </c>
      <c r="J108" s="251">
        <v>50</v>
      </c>
      <c r="K108" s="262"/>
    </row>
    <row r="109" spans="2:11" ht="15" customHeight="1">
      <c r="B109" s="271"/>
      <c r="C109" s="251" t="s">
        <v>381</v>
      </c>
      <c r="D109" s="251"/>
      <c r="E109" s="251"/>
      <c r="F109" s="270" t="s">
        <v>360</v>
      </c>
      <c r="G109" s="251"/>
      <c r="H109" s="251" t="s">
        <v>393</v>
      </c>
      <c r="I109" s="251" t="s">
        <v>356</v>
      </c>
      <c r="J109" s="251">
        <v>50</v>
      </c>
      <c r="K109" s="262"/>
    </row>
    <row r="110" spans="2:11" ht="15" customHeight="1">
      <c r="B110" s="271"/>
      <c r="C110" s="251" t="s">
        <v>379</v>
      </c>
      <c r="D110" s="251"/>
      <c r="E110" s="251"/>
      <c r="F110" s="270" t="s">
        <v>360</v>
      </c>
      <c r="G110" s="251"/>
      <c r="H110" s="251" t="s">
        <v>393</v>
      </c>
      <c r="I110" s="251" t="s">
        <v>356</v>
      </c>
      <c r="J110" s="251">
        <v>50</v>
      </c>
      <c r="K110" s="262"/>
    </row>
    <row r="111" spans="2:11" ht="15" customHeight="1">
      <c r="B111" s="271"/>
      <c r="C111" s="251" t="s">
        <v>60</v>
      </c>
      <c r="D111" s="251"/>
      <c r="E111" s="251"/>
      <c r="F111" s="270" t="s">
        <v>354</v>
      </c>
      <c r="G111" s="251"/>
      <c r="H111" s="251" t="s">
        <v>394</v>
      </c>
      <c r="I111" s="251" t="s">
        <v>356</v>
      </c>
      <c r="J111" s="251">
        <v>20</v>
      </c>
      <c r="K111" s="262"/>
    </row>
    <row r="112" spans="2:11" ht="15" customHeight="1">
      <c r="B112" s="271"/>
      <c r="C112" s="251" t="s">
        <v>395</v>
      </c>
      <c r="D112" s="251"/>
      <c r="E112" s="251"/>
      <c r="F112" s="270" t="s">
        <v>354</v>
      </c>
      <c r="G112" s="251"/>
      <c r="H112" s="251" t="s">
        <v>396</v>
      </c>
      <c r="I112" s="251" t="s">
        <v>356</v>
      </c>
      <c r="J112" s="251">
        <v>120</v>
      </c>
      <c r="K112" s="262"/>
    </row>
    <row r="113" spans="2:11" ht="15" customHeight="1">
      <c r="B113" s="271"/>
      <c r="C113" s="251" t="s">
        <v>45</v>
      </c>
      <c r="D113" s="251"/>
      <c r="E113" s="251"/>
      <c r="F113" s="270" t="s">
        <v>354</v>
      </c>
      <c r="G113" s="251"/>
      <c r="H113" s="251" t="s">
        <v>397</v>
      </c>
      <c r="I113" s="251" t="s">
        <v>388</v>
      </c>
      <c r="J113" s="251"/>
      <c r="K113" s="262"/>
    </row>
    <row r="114" spans="2:11" ht="15" customHeight="1">
      <c r="B114" s="271"/>
      <c r="C114" s="251" t="s">
        <v>55</v>
      </c>
      <c r="D114" s="251"/>
      <c r="E114" s="251"/>
      <c r="F114" s="270" t="s">
        <v>354</v>
      </c>
      <c r="G114" s="251"/>
      <c r="H114" s="251" t="s">
        <v>398</v>
      </c>
      <c r="I114" s="251" t="s">
        <v>388</v>
      </c>
      <c r="J114" s="251"/>
      <c r="K114" s="262"/>
    </row>
    <row r="115" spans="2:11" ht="15" customHeight="1">
      <c r="B115" s="271"/>
      <c r="C115" s="251" t="s">
        <v>64</v>
      </c>
      <c r="D115" s="251"/>
      <c r="E115" s="251"/>
      <c r="F115" s="270" t="s">
        <v>354</v>
      </c>
      <c r="G115" s="251"/>
      <c r="H115" s="251" t="s">
        <v>399</v>
      </c>
      <c r="I115" s="251" t="s">
        <v>400</v>
      </c>
      <c r="J115" s="251"/>
      <c r="K115" s="262"/>
    </row>
    <row r="116" spans="2:11" ht="15" customHeight="1">
      <c r="B116" s="274"/>
      <c r="C116" s="280"/>
      <c r="D116" s="280"/>
      <c r="E116" s="280"/>
      <c r="F116" s="280"/>
      <c r="G116" s="280"/>
      <c r="H116" s="280"/>
      <c r="I116" s="280"/>
      <c r="J116" s="280"/>
      <c r="K116" s="276"/>
    </row>
    <row r="117" spans="2:11" ht="18.75" customHeight="1">
      <c r="B117" s="281"/>
      <c r="C117" s="247"/>
      <c r="D117" s="247"/>
      <c r="E117" s="247"/>
      <c r="F117" s="282"/>
      <c r="G117" s="247"/>
      <c r="H117" s="247"/>
      <c r="I117" s="247"/>
      <c r="J117" s="247"/>
      <c r="K117" s="281"/>
    </row>
    <row r="118" spans="2:11" ht="18.75" customHeight="1"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</row>
    <row r="119" spans="2:11" ht="7.5" customHeight="1">
      <c r="B119" s="283"/>
      <c r="C119" s="284"/>
      <c r="D119" s="284"/>
      <c r="E119" s="284"/>
      <c r="F119" s="284"/>
      <c r="G119" s="284"/>
      <c r="H119" s="284"/>
      <c r="I119" s="284"/>
      <c r="J119" s="284"/>
      <c r="K119" s="285"/>
    </row>
    <row r="120" spans="2:11" ht="45" customHeight="1">
      <c r="B120" s="286"/>
      <c r="C120" s="361" t="s">
        <v>401</v>
      </c>
      <c r="D120" s="361"/>
      <c r="E120" s="361"/>
      <c r="F120" s="361"/>
      <c r="G120" s="361"/>
      <c r="H120" s="361"/>
      <c r="I120" s="361"/>
      <c r="J120" s="361"/>
      <c r="K120" s="287"/>
    </row>
    <row r="121" spans="2:11" ht="17.25" customHeight="1">
      <c r="B121" s="288"/>
      <c r="C121" s="263" t="s">
        <v>348</v>
      </c>
      <c r="D121" s="263"/>
      <c r="E121" s="263"/>
      <c r="F121" s="263" t="s">
        <v>349</v>
      </c>
      <c r="G121" s="264"/>
      <c r="H121" s="263" t="s">
        <v>103</v>
      </c>
      <c r="I121" s="263" t="s">
        <v>64</v>
      </c>
      <c r="J121" s="263" t="s">
        <v>350</v>
      </c>
      <c r="K121" s="289"/>
    </row>
    <row r="122" spans="2:11" ht="17.25" customHeight="1">
      <c r="B122" s="288"/>
      <c r="C122" s="265" t="s">
        <v>351</v>
      </c>
      <c r="D122" s="265"/>
      <c r="E122" s="265"/>
      <c r="F122" s="266" t="s">
        <v>352</v>
      </c>
      <c r="G122" s="267"/>
      <c r="H122" s="265"/>
      <c r="I122" s="265"/>
      <c r="J122" s="265" t="s">
        <v>353</v>
      </c>
      <c r="K122" s="289"/>
    </row>
    <row r="123" spans="2:11" ht="5.25" customHeight="1">
      <c r="B123" s="290"/>
      <c r="C123" s="268"/>
      <c r="D123" s="268"/>
      <c r="E123" s="268"/>
      <c r="F123" s="268"/>
      <c r="G123" s="251"/>
      <c r="H123" s="268"/>
      <c r="I123" s="268"/>
      <c r="J123" s="268"/>
      <c r="K123" s="291"/>
    </row>
    <row r="124" spans="2:11" ht="15" customHeight="1">
      <c r="B124" s="290"/>
      <c r="C124" s="251" t="s">
        <v>357</v>
      </c>
      <c r="D124" s="268"/>
      <c r="E124" s="268"/>
      <c r="F124" s="270" t="s">
        <v>354</v>
      </c>
      <c r="G124" s="251"/>
      <c r="H124" s="251" t="s">
        <v>393</v>
      </c>
      <c r="I124" s="251" t="s">
        <v>356</v>
      </c>
      <c r="J124" s="251">
        <v>120</v>
      </c>
      <c r="K124" s="292"/>
    </row>
    <row r="125" spans="2:11" ht="15" customHeight="1">
      <c r="B125" s="290"/>
      <c r="C125" s="251" t="s">
        <v>402</v>
      </c>
      <c r="D125" s="251"/>
      <c r="E125" s="251"/>
      <c r="F125" s="270" t="s">
        <v>354</v>
      </c>
      <c r="G125" s="251"/>
      <c r="H125" s="251" t="s">
        <v>403</v>
      </c>
      <c r="I125" s="251" t="s">
        <v>356</v>
      </c>
      <c r="J125" s="251" t="s">
        <v>404</v>
      </c>
      <c r="K125" s="292"/>
    </row>
    <row r="126" spans="2:11" ht="15" customHeight="1">
      <c r="B126" s="290"/>
      <c r="C126" s="251" t="s">
        <v>303</v>
      </c>
      <c r="D126" s="251"/>
      <c r="E126" s="251"/>
      <c r="F126" s="270" t="s">
        <v>354</v>
      </c>
      <c r="G126" s="251"/>
      <c r="H126" s="251" t="s">
        <v>405</v>
      </c>
      <c r="I126" s="251" t="s">
        <v>356</v>
      </c>
      <c r="J126" s="251" t="s">
        <v>404</v>
      </c>
      <c r="K126" s="292"/>
    </row>
    <row r="127" spans="2:11" ht="15" customHeight="1">
      <c r="B127" s="290"/>
      <c r="C127" s="251" t="s">
        <v>365</v>
      </c>
      <c r="D127" s="251"/>
      <c r="E127" s="251"/>
      <c r="F127" s="270" t="s">
        <v>360</v>
      </c>
      <c r="G127" s="251"/>
      <c r="H127" s="251" t="s">
        <v>366</v>
      </c>
      <c r="I127" s="251" t="s">
        <v>356</v>
      </c>
      <c r="J127" s="251">
        <v>15</v>
      </c>
      <c r="K127" s="292"/>
    </row>
    <row r="128" spans="2:11" ht="15" customHeight="1">
      <c r="B128" s="290"/>
      <c r="C128" s="272" t="s">
        <v>367</v>
      </c>
      <c r="D128" s="272"/>
      <c r="E128" s="272"/>
      <c r="F128" s="273" t="s">
        <v>360</v>
      </c>
      <c r="G128" s="272"/>
      <c r="H128" s="272" t="s">
        <v>368</v>
      </c>
      <c r="I128" s="272" t="s">
        <v>356</v>
      </c>
      <c r="J128" s="272">
        <v>15</v>
      </c>
      <c r="K128" s="292"/>
    </row>
    <row r="129" spans="2:11" ht="15" customHeight="1">
      <c r="B129" s="290"/>
      <c r="C129" s="272" t="s">
        <v>369</v>
      </c>
      <c r="D129" s="272"/>
      <c r="E129" s="272"/>
      <c r="F129" s="273" t="s">
        <v>360</v>
      </c>
      <c r="G129" s="272"/>
      <c r="H129" s="272" t="s">
        <v>370</v>
      </c>
      <c r="I129" s="272" t="s">
        <v>356</v>
      </c>
      <c r="J129" s="272">
        <v>20</v>
      </c>
      <c r="K129" s="292"/>
    </row>
    <row r="130" spans="2:11" ht="15" customHeight="1">
      <c r="B130" s="290"/>
      <c r="C130" s="272" t="s">
        <v>371</v>
      </c>
      <c r="D130" s="272"/>
      <c r="E130" s="272"/>
      <c r="F130" s="273" t="s">
        <v>360</v>
      </c>
      <c r="G130" s="272"/>
      <c r="H130" s="272" t="s">
        <v>372</v>
      </c>
      <c r="I130" s="272" t="s">
        <v>356</v>
      </c>
      <c r="J130" s="272">
        <v>20</v>
      </c>
      <c r="K130" s="292"/>
    </row>
    <row r="131" spans="2:11" ht="15" customHeight="1">
      <c r="B131" s="290"/>
      <c r="C131" s="251" t="s">
        <v>359</v>
      </c>
      <c r="D131" s="251"/>
      <c r="E131" s="251"/>
      <c r="F131" s="270" t="s">
        <v>360</v>
      </c>
      <c r="G131" s="251"/>
      <c r="H131" s="251" t="s">
        <v>393</v>
      </c>
      <c r="I131" s="251" t="s">
        <v>356</v>
      </c>
      <c r="J131" s="251">
        <v>50</v>
      </c>
      <c r="K131" s="292"/>
    </row>
    <row r="132" spans="2:11" ht="15" customHeight="1">
      <c r="B132" s="290"/>
      <c r="C132" s="251" t="s">
        <v>373</v>
      </c>
      <c r="D132" s="251"/>
      <c r="E132" s="251"/>
      <c r="F132" s="270" t="s">
        <v>360</v>
      </c>
      <c r="G132" s="251"/>
      <c r="H132" s="251" t="s">
        <v>393</v>
      </c>
      <c r="I132" s="251" t="s">
        <v>356</v>
      </c>
      <c r="J132" s="251">
        <v>50</v>
      </c>
      <c r="K132" s="292"/>
    </row>
    <row r="133" spans="2:11" ht="15" customHeight="1">
      <c r="B133" s="290"/>
      <c r="C133" s="251" t="s">
        <v>379</v>
      </c>
      <c r="D133" s="251"/>
      <c r="E133" s="251"/>
      <c r="F133" s="270" t="s">
        <v>360</v>
      </c>
      <c r="G133" s="251"/>
      <c r="H133" s="251" t="s">
        <v>393</v>
      </c>
      <c r="I133" s="251" t="s">
        <v>356</v>
      </c>
      <c r="J133" s="251">
        <v>50</v>
      </c>
      <c r="K133" s="292"/>
    </row>
    <row r="134" spans="2:11" ht="15" customHeight="1">
      <c r="B134" s="290"/>
      <c r="C134" s="251" t="s">
        <v>381</v>
      </c>
      <c r="D134" s="251"/>
      <c r="E134" s="251"/>
      <c r="F134" s="270" t="s">
        <v>360</v>
      </c>
      <c r="G134" s="251"/>
      <c r="H134" s="251" t="s">
        <v>393</v>
      </c>
      <c r="I134" s="251" t="s">
        <v>356</v>
      </c>
      <c r="J134" s="251">
        <v>50</v>
      </c>
      <c r="K134" s="292"/>
    </row>
    <row r="135" spans="2:11" ht="15" customHeight="1">
      <c r="B135" s="290"/>
      <c r="C135" s="251" t="s">
        <v>108</v>
      </c>
      <c r="D135" s="251"/>
      <c r="E135" s="251"/>
      <c r="F135" s="270" t="s">
        <v>360</v>
      </c>
      <c r="G135" s="251"/>
      <c r="H135" s="251" t="s">
        <v>406</v>
      </c>
      <c r="I135" s="251" t="s">
        <v>356</v>
      </c>
      <c r="J135" s="251">
        <v>255</v>
      </c>
      <c r="K135" s="292"/>
    </row>
    <row r="136" spans="2:11" ht="15" customHeight="1">
      <c r="B136" s="290"/>
      <c r="C136" s="251" t="s">
        <v>383</v>
      </c>
      <c r="D136" s="251"/>
      <c r="E136" s="251"/>
      <c r="F136" s="270" t="s">
        <v>354</v>
      </c>
      <c r="G136" s="251"/>
      <c r="H136" s="251" t="s">
        <v>407</v>
      </c>
      <c r="I136" s="251" t="s">
        <v>385</v>
      </c>
      <c r="J136" s="251"/>
      <c r="K136" s="292"/>
    </row>
    <row r="137" spans="2:11" ht="15" customHeight="1">
      <c r="B137" s="290"/>
      <c r="C137" s="251" t="s">
        <v>386</v>
      </c>
      <c r="D137" s="251"/>
      <c r="E137" s="251"/>
      <c r="F137" s="270" t="s">
        <v>354</v>
      </c>
      <c r="G137" s="251"/>
      <c r="H137" s="251" t="s">
        <v>408</v>
      </c>
      <c r="I137" s="251" t="s">
        <v>388</v>
      </c>
      <c r="J137" s="251"/>
      <c r="K137" s="292"/>
    </row>
    <row r="138" spans="2:11" ht="15" customHeight="1">
      <c r="B138" s="290"/>
      <c r="C138" s="251" t="s">
        <v>389</v>
      </c>
      <c r="D138" s="251"/>
      <c r="E138" s="251"/>
      <c r="F138" s="270" t="s">
        <v>354</v>
      </c>
      <c r="G138" s="251"/>
      <c r="H138" s="251" t="s">
        <v>389</v>
      </c>
      <c r="I138" s="251" t="s">
        <v>388</v>
      </c>
      <c r="J138" s="251"/>
      <c r="K138" s="292"/>
    </row>
    <row r="139" spans="2:11" ht="15" customHeight="1">
      <c r="B139" s="290"/>
      <c r="C139" s="251" t="s">
        <v>45</v>
      </c>
      <c r="D139" s="251"/>
      <c r="E139" s="251"/>
      <c r="F139" s="270" t="s">
        <v>354</v>
      </c>
      <c r="G139" s="251"/>
      <c r="H139" s="251" t="s">
        <v>409</v>
      </c>
      <c r="I139" s="251" t="s">
        <v>388</v>
      </c>
      <c r="J139" s="251"/>
      <c r="K139" s="292"/>
    </row>
    <row r="140" spans="2:11" ht="15" customHeight="1">
      <c r="B140" s="290"/>
      <c r="C140" s="251" t="s">
        <v>410</v>
      </c>
      <c r="D140" s="251"/>
      <c r="E140" s="251"/>
      <c r="F140" s="270" t="s">
        <v>354</v>
      </c>
      <c r="G140" s="251"/>
      <c r="H140" s="251" t="s">
        <v>411</v>
      </c>
      <c r="I140" s="251" t="s">
        <v>388</v>
      </c>
      <c r="J140" s="251"/>
      <c r="K140" s="292"/>
    </row>
    <row r="141" spans="2:11" ht="15" customHeight="1">
      <c r="B141" s="293"/>
      <c r="C141" s="294"/>
      <c r="D141" s="294"/>
      <c r="E141" s="294"/>
      <c r="F141" s="294"/>
      <c r="G141" s="294"/>
      <c r="H141" s="294"/>
      <c r="I141" s="294"/>
      <c r="J141" s="294"/>
      <c r="K141" s="295"/>
    </row>
    <row r="142" spans="2:11" ht="18.75" customHeight="1">
      <c r="B142" s="247"/>
      <c r="C142" s="247"/>
      <c r="D142" s="247"/>
      <c r="E142" s="247"/>
      <c r="F142" s="282"/>
      <c r="G142" s="247"/>
      <c r="H142" s="247"/>
      <c r="I142" s="247"/>
      <c r="J142" s="247"/>
      <c r="K142" s="247"/>
    </row>
    <row r="143" spans="2:11" ht="18.75" customHeight="1">
      <c r="B143" s="257"/>
      <c r="C143" s="257"/>
      <c r="D143" s="257"/>
      <c r="E143" s="257"/>
      <c r="F143" s="257"/>
      <c r="G143" s="257"/>
      <c r="H143" s="257"/>
      <c r="I143" s="257"/>
      <c r="J143" s="257"/>
      <c r="K143" s="257"/>
    </row>
    <row r="144" spans="2:11" ht="7.5" customHeight="1">
      <c r="B144" s="258"/>
      <c r="C144" s="259"/>
      <c r="D144" s="259"/>
      <c r="E144" s="259"/>
      <c r="F144" s="259"/>
      <c r="G144" s="259"/>
      <c r="H144" s="259"/>
      <c r="I144" s="259"/>
      <c r="J144" s="259"/>
      <c r="K144" s="260"/>
    </row>
    <row r="145" spans="2:11" ht="45" customHeight="1">
      <c r="B145" s="261"/>
      <c r="C145" s="362" t="s">
        <v>412</v>
      </c>
      <c r="D145" s="362"/>
      <c r="E145" s="362"/>
      <c r="F145" s="362"/>
      <c r="G145" s="362"/>
      <c r="H145" s="362"/>
      <c r="I145" s="362"/>
      <c r="J145" s="362"/>
      <c r="K145" s="262"/>
    </row>
    <row r="146" spans="2:11" ht="17.25" customHeight="1">
      <c r="B146" s="261"/>
      <c r="C146" s="263" t="s">
        <v>348</v>
      </c>
      <c r="D146" s="263"/>
      <c r="E146" s="263"/>
      <c r="F146" s="263" t="s">
        <v>349</v>
      </c>
      <c r="G146" s="264"/>
      <c r="H146" s="263" t="s">
        <v>103</v>
      </c>
      <c r="I146" s="263" t="s">
        <v>64</v>
      </c>
      <c r="J146" s="263" t="s">
        <v>350</v>
      </c>
      <c r="K146" s="262"/>
    </row>
    <row r="147" spans="2:11" ht="17.25" customHeight="1">
      <c r="B147" s="261"/>
      <c r="C147" s="265" t="s">
        <v>351</v>
      </c>
      <c r="D147" s="265"/>
      <c r="E147" s="265"/>
      <c r="F147" s="266" t="s">
        <v>352</v>
      </c>
      <c r="G147" s="267"/>
      <c r="H147" s="265"/>
      <c r="I147" s="265"/>
      <c r="J147" s="265" t="s">
        <v>353</v>
      </c>
      <c r="K147" s="262"/>
    </row>
    <row r="148" spans="2:11" ht="5.25" customHeight="1">
      <c r="B148" s="271"/>
      <c r="C148" s="268"/>
      <c r="D148" s="268"/>
      <c r="E148" s="268"/>
      <c r="F148" s="268"/>
      <c r="G148" s="269"/>
      <c r="H148" s="268"/>
      <c r="I148" s="268"/>
      <c r="J148" s="268"/>
      <c r="K148" s="292"/>
    </row>
    <row r="149" spans="2:11" ht="15" customHeight="1">
      <c r="B149" s="271"/>
      <c r="C149" s="296" t="s">
        <v>357</v>
      </c>
      <c r="D149" s="251"/>
      <c r="E149" s="251"/>
      <c r="F149" s="297" t="s">
        <v>354</v>
      </c>
      <c r="G149" s="251"/>
      <c r="H149" s="296" t="s">
        <v>393</v>
      </c>
      <c r="I149" s="296" t="s">
        <v>356</v>
      </c>
      <c r="J149" s="296">
        <v>120</v>
      </c>
      <c r="K149" s="292"/>
    </row>
    <row r="150" spans="2:11" ht="15" customHeight="1">
      <c r="B150" s="271"/>
      <c r="C150" s="296" t="s">
        <v>402</v>
      </c>
      <c r="D150" s="251"/>
      <c r="E150" s="251"/>
      <c r="F150" s="297" t="s">
        <v>354</v>
      </c>
      <c r="G150" s="251"/>
      <c r="H150" s="296" t="s">
        <v>413</v>
      </c>
      <c r="I150" s="296" t="s">
        <v>356</v>
      </c>
      <c r="J150" s="296" t="s">
        <v>404</v>
      </c>
      <c r="K150" s="292"/>
    </row>
    <row r="151" spans="2:11" ht="15" customHeight="1">
      <c r="B151" s="271"/>
      <c r="C151" s="296" t="s">
        <v>303</v>
      </c>
      <c r="D151" s="251"/>
      <c r="E151" s="251"/>
      <c r="F151" s="297" t="s">
        <v>354</v>
      </c>
      <c r="G151" s="251"/>
      <c r="H151" s="296" t="s">
        <v>414</v>
      </c>
      <c r="I151" s="296" t="s">
        <v>356</v>
      </c>
      <c r="J151" s="296" t="s">
        <v>404</v>
      </c>
      <c r="K151" s="292"/>
    </row>
    <row r="152" spans="2:11" ht="15" customHeight="1">
      <c r="B152" s="271"/>
      <c r="C152" s="296" t="s">
        <v>359</v>
      </c>
      <c r="D152" s="251"/>
      <c r="E152" s="251"/>
      <c r="F152" s="297" t="s">
        <v>360</v>
      </c>
      <c r="G152" s="251"/>
      <c r="H152" s="296" t="s">
        <v>393</v>
      </c>
      <c r="I152" s="296" t="s">
        <v>356</v>
      </c>
      <c r="J152" s="296">
        <v>50</v>
      </c>
      <c r="K152" s="292"/>
    </row>
    <row r="153" spans="2:11" ht="15" customHeight="1">
      <c r="B153" s="271"/>
      <c r="C153" s="296" t="s">
        <v>362</v>
      </c>
      <c r="D153" s="251"/>
      <c r="E153" s="251"/>
      <c r="F153" s="297" t="s">
        <v>354</v>
      </c>
      <c r="G153" s="251"/>
      <c r="H153" s="296" t="s">
        <v>393</v>
      </c>
      <c r="I153" s="296" t="s">
        <v>364</v>
      </c>
      <c r="J153" s="296"/>
      <c r="K153" s="292"/>
    </row>
    <row r="154" spans="2:11" ht="15" customHeight="1">
      <c r="B154" s="271"/>
      <c r="C154" s="296" t="s">
        <v>373</v>
      </c>
      <c r="D154" s="251"/>
      <c r="E154" s="251"/>
      <c r="F154" s="297" t="s">
        <v>360</v>
      </c>
      <c r="G154" s="251"/>
      <c r="H154" s="296" t="s">
        <v>393</v>
      </c>
      <c r="I154" s="296" t="s">
        <v>356</v>
      </c>
      <c r="J154" s="296">
        <v>50</v>
      </c>
      <c r="K154" s="292"/>
    </row>
    <row r="155" spans="2:11" ht="15" customHeight="1">
      <c r="B155" s="271"/>
      <c r="C155" s="296" t="s">
        <v>381</v>
      </c>
      <c r="D155" s="251"/>
      <c r="E155" s="251"/>
      <c r="F155" s="297" t="s">
        <v>360</v>
      </c>
      <c r="G155" s="251"/>
      <c r="H155" s="296" t="s">
        <v>393</v>
      </c>
      <c r="I155" s="296" t="s">
        <v>356</v>
      </c>
      <c r="J155" s="296">
        <v>50</v>
      </c>
      <c r="K155" s="292"/>
    </row>
    <row r="156" spans="2:11" ht="15" customHeight="1">
      <c r="B156" s="271"/>
      <c r="C156" s="296" t="s">
        <v>379</v>
      </c>
      <c r="D156" s="251"/>
      <c r="E156" s="251"/>
      <c r="F156" s="297" t="s">
        <v>360</v>
      </c>
      <c r="G156" s="251"/>
      <c r="H156" s="296" t="s">
        <v>393</v>
      </c>
      <c r="I156" s="296" t="s">
        <v>356</v>
      </c>
      <c r="J156" s="296">
        <v>50</v>
      </c>
      <c r="K156" s="292"/>
    </row>
    <row r="157" spans="2:11" ht="15" customHeight="1">
      <c r="B157" s="271"/>
      <c r="C157" s="296" t="s">
        <v>93</v>
      </c>
      <c r="D157" s="251"/>
      <c r="E157" s="251"/>
      <c r="F157" s="297" t="s">
        <v>354</v>
      </c>
      <c r="G157" s="251"/>
      <c r="H157" s="296" t="s">
        <v>415</v>
      </c>
      <c r="I157" s="296" t="s">
        <v>356</v>
      </c>
      <c r="J157" s="296" t="s">
        <v>416</v>
      </c>
      <c r="K157" s="292"/>
    </row>
    <row r="158" spans="2:11" ht="15" customHeight="1">
      <c r="B158" s="271"/>
      <c r="C158" s="296" t="s">
        <v>417</v>
      </c>
      <c r="D158" s="251"/>
      <c r="E158" s="251"/>
      <c r="F158" s="297" t="s">
        <v>354</v>
      </c>
      <c r="G158" s="251"/>
      <c r="H158" s="296" t="s">
        <v>418</v>
      </c>
      <c r="I158" s="296" t="s">
        <v>388</v>
      </c>
      <c r="J158" s="296"/>
      <c r="K158" s="292"/>
    </row>
    <row r="159" spans="2:11" ht="15" customHeight="1">
      <c r="B159" s="298"/>
      <c r="C159" s="280"/>
      <c r="D159" s="280"/>
      <c r="E159" s="280"/>
      <c r="F159" s="280"/>
      <c r="G159" s="280"/>
      <c r="H159" s="280"/>
      <c r="I159" s="280"/>
      <c r="J159" s="280"/>
      <c r="K159" s="299"/>
    </row>
    <row r="160" spans="2:11" ht="18.75" customHeight="1">
      <c r="B160" s="247"/>
      <c r="C160" s="251"/>
      <c r="D160" s="251"/>
      <c r="E160" s="251"/>
      <c r="F160" s="270"/>
      <c r="G160" s="251"/>
      <c r="H160" s="251"/>
      <c r="I160" s="251"/>
      <c r="J160" s="251"/>
      <c r="K160" s="247"/>
    </row>
    <row r="161" spans="2:11" ht="18.75" customHeight="1"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</row>
    <row r="162" spans="2:11" ht="7.5" customHeight="1">
      <c r="B162" s="239"/>
      <c r="C162" s="240"/>
      <c r="D162" s="240"/>
      <c r="E162" s="240"/>
      <c r="F162" s="240"/>
      <c r="G162" s="240"/>
      <c r="H162" s="240"/>
      <c r="I162" s="240"/>
      <c r="J162" s="240"/>
      <c r="K162" s="241"/>
    </row>
    <row r="163" spans="2:11" ht="45" customHeight="1">
      <c r="B163" s="242"/>
      <c r="C163" s="361" t="s">
        <v>419</v>
      </c>
      <c r="D163" s="361"/>
      <c r="E163" s="361"/>
      <c r="F163" s="361"/>
      <c r="G163" s="361"/>
      <c r="H163" s="361"/>
      <c r="I163" s="361"/>
      <c r="J163" s="361"/>
      <c r="K163" s="243"/>
    </row>
    <row r="164" spans="2:11" ht="17.25" customHeight="1">
      <c r="B164" s="242"/>
      <c r="C164" s="263" t="s">
        <v>348</v>
      </c>
      <c r="D164" s="263"/>
      <c r="E164" s="263"/>
      <c r="F164" s="263" t="s">
        <v>349</v>
      </c>
      <c r="G164" s="300"/>
      <c r="H164" s="301" t="s">
        <v>103</v>
      </c>
      <c r="I164" s="301" t="s">
        <v>64</v>
      </c>
      <c r="J164" s="263" t="s">
        <v>350</v>
      </c>
      <c r="K164" s="243"/>
    </row>
    <row r="165" spans="2:11" ht="17.25" customHeight="1">
      <c r="B165" s="244"/>
      <c r="C165" s="265" t="s">
        <v>351</v>
      </c>
      <c r="D165" s="265"/>
      <c r="E165" s="265"/>
      <c r="F165" s="266" t="s">
        <v>352</v>
      </c>
      <c r="G165" s="302"/>
      <c r="H165" s="303"/>
      <c r="I165" s="303"/>
      <c r="J165" s="265" t="s">
        <v>353</v>
      </c>
      <c r="K165" s="245"/>
    </row>
    <row r="166" spans="2:11" ht="5.25" customHeight="1">
      <c r="B166" s="271"/>
      <c r="C166" s="268"/>
      <c r="D166" s="268"/>
      <c r="E166" s="268"/>
      <c r="F166" s="268"/>
      <c r="G166" s="269"/>
      <c r="H166" s="268"/>
      <c r="I166" s="268"/>
      <c r="J166" s="268"/>
      <c r="K166" s="292"/>
    </row>
    <row r="167" spans="2:11" ht="15" customHeight="1">
      <c r="B167" s="271"/>
      <c r="C167" s="251" t="s">
        <v>357</v>
      </c>
      <c r="D167" s="251"/>
      <c r="E167" s="251"/>
      <c r="F167" s="270" t="s">
        <v>354</v>
      </c>
      <c r="G167" s="251"/>
      <c r="H167" s="251" t="s">
        <v>393</v>
      </c>
      <c r="I167" s="251" t="s">
        <v>356</v>
      </c>
      <c r="J167" s="251">
        <v>120</v>
      </c>
      <c r="K167" s="292"/>
    </row>
    <row r="168" spans="2:11" ht="15" customHeight="1">
      <c r="B168" s="271"/>
      <c r="C168" s="251" t="s">
        <v>402</v>
      </c>
      <c r="D168" s="251"/>
      <c r="E168" s="251"/>
      <c r="F168" s="270" t="s">
        <v>354</v>
      </c>
      <c r="G168" s="251"/>
      <c r="H168" s="251" t="s">
        <v>403</v>
      </c>
      <c r="I168" s="251" t="s">
        <v>356</v>
      </c>
      <c r="J168" s="251" t="s">
        <v>404</v>
      </c>
      <c r="K168" s="292"/>
    </row>
    <row r="169" spans="2:11" ht="15" customHeight="1">
      <c r="B169" s="271"/>
      <c r="C169" s="251" t="s">
        <v>303</v>
      </c>
      <c r="D169" s="251"/>
      <c r="E169" s="251"/>
      <c r="F169" s="270" t="s">
        <v>354</v>
      </c>
      <c r="G169" s="251"/>
      <c r="H169" s="251" t="s">
        <v>420</v>
      </c>
      <c r="I169" s="251" t="s">
        <v>356</v>
      </c>
      <c r="J169" s="251" t="s">
        <v>404</v>
      </c>
      <c r="K169" s="292"/>
    </row>
    <row r="170" spans="2:11" ht="15" customHeight="1">
      <c r="B170" s="271"/>
      <c r="C170" s="251" t="s">
        <v>359</v>
      </c>
      <c r="D170" s="251"/>
      <c r="E170" s="251"/>
      <c r="F170" s="270" t="s">
        <v>360</v>
      </c>
      <c r="G170" s="251"/>
      <c r="H170" s="251" t="s">
        <v>420</v>
      </c>
      <c r="I170" s="251" t="s">
        <v>356</v>
      </c>
      <c r="J170" s="251">
        <v>50</v>
      </c>
      <c r="K170" s="292"/>
    </row>
    <row r="171" spans="2:11" ht="15" customHeight="1">
      <c r="B171" s="271"/>
      <c r="C171" s="251" t="s">
        <v>362</v>
      </c>
      <c r="D171" s="251"/>
      <c r="E171" s="251"/>
      <c r="F171" s="270" t="s">
        <v>354</v>
      </c>
      <c r="G171" s="251"/>
      <c r="H171" s="251" t="s">
        <v>420</v>
      </c>
      <c r="I171" s="251" t="s">
        <v>364</v>
      </c>
      <c r="J171" s="251"/>
      <c r="K171" s="292"/>
    </row>
    <row r="172" spans="2:11" ht="15" customHeight="1">
      <c r="B172" s="271"/>
      <c r="C172" s="251" t="s">
        <v>373</v>
      </c>
      <c r="D172" s="251"/>
      <c r="E172" s="251"/>
      <c r="F172" s="270" t="s">
        <v>360</v>
      </c>
      <c r="G172" s="251"/>
      <c r="H172" s="251" t="s">
        <v>420</v>
      </c>
      <c r="I172" s="251" t="s">
        <v>356</v>
      </c>
      <c r="J172" s="251">
        <v>50</v>
      </c>
      <c r="K172" s="292"/>
    </row>
    <row r="173" spans="2:11" ht="15" customHeight="1">
      <c r="B173" s="271"/>
      <c r="C173" s="251" t="s">
        <v>381</v>
      </c>
      <c r="D173" s="251"/>
      <c r="E173" s="251"/>
      <c r="F173" s="270" t="s">
        <v>360</v>
      </c>
      <c r="G173" s="251"/>
      <c r="H173" s="251" t="s">
        <v>420</v>
      </c>
      <c r="I173" s="251" t="s">
        <v>356</v>
      </c>
      <c r="J173" s="251">
        <v>50</v>
      </c>
      <c r="K173" s="292"/>
    </row>
    <row r="174" spans="2:11" ht="15" customHeight="1">
      <c r="B174" s="271"/>
      <c r="C174" s="251" t="s">
        <v>379</v>
      </c>
      <c r="D174" s="251"/>
      <c r="E174" s="251"/>
      <c r="F174" s="270" t="s">
        <v>360</v>
      </c>
      <c r="G174" s="251"/>
      <c r="H174" s="251" t="s">
        <v>420</v>
      </c>
      <c r="I174" s="251" t="s">
        <v>356</v>
      </c>
      <c r="J174" s="251">
        <v>50</v>
      </c>
      <c r="K174" s="292"/>
    </row>
    <row r="175" spans="2:11" ht="15" customHeight="1">
      <c r="B175" s="271"/>
      <c r="C175" s="251" t="s">
        <v>102</v>
      </c>
      <c r="D175" s="251"/>
      <c r="E175" s="251"/>
      <c r="F175" s="270" t="s">
        <v>354</v>
      </c>
      <c r="G175" s="251"/>
      <c r="H175" s="251" t="s">
        <v>421</v>
      </c>
      <c r="I175" s="251" t="s">
        <v>422</v>
      </c>
      <c r="J175" s="251"/>
      <c r="K175" s="292"/>
    </row>
    <row r="176" spans="2:11" ht="15" customHeight="1">
      <c r="B176" s="271"/>
      <c r="C176" s="251" t="s">
        <v>64</v>
      </c>
      <c r="D176" s="251"/>
      <c r="E176" s="251"/>
      <c r="F176" s="270" t="s">
        <v>354</v>
      </c>
      <c r="G176" s="251"/>
      <c r="H176" s="251" t="s">
        <v>423</v>
      </c>
      <c r="I176" s="251" t="s">
        <v>424</v>
      </c>
      <c r="J176" s="251">
        <v>1</v>
      </c>
      <c r="K176" s="292"/>
    </row>
    <row r="177" spans="2:11" ht="15" customHeight="1">
      <c r="B177" s="271"/>
      <c r="C177" s="251" t="s">
        <v>60</v>
      </c>
      <c r="D177" s="251"/>
      <c r="E177" s="251"/>
      <c r="F177" s="270" t="s">
        <v>354</v>
      </c>
      <c r="G177" s="251"/>
      <c r="H177" s="251" t="s">
        <v>425</v>
      </c>
      <c r="I177" s="251" t="s">
        <v>356</v>
      </c>
      <c r="J177" s="251">
        <v>20</v>
      </c>
      <c r="K177" s="292"/>
    </row>
    <row r="178" spans="2:11" ht="15" customHeight="1">
      <c r="B178" s="271"/>
      <c r="C178" s="251" t="s">
        <v>103</v>
      </c>
      <c r="D178" s="251"/>
      <c r="E178" s="251"/>
      <c r="F178" s="270" t="s">
        <v>354</v>
      </c>
      <c r="G178" s="251"/>
      <c r="H178" s="251" t="s">
        <v>426</v>
      </c>
      <c r="I178" s="251" t="s">
        <v>356</v>
      </c>
      <c r="J178" s="251">
        <v>255</v>
      </c>
      <c r="K178" s="292"/>
    </row>
    <row r="179" spans="2:11" ht="15" customHeight="1">
      <c r="B179" s="271"/>
      <c r="C179" s="251" t="s">
        <v>104</v>
      </c>
      <c r="D179" s="251"/>
      <c r="E179" s="251"/>
      <c r="F179" s="270" t="s">
        <v>354</v>
      </c>
      <c r="G179" s="251"/>
      <c r="H179" s="251" t="s">
        <v>319</v>
      </c>
      <c r="I179" s="251" t="s">
        <v>356</v>
      </c>
      <c r="J179" s="251">
        <v>10</v>
      </c>
      <c r="K179" s="292"/>
    </row>
    <row r="180" spans="2:11" ht="15" customHeight="1">
      <c r="B180" s="271"/>
      <c r="C180" s="251" t="s">
        <v>105</v>
      </c>
      <c r="D180" s="251"/>
      <c r="E180" s="251"/>
      <c r="F180" s="270" t="s">
        <v>354</v>
      </c>
      <c r="G180" s="251"/>
      <c r="H180" s="251" t="s">
        <v>427</v>
      </c>
      <c r="I180" s="251" t="s">
        <v>388</v>
      </c>
      <c r="J180" s="251"/>
      <c r="K180" s="292"/>
    </row>
    <row r="181" spans="2:11" ht="15" customHeight="1">
      <c r="B181" s="271"/>
      <c r="C181" s="251" t="s">
        <v>428</v>
      </c>
      <c r="D181" s="251"/>
      <c r="E181" s="251"/>
      <c r="F181" s="270" t="s">
        <v>354</v>
      </c>
      <c r="G181" s="251"/>
      <c r="H181" s="251" t="s">
        <v>429</v>
      </c>
      <c r="I181" s="251" t="s">
        <v>388</v>
      </c>
      <c r="J181" s="251"/>
      <c r="K181" s="292"/>
    </row>
    <row r="182" spans="2:11" ht="15" customHeight="1">
      <c r="B182" s="271"/>
      <c r="C182" s="251" t="s">
        <v>417</v>
      </c>
      <c r="D182" s="251"/>
      <c r="E182" s="251"/>
      <c r="F182" s="270" t="s">
        <v>354</v>
      </c>
      <c r="G182" s="251"/>
      <c r="H182" s="251" t="s">
        <v>430</v>
      </c>
      <c r="I182" s="251" t="s">
        <v>388</v>
      </c>
      <c r="J182" s="251"/>
      <c r="K182" s="292"/>
    </row>
    <row r="183" spans="2:11" ht="15" customHeight="1">
      <c r="B183" s="271"/>
      <c r="C183" s="251" t="s">
        <v>107</v>
      </c>
      <c r="D183" s="251"/>
      <c r="E183" s="251"/>
      <c r="F183" s="270" t="s">
        <v>360</v>
      </c>
      <c r="G183" s="251"/>
      <c r="H183" s="251" t="s">
        <v>431</v>
      </c>
      <c r="I183" s="251" t="s">
        <v>356</v>
      </c>
      <c r="J183" s="251">
        <v>50</v>
      </c>
      <c r="K183" s="292"/>
    </row>
    <row r="184" spans="2:11" ht="15" customHeight="1">
      <c r="B184" s="271"/>
      <c r="C184" s="251" t="s">
        <v>432</v>
      </c>
      <c r="D184" s="251"/>
      <c r="E184" s="251"/>
      <c r="F184" s="270" t="s">
        <v>360</v>
      </c>
      <c r="G184" s="251"/>
      <c r="H184" s="251" t="s">
        <v>433</v>
      </c>
      <c r="I184" s="251" t="s">
        <v>434</v>
      </c>
      <c r="J184" s="251"/>
      <c r="K184" s="292"/>
    </row>
    <row r="185" spans="2:11" ht="15" customHeight="1">
      <c r="B185" s="271"/>
      <c r="C185" s="251" t="s">
        <v>435</v>
      </c>
      <c r="D185" s="251"/>
      <c r="E185" s="251"/>
      <c r="F185" s="270" t="s">
        <v>360</v>
      </c>
      <c r="G185" s="251"/>
      <c r="H185" s="251" t="s">
        <v>436</v>
      </c>
      <c r="I185" s="251" t="s">
        <v>434</v>
      </c>
      <c r="J185" s="251"/>
      <c r="K185" s="292"/>
    </row>
    <row r="186" spans="2:11" ht="15" customHeight="1">
      <c r="B186" s="271"/>
      <c r="C186" s="251" t="s">
        <v>437</v>
      </c>
      <c r="D186" s="251"/>
      <c r="E186" s="251"/>
      <c r="F186" s="270" t="s">
        <v>360</v>
      </c>
      <c r="G186" s="251"/>
      <c r="H186" s="251" t="s">
        <v>438</v>
      </c>
      <c r="I186" s="251" t="s">
        <v>434</v>
      </c>
      <c r="J186" s="251"/>
      <c r="K186" s="292"/>
    </row>
    <row r="187" spans="2:11" ht="15" customHeight="1">
      <c r="B187" s="271"/>
      <c r="C187" s="304" t="s">
        <v>439</v>
      </c>
      <c r="D187" s="251"/>
      <c r="E187" s="251"/>
      <c r="F187" s="270" t="s">
        <v>360</v>
      </c>
      <c r="G187" s="251"/>
      <c r="H187" s="251" t="s">
        <v>440</v>
      </c>
      <c r="I187" s="251" t="s">
        <v>441</v>
      </c>
      <c r="J187" s="305" t="s">
        <v>442</v>
      </c>
      <c r="K187" s="292"/>
    </row>
    <row r="188" spans="2:11" ht="15" customHeight="1">
      <c r="B188" s="271"/>
      <c r="C188" s="256" t="s">
        <v>49</v>
      </c>
      <c r="D188" s="251"/>
      <c r="E188" s="251"/>
      <c r="F188" s="270" t="s">
        <v>354</v>
      </c>
      <c r="G188" s="251"/>
      <c r="H188" s="247" t="s">
        <v>443</v>
      </c>
      <c r="I188" s="251" t="s">
        <v>444</v>
      </c>
      <c r="J188" s="251"/>
      <c r="K188" s="292"/>
    </row>
    <row r="189" spans="2:11" ht="15" customHeight="1">
      <c r="B189" s="271"/>
      <c r="C189" s="256" t="s">
        <v>445</v>
      </c>
      <c r="D189" s="251"/>
      <c r="E189" s="251"/>
      <c r="F189" s="270" t="s">
        <v>354</v>
      </c>
      <c r="G189" s="251"/>
      <c r="H189" s="251" t="s">
        <v>446</v>
      </c>
      <c r="I189" s="251" t="s">
        <v>388</v>
      </c>
      <c r="J189" s="251"/>
      <c r="K189" s="292"/>
    </row>
    <row r="190" spans="2:11" ht="15" customHeight="1">
      <c r="B190" s="271"/>
      <c r="C190" s="256" t="s">
        <v>447</v>
      </c>
      <c r="D190" s="251"/>
      <c r="E190" s="251"/>
      <c r="F190" s="270" t="s">
        <v>354</v>
      </c>
      <c r="G190" s="251"/>
      <c r="H190" s="251" t="s">
        <v>448</v>
      </c>
      <c r="I190" s="251" t="s">
        <v>388</v>
      </c>
      <c r="J190" s="251"/>
      <c r="K190" s="292"/>
    </row>
    <row r="191" spans="2:11" ht="15" customHeight="1">
      <c r="B191" s="271"/>
      <c r="C191" s="256" t="s">
        <v>449</v>
      </c>
      <c r="D191" s="251"/>
      <c r="E191" s="251"/>
      <c r="F191" s="270" t="s">
        <v>360</v>
      </c>
      <c r="G191" s="251"/>
      <c r="H191" s="251" t="s">
        <v>450</v>
      </c>
      <c r="I191" s="251" t="s">
        <v>388</v>
      </c>
      <c r="J191" s="251"/>
      <c r="K191" s="292"/>
    </row>
    <row r="192" spans="2:11" ht="15" customHeight="1">
      <c r="B192" s="298"/>
      <c r="C192" s="306"/>
      <c r="D192" s="280"/>
      <c r="E192" s="280"/>
      <c r="F192" s="280"/>
      <c r="G192" s="280"/>
      <c r="H192" s="280"/>
      <c r="I192" s="280"/>
      <c r="J192" s="280"/>
      <c r="K192" s="299"/>
    </row>
    <row r="193" spans="2:11" ht="18.75" customHeight="1">
      <c r="B193" s="247"/>
      <c r="C193" s="251"/>
      <c r="D193" s="251"/>
      <c r="E193" s="251"/>
      <c r="F193" s="270"/>
      <c r="G193" s="251"/>
      <c r="H193" s="251"/>
      <c r="I193" s="251"/>
      <c r="J193" s="251"/>
      <c r="K193" s="247"/>
    </row>
    <row r="194" spans="2:11" ht="18.75" customHeight="1">
      <c r="B194" s="247"/>
      <c r="C194" s="251"/>
      <c r="D194" s="251"/>
      <c r="E194" s="251"/>
      <c r="F194" s="270"/>
      <c r="G194" s="251"/>
      <c r="H194" s="251"/>
      <c r="I194" s="251"/>
      <c r="J194" s="251"/>
      <c r="K194" s="247"/>
    </row>
    <row r="195" spans="2:11" ht="18.75" customHeight="1">
      <c r="B195" s="257"/>
      <c r="C195" s="257"/>
      <c r="D195" s="257"/>
      <c r="E195" s="257"/>
      <c r="F195" s="257"/>
      <c r="G195" s="257"/>
      <c r="H195" s="257"/>
      <c r="I195" s="257"/>
      <c r="J195" s="257"/>
      <c r="K195" s="257"/>
    </row>
    <row r="196" spans="2:11">
      <c r="B196" s="239"/>
      <c r="C196" s="240"/>
      <c r="D196" s="240"/>
      <c r="E196" s="240"/>
      <c r="F196" s="240"/>
      <c r="G196" s="240"/>
      <c r="H196" s="240"/>
      <c r="I196" s="240"/>
      <c r="J196" s="240"/>
      <c r="K196" s="241"/>
    </row>
    <row r="197" spans="2:11" ht="21">
      <c r="B197" s="242"/>
      <c r="C197" s="361" t="s">
        <v>451</v>
      </c>
      <c r="D197" s="361"/>
      <c r="E197" s="361"/>
      <c r="F197" s="361"/>
      <c r="G197" s="361"/>
      <c r="H197" s="361"/>
      <c r="I197" s="361"/>
      <c r="J197" s="361"/>
      <c r="K197" s="243"/>
    </row>
    <row r="198" spans="2:11" ht="25.5" customHeight="1">
      <c r="B198" s="242"/>
      <c r="C198" s="307" t="s">
        <v>452</v>
      </c>
      <c r="D198" s="307"/>
      <c r="E198" s="307"/>
      <c r="F198" s="307" t="s">
        <v>453</v>
      </c>
      <c r="G198" s="308"/>
      <c r="H198" s="360" t="s">
        <v>454</v>
      </c>
      <c r="I198" s="360"/>
      <c r="J198" s="360"/>
      <c r="K198" s="243"/>
    </row>
    <row r="199" spans="2:11" ht="5.25" customHeight="1">
      <c r="B199" s="271"/>
      <c r="C199" s="268"/>
      <c r="D199" s="268"/>
      <c r="E199" s="268"/>
      <c r="F199" s="268"/>
      <c r="G199" s="251"/>
      <c r="H199" s="268"/>
      <c r="I199" s="268"/>
      <c r="J199" s="268"/>
      <c r="K199" s="292"/>
    </row>
    <row r="200" spans="2:11" ht="15" customHeight="1">
      <c r="B200" s="271"/>
      <c r="C200" s="251" t="s">
        <v>444</v>
      </c>
      <c r="D200" s="251"/>
      <c r="E200" s="251"/>
      <c r="F200" s="270" t="s">
        <v>50</v>
      </c>
      <c r="G200" s="251"/>
      <c r="H200" s="358" t="s">
        <v>455</v>
      </c>
      <c r="I200" s="358"/>
      <c r="J200" s="358"/>
      <c r="K200" s="292"/>
    </row>
    <row r="201" spans="2:11" ht="15" customHeight="1">
      <c r="B201" s="271"/>
      <c r="C201" s="277"/>
      <c r="D201" s="251"/>
      <c r="E201" s="251"/>
      <c r="F201" s="270" t="s">
        <v>51</v>
      </c>
      <c r="G201" s="251"/>
      <c r="H201" s="358" t="s">
        <v>456</v>
      </c>
      <c r="I201" s="358"/>
      <c r="J201" s="358"/>
      <c r="K201" s="292"/>
    </row>
    <row r="202" spans="2:11" ht="15" customHeight="1">
      <c r="B202" s="271"/>
      <c r="C202" s="277"/>
      <c r="D202" s="251"/>
      <c r="E202" s="251"/>
      <c r="F202" s="270" t="s">
        <v>54</v>
      </c>
      <c r="G202" s="251"/>
      <c r="H202" s="358" t="s">
        <v>457</v>
      </c>
      <c r="I202" s="358"/>
      <c r="J202" s="358"/>
      <c r="K202" s="292"/>
    </row>
    <row r="203" spans="2:11" ht="15" customHeight="1">
      <c r="B203" s="271"/>
      <c r="C203" s="251"/>
      <c r="D203" s="251"/>
      <c r="E203" s="251"/>
      <c r="F203" s="270" t="s">
        <v>52</v>
      </c>
      <c r="G203" s="251"/>
      <c r="H203" s="358" t="s">
        <v>458</v>
      </c>
      <c r="I203" s="358"/>
      <c r="J203" s="358"/>
      <c r="K203" s="292"/>
    </row>
    <row r="204" spans="2:11" ht="15" customHeight="1">
      <c r="B204" s="271"/>
      <c r="C204" s="251"/>
      <c r="D204" s="251"/>
      <c r="E204" s="251"/>
      <c r="F204" s="270" t="s">
        <v>53</v>
      </c>
      <c r="G204" s="251"/>
      <c r="H204" s="358" t="s">
        <v>459</v>
      </c>
      <c r="I204" s="358"/>
      <c r="J204" s="358"/>
      <c r="K204" s="292"/>
    </row>
    <row r="205" spans="2:11" ht="15" customHeight="1">
      <c r="B205" s="271"/>
      <c r="C205" s="251"/>
      <c r="D205" s="251"/>
      <c r="E205" s="251"/>
      <c r="F205" s="270"/>
      <c r="G205" s="251"/>
      <c r="H205" s="251"/>
      <c r="I205" s="251"/>
      <c r="J205" s="251"/>
      <c r="K205" s="292"/>
    </row>
    <row r="206" spans="2:11" ht="15" customHeight="1">
      <c r="B206" s="271"/>
      <c r="C206" s="251" t="s">
        <v>400</v>
      </c>
      <c r="D206" s="251"/>
      <c r="E206" s="251"/>
      <c r="F206" s="270" t="s">
        <v>83</v>
      </c>
      <c r="G206" s="251"/>
      <c r="H206" s="358" t="s">
        <v>460</v>
      </c>
      <c r="I206" s="358"/>
      <c r="J206" s="358"/>
      <c r="K206" s="292"/>
    </row>
    <row r="207" spans="2:11" ht="15" customHeight="1">
      <c r="B207" s="271"/>
      <c r="C207" s="277"/>
      <c r="D207" s="251"/>
      <c r="E207" s="251"/>
      <c r="F207" s="270" t="s">
        <v>297</v>
      </c>
      <c r="G207" s="251"/>
      <c r="H207" s="358" t="s">
        <v>298</v>
      </c>
      <c r="I207" s="358"/>
      <c r="J207" s="358"/>
      <c r="K207" s="292"/>
    </row>
    <row r="208" spans="2:11" ht="15" customHeight="1">
      <c r="B208" s="271"/>
      <c r="C208" s="251"/>
      <c r="D208" s="251"/>
      <c r="E208" s="251"/>
      <c r="F208" s="270" t="s">
        <v>295</v>
      </c>
      <c r="G208" s="251"/>
      <c r="H208" s="358" t="s">
        <v>461</v>
      </c>
      <c r="I208" s="358"/>
      <c r="J208" s="358"/>
      <c r="K208" s="292"/>
    </row>
    <row r="209" spans="2:11" ht="15" customHeight="1">
      <c r="B209" s="309"/>
      <c r="C209" s="277"/>
      <c r="D209" s="277"/>
      <c r="E209" s="277"/>
      <c r="F209" s="270" t="s">
        <v>299</v>
      </c>
      <c r="G209" s="256"/>
      <c r="H209" s="359" t="s">
        <v>300</v>
      </c>
      <c r="I209" s="359"/>
      <c r="J209" s="359"/>
      <c r="K209" s="310"/>
    </row>
    <row r="210" spans="2:11" ht="15" customHeight="1">
      <c r="B210" s="309"/>
      <c r="C210" s="277"/>
      <c r="D210" s="277"/>
      <c r="E210" s="277"/>
      <c r="F210" s="270" t="s">
        <v>301</v>
      </c>
      <c r="G210" s="256"/>
      <c r="H210" s="359" t="s">
        <v>462</v>
      </c>
      <c r="I210" s="359"/>
      <c r="J210" s="359"/>
      <c r="K210" s="310"/>
    </row>
    <row r="211" spans="2:11" ht="15" customHeight="1">
      <c r="B211" s="309"/>
      <c r="C211" s="277"/>
      <c r="D211" s="277"/>
      <c r="E211" s="277"/>
      <c r="F211" s="311"/>
      <c r="G211" s="256"/>
      <c r="H211" s="312"/>
      <c r="I211" s="312"/>
      <c r="J211" s="312"/>
      <c r="K211" s="310"/>
    </row>
    <row r="212" spans="2:11" ht="15" customHeight="1">
      <c r="B212" s="309"/>
      <c r="C212" s="251" t="s">
        <v>424</v>
      </c>
      <c r="D212" s="277"/>
      <c r="E212" s="277"/>
      <c r="F212" s="270">
        <v>1</v>
      </c>
      <c r="G212" s="256"/>
      <c r="H212" s="359" t="s">
        <v>463</v>
      </c>
      <c r="I212" s="359"/>
      <c r="J212" s="359"/>
      <c r="K212" s="310"/>
    </row>
    <row r="213" spans="2:11" ht="15" customHeight="1">
      <c r="B213" s="309"/>
      <c r="C213" s="277"/>
      <c r="D213" s="277"/>
      <c r="E213" s="277"/>
      <c r="F213" s="270">
        <v>2</v>
      </c>
      <c r="G213" s="256"/>
      <c r="H213" s="359" t="s">
        <v>464</v>
      </c>
      <c r="I213" s="359"/>
      <c r="J213" s="359"/>
      <c r="K213" s="310"/>
    </row>
    <row r="214" spans="2:11" ht="15" customHeight="1">
      <c r="B214" s="309"/>
      <c r="C214" s="277"/>
      <c r="D214" s="277"/>
      <c r="E214" s="277"/>
      <c r="F214" s="270">
        <v>3</v>
      </c>
      <c r="G214" s="256"/>
      <c r="H214" s="359" t="s">
        <v>465</v>
      </c>
      <c r="I214" s="359"/>
      <c r="J214" s="359"/>
      <c r="K214" s="310"/>
    </row>
    <row r="215" spans="2:11" ht="15" customHeight="1">
      <c r="B215" s="309"/>
      <c r="C215" s="277"/>
      <c r="D215" s="277"/>
      <c r="E215" s="277"/>
      <c r="F215" s="270">
        <v>4</v>
      </c>
      <c r="G215" s="256"/>
      <c r="H215" s="359" t="s">
        <v>466</v>
      </c>
      <c r="I215" s="359"/>
      <c r="J215" s="359"/>
      <c r="K215" s="310"/>
    </row>
    <row r="216" spans="2:11" ht="12.75" customHeight="1">
      <c r="B216" s="313"/>
      <c r="C216" s="314"/>
      <c r="D216" s="314"/>
      <c r="E216" s="314"/>
      <c r="F216" s="314"/>
      <c r="G216" s="314"/>
      <c r="H216" s="314"/>
      <c r="I216" s="314"/>
      <c r="J216" s="314"/>
      <c r="K216" s="315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20170226A - Termoregulace...</vt:lpstr>
      <vt:lpstr>Pokyny pro vyplnění</vt:lpstr>
      <vt:lpstr>'20170226A - Termoregulace...'!Názvy_tisku</vt:lpstr>
      <vt:lpstr>'Rekapitulace stavby'!Názvy_tisku</vt:lpstr>
      <vt:lpstr>'20170226A - Termoregulace...'!Oblast_tisku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PC1\Admin</dc:creator>
  <cp:lastModifiedBy>Admin</cp:lastModifiedBy>
  <dcterms:created xsi:type="dcterms:W3CDTF">2017-03-23T07:43:56Z</dcterms:created>
  <dcterms:modified xsi:type="dcterms:W3CDTF">2017-03-23T07:43:59Z</dcterms:modified>
</cp:coreProperties>
</file>